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3"/>
  <fileSharing readOnlyRecommended="1"/>
  <workbookPr codeName="ThisWorkbook" defaultThemeVersion="124226"/>
  <bookViews>
    <workbookView xWindow="-15" yWindow="-15" windowWidth="19230" windowHeight="11850" tabRatio="915" activeTab="1"/>
  </bookViews>
  <sheets>
    <sheet name="Overview" sheetId="1" r:id="rId1"/>
    <sheet name="Annex 1 LV and HV charges" sheetId="2" r:id="rId2"/>
    <sheet name="Annex 2 EHV charges" sheetId="12" r:id="rId3"/>
    <sheet name="Annex 2a Import" sheetId="13" r:id="rId4"/>
    <sheet name="Annex 2b Export" sheetId="14" r:id="rId5"/>
    <sheet name="Annex 3 Preserved charges" sheetId="4" r:id="rId6"/>
    <sheet name="Annex 4 LDNO charges" sheetId="5" r:id="rId7"/>
    <sheet name="Annex 5 LLFs" sheetId="6" r:id="rId8"/>
    <sheet name="Annex 6 New Designated EHV Prop" sheetId="8" r:id="rId9"/>
    <sheet name="Nodal prices" sheetId="7" r:id="rId10"/>
    <sheet name="SSC TPR unit rate lookup" sheetId="15" r:id="rId11"/>
    <sheet name="Charge Calculator" sheetId="17" r:id="rId12"/>
  </sheets>
  <definedNames>
    <definedName name="_xlnm._FilterDatabase" localSheetId="2" hidden="1">'Annex 2 EHV charges'!$A$10:$O$298</definedName>
    <definedName name="_xlnm._FilterDatabase" localSheetId="7" hidden="1">'Annex 5 LLFs'!$A$256:$F$458</definedName>
    <definedName name="_xlnm._FilterDatabase" localSheetId="10" hidden="1">'SSC TPR unit rate lookup'!$A$28:$D$1205</definedName>
    <definedName name="OLE_LINK1" localSheetId="5">'Annex 3 Preserved charges'!#REF!</definedName>
    <definedName name="_xlnm.Print_Area" localSheetId="1">'Annex 1 LV and HV charges'!$A$2:$K$45</definedName>
    <definedName name="_xlnm.Print_Area" localSheetId="2">'Annex 2 EHV charges'!$A$2:$O$298</definedName>
    <definedName name="_xlnm.Print_Area" localSheetId="3">'Annex 2a Import'!$A$2:$H$288</definedName>
    <definedName name="_xlnm.Print_Area" localSheetId="4">'Annex 2b Export'!$A$2:$H$268</definedName>
    <definedName name="_xlnm.Print_Area" localSheetId="5">'Annex 3 Preserved charges'!$A$2:$J$21</definedName>
    <definedName name="_xlnm.Print_Area" localSheetId="6">'Annex 4 LDNO charges'!$A$2:$J$191</definedName>
    <definedName name="_xlnm.Print_Area" localSheetId="7">'Annex 5 LLFs'!$A$2:$F$533</definedName>
    <definedName name="_xlnm.Print_Area" localSheetId="8">'Annex 6 New Designated EHV Prop'!$A$4:$Q$28</definedName>
    <definedName name="_xlnm.Print_Area" localSheetId="9">'Nodal prices'!$A$2:$D$26</definedName>
    <definedName name="_xlnm.Print_Titles" localSheetId="1">'Annex 1 LV and HV charges'!$13:$13</definedName>
    <definedName name="_xlnm.Print_Titles" localSheetId="2">'Annex 2 EHV charges'!$10:$10</definedName>
    <definedName name="_xlnm.Print_Titles" localSheetId="3">'Annex 2a Import'!$4:$4</definedName>
    <definedName name="_xlnm.Print_Titles" localSheetId="4">'Annex 2b Export'!$4:$4</definedName>
    <definedName name="_xlnm.Print_Titles" localSheetId="6">'Annex 4 LDNO charges'!$13:$13</definedName>
    <definedName name="_xlnm.Print_Titles" localSheetId="7">'Annex 5 LLFs'!$26:$26</definedName>
    <definedName name="_xlnm.Print_Titles" localSheetId="8">'Annex 6 New Designated EHV Prop'!$4:$5</definedName>
    <definedName name="_xlnm.Print_Titles" localSheetId="9">'Nodal prices'!$2:$3</definedName>
    <definedName name="_xlnm.Print_Titles" localSheetId="10">'SSC TPR unit rate lookup'!$28:$28</definedName>
    <definedName name="Z_5032A364_B81A_48DA_88DA_AB3B86B47EE9_.wvu.PrintArea" localSheetId="1" hidden="1">'Annex 1 LV and HV charges'!$A$2:$K$36</definedName>
    <definedName name="Z_5032A364_B81A_48DA_88DA_AB3B86B47EE9_.wvu.PrintArea" localSheetId="2" hidden="1">'Annex 2 EHV charges'!$A$2:$I$20</definedName>
    <definedName name="Z_5032A364_B81A_48DA_88DA_AB3B86B47EE9_.wvu.PrintArea" localSheetId="5" hidden="1">'Annex 3 Preserved charges'!$A$2:$J$21</definedName>
    <definedName name="Z_5032A364_B81A_48DA_88DA_AB3B86B47EE9_.wvu.PrintArea" localSheetId="6" hidden="1">'Annex 4 LDNO charges'!$A$2:$I$177</definedName>
    <definedName name="Z_5032A364_B81A_48DA_88DA_AB3B86B47EE9_.wvu.PrintArea" localSheetId="7" hidden="1">'Annex 5 LLFs'!$A$3:$F$458</definedName>
    <definedName name="Z_5032A364_B81A_48DA_88DA_AB3B86B47EE9_.wvu.PrintArea" localSheetId="8" hidden="1">'Annex 6 New Designated EHV Prop'!$A$1:$O$28</definedName>
    <definedName name="Z_5032A364_B81A_48DA_88DA_AB3B86B47EE9_.wvu.PrintArea" localSheetId="9" hidden="1">'Nodal prices'!$A$2:$D$26</definedName>
    <definedName name="Z_5032A364_B81A_48DA_88DA_AB3B86B47EE9_.wvu.PrintTitles" localSheetId="1" hidden="1">'Annex 1 LV and HV charges'!$2:$13</definedName>
    <definedName name="Z_5032A364_B81A_48DA_88DA_AB3B86B47EE9_.wvu.PrintTitles" localSheetId="2" hidden="1">'Annex 2 EHV charges'!$2:$10</definedName>
    <definedName name="Z_5032A364_B81A_48DA_88DA_AB3B86B47EE9_.wvu.PrintTitles" localSheetId="6" hidden="1">'Annex 4 LDNO charges'!$2:$13</definedName>
    <definedName name="Z_5032A364_B81A_48DA_88DA_AB3B86B47EE9_.wvu.PrintTitles" localSheetId="8" hidden="1">'Annex 6 New Designated EHV Prop'!$4:$5</definedName>
    <definedName name="Z_5032A364_B81A_48DA_88DA_AB3B86B47EE9_.wvu.PrintTitles" localSheetId="9" hidden="1">'Nodal prices'!$2:$3</definedName>
  </definedNames>
  <calcPr calcId="145621"/>
  <customWorkbookViews>
    <customWorkbookView name="Oliver Day - Personal View" guid="{5032A364-B81A-48DA-88DA-AB3B86B47EE9}" mergeInterval="0" personalView="1" maximized="1" xWindow="1" yWindow="1" windowWidth="1280" windowHeight="807" tabRatio="854" activeSheetId="5" showComments="commIndAndComment"/>
  </customWorkbookViews>
</workbook>
</file>

<file path=xl/calcChain.xml><?xml version="1.0" encoding="utf-8"?>
<calcChain xmlns="http://schemas.openxmlformats.org/spreadsheetml/2006/main">
  <c r="A3" i="6" l="1"/>
  <c r="B2" i="17" l="1"/>
  <c r="C4" i="1" l="1"/>
  <c r="A2" i="7" l="1"/>
  <c r="A17" i="8"/>
  <c r="A4" i="8"/>
  <c r="A2" i="5"/>
  <c r="A2" i="4"/>
  <c r="A2" i="14"/>
  <c r="A2" i="13"/>
  <c r="A2" i="12"/>
  <c r="A2" i="2"/>
  <c r="F4" i="14" l="1"/>
  <c r="G4" i="14"/>
  <c r="H4" i="14"/>
  <c r="E4" i="14"/>
  <c r="E4" i="13"/>
  <c r="F4" i="13"/>
  <c r="G4" i="13"/>
  <c r="H4" i="13"/>
  <c r="O58" i="5" l="1"/>
  <c r="P58" i="5"/>
  <c r="Q58" i="5"/>
  <c r="O59" i="5"/>
  <c r="P59" i="5"/>
  <c r="Q59" i="5"/>
  <c r="O60" i="5"/>
  <c r="P60" i="5"/>
  <c r="Q60" i="5"/>
  <c r="O61" i="5"/>
  <c r="P61" i="5"/>
  <c r="Q61" i="5"/>
  <c r="O62" i="5"/>
  <c r="P62" i="5"/>
  <c r="Q62" i="5"/>
  <c r="O63" i="5"/>
  <c r="P63" i="5"/>
  <c r="Q63" i="5"/>
  <c r="O64" i="5"/>
  <c r="P64" i="5"/>
  <c r="Q64" i="5"/>
  <c r="O65" i="5"/>
  <c r="P65" i="5"/>
  <c r="Q65" i="5"/>
  <c r="O66" i="5"/>
  <c r="P66" i="5"/>
  <c r="Q66" i="5"/>
  <c r="O67" i="5"/>
  <c r="P67" i="5"/>
  <c r="Q67" i="5"/>
  <c r="O68" i="5"/>
  <c r="P68" i="5"/>
  <c r="Q68" i="5"/>
  <c r="O69" i="5"/>
  <c r="P69" i="5"/>
  <c r="Q69" i="5"/>
  <c r="O70" i="5"/>
  <c r="P70" i="5"/>
  <c r="Q70" i="5"/>
  <c r="O71" i="5"/>
  <c r="P71" i="5"/>
  <c r="Q71" i="5"/>
  <c r="O72" i="5"/>
  <c r="P72" i="5"/>
  <c r="Q72" i="5"/>
  <c r="O73" i="5"/>
  <c r="P73" i="5"/>
  <c r="Q73" i="5"/>
  <c r="O74" i="5"/>
  <c r="P74" i="5"/>
  <c r="Q74" i="5"/>
  <c r="O75" i="5"/>
  <c r="P75" i="5"/>
  <c r="Q75" i="5"/>
  <c r="O76" i="5"/>
  <c r="P76" i="5"/>
  <c r="Q76" i="5"/>
  <c r="O77" i="5"/>
  <c r="P77" i="5"/>
  <c r="Q77" i="5"/>
  <c r="O78" i="5"/>
  <c r="P78" i="5"/>
  <c r="Q78" i="5"/>
  <c r="O79" i="5"/>
  <c r="P79" i="5"/>
  <c r="Q79" i="5"/>
  <c r="O80" i="5"/>
  <c r="P80" i="5"/>
  <c r="Q80" i="5"/>
  <c r="O81" i="5"/>
  <c r="P81" i="5"/>
  <c r="Q81" i="5"/>
  <c r="O82" i="5"/>
  <c r="P82" i="5"/>
  <c r="Q82" i="5"/>
  <c r="O83" i="5"/>
  <c r="P83" i="5"/>
  <c r="Q83" i="5"/>
  <c r="O84" i="5"/>
  <c r="P84" i="5"/>
  <c r="Q84" i="5"/>
  <c r="O85" i="5"/>
  <c r="P85" i="5"/>
  <c r="Q85" i="5"/>
  <c r="O86" i="5"/>
  <c r="P86" i="5"/>
  <c r="Q86" i="5"/>
  <c r="O87" i="5"/>
  <c r="P87" i="5"/>
  <c r="Q87" i="5"/>
  <c r="O88" i="5"/>
  <c r="P88" i="5"/>
  <c r="Q88" i="5"/>
  <c r="O89" i="5"/>
  <c r="P89" i="5"/>
  <c r="Q89" i="5"/>
  <c r="O90" i="5"/>
  <c r="P90" i="5"/>
  <c r="Q90" i="5"/>
  <c r="O91" i="5"/>
  <c r="P91" i="5"/>
  <c r="Q91" i="5"/>
  <c r="O92" i="5"/>
  <c r="P92" i="5"/>
  <c r="Q92" i="5"/>
  <c r="O93" i="5"/>
  <c r="P93" i="5"/>
  <c r="Q93" i="5"/>
  <c r="O94" i="5"/>
  <c r="P94" i="5"/>
  <c r="Q94" i="5"/>
  <c r="O95" i="5"/>
  <c r="P95" i="5"/>
  <c r="Q95" i="5"/>
  <c r="O96" i="5"/>
  <c r="P96" i="5"/>
  <c r="Q96" i="5"/>
  <c r="O97" i="5"/>
  <c r="P97" i="5"/>
  <c r="Q97" i="5"/>
  <c r="O98" i="5"/>
  <c r="P98" i="5"/>
  <c r="Q98" i="5"/>
  <c r="O99" i="5"/>
  <c r="P99" i="5"/>
  <c r="Q99" i="5"/>
  <c r="O100" i="5"/>
  <c r="P100" i="5"/>
  <c r="Q100" i="5"/>
  <c r="O101" i="5"/>
  <c r="P101" i="5"/>
  <c r="Q101" i="5"/>
  <c r="O102" i="5"/>
  <c r="P102" i="5"/>
  <c r="Q102" i="5"/>
  <c r="O103" i="5"/>
  <c r="P103" i="5"/>
  <c r="Q103" i="5"/>
  <c r="O104" i="5"/>
  <c r="P104" i="5"/>
  <c r="Q104" i="5"/>
  <c r="O105" i="5"/>
  <c r="P105" i="5"/>
  <c r="Q105" i="5"/>
  <c r="O106" i="5"/>
  <c r="P106" i="5"/>
  <c r="Q106" i="5"/>
  <c r="O107" i="5"/>
  <c r="P107" i="5"/>
  <c r="Q107" i="5"/>
  <c r="O108" i="5"/>
  <c r="P108" i="5"/>
  <c r="Q108" i="5"/>
  <c r="O109" i="5"/>
  <c r="P109" i="5"/>
  <c r="Q109" i="5"/>
  <c r="O110" i="5"/>
  <c r="P110" i="5"/>
  <c r="Q110" i="5"/>
  <c r="O111" i="5"/>
  <c r="P111" i="5"/>
  <c r="Q111" i="5"/>
  <c r="O112" i="5"/>
  <c r="P112" i="5"/>
  <c r="Q112" i="5"/>
  <c r="O113" i="5"/>
  <c r="P113" i="5"/>
  <c r="Q113" i="5"/>
  <c r="O114" i="5"/>
  <c r="P114" i="5"/>
  <c r="Q114" i="5"/>
  <c r="O115" i="5"/>
  <c r="P115" i="5"/>
  <c r="Q115" i="5"/>
  <c r="O116" i="5"/>
  <c r="P116" i="5"/>
  <c r="Q116" i="5"/>
  <c r="O117" i="5"/>
  <c r="P117" i="5"/>
  <c r="Q117" i="5"/>
  <c r="O118" i="5"/>
  <c r="P118" i="5"/>
  <c r="Q118" i="5"/>
  <c r="O119" i="5"/>
  <c r="P119" i="5"/>
  <c r="Q119" i="5"/>
  <c r="O120" i="5"/>
  <c r="P120" i="5"/>
  <c r="Q120" i="5"/>
  <c r="O121" i="5"/>
  <c r="P121" i="5"/>
  <c r="Q121" i="5"/>
  <c r="O122" i="5"/>
  <c r="P122" i="5"/>
  <c r="Q122" i="5"/>
  <c r="O123" i="5"/>
  <c r="P123" i="5"/>
  <c r="Q123" i="5"/>
  <c r="O124" i="5"/>
  <c r="P124" i="5"/>
  <c r="Q124" i="5"/>
  <c r="O125" i="5"/>
  <c r="P125" i="5"/>
  <c r="Q125" i="5"/>
  <c r="O126" i="5"/>
  <c r="P126" i="5"/>
  <c r="Q126" i="5"/>
  <c r="O127" i="5"/>
  <c r="P127" i="5"/>
  <c r="Q127" i="5"/>
  <c r="O128" i="5"/>
  <c r="P128" i="5"/>
  <c r="Q128" i="5"/>
  <c r="O129" i="5"/>
  <c r="P129" i="5"/>
  <c r="Q129" i="5"/>
  <c r="O130" i="5"/>
  <c r="P130" i="5"/>
  <c r="Q130" i="5"/>
  <c r="O131" i="5"/>
  <c r="P131" i="5"/>
  <c r="Q131" i="5"/>
  <c r="O132" i="5"/>
  <c r="P132" i="5"/>
  <c r="Q132" i="5"/>
  <c r="O133" i="5"/>
  <c r="P133" i="5"/>
  <c r="Q133" i="5"/>
  <c r="O134" i="5"/>
  <c r="P134" i="5"/>
  <c r="Q134" i="5"/>
  <c r="O135" i="5"/>
  <c r="P135" i="5"/>
  <c r="Q135" i="5"/>
  <c r="O136" i="5"/>
  <c r="P136" i="5"/>
  <c r="Q136" i="5"/>
  <c r="O137" i="5"/>
  <c r="P137" i="5"/>
  <c r="Q137" i="5"/>
  <c r="O138" i="5"/>
  <c r="P138" i="5"/>
  <c r="Q138" i="5"/>
  <c r="O139" i="5"/>
  <c r="P139" i="5"/>
  <c r="Q139" i="5"/>
  <c r="O140" i="5"/>
  <c r="P140" i="5"/>
  <c r="Q140" i="5"/>
  <c r="O141" i="5"/>
  <c r="P141" i="5"/>
  <c r="Q141" i="5"/>
  <c r="O142" i="5"/>
  <c r="P142" i="5"/>
  <c r="Q142" i="5"/>
  <c r="O143" i="5"/>
  <c r="P143" i="5"/>
  <c r="Q143" i="5"/>
  <c r="O144" i="5"/>
  <c r="P144" i="5"/>
  <c r="Q144" i="5"/>
  <c r="O145" i="5"/>
  <c r="P145" i="5"/>
  <c r="Q145" i="5"/>
  <c r="O146" i="5"/>
  <c r="P146" i="5"/>
  <c r="Q146" i="5"/>
  <c r="O147" i="5"/>
  <c r="P147" i="5"/>
  <c r="Q147" i="5"/>
  <c r="O148" i="5"/>
  <c r="P148" i="5"/>
  <c r="Q148" i="5"/>
  <c r="O149" i="5"/>
  <c r="P149" i="5"/>
  <c r="Q149" i="5"/>
  <c r="O150" i="5"/>
  <c r="P150" i="5"/>
  <c r="Q150" i="5"/>
  <c r="O151" i="5"/>
  <c r="P151" i="5"/>
  <c r="Q151" i="5"/>
  <c r="O152" i="5"/>
  <c r="P152" i="5"/>
  <c r="Q152" i="5"/>
  <c r="O153" i="5"/>
  <c r="P153" i="5"/>
  <c r="Q153" i="5"/>
  <c r="O154" i="5"/>
  <c r="P154" i="5"/>
  <c r="Q154" i="5"/>
  <c r="O155" i="5"/>
  <c r="P155" i="5"/>
  <c r="Q155" i="5"/>
  <c r="O156" i="5"/>
  <c r="P156" i="5"/>
  <c r="Q156" i="5"/>
  <c r="O157" i="5"/>
  <c r="P157" i="5"/>
  <c r="Q157" i="5"/>
  <c r="O158" i="5"/>
  <c r="P158" i="5"/>
  <c r="Q158" i="5"/>
  <c r="O159" i="5"/>
  <c r="P159" i="5"/>
  <c r="Q159" i="5"/>
  <c r="O160" i="5"/>
  <c r="P160" i="5"/>
  <c r="Q160" i="5"/>
  <c r="O161" i="5"/>
  <c r="P161" i="5"/>
  <c r="Q161" i="5"/>
  <c r="O162" i="5"/>
  <c r="P162" i="5"/>
  <c r="Q162" i="5"/>
  <c r="O163" i="5"/>
  <c r="P163" i="5"/>
  <c r="Q163" i="5"/>
  <c r="O164" i="5"/>
  <c r="P164" i="5"/>
  <c r="Q164" i="5"/>
  <c r="O165" i="5"/>
  <c r="P165" i="5"/>
  <c r="Q165" i="5"/>
  <c r="O166" i="5"/>
  <c r="P166" i="5"/>
  <c r="Q166" i="5"/>
  <c r="O167" i="5"/>
  <c r="P167" i="5"/>
  <c r="Q167" i="5"/>
  <c r="O168" i="5"/>
  <c r="P168" i="5"/>
  <c r="Q168" i="5"/>
  <c r="O169" i="5"/>
  <c r="P169" i="5"/>
  <c r="Q169" i="5"/>
  <c r="O170" i="5"/>
  <c r="P170" i="5"/>
  <c r="Q170" i="5"/>
  <c r="O171" i="5"/>
  <c r="P171" i="5"/>
  <c r="Q171" i="5"/>
  <c r="O172" i="5"/>
  <c r="P172" i="5"/>
  <c r="Q172" i="5"/>
  <c r="O173" i="5"/>
  <c r="P173" i="5"/>
  <c r="Q173" i="5"/>
  <c r="O174" i="5"/>
  <c r="P174" i="5"/>
  <c r="Q174" i="5"/>
  <c r="O175" i="5"/>
  <c r="P175" i="5"/>
  <c r="Q175" i="5"/>
  <c r="O176" i="5"/>
  <c r="P176" i="5"/>
  <c r="Q176" i="5"/>
  <c r="O177" i="5"/>
  <c r="P177" i="5"/>
  <c r="Q177" i="5"/>
  <c r="O178" i="5"/>
  <c r="P178" i="5"/>
  <c r="Q178" i="5"/>
  <c r="O179" i="5"/>
  <c r="P179" i="5"/>
  <c r="Q179" i="5"/>
  <c r="O180" i="5"/>
  <c r="P180" i="5"/>
  <c r="Q180" i="5"/>
  <c r="O181" i="5"/>
  <c r="P181" i="5"/>
  <c r="Q181" i="5"/>
  <c r="O182" i="5"/>
  <c r="P182" i="5"/>
  <c r="Q182" i="5"/>
  <c r="O183" i="5"/>
  <c r="P183" i="5"/>
  <c r="Q183" i="5"/>
  <c r="O184" i="5"/>
  <c r="P184" i="5"/>
  <c r="Q184" i="5"/>
  <c r="O185" i="5"/>
  <c r="P185" i="5"/>
  <c r="Q185" i="5"/>
  <c r="O186" i="5"/>
  <c r="P186" i="5"/>
  <c r="Q186" i="5"/>
  <c r="O187" i="5"/>
  <c r="P187" i="5"/>
  <c r="Q187" i="5"/>
  <c r="O188" i="5"/>
  <c r="P188" i="5"/>
  <c r="Q188" i="5"/>
  <c r="O189" i="5"/>
  <c r="P189" i="5"/>
  <c r="Q189" i="5"/>
  <c r="O190" i="5"/>
  <c r="P190" i="5"/>
  <c r="Q190" i="5"/>
  <c r="O191" i="5"/>
  <c r="P191" i="5"/>
  <c r="Q191" i="5"/>
  <c r="Q57" i="5"/>
  <c r="P57" i="5"/>
  <c r="O57" i="5"/>
  <c r="M57" i="5"/>
  <c r="N57" i="5"/>
  <c r="M58" i="5"/>
  <c r="N58" i="5"/>
  <c r="M59" i="5"/>
  <c r="N59" i="5"/>
  <c r="M60" i="5"/>
  <c r="N60" i="5"/>
  <c r="M61" i="5"/>
  <c r="N61" i="5"/>
  <c r="M62" i="5"/>
  <c r="N62" i="5"/>
  <c r="M63" i="5"/>
  <c r="N63" i="5"/>
  <c r="M64" i="5"/>
  <c r="N64" i="5"/>
  <c r="M65" i="5"/>
  <c r="N65" i="5"/>
  <c r="M66" i="5"/>
  <c r="N66" i="5"/>
  <c r="M67" i="5"/>
  <c r="N67" i="5"/>
  <c r="M68" i="5"/>
  <c r="N68" i="5"/>
  <c r="M69" i="5"/>
  <c r="N69" i="5"/>
  <c r="M70" i="5"/>
  <c r="N70" i="5"/>
  <c r="M71" i="5"/>
  <c r="N71" i="5"/>
  <c r="M72" i="5"/>
  <c r="N72" i="5"/>
  <c r="M73" i="5"/>
  <c r="N73" i="5"/>
  <c r="M74" i="5"/>
  <c r="N74" i="5"/>
  <c r="M75" i="5"/>
  <c r="N75" i="5"/>
  <c r="M76" i="5"/>
  <c r="N76" i="5"/>
  <c r="M77" i="5"/>
  <c r="N77" i="5"/>
  <c r="M78" i="5"/>
  <c r="N78" i="5"/>
  <c r="M79" i="5"/>
  <c r="N79" i="5"/>
  <c r="M80" i="5"/>
  <c r="N80" i="5"/>
  <c r="M81" i="5"/>
  <c r="N81" i="5"/>
  <c r="M82" i="5"/>
  <c r="N82" i="5"/>
  <c r="M83" i="5"/>
  <c r="N83" i="5"/>
  <c r="M84" i="5"/>
  <c r="N84" i="5"/>
  <c r="M85" i="5"/>
  <c r="N85" i="5"/>
  <c r="M86" i="5"/>
  <c r="N86" i="5"/>
  <c r="M87" i="5"/>
  <c r="N87" i="5"/>
  <c r="M88" i="5"/>
  <c r="N88" i="5"/>
  <c r="M89" i="5"/>
  <c r="N89" i="5"/>
  <c r="M90" i="5"/>
  <c r="N90" i="5"/>
  <c r="M91" i="5"/>
  <c r="N91" i="5"/>
  <c r="M92" i="5"/>
  <c r="N92" i="5"/>
  <c r="M93" i="5"/>
  <c r="N93" i="5"/>
  <c r="M94" i="5"/>
  <c r="N94" i="5"/>
  <c r="M95" i="5"/>
  <c r="N95" i="5"/>
  <c r="M96" i="5"/>
  <c r="N96" i="5"/>
  <c r="M97" i="5"/>
  <c r="N97" i="5"/>
  <c r="M98" i="5"/>
  <c r="N98" i="5"/>
  <c r="M99" i="5"/>
  <c r="N99" i="5"/>
  <c r="M100" i="5"/>
  <c r="N100" i="5"/>
  <c r="M101" i="5"/>
  <c r="N101" i="5"/>
  <c r="M102" i="5"/>
  <c r="N102" i="5"/>
  <c r="M103" i="5"/>
  <c r="N103" i="5"/>
  <c r="M104" i="5"/>
  <c r="N104" i="5"/>
  <c r="M105" i="5"/>
  <c r="N105" i="5"/>
  <c r="M106" i="5"/>
  <c r="N106" i="5"/>
  <c r="M107" i="5"/>
  <c r="N107" i="5"/>
  <c r="M108" i="5"/>
  <c r="N108" i="5"/>
  <c r="M109" i="5"/>
  <c r="N109" i="5"/>
  <c r="M110" i="5"/>
  <c r="N110" i="5"/>
  <c r="M111" i="5"/>
  <c r="N111" i="5"/>
  <c r="M112" i="5"/>
  <c r="N112" i="5"/>
  <c r="M113" i="5"/>
  <c r="N113" i="5"/>
  <c r="M114" i="5"/>
  <c r="N114" i="5"/>
  <c r="M115" i="5"/>
  <c r="N115" i="5"/>
  <c r="M116" i="5"/>
  <c r="N116" i="5"/>
  <c r="M117" i="5"/>
  <c r="N117" i="5"/>
  <c r="M118" i="5"/>
  <c r="N118" i="5"/>
  <c r="M119" i="5"/>
  <c r="N119" i="5"/>
  <c r="M120" i="5"/>
  <c r="N120" i="5"/>
  <c r="M121" i="5"/>
  <c r="N121" i="5"/>
  <c r="M122" i="5"/>
  <c r="N122" i="5"/>
  <c r="M123" i="5"/>
  <c r="N123" i="5"/>
  <c r="M124" i="5"/>
  <c r="N124" i="5"/>
  <c r="M125" i="5"/>
  <c r="N125" i="5"/>
  <c r="M126" i="5"/>
  <c r="N126" i="5"/>
  <c r="M127" i="5"/>
  <c r="N127" i="5"/>
  <c r="M128" i="5"/>
  <c r="N128" i="5"/>
  <c r="M129" i="5"/>
  <c r="N129" i="5"/>
  <c r="M130" i="5"/>
  <c r="N130" i="5"/>
  <c r="M131" i="5"/>
  <c r="N131" i="5"/>
  <c r="M132" i="5"/>
  <c r="N132" i="5"/>
  <c r="M133" i="5"/>
  <c r="N133" i="5"/>
  <c r="M134" i="5"/>
  <c r="N134" i="5"/>
  <c r="M135" i="5"/>
  <c r="N135" i="5"/>
  <c r="M136" i="5"/>
  <c r="N136" i="5"/>
  <c r="M137" i="5"/>
  <c r="N137" i="5"/>
  <c r="M138" i="5"/>
  <c r="N138" i="5"/>
  <c r="M139" i="5"/>
  <c r="N139" i="5"/>
  <c r="M140" i="5"/>
  <c r="N140" i="5"/>
  <c r="M141" i="5"/>
  <c r="N141" i="5"/>
  <c r="M142" i="5"/>
  <c r="N142" i="5"/>
  <c r="M143" i="5"/>
  <c r="N143" i="5"/>
  <c r="M144" i="5"/>
  <c r="N144" i="5"/>
  <c r="M145" i="5"/>
  <c r="N145" i="5"/>
  <c r="M146" i="5"/>
  <c r="N146" i="5"/>
  <c r="M147" i="5"/>
  <c r="N147" i="5"/>
  <c r="M148" i="5"/>
  <c r="N148" i="5"/>
  <c r="M149" i="5"/>
  <c r="N149" i="5"/>
  <c r="M150" i="5"/>
  <c r="N150" i="5"/>
  <c r="M151" i="5"/>
  <c r="N151" i="5"/>
  <c r="M152" i="5"/>
  <c r="N152" i="5"/>
  <c r="M153" i="5"/>
  <c r="N153" i="5"/>
  <c r="M154" i="5"/>
  <c r="N154" i="5"/>
  <c r="M155" i="5"/>
  <c r="N155" i="5"/>
  <c r="M156" i="5"/>
  <c r="N156" i="5"/>
  <c r="M157" i="5"/>
  <c r="N157" i="5"/>
  <c r="M158" i="5"/>
  <c r="N158" i="5"/>
  <c r="M159" i="5"/>
  <c r="N159" i="5"/>
  <c r="M160" i="5"/>
  <c r="N160" i="5"/>
  <c r="M161" i="5"/>
  <c r="N161" i="5"/>
  <c r="M162" i="5"/>
  <c r="N162" i="5"/>
  <c r="M163" i="5"/>
  <c r="N163" i="5"/>
  <c r="M164" i="5"/>
  <c r="N164" i="5"/>
  <c r="M165" i="5"/>
  <c r="N165" i="5"/>
  <c r="M166" i="5"/>
  <c r="N166" i="5"/>
  <c r="M167" i="5"/>
  <c r="N167" i="5"/>
  <c r="M168" i="5"/>
  <c r="N168" i="5"/>
  <c r="M169" i="5"/>
  <c r="N169" i="5"/>
  <c r="M170" i="5"/>
  <c r="N170" i="5"/>
  <c r="M171" i="5"/>
  <c r="N171" i="5"/>
  <c r="M172" i="5"/>
  <c r="N172" i="5"/>
  <c r="M173" i="5"/>
  <c r="N173" i="5"/>
  <c r="M174" i="5"/>
  <c r="N174" i="5"/>
  <c r="M175" i="5"/>
  <c r="N175" i="5"/>
  <c r="M176" i="5"/>
  <c r="N176" i="5"/>
  <c r="M177" i="5"/>
  <c r="N177" i="5"/>
  <c r="M178" i="5"/>
  <c r="N178" i="5"/>
  <c r="M179" i="5"/>
  <c r="N179" i="5"/>
  <c r="M180" i="5"/>
  <c r="N180" i="5"/>
  <c r="M181" i="5"/>
  <c r="N181" i="5"/>
  <c r="M182" i="5"/>
  <c r="N182" i="5"/>
  <c r="M183" i="5"/>
  <c r="N183" i="5"/>
  <c r="M184" i="5"/>
  <c r="N184" i="5"/>
  <c r="M185" i="5"/>
  <c r="N185" i="5"/>
  <c r="M186" i="5"/>
  <c r="N186" i="5"/>
  <c r="M187" i="5"/>
  <c r="N187" i="5"/>
  <c r="M188" i="5"/>
  <c r="N188" i="5"/>
  <c r="M189" i="5"/>
  <c r="N189" i="5"/>
  <c r="M190" i="5"/>
  <c r="N190" i="5"/>
  <c r="M191" i="5"/>
  <c r="N191" i="5"/>
  <c r="L58" i="5"/>
  <c r="L59" i="5"/>
  <c r="L60" i="5"/>
  <c r="L61" i="5"/>
  <c r="L62" i="5"/>
  <c r="L63" i="5"/>
  <c r="L64" i="5"/>
  <c r="L65" i="5"/>
  <c r="L66" i="5"/>
  <c r="L67" i="5"/>
  <c r="L68" i="5"/>
  <c r="L69" i="5"/>
  <c r="L70" i="5"/>
  <c r="L71" i="5"/>
  <c r="L72" i="5"/>
  <c r="L73" i="5"/>
  <c r="L74" i="5"/>
  <c r="L75" i="5"/>
  <c r="L76" i="5"/>
  <c r="L77" i="5"/>
  <c r="L78" i="5"/>
  <c r="L79" i="5"/>
  <c r="L80" i="5"/>
  <c r="L81" i="5"/>
  <c r="L82" i="5"/>
  <c r="L83" i="5"/>
  <c r="L84" i="5"/>
  <c r="L85" i="5"/>
  <c r="L86" i="5"/>
  <c r="L87" i="5"/>
  <c r="L88" i="5"/>
  <c r="L89" i="5"/>
  <c r="L90" i="5"/>
  <c r="L91" i="5"/>
  <c r="L92" i="5"/>
  <c r="L93" i="5"/>
  <c r="L94" i="5"/>
  <c r="L95" i="5"/>
  <c r="L96" i="5"/>
  <c r="L97" i="5"/>
  <c r="L98" i="5"/>
  <c r="L99" i="5"/>
  <c r="L100" i="5"/>
  <c r="L101" i="5"/>
  <c r="L102" i="5"/>
  <c r="L103" i="5"/>
  <c r="L104" i="5"/>
  <c r="L105" i="5"/>
  <c r="L106" i="5"/>
  <c r="L107" i="5"/>
  <c r="L108" i="5"/>
  <c r="L109" i="5"/>
  <c r="L110" i="5"/>
  <c r="L111" i="5"/>
  <c r="L112" i="5"/>
  <c r="L113" i="5"/>
  <c r="L114" i="5"/>
  <c r="L115" i="5"/>
  <c r="L116" i="5"/>
  <c r="L117" i="5"/>
  <c r="L118" i="5"/>
  <c r="L119" i="5"/>
  <c r="L120" i="5"/>
  <c r="L121" i="5"/>
  <c r="L122" i="5"/>
  <c r="L123" i="5"/>
  <c r="L124" i="5"/>
  <c r="L125" i="5"/>
  <c r="L126" i="5"/>
  <c r="L127" i="5"/>
  <c r="L128" i="5"/>
  <c r="L129" i="5"/>
  <c r="L130" i="5"/>
  <c r="L131" i="5"/>
  <c r="L132" i="5"/>
  <c r="L133" i="5"/>
  <c r="L134" i="5"/>
  <c r="L135" i="5"/>
  <c r="L136" i="5"/>
  <c r="L137" i="5"/>
  <c r="L138" i="5"/>
  <c r="L139" i="5"/>
  <c r="L140" i="5"/>
  <c r="L141" i="5"/>
  <c r="L142" i="5"/>
  <c r="L143" i="5"/>
  <c r="L144" i="5"/>
  <c r="L145" i="5"/>
  <c r="L146" i="5"/>
  <c r="L147" i="5"/>
  <c r="L148" i="5"/>
  <c r="L149" i="5"/>
  <c r="L150" i="5"/>
  <c r="L151" i="5"/>
  <c r="L152" i="5"/>
  <c r="L153" i="5"/>
  <c r="L154" i="5"/>
  <c r="L155" i="5"/>
  <c r="L156" i="5"/>
  <c r="L157" i="5"/>
  <c r="L158" i="5"/>
  <c r="L159" i="5"/>
  <c r="L160" i="5"/>
  <c r="L161" i="5"/>
  <c r="L162" i="5"/>
  <c r="L163" i="5"/>
  <c r="L164" i="5"/>
  <c r="L165" i="5"/>
  <c r="L166" i="5"/>
  <c r="L167" i="5"/>
  <c r="L168" i="5"/>
  <c r="L169" i="5"/>
  <c r="L170" i="5"/>
  <c r="L171" i="5"/>
  <c r="L172" i="5"/>
  <c r="L173" i="5"/>
  <c r="L174" i="5"/>
  <c r="L175" i="5"/>
  <c r="L176" i="5"/>
  <c r="L177" i="5"/>
  <c r="L178" i="5"/>
  <c r="L179" i="5"/>
  <c r="L180" i="5"/>
  <c r="L181" i="5"/>
  <c r="L182" i="5"/>
  <c r="L183" i="5"/>
  <c r="L184" i="5"/>
  <c r="L185" i="5"/>
  <c r="L186" i="5"/>
  <c r="L187" i="5"/>
  <c r="L188" i="5"/>
  <c r="L189" i="5"/>
  <c r="L190" i="5"/>
  <c r="L191" i="5"/>
  <c r="L57" i="5"/>
  <c r="A5" i="14" l="1" a="1"/>
  <c r="A5" i="14" s="1"/>
  <c r="A5" i="13" a="1"/>
  <c r="A5" i="13" s="1"/>
  <c r="A6" i="14" l="1" a="1"/>
  <c r="A6" i="14" s="1"/>
  <c r="A7" i="14" s="1" a="1"/>
  <c r="A7" i="14" s="1"/>
  <c r="H5" i="14"/>
  <c r="D5" i="14"/>
  <c r="G5" i="14"/>
  <c r="C5" i="14"/>
  <c r="F5" i="14"/>
  <c r="B5" i="14"/>
  <c r="E5" i="14"/>
  <c r="A6" i="13" a="1"/>
  <c r="A6" i="13" s="1"/>
  <c r="A8" i="14" l="1" a="1"/>
  <c r="A8" i="14" s="1"/>
  <c r="A9" i="14" s="1" a="1"/>
  <c r="A9" i="14" s="1"/>
  <c r="G7" i="14"/>
  <c r="C7" i="14"/>
  <c r="F7" i="14"/>
  <c r="B7" i="14"/>
  <c r="E7" i="14"/>
  <c r="H7" i="14"/>
  <c r="D7" i="14"/>
  <c r="H6" i="14"/>
  <c r="D6" i="14"/>
  <c r="G6" i="14"/>
  <c r="C6" i="14"/>
  <c r="F6" i="14"/>
  <c r="B6" i="14"/>
  <c r="E6" i="14"/>
  <c r="A7" i="13" a="1"/>
  <c r="A7" i="13" s="1"/>
  <c r="E9" i="14" l="1"/>
  <c r="H9" i="14"/>
  <c r="D9" i="14"/>
  <c r="G9" i="14"/>
  <c r="C9" i="14"/>
  <c r="F9" i="14"/>
  <c r="B9" i="14"/>
  <c r="F8" i="14"/>
  <c r="B8" i="14"/>
  <c r="E8" i="14"/>
  <c r="H8" i="14"/>
  <c r="D8" i="14"/>
  <c r="G8" i="14"/>
  <c r="C8" i="14"/>
  <c r="A10" i="14" a="1"/>
  <c r="A10" i="14" s="1"/>
  <c r="A8" i="13" a="1"/>
  <c r="A8" i="13" s="1"/>
  <c r="H10" i="14" l="1"/>
  <c r="D10" i="14"/>
  <c r="G10" i="14"/>
  <c r="C10" i="14"/>
  <c r="F10" i="14"/>
  <c r="B10" i="14"/>
  <c r="E10" i="14"/>
  <c r="A11" i="14" a="1"/>
  <c r="A11" i="14" s="1"/>
  <c r="A9" i="13" a="1"/>
  <c r="A9" i="13" s="1"/>
  <c r="G11" i="14" l="1"/>
  <c r="C11" i="14"/>
  <c r="F11" i="14"/>
  <c r="B11" i="14"/>
  <c r="E11" i="14"/>
  <c r="H11" i="14"/>
  <c r="D11" i="14"/>
  <c r="A12" i="14" a="1"/>
  <c r="A12" i="14" s="1"/>
  <c r="A13" i="14" s="1" a="1"/>
  <c r="A13" i="14" s="1"/>
  <c r="A10" i="13" a="1"/>
  <c r="A10" i="13" s="1"/>
  <c r="A11" i="13" s="1" a="1"/>
  <c r="A11" i="13" s="1"/>
  <c r="E13" i="14" l="1"/>
  <c r="H13" i="14"/>
  <c r="D13" i="14"/>
  <c r="G13" i="14"/>
  <c r="C13" i="14"/>
  <c r="F13" i="14"/>
  <c r="B13" i="14"/>
  <c r="A14" i="14" a="1"/>
  <c r="A14" i="14" s="1"/>
  <c r="F12" i="14"/>
  <c r="B12" i="14"/>
  <c r="E12" i="14"/>
  <c r="H12" i="14"/>
  <c r="D12" i="14"/>
  <c r="G12" i="14"/>
  <c r="C12" i="14"/>
  <c r="A12" i="13" a="1"/>
  <c r="A12" i="13" s="1"/>
  <c r="H14" i="14" l="1"/>
  <c r="D14" i="14"/>
  <c r="G14" i="14"/>
  <c r="C14" i="14"/>
  <c r="F14" i="14"/>
  <c r="B14" i="14"/>
  <c r="E14" i="14"/>
  <c r="A15" i="14" a="1"/>
  <c r="A15" i="14" s="1"/>
  <c r="A16" i="14" s="1" a="1"/>
  <c r="A16" i="14" s="1"/>
  <c r="A13" i="13" a="1"/>
  <c r="A13" i="13" s="1"/>
  <c r="G15" i="14" l="1"/>
  <c r="C15" i="14"/>
  <c r="F15" i="14"/>
  <c r="B15" i="14"/>
  <c r="E15" i="14"/>
  <c r="H15" i="14"/>
  <c r="D15" i="14"/>
  <c r="F16" i="14"/>
  <c r="B16" i="14"/>
  <c r="E16" i="14"/>
  <c r="H16" i="14"/>
  <c r="D16" i="14"/>
  <c r="G16" i="14"/>
  <c r="C16" i="14"/>
  <c r="A17" i="14" a="1"/>
  <c r="A17" i="14" s="1"/>
  <c r="A14" i="13" a="1"/>
  <c r="A14" i="13" s="1"/>
  <c r="E17" i="14" l="1"/>
  <c r="H17" i="14"/>
  <c r="D17" i="14"/>
  <c r="G17" i="14"/>
  <c r="C17" i="14"/>
  <c r="F17" i="14"/>
  <c r="B17" i="14"/>
  <c r="A18" i="14" a="1"/>
  <c r="A18" i="14" s="1"/>
  <c r="A15" i="13" a="1"/>
  <c r="A15" i="13" s="1"/>
  <c r="A16" i="13" s="1" a="1"/>
  <c r="A16" i="13" s="1"/>
  <c r="H18" i="14" l="1"/>
  <c r="D18" i="14"/>
  <c r="G18" i="14"/>
  <c r="C18" i="14"/>
  <c r="F18" i="14"/>
  <c r="B18" i="14"/>
  <c r="E18" i="14"/>
  <c r="A19" i="14" a="1"/>
  <c r="A19" i="14" s="1"/>
  <c r="A17" i="13" a="1"/>
  <c r="A17" i="13" s="1"/>
  <c r="A18" i="13" s="1" a="1"/>
  <c r="A18" i="13" s="1"/>
  <c r="G19" i="14" l="1"/>
  <c r="C19" i="14"/>
  <c r="F19" i="14"/>
  <c r="B19" i="14"/>
  <c r="E19" i="14"/>
  <c r="H19" i="14"/>
  <c r="D19" i="14"/>
  <c r="A20" i="14" a="1"/>
  <c r="A20" i="14" s="1"/>
  <c r="A19" i="13" a="1"/>
  <c r="A19" i="13" s="1"/>
  <c r="F20" i="14" l="1"/>
  <c r="B20" i="14"/>
  <c r="E20" i="14"/>
  <c r="H20" i="14"/>
  <c r="D20" i="14"/>
  <c r="G20" i="14"/>
  <c r="C20" i="14"/>
  <c r="A21" i="14" a="1"/>
  <c r="A21" i="14" s="1"/>
  <c r="A20" i="13" a="1"/>
  <c r="A20" i="13" s="1"/>
  <c r="A21" i="13" s="1" a="1"/>
  <c r="A21" i="13" s="1"/>
  <c r="E21" i="14" l="1"/>
  <c r="H21" i="14"/>
  <c r="D21" i="14"/>
  <c r="G21" i="14"/>
  <c r="C21" i="14"/>
  <c r="F21" i="14"/>
  <c r="B21" i="14"/>
  <c r="A22" i="14" a="1"/>
  <c r="A22" i="14" s="1"/>
  <c r="A22" i="13" a="1"/>
  <c r="A22" i="13" s="1"/>
  <c r="H22" i="14" l="1"/>
  <c r="D22" i="14"/>
  <c r="G22" i="14"/>
  <c r="C22" i="14"/>
  <c r="F22" i="14"/>
  <c r="B22" i="14"/>
  <c r="E22" i="14"/>
  <c r="A23" i="14" a="1"/>
  <c r="A23" i="14" s="1"/>
  <c r="A23" i="13" a="1"/>
  <c r="A23" i="13" s="1"/>
  <c r="G23" i="14" l="1"/>
  <c r="C23" i="14"/>
  <c r="F23" i="14"/>
  <c r="B23" i="14"/>
  <c r="E23" i="14"/>
  <c r="H23" i="14"/>
  <c r="D23" i="14"/>
  <c r="A24" i="14" a="1"/>
  <c r="A24" i="14" s="1"/>
  <c r="A24" i="13" a="1"/>
  <c r="A24" i="13" s="1"/>
  <c r="F24" i="14" l="1"/>
  <c r="B24" i="14"/>
  <c r="E24" i="14"/>
  <c r="H24" i="14"/>
  <c r="D24" i="14"/>
  <c r="G24" i="14"/>
  <c r="C24" i="14"/>
  <c r="A25" i="14" a="1"/>
  <c r="A25" i="14" s="1"/>
  <c r="A25" i="13" a="1"/>
  <c r="A25" i="13" s="1"/>
  <c r="E25" i="14" l="1"/>
  <c r="H25" i="14"/>
  <c r="D25" i="14"/>
  <c r="G25" i="14"/>
  <c r="C25" i="14"/>
  <c r="F25" i="14"/>
  <c r="B25" i="14"/>
  <c r="A26" i="14" a="1"/>
  <c r="A26" i="14" s="1"/>
  <c r="A26" i="13" a="1"/>
  <c r="A26" i="13" s="1"/>
  <c r="H26" i="14" l="1"/>
  <c r="D26" i="14"/>
  <c r="G26" i="14"/>
  <c r="C26" i="14"/>
  <c r="F26" i="14"/>
  <c r="B26" i="14"/>
  <c r="E26" i="14"/>
  <c r="A27" i="14" a="1"/>
  <c r="A27" i="14" s="1"/>
  <c r="A27" i="13" a="1"/>
  <c r="A27" i="13" s="1"/>
  <c r="G27" i="14" l="1"/>
  <c r="C27" i="14"/>
  <c r="F27" i="14"/>
  <c r="B27" i="14"/>
  <c r="E27" i="14"/>
  <c r="H27" i="14"/>
  <c r="D27" i="14"/>
  <c r="A28" i="14" a="1"/>
  <c r="A28" i="14" s="1"/>
  <c r="A28" i="13" a="1"/>
  <c r="A28" i="13" s="1"/>
  <c r="A29" i="13" s="1" a="1"/>
  <c r="A29" i="13" s="1"/>
  <c r="F28" i="14" l="1"/>
  <c r="B28" i="14"/>
  <c r="E28" i="14"/>
  <c r="H28" i="14"/>
  <c r="D28" i="14"/>
  <c r="G28" i="14"/>
  <c r="C28" i="14"/>
  <c r="A29" i="14" a="1"/>
  <c r="A29" i="14" s="1"/>
  <c r="A30" i="13" a="1"/>
  <c r="A30" i="13" s="1"/>
  <c r="E29" i="14" l="1"/>
  <c r="H29" i="14"/>
  <c r="D29" i="14"/>
  <c r="G29" i="14"/>
  <c r="C29" i="14"/>
  <c r="F29" i="14"/>
  <c r="B29" i="14"/>
  <c r="A30" i="14" a="1"/>
  <c r="A30" i="14" s="1"/>
  <c r="A31" i="13" a="1"/>
  <c r="A31" i="13" s="1"/>
  <c r="H30" i="14" l="1"/>
  <c r="D30" i="14"/>
  <c r="G30" i="14"/>
  <c r="C30" i="14"/>
  <c r="F30" i="14"/>
  <c r="B30" i="14"/>
  <c r="E30" i="14"/>
  <c r="A31" i="14" a="1"/>
  <c r="A31" i="14" s="1"/>
  <c r="A32" i="13" a="1"/>
  <c r="A32" i="13" s="1"/>
  <c r="G31" i="14" l="1"/>
  <c r="C31" i="14"/>
  <c r="F31" i="14"/>
  <c r="B31" i="14"/>
  <c r="E31" i="14"/>
  <c r="H31" i="14"/>
  <c r="D31" i="14"/>
  <c r="A32" i="14" a="1"/>
  <c r="A32" i="14" s="1"/>
  <c r="A33" i="13" a="1"/>
  <c r="A33" i="13" s="1"/>
  <c r="G32" i="14" l="1"/>
  <c r="C32" i="14"/>
  <c r="H32" i="14"/>
  <c r="B32" i="14"/>
  <c r="F32" i="14"/>
  <c r="E32" i="14"/>
  <c r="D32" i="14"/>
  <c r="A33" i="14" a="1"/>
  <c r="A33" i="14" s="1"/>
  <c r="A34" i="13" a="1"/>
  <c r="A34" i="13" s="1"/>
  <c r="F33" i="14" l="1"/>
  <c r="B33" i="14"/>
  <c r="D33" i="14"/>
  <c r="H33" i="14"/>
  <c r="C33" i="14"/>
  <c r="G33" i="14"/>
  <c r="E33" i="14"/>
  <c r="A34" i="14" a="1"/>
  <c r="A34" i="14" s="1"/>
  <c r="A35" i="13" a="1"/>
  <c r="A35" i="13" s="1"/>
  <c r="E34" i="14" l="1"/>
  <c r="F34" i="14"/>
  <c r="D34" i="14"/>
  <c r="H34" i="14"/>
  <c r="C34" i="14"/>
  <c r="G34" i="14"/>
  <c r="B34" i="14"/>
  <c r="A35" i="14" a="1"/>
  <c r="A35" i="14" s="1"/>
  <c r="A36" i="13" a="1"/>
  <c r="A36" i="13" s="1"/>
  <c r="H35" i="14" l="1"/>
  <c r="D35" i="14"/>
  <c r="G35" i="14"/>
  <c r="B35" i="14"/>
  <c r="F35" i="14"/>
  <c r="E35" i="14"/>
  <c r="C35" i="14"/>
  <c r="A36" i="14" a="1"/>
  <c r="A36" i="14" s="1"/>
  <c r="A37" i="13" a="1"/>
  <c r="A37" i="13" s="1"/>
  <c r="G36" i="14" l="1"/>
  <c r="C36" i="14"/>
  <c r="E36" i="14"/>
  <c r="H36" i="14"/>
  <c r="D36" i="14"/>
  <c r="F36" i="14"/>
  <c r="B36" i="14"/>
  <c r="A37" i="14" a="1"/>
  <c r="A37" i="14" s="1"/>
  <c r="A38" i="13" a="1"/>
  <c r="A38" i="13" s="1"/>
  <c r="F37" i="14" l="1"/>
  <c r="B37" i="14"/>
  <c r="H37" i="14"/>
  <c r="D37" i="14"/>
  <c r="G37" i="14"/>
  <c r="C37" i="14"/>
  <c r="E37" i="14"/>
  <c r="A38" i="14" a="1"/>
  <c r="A38" i="14" s="1"/>
  <c r="A39" i="13" a="1"/>
  <c r="A39" i="13" s="1"/>
  <c r="E38" i="14" l="1"/>
  <c r="H38" i="14"/>
  <c r="D38" i="14"/>
  <c r="G38" i="14"/>
  <c r="C38" i="14"/>
  <c r="F38" i="14"/>
  <c r="B38" i="14"/>
  <c r="A39" i="14" a="1"/>
  <c r="A39" i="14" s="1"/>
  <c r="A40" i="13" a="1"/>
  <c r="A40" i="13" s="1"/>
  <c r="H39" i="14" l="1"/>
  <c r="D39" i="14"/>
  <c r="G39" i="14"/>
  <c r="C39" i="14"/>
  <c r="F39" i="14"/>
  <c r="B39" i="14"/>
  <c r="E39" i="14"/>
  <c r="A40" i="14" a="1"/>
  <c r="A40" i="14" s="1"/>
  <c r="A41" i="13" a="1"/>
  <c r="A41" i="13" s="1"/>
  <c r="G40" i="14" l="1"/>
  <c r="C40" i="14"/>
  <c r="F40" i="14"/>
  <c r="B40" i="14"/>
  <c r="E40" i="14"/>
  <c r="H40" i="14"/>
  <c r="D40" i="14"/>
  <c r="A41" i="14" a="1"/>
  <c r="A41" i="14" s="1"/>
  <c r="A42" i="13" a="1"/>
  <c r="A42" i="13" s="1"/>
  <c r="F41" i="14" l="1"/>
  <c r="B41" i="14"/>
  <c r="E41" i="14"/>
  <c r="H41" i="14"/>
  <c r="D41" i="14"/>
  <c r="G41" i="14"/>
  <c r="C41" i="14"/>
  <c r="A42" i="14" a="1"/>
  <c r="A42" i="14" s="1"/>
  <c r="A43" i="13" a="1"/>
  <c r="A43" i="13" s="1"/>
  <c r="E42" i="14" l="1"/>
  <c r="H42" i="14"/>
  <c r="D42" i="14"/>
  <c r="G42" i="14"/>
  <c r="C42" i="14"/>
  <c r="F42" i="14"/>
  <c r="B42" i="14"/>
  <c r="A43" i="14" a="1"/>
  <c r="A43" i="14" s="1"/>
  <c r="A44" i="13" a="1"/>
  <c r="A44" i="13" s="1"/>
  <c r="H43" i="14" l="1"/>
  <c r="D43" i="14"/>
  <c r="G43" i="14"/>
  <c r="C43" i="14"/>
  <c r="F43" i="14"/>
  <c r="B43" i="14"/>
  <c r="E43" i="14"/>
  <c r="A44" i="14" a="1"/>
  <c r="A44" i="14" s="1"/>
  <c r="A45" i="13" a="1"/>
  <c r="A45" i="13" s="1"/>
  <c r="G44" i="14" l="1"/>
  <c r="C44" i="14"/>
  <c r="F44" i="14"/>
  <c r="B44" i="14"/>
  <c r="E44" i="14"/>
  <c r="H44" i="14"/>
  <c r="D44" i="14"/>
  <c r="A45" i="14" a="1"/>
  <c r="A45" i="14" s="1"/>
  <c r="A46" i="13" a="1"/>
  <c r="A46" i="13" s="1"/>
  <c r="F45" i="14" l="1"/>
  <c r="B45" i="14"/>
  <c r="E45" i="14"/>
  <c r="H45" i="14"/>
  <c r="D45" i="14"/>
  <c r="G45" i="14"/>
  <c r="C45" i="14"/>
  <c r="A46" i="14" a="1"/>
  <c r="A46" i="14" s="1"/>
  <c r="A47" i="13" a="1"/>
  <c r="A47" i="13" s="1"/>
  <c r="E46" i="14" l="1"/>
  <c r="H46" i="14"/>
  <c r="D46" i="14"/>
  <c r="G46" i="14"/>
  <c r="C46" i="14"/>
  <c r="F46" i="14"/>
  <c r="B46" i="14"/>
  <c r="A47" i="14" a="1"/>
  <c r="A47" i="14" s="1"/>
  <c r="A48" i="13" a="1"/>
  <c r="A48" i="13" s="1"/>
  <c r="H47" i="14" l="1"/>
  <c r="D47" i="14"/>
  <c r="G47" i="14"/>
  <c r="C47" i="14"/>
  <c r="F47" i="14"/>
  <c r="B47" i="14"/>
  <c r="E47" i="14"/>
  <c r="A48" i="14" a="1"/>
  <c r="A48" i="14" s="1"/>
  <c r="A49" i="13" a="1"/>
  <c r="A49" i="13" s="1"/>
  <c r="G48" i="14" l="1"/>
  <c r="C48" i="14"/>
  <c r="F48" i="14"/>
  <c r="B48" i="14"/>
  <c r="E48" i="14"/>
  <c r="H48" i="14"/>
  <c r="D48" i="14"/>
  <c r="A49" i="14" a="1"/>
  <c r="A49" i="14" s="1"/>
  <c r="A50" i="13" a="1"/>
  <c r="A50" i="13" s="1"/>
  <c r="F49" i="14" l="1"/>
  <c r="B49" i="14"/>
  <c r="E49" i="14"/>
  <c r="H49" i="14"/>
  <c r="D49" i="14"/>
  <c r="G49" i="14"/>
  <c r="C49" i="14"/>
  <c r="A50" i="14" a="1"/>
  <c r="A50" i="14" s="1"/>
  <c r="A51" i="13" a="1"/>
  <c r="A51" i="13" s="1"/>
  <c r="E50" i="14" l="1"/>
  <c r="H50" i="14"/>
  <c r="D50" i="14"/>
  <c r="G50" i="14"/>
  <c r="C50" i="14"/>
  <c r="F50" i="14"/>
  <c r="B50" i="14"/>
  <c r="A51" i="14" a="1"/>
  <c r="A51" i="14" s="1"/>
  <c r="A52" i="13" a="1"/>
  <c r="A52" i="13" s="1"/>
  <c r="H51" i="14" l="1"/>
  <c r="D51" i="14"/>
  <c r="G51" i="14"/>
  <c r="C51" i="14"/>
  <c r="F51" i="14"/>
  <c r="B51" i="14"/>
  <c r="E51" i="14"/>
  <c r="A52" i="14" a="1"/>
  <c r="A52" i="14" s="1"/>
  <c r="A53" i="13" a="1"/>
  <c r="A53" i="13" s="1"/>
  <c r="G52" i="14" l="1"/>
  <c r="C52" i="14"/>
  <c r="F52" i="14"/>
  <c r="B52" i="14"/>
  <c r="E52" i="14"/>
  <c r="H52" i="14"/>
  <c r="D52" i="14"/>
  <c r="A53" i="14" a="1"/>
  <c r="A53" i="14" s="1"/>
  <c r="A54" i="13" a="1"/>
  <c r="A54" i="13" s="1"/>
  <c r="F53" i="14" l="1"/>
  <c r="B53" i="14"/>
  <c r="E53" i="14"/>
  <c r="H53" i="14"/>
  <c r="D53" i="14"/>
  <c r="G53" i="14"/>
  <c r="C53" i="14"/>
  <c r="A54" i="14" a="1"/>
  <c r="A54" i="14" s="1"/>
  <c r="A55" i="13" a="1"/>
  <c r="A55" i="13" s="1"/>
  <c r="E54" i="14" l="1"/>
  <c r="H54" i="14"/>
  <c r="D54" i="14"/>
  <c r="G54" i="14"/>
  <c r="C54" i="14"/>
  <c r="F54" i="14"/>
  <c r="B54" i="14"/>
  <c r="A55" i="14" a="1"/>
  <c r="A55" i="14" s="1"/>
  <c r="A56" i="13" a="1"/>
  <c r="A56" i="13" s="1"/>
  <c r="H55" i="14" l="1"/>
  <c r="D55" i="14"/>
  <c r="G55" i="14"/>
  <c r="C55" i="14"/>
  <c r="F55" i="14"/>
  <c r="B55" i="14"/>
  <c r="E55" i="14"/>
  <c r="A56" i="14" a="1"/>
  <c r="A56" i="14" s="1"/>
  <c r="A57" i="13" a="1"/>
  <c r="A57" i="13" s="1"/>
  <c r="G56" i="14" l="1"/>
  <c r="C56" i="14"/>
  <c r="F56" i="14"/>
  <c r="B56" i="14"/>
  <c r="E56" i="14"/>
  <c r="H56" i="14"/>
  <c r="D56" i="14"/>
  <c r="A57" i="14" a="1"/>
  <c r="A57" i="14" s="1"/>
  <c r="A58" i="13" a="1"/>
  <c r="A58" i="13" s="1"/>
  <c r="F57" i="14" l="1"/>
  <c r="B57" i="14"/>
  <c r="E57" i="14"/>
  <c r="H57" i="14"/>
  <c r="D57" i="14"/>
  <c r="G57" i="14"/>
  <c r="C57" i="14"/>
  <c r="A58" i="14" a="1"/>
  <c r="A58" i="14" s="1"/>
  <c r="A59" i="13" a="1"/>
  <c r="A59" i="13" s="1"/>
  <c r="E58" i="14" l="1"/>
  <c r="H58" i="14"/>
  <c r="D58" i="14"/>
  <c r="G58" i="14"/>
  <c r="C58" i="14"/>
  <c r="F58" i="14"/>
  <c r="B58" i="14"/>
  <c r="A59" i="14" a="1"/>
  <c r="A59" i="14" s="1"/>
  <c r="A60" i="13" a="1"/>
  <c r="A60" i="13" s="1"/>
  <c r="H59" i="14" l="1"/>
  <c r="D59" i="14"/>
  <c r="G59" i="14"/>
  <c r="C59" i="14"/>
  <c r="F59" i="14"/>
  <c r="B59" i="14"/>
  <c r="E59" i="14"/>
  <c r="A60" i="14" a="1"/>
  <c r="A60" i="14" s="1"/>
  <c r="A61" i="13" a="1"/>
  <c r="A61" i="13" s="1"/>
  <c r="G60" i="14" l="1"/>
  <c r="C60" i="14"/>
  <c r="F60" i="14"/>
  <c r="B60" i="14"/>
  <c r="E60" i="14"/>
  <c r="H60" i="14"/>
  <c r="D60" i="14"/>
  <c r="A61" i="14" a="1"/>
  <c r="A61" i="14" s="1"/>
  <c r="A62" i="13" a="1"/>
  <c r="A62" i="13" s="1"/>
  <c r="F61" i="14" l="1"/>
  <c r="B61" i="14"/>
  <c r="E61" i="14"/>
  <c r="H61" i="14"/>
  <c r="D61" i="14"/>
  <c r="G61" i="14"/>
  <c r="C61" i="14"/>
  <c r="A62" i="14" a="1"/>
  <c r="A62" i="14" s="1"/>
  <c r="A63" i="13" a="1"/>
  <c r="A63" i="13" s="1"/>
  <c r="E62" i="14" l="1"/>
  <c r="H62" i="14"/>
  <c r="D62" i="14"/>
  <c r="G62" i="14"/>
  <c r="C62" i="14"/>
  <c r="F62" i="14"/>
  <c r="B62" i="14"/>
  <c r="A63" i="14" a="1"/>
  <c r="A63" i="14" s="1"/>
  <c r="A64" i="13" a="1"/>
  <c r="A64" i="13" s="1"/>
  <c r="H63" i="14" l="1"/>
  <c r="D63" i="14"/>
  <c r="G63" i="14"/>
  <c r="C63" i="14"/>
  <c r="F63" i="14"/>
  <c r="B63" i="14"/>
  <c r="E63" i="14"/>
  <c r="A64" i="14" a="1"/>
  <c r="A64" i="14" s="1"/>
  <c r="A65" i="13" a="1"/>
  <c r="A65" i="13" s="1"/>
  <c r="G64" i="14" l="1"/>
  <c r="C64" i="14"/>
  <c r="F64" i="14"/>
  <c r="B64" i="14"/>
  <c r="E64" i="14"/>
  <c r="H64" i="14"/>
  <c r="D64" i="14"/>
  <c r="A65" i="14" a="1"/>
  <c r="A65" i="14" s="1"/>
  <c r="A66" i="13" a="1"/>
  <c r="A66" i="13" s="1"/>
  <c r="F65" i="14" l="1"/>
  <c r="B65" i="14"/>
  <c r="E65" i="14"/>
  <c r="H65" i="14"/>
  <c r="D65" i="14"/>
  <c r="G65" i="14"/>
  <c r="C65" i="14"/>
  <c r="A66" i="14" a="1"/>
  <c r="A66" i="14" s="1"/>
  <c r="A67" i="13" a="1"/>
  <c r="A67" i="13" s="1"/>
  <c r="E66" i="14" l="1"/>
  <c r="H66" i="14"/>
  <c r="D66" i="14"/>
  <c r="G66" i="14"/>
  <c r="C66" i="14"/>
  <c r="F66" i="14"/>
  <c r="B66" i="14"/>
  <c r="A67" i="14" a="1"/>
  <c r="A67" i="14" s="1"/>
  <c r="A68" i="13" a="1"/>
  <c r="A68" i="13" s="1"/>
  <c r="H67" i="14" l="1"/>
  <c r="D67" i="14"/>
  <c r="G67" i="14"/>
  <c r="C67" i="14"/>
  <c r="F67" i="14"/>
  <c r="B67" i="14"/>
  <c r="E67" i="14"/>
  <c r="A68" i="14" a="1"/>
  <c r="A68" i="14" s="1"/>
  <c r="A69" i="13" a="1"/>
  <c r="A69" i="13" s="1"/>
  <c r="G68" i="14" l="1"/>
  <c r="C68" i="14"/>
  <c r="F68" i="14"/>
  <c r="B68" i="14"/>
  <c r="E68" i="14"/>
  <c r="H68" i="14"/>
  <c r="D68" i="14"/>
  <c r="A69" i="14" a="1"/>
  <c r="A69" i="14" s="1"/>
  <c r="A70" i="13" a="1"/>
  <c r="A70" i="13" s="1"/>
  <c r="F69" i="14" l="1"/>
  <c r="B69" i="14"/>
  <c r="E69" i="14"/>
  <c r="H69" i="14"/>
  <c r="D69" i="14"/>
  <c r="G69" i="14"/>
  <c r="C69" i="14"/>
  <c r="A70" i="14" a="1"/>
  <c r="A70" i="14" s="1"/>
  <c r="A71" i="13" a="1"/>
  <c r="A71" i="13" s="1"/>
  <c r="E70" i="14" l="1"/>
  <c r="H70" i="14"/>
  <c r="D70" i="14"/>
  <c r="G70" i="14"/>
  <c r="C70" i="14"/>
  <c r="F70" i="14"/>
  <c r="B70" i="14"/>
  <c r="A71" i="14" a="1"/>
  <c r="A71" i="14" s="1"/>
  <c r="A72" i="13" a="1"/>
  <c r="A72" i="13" s="1"/>
  <c r="H71" i="14" l="1"/>
  <c r="D71" i="14"/>
  <c r="G71" i="14"/>
  <c r="C71" i="14"/>
  <c r="F71" i="14"/>
  <c r="B71" i="14"/>
  <c r="E71" i="14"/>
  <c r="A72" i="14" a="1"/>
  <c r="A72" i="14" s="1"/>
  <c r="A73" i="13" a="1"/>
  <c r="A73" i="13" s="1"/>
  <c r="G72" i="14" l="1"/>
  <c r="C72" i="14"/>
  <c r="F72" i="14"/>
  <c r="B72" i="14"/>
  <c r="E72" i="14"/>
  <c r="H72" i="14"/>
  <c r="D72" i="14"/>
  <c r="A73" i="14" a="1"/>
  <c r="A73" i="14" s="1"/>
  <c r="A74" i="13" a="1"/>
  <c r="A74" i="13" s="1"/>
  <c r="F73" i="14" l="1"/>
  <c r="B73" i="14"/>
  <c r="E73" i="14"/>
  <c r="H73" i="14"/>
  <c r="D73" i="14"/>
  <c r="G73" i="14"/>
  <c r="C73" i="14"/>
  <c r="A74" i="14" a="1"/>
  <c r="A74" i="14" s="1"/>
  <c r="A75" i="13" a="1"/>
  <c r="A75" i="13" s="1"/>
  <c r="E74" i="14" l="1"/>
  <c r="H74" i="14"/>
  <c r="D74" i="14"/>
  <c r="G74" i="14"/>
  <c r="C74" i="14"/>
  <c r="F74" i="14"/>
  <c r="B74" i="14"/>
  <c r="A75" i="14" a="1"/>
  <c r="A75" i="14" s="1"/>
  <c r="A76" i="13" a="1"/>
  <c r="A76" i="13" s="1"/>
  <c r="H75" i="14" l="1"/>
  <c r="D75" i="14"/>
  <c r="G75" i="14"/>
  <c r="C75" i="14"/>
  <c r="F75" i="14"/>
  <c r="B75" i="14"/>
  <c r="E75" i="14"/>
  <c r="A76" i="14" a="1"/>
  <c r="A76" i="14" s="1"/>
  <c r="A77" i="13" a="1"/>
  <c r="A77" i="13" s="1"/>
  <c r="G76" i="14" l="1"/>
  <c r="C76" i="14"/>
  <c r="F76" i="14"/>
  <c r="B76" i="14"/>
  <c r="E76" i="14"/>
  <c r="H76" i="14"/>
  <c r="D76" i="14"/>
  <c r="A77" i="14" a="1"/>
  <c r="A77" i="14" s="1"/>
  <c r="A78" i="13" a="1"/>
  <c r="A78" i="13" s="1"/>
  <c r="F77" i="14" l="1"/>
  <c r="B77" i="14"/>
  <c r="E77" i="14"/>
  <c r="H77" i="14"/>
  <c r="D77" i="14"/>
  <c r="G77" i="14"/>
  <c r="C77" i="14"/>
  <c r="A78" i="14" a="1"/>
  <c r="A78" i="14" s="1"/>
  <c r="A79" i="13" a="1"/>
  <c r="A79" i="13" s="1"/>
  <c r="E78" i="14" l="1"/>
  <c r="H78" i="14"/>
  <c r="D78" i="14"/>
  <c r="G78" i="14"/>
  <c r="C78" i="14"/>
  <c r="F78" i="14"/>
  <c r="B78" i="14"/>
  <c r="A79" i="14" a="1"/>
  <c r="A79" i="14" s="1"/>
  <c r="A80" i="13" a="1"/>
  <c r="A80" i="13" s="1"/>
  <c r="H79" i="14" l="1"/>
  <c r="D79" i="14"/>
  <c r="G79" i="14"/>
  <c r="C79" i="14"/>
  <c r="F79" i="14"/>
  <c r="B79" i="14"/>
  <c r="E79" i="14"/>
  <c r="A80" i="14" a="1"/>
  <c r="A80" i="14" s="1"/>
  <c r="A81" i="13" a="1"/>
  <c r="A81" i="13" s="1"/>
  <c r="G80" i="14" l="1"/>
  <c r="C80" i="14"/>
  <c r="F80" i="14"/>
  <c r="B80" i="14"/>
  <c r="E80" i="14"/>
  <c r="H80" i="14"/>
  <c r="D80" i="14"/>
  <c r="A81" i="14" a="1"/>
  <c r="A81" i="14" s="1"/>
  <c r="A82" i="13" a="1"/>
  <c r="A82" i="13" s="1"/>
  <c r="F81" i="14" l="1"/>
  <c r="B81" i="14"/>
  <c r="E81" i="14"/>
  <c r="H81" i="14"/>
  <c r="D81" i="14"/>
  <c r="G81" i="14"/>
  <c r="C81" i="14"/>
  <c r="A82" i="14" a="1"/>
  <c r="A82" i="14" s="1"/>
  <c r="A83" i="13" a="1"/>
  <c r="A83" i="13" s="1"/>
  <c r="E82" i="14" l="1"/>
  <c r="H82" i="14"/>
  <c r="D82" i="14"/>
  <c r="G82" i="14"/>
  <c r="C82" i="14"/>
  <c r="F82" i="14"/>
  <c r="B82" i="14"/>
  <c r="A83" i="14" a="1"/>
  <c r="A83" i="14" s="1"/>
  <c r="A84" i="13" a="1"/>
  <c r="A84" i="13" s="1"/>
  <c r="H83" i="14" l="1"/>
  <c r="D83" i="14"/>
  <c r="G83" i="14"/>
  <c r="C83" i="14"/>
  <c r="F83" i="14"/>
  <c r="B83" i="14"/>
  <c r="E83" i="14"/>
  <c r="A84" i="14" a="1"/>
  <c r="A84" i="14" s="1"/>
  <c r="A85" i="13" a="1"/>
  <c r="A85" i="13" s="1"/>
  <c r="G84" i="14" l="1"/>
  <c r="C84" i="14"/>
  <c r="F84" i="14"/>
  <c r="B84" i="14"/>
  <c r="E84" i="14"/>
  <c r="H84" i="14"/>
  <c r="D84" i="14"/>
  <c r="A85" i="14" a="1"/>
  <c r="A85" i="14" s="1"/>
  <c r="A86" i="13" a="1"/>
  <c r="A86" i="13" s="1"/>
  <c r="F85" i="14" l="1"/>
  <c r="B85" i="14"/>
  <c r="E85" i="14"/>
  <c r="H85" i="14"/>
  <c r="D85" i="14"/>
  <c r="G85" i="14"/>
  <c r="C85" i="14"/>
  <c r="A86" i="14" a="1"/>
  <c r="A86" i="14" s="1"/>
  <c r="A87" i="13" a="1"/>
  <c r="A87" i="13" s="1"/>
  <c r="E86" i="14" l="1"/>
  <c r="H86" i="14"/>
  <c r="D86" i="14"/>
  <c r="G86" i="14"/>
  <c r="C86" i="14"/>
  <c r="F86" i="14"/>
  <c r="B86" i="14"/>
  <c r="A87" i="14" a="1"/>
  <c r="A87" i="14" s="1"/>
  <c r="A88" i="13" a="1"/>
  <c r="A88" i="13" s="1"/>
  <c r="H87" i="14" l="1"/>
  <c r="D87" i="14"/>
  <c r="G87" i="14"/>
  <c r="C87" i="14"/>
  <c r="F87" i="14"/>
  <c r="B87" i="14"/>
  <c r="E87" i="14"/>
  <c r="A88" i="14" a="1"/>
  <c r="A88" i="14" s="1"/>
  <c r="A89" i="13" a="1"/>
  <c r="A89" i="13" s="1"/>
  <c r="G88" i="14" l="1"/>
  <c r="C88" i="14"/>
  <c r="F88" i="14"/>
  <c r="B88" i="14"/>
  <c r="E88" i="14"/>
  <c r="H88" i="14"/>
  <c r="D88" i="14"/>
  <c r="A89" i="14" a="1"/>
  <c r="A89" i="14" s="1"/>
  <c r="A90" i="13" a="1"/>
  <c r="A90" i="13" s="1"/>
  <c r="F89" i="14" l="1"/>
  <c r="B89" i="14"/>
  <c r="E89" i="14"/>
  <c r="H89" i="14"/>
  <c r="D89" i="14"/>
  <c r="G89" i="14"/>
  <c r="C89" i="14"/>
  <c r="A90" i="14" a="1"/>
  <c r="A90" i="14" s="1"/>
  <c r="A91" i="13" a="1"/>
  <c r="A91" i="13" s="1"/>
  <c r="E90" i="14" l="1"/>
  <c r="H90" i="14"/>
  <c r="D90" i="14"/>
  <c r="G90" i="14"/>
  <c r="C90" i="14"/>
  <c r="F90" i="14"/>
  <c r="B90" i="14"/>
  <c r="A91" i="14" a="1"/>
  <c r="A91" i="14" s="1"/>
  <c r="A92" i="13" a="1"/>
  <c r="A92" i="13" s="1"/>
  <c r="H91" i="14" l="1"/>
  <c r="D91" i="14"/>
  <c r="G91" i="14"/>
  <c r="C91" i="14"/>
  <c r="F91" i="14"/>
  <c r="B91" i="14"/>
  <c r="E91" i="14"/>
  <c r="A92" i="14" a="1"/>
  <c r="A92" i="14" s="1"/>
  <c r="A93" i="13" a="1"/>
  <c r="A93" i="13" s="1"/>
  <c r="G92" i="14" l="1"/>
  <c r="C92" i="14"/>
  <c r="F92" i="14"/>
  <c r="B92" i="14"/>
  <c r="E92" i="14"/>
  <c r="H92" i="14"/>
  <c r="D92" i="14"/>
  <c r="A93" i="14" a="1"/>
  <c r="A93" i="14" s="1"/>
  <c r="A94" i="13" a="1"/>
  <c r="A94" i="13" s="1"/>
  <c r="F93" i="14" l="1"/>
  <c r="B93" i="14"/>
  <c r="E93" i="14"/>
  <c r="H93" i="14"/>
  <c r="D93" i="14"/>
  <c r="G93" i="14"/>
  <c r="C93" i="14"/>
  <c r="A94" i="14" a="1"/>
  <c r="A94" i="14" s="1"/>
  <c r="A95" i="13" a="1"/>
  <c r="A95" i="13" s="1"/>
  <c r="E94" i="14" l="1"/>
  <c r="H94" i="14"/>
  <c r="D94" i="14"/>
  <c r="G94" i="14"/>
  <c r="C94" i="14"/>
  <c r="F94" i="14"/>
  <c r="B94" i="14"/>
  <c r="A95" i="14" a="1"/>
  <c r="A95" i="14" s="1"/>
  <c r="A96" i="13" a="1"/>
  <c r="A96" i="13" s="1"/>
  <c r="H95" i="14" l="1"/>
  <c r="D95" i="14"/>
  <c r="G95" i="14"/>
  <c r="C95" i="14"/>
  <c r="F95" i="14"/>
  <c r="B95" i="14"/>
  <c r="E95" i="14"/>
  <c r="A96" i="14" a="1"/>
  <c r="A96" i="14" s="1"/>
  <c r="A97" i="13" a="1"/>
  <c r="A97" i="13" s="1"/>
  <c r="G96" i="14" l="1"/>
  <c r="C96" i="14"/>
  <c r="F96" i="14"/>
  <c r="B96" i="14"/>
  <c r="E96" i="14"/>
  <c r="H96" i="14"/>
  <c r="D96" i="14"/>
  <c r="A97" i="14" a="1"/>
  <c r="A97" i="14" s="1"/>
  <c r="A98" i="13" a="1"/>
  <c r="A98" i="13" s="1"/>
  <c r="F97" i="14" l="1"/>
  <c r="B97" i="14"/>
  <c r="E97" i="14"/>
  <c r="H97" i="14"/>
  <c r="D97" i="14"/>
  <c r="G97" i="14"/>
  <c r="C97" i="14"/>
  <c r="A98" i="14" a="1"/>
  <c r="A98" i="14" s="1"/>
  <c r="A99" i="13" a="1"/>
  <c r="A99" i="13" s="1"/>
  <c r="E98" i="14" l="1"/>
  <c r="H98" i="14"/>
  <c r="D98" i="14"/>
  <c r="G98" i="14"/>
  <c r="C98" i="14"/>
  <c r="F98" i="14"/>
  <c r="B98" i="14"/>
  <c r="A99" i="14" a="1"/>
  <c r="A99" i="14" s="1"/>
  <c r="A100" i="13" a="1"/>
  <c r="A100" i="13" s="1"/>
  <c r="H99" i="14" l="1"/>
  <c r="D99" i="14"/>
  <c r="G99" i="14"/>
  <c r="C99" i="14"/>
  <c r="F99" i="14"/>
  <c r="B99" i="14"/>
  <c r="E99" i="14"/>
  <c r="A100" i="14" a="1"/>
  <c r="A100" i="14" s="1"/>
  <c r="A101" i="13" a="1"/>
  <c r="A101" i="13" s="1"/>
  <c r="G100" i="14" l="1"/>
  <c r="C100" i="14"/>
  <c r="F100" i="14"/>
  <c r="B100" i="14"/>
  <c r="E100" i="14"/>
  <c r="H100" i="14"/>
  <c r="D100" i="14"/>
  <c r="A101" i="14" a="1"/>
  <c r="A101" i="14" s="1"/>
  <c r="A102" i="13" a="1"/>
  <c r="A102" i="13" s="1"/>
  <c r="F101" i="14" l="1"/>
  <c r="B101" i="14"/>
  <c r="E101" i="14"/>
  <c r="H101" i="14"/>
  <c r="D101" i="14"/>
  <c r="G101" i="14"/>
  <c r="C101" i="14"/>
  <c r="A102" i="14" a="1"/>
  <c r="A102" i="14" s="1"/>
  <c r="A103" i="13" a="1"/>
  <c r="A103" i="13" s="1"/>
  <c r="E102" i="14" l="1"/>
  <c r="H102" i="14"/>
  <c r="D102" i="14"/>
  <c r="G102" i="14"/>
  <c r="C102" i="14"/>
  <c r="F102" i="14"/>
  <c r="B102" i="14"/>
  <c r="A103" i="14" a="1"/>
  <c r="A103" i="14" s="1"/>
  <c r="A104" i="13" a="1"/>
  <c r="A104" i="13" s="1"/>
  <c r="H103" i="14" l="1"/>
  <c r="D103" i="14"/>
  <c r="G103" i="14"/>
  <c r="C103" i="14"/>
  <c r="F103" i="14"/>
  <c r="B103" i="14"/>
  <c r="E103" i="14"/>
  <c r="A104" i="14" a="1"/>
  <c r="A104" i="14" s="1"/>
  <c r="A105" i="13" a="1"/>
  <c r="A105" i="13" s="1"/>
  <c r="H104" i="14" l="1"/>
  <c r="D104" i="14"/>
  <c r="E104" i="14"/>
  <c r="C104" i="14"/>
  <c r="G104" i="14"/>
  <c r="B104" i="14"/>
  <c r="F104" i="14"/>
  <c r="A105" i="14" a="1"/>
  <c r="A105" i="14" s="1"/>
  <c r="A106" i="13" a="1"/>
  <c r="A106" i="13" s="1"/>
  <c r="G105" i="14" l="1"/>
  <c r="C105" i="14"/>
  <c r="F105" i="14"/>
  <c r="E105" i="14"/>
  <c r="D105" i="14"/>
  <c r="H105" i="14"/>
  <c r="B105" i="14"/>
  <c r="A106" i="14" a="1"/>
  <c r="A106" i="14" s="1"/>
  <c r="A107" i="13" a="1"/>
  <c r="A107" i="13" s="1"/>
  <c r="F106" i="14" l="1"/>
  <c r="B106" i="14"/>
  <c r="H106" i="14"/>
  <c r="C106" i="14"/>
  <c r="G106" i="14"/>
  <c r="E106" i="14"/>
  <c r="D106" i="14"/>
  <c r="A107" i="14" a="1"/>
  <c r="A107" i="14" s="1"/>
  <c r="A108" i="13" a="1"/>
  <c r="A108" i="13" s="1"/>
  <c r="H107" i="14" l="1"/>
  <c r="E107" i="14"/>
  <c r="D107" i="14"/>
  <c r="C107" i="14"/>
  <c r="G107" i="14"/>
  <c r="B107" i="14"/>
  <c r="F107" i="14"/>
  <c r="A108" i="14" a="1"/>
  <c r="A108" i="14" s="1"/>
  <c r="A109" i="13" a="1"/>
  <c r="A109" i="13" s="1"/>
  <c r="G108" i="14" l="1"/>
  <c r="C108" i="14"/>
  <c r="H108" i="14"/>
  <c r="D108" i="14"/>
  <c r="B108" i="14"/>
  <c r="F108" i="14"/>
  <c r="E108" i="14"/>
  <c r="A109" i="14" a="1"/>
  <c r="A109" i="14" s="1"/>
  <c r="A110" i="13" a="1"/>
  <c r="A110" i="13" s="1"/>
  <c r="F109" i="14" l="1"/>
  <c r="B109" i="14"/>
  <c r="H109" i="14"/>
  <c r="D109" i="14"/>
  <c r="G109" i="14"/>
  <c r="C109" i="14"/>
  <c r="E109" i="14"/>
  <c r="A110" i="14" a="1"/>
  <c r="A110" i="14" s="1"/>
  <c r="A111" i="13" a="1"/>
  <c r="A111" i="13" s="1"/>
  <c r="E110" i="14" l="1"/>
  <c r="H110" i="14"/>
  <c r="D110" i="14"/>
  <c r="G110" i="14"/>
  <c r="C110" i="14"/>
  <c r="F110" i="14"/>
  <c r="B110" i="14"/>
  <c r="A111" i="14" a="1"/>
  <c r="A111" i="14" s="1"/>
  <c r="A112" i="13" a="1"/>
  <c r="A112" i="13" s="1"/>
  <c r="H111" i="14" l="1"/>
  <c r="D111" i="14"/>
  <c r="G111" i="14"/>
  <c r="C111" i="14"/>
  <c r="F111" i="14"/>
  <c r="B111" i="14"/>
  <c r="E111" i="14"/>
  <c r="A112" i="14" a="1"/>
  <c r="A112" i="14" s="1"/>
  <c r="A113" i="13" a="1"/>
  <c r="A113" i="13" s="1"/>
  <c r="G112" i="14" l="1"/>
  <c r="C112" i="14"/>
  <c r="F112" i="14"/>
  <c r="B112" i="14"/>
  <c r="E112" i="14"/>
  <c r="H112" i="14"/>
  <c r="D112" i="14"/>
  <c r="A113" i="14" a="1"/>
  <c r="A113" i="14" s="1"/>
  <c r="A114" i="13" a="1"/>
  <c r="A114" i="13" s="1"/>
  <c r="F113" i="14" l="1"/>
  <c r="B113" i="14"/>
  <c r="E113" i="14"/>
  <c r="H113" i="14"/>
  <c r="D113" i="14"/>
  <c r="G113" i="14"/>
  <c r="C113" i="14"/>
  <c r="A114" i="14" a="1"/>
  <c r="A114" i="14" s="1"/>
  <c r="A115" i="13" a="1"/>
  <c r="A115" i="13" s="1"/>
  <c r="E114" i="14" l="1"/>
  <c r="H114" i="14"/>
  <c r="D114" i="14"/>
  <c r="G114" i="14"/>
  <c r="C114" i="14"/>
  <c r="F114" i="14"/>
  <c r="B114" i="14"/>
  <c r="A115" i="14" a="1"/>
  <c r="A115" i="14" s="1"/>
  <c r="A116" i="13" a="1"/>
  <c r="A116" i="13" s="1"/>
  <c r="H115" i="14" l="1"/>
  <c r="D115" i="14"/>
  <c r="G115" i="14"/>
  <c r="C115" i="14"/>
  <c r="F115" i="14"/>
  <c r="B115" i="14"/>
  <c r="E115" i="14"/>
  <c r="A116" i="14" a="1"/>
  <c r="A116" i="14" s="1"/>
  <c r="A117" i="13" a="1"/>
  <c r="A117" i="13" s="1"/>
  <c r="G116" i="14" l="1"/>
  <c r="C116" i="14"/>
  <c r="F116" i="14"/>
  <c r="B116" i="14"/>
  <c r="E116" i="14"/>
  <c r="H116" i="14"/>
  <c r="D116" i="14"/>
  <c r="A117" i="14" a="1"/>
  <c r="A117" i="14" s="1"/>
  <c r="A118" i="13" a="1"/>
  <c r="A118" i="13" s="1"/>
  <c r="F117" i="14" l="1"/>
  <c r="B117" i="14"/>
  <c r="E117" i="14"/>
  <c r="H117" i="14"/>
  <c r="D117" i="14"/>
  <c r="G117" i="14"/>
  <c r="C117" i="14"/>
  <c r="A118" i="14" a="1"/>
  <c r="A118" i="14" s="1"/>
  <c r="A119" i="13" a="1"/>
  <c r="A119" i="13" s="1"/>
  <c r="E118" i="14" l="1"/>
  <c r="H118" i="14"/>
  <c r="D118" i="14"/>
  <c r="G118" i="14"/>
  <c r="C118" i="14"/>
  <c r="F118" i="14"/>
  <c r="B118" i="14"/>
  <c r="A119" i="14" a="1"/>
  <c r="A119" i="14" s="1"/>
  <c r="A120" i="13" a="1"/>
  <c r="A120" i="13" s="1"/>
  <c r="H119" i="14" l="1"/>
  <c r="D119" i="14"/>
  <c r="G119" i="14"/>
  <c r="C119" i="14"/>
  <c r="F119" i="14"/>
  <c r="B119" i="14"/>
  <c r="E119" i="14"/>
  <c r="A120" i="14" a="1"/>
  <c r="A120" i="14" s="1"/>
  <c r="A121" i="13" a="1"/>
  <c r="A121" i="13" s="1"/>
  <c r="G120" i="14" l="1"/>
  <c r="C120" i="14"/>
  <c r="F120" i="14"/>
  <c r="B120" i="14"/>
  <c r="E120" i="14"/>
  <c r="H120" i="14"/>
  <c r="D120" i="14"/>
  <c r="A121" i="14" a="1"/>
  <c r="A121" i="14" s="1"/>
  <c r="A122" i="13" a="1"/>
  <c r="A122" i="13" s="1"/>
  <c r="F121" i="14" l="1"/>
  <c r="B121" i="14"/>
  <c r="E121" i="14"/>
  <c r="H121" i="14"/>
  <c r="D121" i="14"/>
  <c r="G121" i="14"/>
  <c r="C121" i="14"/>
  <c r="A122" i="14" a="1"/>
  <c r="A122" i="14" s="1"/>
  <c r="A123" i="13" a="1"/>
  <c r="A123" i="13" s="1"/>
  <c r="E122" i="14" l="1"/>
  <c r="H122" i="14"/>
  <c r="D122" i="14"/>
  <c r="G122" i="14"/>
  <c r="C122" i="14"/>
  <c r="F122" i="14"/>
  <c r="B122" i="14"/>
  <c r="A123" i="14" a="1"/>
  <c r="A123" i="14" s="1"/>
  <c r="A124" i="13" a="1"/>
  <c r="A124" i="13" s="1"/>
  <c r="H123" i="14" l="1"/>
  <c r="D123" i="14"/>
  <c r="G123" i="14"/>
  <c r="C123" i="14"/>
  <c r="F123" i="14"/>
  <c r="B123" i="14"/>
  <c r="E123" i="14"/>
  <c r="A124" i="14" a="1"/>
  <c r="A124" i="14" s="1"/>
  <c r="A125" i="13" a="1"/>
  <c r="A125" i="13" s="1"/>
  <c r="G124" i="14" l="1"/>
  <c r="C124" i="14"/>
  <c r="F124" i="14"/>
  <c r="B124" i="14"/>
  <c r="E124" i="14"/>
  <c r="H124" i="14"/>
  <c r="D124" i="14"/>
  <c r="A125" i="14" a="1"/>
  <c r="A125" i="14" s="1"/>
  <c r="A126" i="13" a="1"/>
  <c r="A126" i="13" s="1"/>
  <c r="F125" i="14" l="1"/>
  <c r="B125" i="14"/>
  <c r="E125" i="14"/>
  <c r="H125" i="14"/>
  <c r="D125" i="14"/>
  <c r="G125" i="14"/>
  <c r="C125" i="14"/>
  <c r="A126" i="14" a="1"/>
  <c r="A126" i="14" s="1"/>
  <c r="A127" i="13" a="1"/>
  <c r="A127" i="13" s="1"/>
  <c r="E126" i="14" l="1"/>
  <c r="H126" i="14"/>
  <c r="D126" i="14"/>
  <c r="G126" i="14"/>
  <c r="C126" i="14"/>
  <c r="F126" i="14"/>
  <c r="B126" i="14"/>
  <c r="A127" i="14" a="1"/>
  <c r="A127" i="14" s="1"/>
  <c r="A128" i="13" a="1"/>
  <c r="A128" i="13" s="1"/>
  <c r="H127" i="14" l="1"/>
  <c r="D127" i="14"/>
  <c r="G127" i="14"/>
  <c r="C127" i="14"/>
  <c r="F127" i="14"/>
  <c r="B127" i="14"/>
  <c r="E127" i="14"/>
  <c r="A128" i="14" a="1"/>
  <c r="A128" i="14" s="1"/>
  <c r="A129" i="13" a="1"/>
  <c r="A129" i="13" s="1"/>
  <c r="G128" i="14" l="1"/>
  <c r="C128" i="14"/>
  <c r="F128" i="14"/>
  <c r="B128" i="14"/>
  <c r="E128" i="14"/>
  <c r="H128" i="14"/>
  <c r="D128" i="14"/>
  <c r="A129" i="14" a="1"/>
  <c r="A129" i="14" s="1"/>
  <c r="A130" i="13" a="1"/>
  <c r="A130" i="13" s="1"/>
  <c r="F129" i="14" l="1"/>
  <c r="B129" i="14"/>
  <c r="E129" i="14"/>
  <c r="H129" i="14"/>
  <c r="D129" i="14"/>
  <c r="G129" i="14"/>
  <c r="C129" i="14"/>
  <c r="A130" i="14" a="1"/>
  <c r="A130" i="14" s="1"/>
  <c r="A131" i="13" a="1"/>
  <c r="A131" i="13" s="1"/>
  <c r="E130" i="14" l="1"/>
  <c r="H130" i="14"/>
  <c r="D130" i="14"/>
  <c r="G130" i="14"/>
  <c r="C130" i="14"/>
  <c r="F130" i="14"/>
  <c r="B130" i="14"/>
  <c r="A131" i="14" a="1"/>
  <c r="A131" i="14" s="1"/>
  <c r="A132" i="13" a="1"/>
  <c r="A132" i="13" s="1"/>
  <c r="H131" i="14" l="1"/>
  <c r="D131" i="14"/>
  <c r="G131" i="14"/>
  <c r="C131" i="14"/>
  <c r="F131" i="14"/>
  <c r="B131" i="14"/>
  <c r="E131" i="14"/>
  <c r="A132" i="14" a="1"/>
  <c r="A132" i="14" s="1"/>
  <c r="A133" i="13" a="1"/>
  <c r="A133" i="13" s="1"/>
  <c r="G132" i="14" l="1"/>
  <c r="C132" i="14"/>
  <c r="F132" i="14"/>
  <c r="B132" i="14"/>
  <c r="E132" i="14"/>
  <c r="H132" i="14"/>
  <c r="D132" i="14"/>
  <c r="A133" i="14" a="1"/>
  <c r="A133" i="14" s="1"/>
  <c r="A134" i="13" a="1"/>
  <c r="A134" i="13" s="1"/>
  <c r="F133" i="14" l="1"/>
  <c r="B133" i="14"/>
  <c r="E133" i="14"/>
  <c r="H133" i="14"/>
  <c r="D133" i="14"/>
  <c r="G133" i="14"/>
  <c r="C133" i="14"/>
  <c r="A134" i="14" a="1"/>
  <c r="A134" i="14" s="1"/>
  <c r="A135" i="13" a="1"/>
  <c r="A135" i="13" s="1"/>
  <c r="E134" i="14" l="1"/>
  <c r="H134" i="14"/>
  <c r="D134" i="14"/>
  <c r="G134" i="14"/>
  <c r="C134" i="14"/>
  <c r="F134" i="14"/>
  <c r="B134" i="14"/>
  <c r="A135" i="14" a="1"/>
  <c r="A135" i="14" s="1"/>
  <c r="A136" i="13" a="1"/>
  <c r="A136" i="13" s="1"/>
  <c r="H135" i="14" l="1"/>
  <c r="D135" i="14"/>
  <c r="G135" i="14"/>
  <c r="C135" i="14"/>
  <c r="F135" i="14"/>
  <c r="B135" i="14"/>
  <c r="E135" i="14"/>
  <c r="A136" i="14" a="1"/>
  <c r="A136" i="14" s="1"/>
  <c r="A137" i="13" a="1"/>
  <c r="A137" i="13" s="1"/>
  <c r="G136" i="14" l="1"/>
  <c r="C136" i="14"/>
  <c r="F136" i="14"/>
  <c r="B136" i="14"/>
  <c r="E136" i="14"/>
  <c r="H136" i="14"/>
  <c r="D136" i="14"/>
  <c r="A137" i="14" a="1"/>
  <c r="A137" i="14" s="1"/>
  <c r="A138" i="13" a="1"/>
  <c r="A138" i="13" s="1"/>
  <c r="F137" i="14" l="1"/>
  <c r="B137" i="14"/>
  <c r="E137" i="14"/>
  <c r="H137" i="14"/>
  <c r="D137" i="14"/>
  <c r="G137" i="14"/>
  <c r="C137" i="14"/>
  <c r="A138" i="14" a="1"/>
  <c r="A138" i="14" s="1"/>
  <c r="A139" i="13" a="1"/>
  <c r="A139" i="13" s="1"/>
  <c r="E138" i="14" l="1"/>
  <c r="H138" i="14"/>
  <c r="D138" i="14"/>
  <c r="G138" i="14"/>
  <c r="C138" i="14"/>
  <c r="F138" i="14"/>
  <c r="B138" i="14"/>
  <c r="A139" i="14" a="1"/>
  <c r="A139" i="14" s="1"/>
  <c r="A140" i="13" a="1"/>
  <c r="A140" i="13" s="1"/>
  <c r="H139" i="14" l="1"/>
  <c r="D139" i="14"/>
  <c r="G139" i="14"/>
  <c r="C139" i="14"/>
  <c r="F139" i="14"/>
  <c r="B139" i="14"/>
  <c r="E139" i="14"/>
  <c r="A140" i="14" a="1"/>
  <c r="A140" i="14" s="1"/>
  <c r="A141" i="13" a="1"/>
  <c r="A141" i="13" s="1"/>
  <c r="G140" i="14" l="1"/>
  <c r="C140" i="14"/>
  <c r="F140" i="14"/>
  <c r="B140" i="14"/>
  <c r="E140" i="14"/>
  <c r="H140" i="14"/>
  <c r="D140" i="14"/>
  <c r="A141" i="14" a="1"/>
  <c r="A141" i="14" s="1"/>
  <c r="A142" i="13" a="1"/>
  <c r="A142" i="13" s="1"/>
  <c r="F141" i="14" l="1"/>
  <c r="B141" i="14"/>
  <c r="E141" i="14"/>
  <c r="H141" i="14"/>
  <c r="D141" i="14"/>
  <c r="G141" i="14"/>
  <c r="C141" i="14"/>
  <c r="A142" i="14" a="1"/>
  <c r="A142" i="14" s="1"/>
  <c r="A143" i="13" a="1"/>
  <c r="A143" i="13" s="1"/>
  <c r="E142" i="14" l="1"/>
  <c r="H142" i="14"/>
  <c r="D142" i="14"/>
  <c r="G142" i="14"/>
  <c r="C142" i="14"/>
  <c r="F142" i="14"/>
  <c r="B142" i="14"/>
  <c r="A143" i="14" a="1"/>
  <c r="A143" i="14" s="1"/>
  <c r="A144" i="13" a="1"/>
  <c r="A144" i="13" s="1"/>
  <c r="H143" i="14" l="1"/>
  <c r="D143" i="14"/>
  <c r="G143" i="14"/>
  <c r="C143" i="14"/>
  <c r="F143" i="14"/>
  <c r="B143" i="14"/>
  <c r="E143" i="14"/>
  <c r="A144" i="14" a="1"/>
  <c r="A144" i="14" s="1"/>
  <c r="A145" i="13" a="1"/>
  <c r="A145" i="13" s="1"/>
  <c r="H144" i="14" l="1"/>
  <c r="D144" i="14"/>
  <c r="E144" i="14"/>
  <c r="C144" i="14"/>
  <c r="G144" i="14"/>
  <c r="B144" i="14"/>
  <c r="F144" i="14"/>
  <c r="A145" i="14" a="1"/>
  <c r="A145" i="14" s="1"/>
  <c r="A146" i="13" a="1"/>
  <c r="A146" i="13" s="1"/>
  <c r="H145" i="14" l="1"/>
  <c r="D145" i="14"/>
  <c r="G145" i="14"/>
  <c r="C145" i="14"/>
  <c r="B145" i="14"/>
  <c r="F145" i="14"/>
  <c r="E145" i="14"/>
  <c r="A146" i="14" a="1"/>
  <c r="A146" i="14" s="1"/>
  <c r="A147" i="13" a="1"/>
  <c r="A147" i="13" s="1"/>
  <c r="H146" i="14" l="1"/>
  <c r="D146" i="14"/>
  <c r="G146" i="14"/>
  <c r="C146" i="14"/>
  <c r="F146" i="14"/>
  <c r="B146" i="14"/>
  <c r="E146" i="14"/>
  <c r="A147" i="14" a="1"/>
  <c r="A147" i="14" s="1"/>
  <c r="A148" i="13" a="1"/>
  <c r="A148" i="13" s="1"/>
  <c r="H147" i="14" l="1"/>
  <c r="D147" i="14"/>
  <c r="G147" i="14"/>
  <c r="C147" i="14"/>
  <c r="F147" i="14"/>
  <c r="B147" i="14"/>
  <c r="E147" i="14"/>
  <c r="A148" i="14" a="1"/>
  <c r="A148" i="14" s="1"/>
  <c r="A149" i="13" a="1"/>
  <c r="A149" i="13" s="1"/>
  <c r="G148" i="14" l="1"/>
  <c r="C148" i="14"/>
  <c r="F148" i="14"/>
  <c r="B148" i="14"/>
  <c r="E148" i="14"/>
  <c r="H148" i="14"/>
  <c r="D148" i="14"/>
  <c r="A149" i="14" a="1"/>
  <c r="A149" i="14" s="1"/>
  <c r="A150" i="13" a="1"/>
  <c r="A150" i="13" s="1"/>
  <c r="F149" i="14" l="1"/>
  <c r="B149" i="14"/>
  <c r="E149" i="14"/>
  <c r="H149" i="14"/>
  <c r="D149" i="14"/>
  <c r="G149" i="14"/>
  <c r="C149" i="14"/>
  <c r="A150" i="14" a="1"/>
  <c r="A150" i="14" s="1"/>
  <c r="A151" i="13" a="1"/>
  <c r="A151" i="13" s="1"/>
  <c r="E150" i="14" l="1"/>
  <c r="H150" i="14"/>
  <c r="D150" i="14"/>
  <c r="G150" i="14"/>
  <c r="C150" i="14"/>
  <c r="F150" i="14"/>
  <c r="B150" i="14"/>
  <c r="A151" i="14" a="1"/>
  <c r="A151" i="14" s="1"/>
  <c r="A152" i="13" a="1"/>
  <c r="A152" i="13" s="1"/>
  <c r="H151" i="14" l="1"/>
  <c r="D151" i="14"/>
  <c r="G151" i="14"/>
  <c r="C151" i="14"/>
  <c r="F151" i="14"/>
  <c r="B151" i="14"/>
  <c r="E151" i="14"/>
  <c r="A152" i="14" a="1"/>
  <c r="A152" i="14" s="1"/>
  <c r="A153" i="13" a="1"/>
  <c r="A153" i="13" s="1"/>
  <c r="G152" i="14" l="1"/>
  <c r="C152" i="14"/>
  <c r="F152" i="14"/>
  <c r="B152" i="14"/>
  <c r="E152" i="14"/>
  <c r="H152" i="14"/>
  <c r="D152" i="14"/>
  <c r="A153" i="14" a="1"/>
  <c r="A153" i="14" s="1"/>
  <c r="A154" i="13" a="1"/>
  <c r="A154" i="13" s="1"/>
  <c r="F153" i="14" l="1"/>
  <c r="B153" i="14"/>
  <c r="E153" i="14"/>
  <c r="H153" i="14"/>
  <c r="D153" i="14"/>
  <c r="G153" i="14"/>
  <c r="C153" i="14"/>
  <c r="A154" i="14" a="1"/>
  <c r="A154" i="14" s="1"/>
  <c r="A155" i="13" a="1"/>
  <c r="A155" i="13" s="1"/>
  <c r="E154" i="14" l="1"/>
  <c r="H154" i="14"/>
  <c r="D154" i="14"/>
  <c r="G154" i="14"/>
  <c r="C154" i="14"/>
  <c r="F154" i="14"/>
  <c r="B154" i="14"/>
  <c r="A155" i="14" a="1"/>
  <c r="A155" i="14" s="1"/>
  <c r="A156" i="13" a="1"/>
  <c r="A156" i="13" s="1"/>
  <c r="H155" i="14" l="1"/>
  <c r="D155" i="14"/>
  <c r="G155" i="14"/>
  <c r="C155" i="14"/>
  <c r="F155" i="14"/>
  <c r="B155" i="14"/>
  <c r="E155" i="14"/>
  <c r="A156" i="14" a="1"/>
  <c r="A156" i="14" s="1"/>
  <c r="A157" i="13" a="1"/>
  <c r="A157" i="13" s="1"/>
  <c r="G156" i="14" l="1"/>
  <c r="C156" i="14"/>
  <c r="F156" i="14"/>
  <c r="B156" i="14"/>
  <c r="E156" i="14"/>
  <c r="H156" i="14"/>
  <c r="D156" i="14"/>
  <c r="A157" i="14" a="1"/>
  <c r="A157" i="14" s="1"/>
  <c r="A158" i="13" a="1"/>
  <c r="A158" i="13" s="1"/>
  <c r="F157" i="14" l="1"/>
  <c r="B157" i="14"/>
  <c r="E157" i="14"/>
  <c r="H157" i="14"/>
  <c r="D157" i="14"/>
  <c r="G157" i="14"/>
  <c r="C157" i="14"/>
  <c r="A158" i="14" a="1"/>
  <c r="A158" i="14" s="1"/>
  <c r="A159" i="13" a="1"/>
  <c r="A159" i="13" s="1"/>
  <c r="E158" i="14" l="1"/>
  <c r="H158" i="14"/>
  <c r="D158" i="14"/>
  <c r="G158" i="14"/>
  <c r="C158" i="14"/>
  <c r="F158" i="14"/>
  <c r="B158" i="14"/>
  <c r="A159" i="14" a="1"/>
  <c r="A159" i="14" s="1"/>
  <c r="A160" i="13" a="1"/>
  <c r="A160" i="13" s="1"/>
  <c r="H159" i="14" l="1"/>
  <c r="D159" i="14"/>
  <c r="G159" i="14"/>
  <c r="C159" i="14"/>
  <c r="F159" i="14"/>
  <c r="B159" i="14"/>
  <c r="E159" i="14"/>
  <c r="A160" i="14" a="1"/>
  <c r="A160" i="14" s="1"/>
  <c r="A161" i="13" a="1"/>
  <c r="A161" i="13" s="1"/>
  <c r="G160" i="14" l="1"/>
  <c r="C160" i="14"/>
  <c r="F160" i="14"/>
  <c r="B160" i="14"/>
  <c r="E160" i="14"/>
  <c r="H160" i="14"/>
  <c r="D160" i="14"/>
  <c r="A161" i="14" a="1"/>
  <c r="A161" i="14" s="1"/>
  <c r="A162" i="13" a="1"/>
  <c r="A162" i="13" s="1"/>
  <c r="F161" i="14" l="1"/>
  <c r="B161" i="14"/>
  <c r="E161" i="14"/>
  <c r="H161" i="14"/>
  <c r="D161" i="14"/>
  <c r="G161" i="14"/>
  <c r="C161" i="14"/>
  <c r="A162" i="14" a="1"/>
  <c r="A162" i="14" s="1"/>
  <c r="A163" i="13" a="1"/>
  <c r="A163" i="13" s="1"/>
  <c r="E162" i="14" l="1"/>
  <c r="H162" i="14"/>
  <c r="D162" i="14"/>
  <c r="G162" i="14"/>
  <c r="C162" i="14"/>
  <c r="F162" i="14"/>
  <c r="B162" i="14"/>
  <c r="A163" i="14" a="1"/>
  <c r="A163" i="14" s="1"/>
  <c r="A164" i="13" a="1"/>
  <c r="A164" i="13" s="1"/>
  <c r="H163" i="14" l="1"/>
  <c r="D163" i="14"/>
  <c r="G163" i="14"/>
  <c r="C163" i="14"/>
  <c r="F163" i="14"/>
  <c r="B163" i="14"/>
  <c r="E163" i="14"/>
  <c r="A164" i="14" a="1"/>
  <c r="A164" i="14" s="1"/>
  <c r="A165" i="13" a="1"/>
  <c r="A165" i="13" s="1"/>
  <c r="G164" i="14" l="1"/>
  <c r="C164" i="14"/>
  <c r="F164" i="14"/>
  <c r="B164" i="14"/>
  <c r="E164" i="14"/>
  <c r="H164" i="14"/>
  <c r="D164" i="14"/>
  <c r="A165" i="14" a="1"/>
  <c r="A165" i="14" s="1"/>
  <c r="A166" i="13" a="1"/>
  <c r="A166" i="13" s="1"/>
  <c r="F165" i="14" l="1"/>
  <c r="B165" i="14"/>
  <c r="E165" i="14"/>
  <c r="H165" i="14"/>
  <c r="D165" i="14"/>
  <c r="G165" i="14"/>
  <c r="C165" i="14"/>
  <c r="A166" i="14" a="1"/>
  <c r="A166" i="14" s="1"/>
  <c r="A167" i="13" a="1"/>
  <c r="A167" i="13" s="1"/>
  <c r="E166" i="14" l="1"/>
  <c r="H166" i="14"/>
  <c r="D166" i="14"/>
  <c r="G166" i="14"/>
  <c r="C166" i="14"/>
  <c r="F166" i="14"/>
  <c r="B166" i="14"/>
  <c r="A167" i="14" a="1"/>
  <c r="A167" i="14" s="1"/>
  <c r="A168" i="13" a="1"/>
  <c r="A168" i="13" s="1"/>
  <c r="H167" i="14" l="1"/>
  <c r="D167" i="14"/>
  <c r="G167" i="14"/>
  <c r="C167" i="14"/>
  <c r="F167" i="14"/>
  <c r="B167" i="14"/>
  <c r="E167" i="14"/>
  <c r="A168" i="14" a="1"/>
  <c r="A168" i="14" s="1"/>
  <c r="A169" i="13" a="1"/>
  <c r="A169" i="13" s="1"/>
  <c r="G168" i="14" l="1"/>
  <c r="C168" i="14"/>
  <c r="F168" i="14"/>
  <c r="B168" i="14"/>
  <c r="E168" i="14"/>
  <c r="H168" i="14"/>
  <c r="D168" i="14"/>
  <c r="A169" i="14" a="1"/>
  <c r="A169" i="14" s="1"/>
  <c r="A170" i="13" a="1"/>
  <c r="A170" i="13" s="1"/>
  <c r="F169" i="14" l="1"/>
  <c r="B169" i="14"/>
  <c r="E169" i="14"/>
  <c r="H169" i="14"/>
  <c r="D169" i="14"/>
  <c r="G169" i="14"/>
  <c r="C169" i="14"/>
  <c r="A170" i="14" a="1"/>
  <c r="A170" i="14" s="1"/>
  <c r="A171" i="13" a="1"/>
  <c r="A171" i="13" s="1"/>
  <c r="E170" i="14" l="1"/>
  <c r="H170" i="14"/>
  <c r="D170" i="14"/>
  <c r="G170" i="14"/>
  <c r="C170" i="14"/>
  <c r="F170" i="14"/>
  <c r="B170" i="14"/>
  <c r="A171" i="14" a="1"/>
  <c r="A171" i="14" s="1"/>
  <c r="A172" i="13" a="1"/>
  <c r="A172" i="13" s="1"/>
  <c r="H171" i="14" l="1"/>
  <c r="D171" i="14"/>
  <c r="G171" i="14"/>
  <c r="C171" i="14"/>
  <c r="F171" i="14"/>
  <c r="B171" i="14"/>
  <c r="E171" i="14"/>
  <c r="A172" i="14" a="1"/>
  <c r="A172" i="14" s="1"/>
  <c r="A173" i="13" a="1"/>
  <c r="A173" i="13" s="1"/>
  <c r="G172" i="14" l="1"/>
  <c r="C172" i="14"/>
  <c r="F172" i="14"/>
  <c r="B172" i="14"/>
  <c r="E172" i="14"/>
  <c r="H172" i="14"/>
  <c r="D172" i="14"/>
  <c r="A173" i="14" a="1"/>
  <c r="A173" i="14" s="1"/>
  <c r="A174" i="13" a="1"/>
  <c r="A174" i="13" s="1"/>
  <c r="F173" i="14" l="1"/>
  <c r="B173" i="14"/>
  <c r="E173" i="14"/>
  <c r="H173" i="14"/>
  <c r="D173" i="14"/>
  <c r="G173" i="14"/>
  <c r="C173" i="14"/>
  <c r="A174" i="14" a="1"/>
  <c r="A174" i="14" s="1"/>
  <c r="A175" i="13" a="1"/>
  <c r="A175" i="13" s="1"/>
  <c r="E174" i="14" l="1"/>
  <c r="H174" i="14"/>
  <c r="D174" i="14"/>
  <c r="G174" i="14"/>
  <c r="C174" i="14"/>
  <c r="F174" i="14"/>
  <c r="B174" i="14"/>
  <c r="A175" i="14" a="1"/>
  <c r="A175" i="14" s="1"/>
  <c r="A176" i="13" a="1"/>
  <c r="A176" i="13" s="1"/>
  <c r="H175" i="14" l="1"/>
  <c r="D175" i="14"/>
  <c r="G175" i="14"/>
  <c r="C175" i="14"/>
  <c r="F175" i="14"/>
  <c r="B175" i="14"/>
  <c r="E175" i="14"/>
  <c r="A176" i="14" a="1"/>
  <c r="A176" i="14" s="1"/>
  <c r="A177" i="13" a="1"/>
  <c r="A177" i="13" s="1"/>
  <c r="G176" i="14" l="1"/>
  <c r="C176" i="14"/>
  <c r="F176" i="14"/>
  <c r="B176" i="14"/>
  <c r="E176" i="14"/>
  <c r="H176" i="14"/>
  <c r="D176" i="14"/>
  <c r="A177" i="14" a="1"/>
  <c r="A177" i="14" s="1"/>
  <c r="A178" i="13" a="1"/>
  <c r="A178" i="13" s="1"/>
  <c r="F177" i="14" l="1"/>
  <c r="B177" i="14"/>
  <c r="E177" i="14"/>
  <c r="H177" i="14"/>
  <c r="D177" i="14"/>
  <c r="G177" i="14"/>
  <c r="C177" i="14"/>
  <c r="A178" i="14" a="1"/>
  <c r="A178" i="14" s="1"/>
  <c r="A179" i="13" a="1"/>
  <c r="A179" i="13" s="1"/>
  <c r="E178" i="14" l="1"/>
  <c r="H178" i="14"/>
  <c r="D178" i="14"/>
  <c r="G178" i="14"/>
  <c r="C178" i="14"/>
  <c r="F178" i="14"/>
  <c r="B178" i="14"/>
  <c r="A179" i="14" a="1"/>
  <c r="A179" i="14" s="1"/>
  <c r="A180" i="13" a="1"/>
  <c r="A180" i="13" s="1"/>
  <c r="H179" i="14" l="1"/>
  <c r="D179" i="14"/>
  <c r="G179" i="14"/>
  <c r="C179" i="14"/>
  <c r="F179" i="14"/>
  <c r="B179" i="14"/>
  <c r="E179" i="14"/>
  <c r="A180" i="14" a="1"/>
  <c r="A180" i="14" s="1"/>
  <c r="A181" i="13" a="1"/>
  <c r="A181" i="13" s="1"/>
  <c r="G180" i="14" l="1"/>
  <c r="C180" i="14"/>
  <c r="F180" i="14"/>
  <c r="B180" i="14"/>
  <c r="E180" i="14"/>
  <c r="H180" i="14"/>
  <c r="D180" i="14"/>
  <c r="A181" i="14" a="1"/>
  <c r="A181" i="14" s="1"/>
  <c r="A182" i="13" a="1"/>
  <c r="A182" i="13" s="1"/>
  <c r="H181" i="14" l="1"/>
  <c r="F181" i="14"/>
  <c r="B181" i="14"/>
  <c r="E181" i="14"/>
  <c r="D181" i="14"/>
  <c r="G181" i="14"/>
  <c r="C181" i="14"/>
  <c r="A182" i="14" a="1"/>
  <c r="A182" i="14" s="1"/>
  <c r="A183" i="13" a="1"/>
  <c r="A183" i="13" s="1"/>
  <c r="H182" i="14" l="1"/>
  <c r="D182" i="14"/>
  <c r="G182" i="14"/>
  <c r="C182" i="14"/>
  <c r="E182" i="14"/>
  <c r="B182" i="14"/>
  <c r="F182" i="14"/>
  <c r="A183" i="14" a="1"/>
  <c r="A183" i="14" s="1"/>
  <c r="A184" i="13" a="1"/>
  <c r="A184" i="13" s="1"/>
  <c r="H183" i="14" l="1"/>
  <c r="D183" i="14"/>
  <c r="G183" i="14"/>
  <c r="C183" i="14"/>
  <c r="F183" i="14"/>
  <c r="B183" i="14"/>
  <c r="E183" i="14"/>
  <c r="A184" i="14" a="1"/>
  <c r="A184" i="14" s="1"/>
  <c r="A185" i="13" a="1"/>
  <c r="A185" i="13" s="1"/>
  <c r="G184" i="14" l="1"/>
  <c r="C184" i="14"/>
  <c r="F184" i="14"/>
  <c r="B184" i="14"/>
  <c r="E184" i="14"/>
  <c r="H184" i="14"/>
  <c r="D184" i="14"/>
  <c r="A185" i="14" a="1"/>
  <c r="A185" i="14" s="1"/>
  <c r="A186" i="13" a="1"/>
  <c r="A186" i="13" s="1"/>
  <c r="F185" i="14" l="1"/>
  <c r="B185" i="14"/>
  <c r="E185" i="14"/>
  <c r="H185" i="14"/>
  <c r="D185" i="14"/>
  <c r="G185" i="14"/>
  <c r="C185" i="14"/>
  <c r="A186" i="14" a="1"/>
  <c r="A186" i="14" s="1"/>
  <c r="A187" i="13" a="1"/>
  <c r="A187" i="13" s="1"/>
  <c r="E186" i="14" l="1"/>
  <c r="H186" i="14"/>
  <c r="D186" i="14"/>
  <c r="G186" i="14"/>
  <c r="C186" i="14"/>
  <c r="F186" i="14"/>
  <c r="B186" i="14"/>
  <c r="A187" i="14" a="1"/>
  <c r="A187" i="14" s="1"/>
  <c r="A188" i="13" a="1"/>
  <c r="A188" i="13" s="1"/>
  <c r="H187" i="14" l="1"/>
  <c r="D187" i="14"/>
  <c r="G187" i="14"/>
  <c r="C187" i="14"/>
  <c r="F187" i="14"/>
  <c r="B187" i="14"/>
  <c r="E187" i="14"/>
  <c r="A188" i="14" a="1"/>
  <c r="A188" i="14" s="1"/>
  <c r="A189" i="13" a="1"/>
  <c r="A189" i="13" s="1"/>
  <c r="H188" i="14" l="1"/>
  <c r="D188" i="14"/>
  <c r="G188" i="14"/>
  <c r="C188" i="14"/>
  <c r="F188" i="14"/>
  <c r="B188" i="14"/>
  <c r="E188" i="14"/>
  <c r="A189" i="14" a="1"/>
  <c r="A189" i="14" s="1"/>
  <c r="A190" i="13" a="1"/>
  <c r="A190" i="13" s="1"/>
  <c r="G189" i="14" l="1"/>
  <c r="C189" i="14"/>
  <c r="F189" i="14"/>
  <c r="B189" i="14"/>
  <c r="E189" i="14"/>
  <c r="H189" i="14"/>
  <c r="D189" i="14"/>
  <c r="A190" i="14" a="1"/>
  <c r="A190" i="14" s="1"/>
  <c r="A191" i="13" a="1"/>
  <c r="A191" i="13" s="1"/>
  <c r="F190" i="14" l="1"/>
  <c r="B190" i="14"/>
  <c r="E190" i="14"/>
  <c r="H190" i="14"/>
  <c r="D190" i="14"/>
  <c r="G190" i="14"/>
  <c r="C190" i="14"/>
  <c r="A191" i="14" a="1"/>
  <c r="A191" i="14" s="1"/>
  <c r="C191" i="13"/>
  <c r="B191" i="13"/>
  <c r="D191" i="13"/>
  <c r="A192" i="13" a="1"/>
  <c r="A192" i="13" s="1"/>
  <c r="E191" i="14" l="1"/>
  <c r="H191" i="14"/>
  <c r="D191" i="14"/>
  <c r="G191" i="14"/>
  <c r="C191" i="14"/>
  <c r="F191" i="14"/>
  <c r="B191" i="14"/>
  <c r="A192" i="14" a="1"/>
  <c r="A192" i="14" s="1"/>
  <c r="B192" i="13"/>
  <c r="D192" i="13"/>
  <c r="C192" i="13"/>
  <c r="A193" i="13" a="1"/>
  <c r="A193" i="13" s="1"/>
  <c r="H192" i="14" l="1"/>
  <c r="D192" i="14"/>
  <c r="G192" i="14"/>
  <c r="C192" i="14"/>
  <c r="F192" i="14"/>
  <c r="B192" i="14"/>
  <c r="E192" i="14"/>
  <c r="A193" i="14" a="1"/>
  <c r="A193" i="14" s="1"/>
  <c r="D193" i="13"/>
  <c r="C193" i="13"/>
  <c r="B193" i="13"/>
  <c r="A194" i="13" a="1"/>
  <c r="A194" i="13" s="1"/>
  <c r="G193" i="14" l="1"/>
  <c r="C193" i="14"/>
  <c r="F193" i="14"/>
  <c r="B193" i="14"/>
  <c r="E193" i="14"/>
  <c r="H193" i="14"/>
  <c r="D193" i="14"/>
  <c r="A194" i="14" a="1"/>
  <c r="A194" i="14" s="1"/>
  <c r="D194" i="13"/>
  <c r="C194" i="13"/>
  <c r="B194" i="13"/>
  <c r="A195" i="13" a="1"/>
  <c r="A195" i="13" s="1"/>
  <c r="F194" i="14" l="1"/>
  <c r="B194" i="14"/>
  <c r="E194" i="14"/>
  <c r="H194" i="14"/>
  <c r="D194" i="14"/>
  <c r="G194" i="14"/>
  <c r="C194" i="14"/>
  <c r="A195" i="14" a="1"/>
  <c r="A195" i="14" s="1"/>
  <c r="C195" i="13"/>
  <c r="B195" i="13"/>
  <c r="D195" i="13"/>
  <c r="A196" i="13" a="1"/>
  <c r="A196" i="13" s="1"/>
  <c r="E195" i="14" l="1"/>
  <c r="H195" i="14"/>
  <c r="D195" i="14"/>
  <c r="G195" i="14"/>
  <c r="C195" i="14"/>
  <c r="F195" i="14"/>
  <c r="B195" i="14"/>
  <c r="A196" i="14" a="1"/>
  <c r="A196" i="14" s="1"/>
  <c r="B196" i="13"/>
  <c r="D196" i="13"/>
  <c r="C196" i="13"/>
  <c r="A197" i="13" a="1"/>
  <c r="A197" i="13" s="1"/>
  <c r="H196" i="14" l="1"/>
  <c r="D196" i="14"/>
  <c r="G196" i="14"/>
  <c r="C196" i="14"/>
  <c r="F196" i="14"/>
  <c r="B196" i="14"/>
  <c r="E196" i="14"/>
  <c r="A197" i="14" a="1"/>
  <c r="A197" i="14" s="1"/>
  <c r="D197" i="13"/>
  <c r="C197" i="13"/>
  <c r="B197" i="13"/>
  <c r="A198" i="13" a="1"/>
  <c r="A198" i="13" s="1"/>
  <c r="G197" i="14" l="1"/>
  <c r="C197" i="14"/>
  <c r="F197" i="14"/>
  <c r="B197" i="14"/>
  <c r="E197" i="14"/>
  <c r="H197" i="14"/>
  <c r="D197" i="14"/>
  <c r="A198" i="14" a="1"/>
  <c r="A198" i="14" s="1"/>
  <c r="D198" i="13"/>
  <c r="C198" i="13"/>
  <c r="B198" i="13"/>
  <c r="A199" i="13" a="1"/>
  <c r="A199" i="13" s="1"/>
  <c r="F198" i="14" l="1"/>
  <c r="B198" i="14"/>
  <c r="E198" i="14"/>
  <c r="H198" i="14"/>
  <c r="D198" i="14"/>
  <c r="G198" i="14"/>
  <c r="C198" i="14"/>
  <c r="A199" i="14" a="1"/>
  <c r="A199" i="14" s="1"/>
  <c r="C199" i="13"/>
  <c r="B199" i="13"/>
  <c r="D199" i="13"/>
  <c r="A200" i="13" a="1"/>
  <c r="A200" i="13" s="1"/>
  <c r="E199" i="14" l="1"/>
  <c r="H199" i="14"/>
  <c r="D199" i="14"/>
  <c r="G199" i="14"/>
  <c r="C199" i="14"/>
  <c r="F199" i="14"/>
  <c r="B199" i="14"/>
  <c r="A200" i="14" a="1"/>
  <c r="A200" i="14" s="1"/>
  <c r="B200" i="13"/>
  <c r="D200" i="13"/>
  <c r="C200" i="13"/>
  <c r="A201" i="13" a="1"/>
  <c r="A201" i="13" s="1"/>
  <c r="H200" i="14" l="1"/>
  <c r="D200" i="14"/>
  <c r="G200" i="14"/>
  <c r="C200" i="14"/>
  <c r="F200" i="14"/>
  <c r="B200" i="14"/>
  <c r="E200" i="14"/>
  <c r="A201" i="14" a="1"/>
  <c r="A201" i="14" s="1"/>
  <c r="D201" i="13"/>
  <c r="C201" i="13"/>
  <c r="B201" i="13"/>
  <c r="A202" i="13" a="1"/>
  <c r="A202" i="13" s="1"/>
  <c r="G201" i="14" l="1"/>
  <c r="C201" i="14"/>
  <c r="F201" i="14"/>
  <c r="B201" i="14"/>
  <c r="E201" i="14"/>
  <c r="H201" i="14"/>
  <c r="D201" i="14"/>
  <c r="A202" i="14" a="1"/>
  <c r="A202" i="14" s="1"/>
  <c r="D202" i="13"/>
  <c r="C202" i="13"/>
  <c r="B202" i="13"/>
  <c r="A203" i="13" a="1"/>
  <c r="A203" i="13" s="1"/>
  <c r="F202" i="14" l="1"/>
  <c r="B202" i="14"/>
  <c r="E202" i="14"/>
  <c r="H202" i="14"/>
  <c r="D202" i="14"/>
  <c r="G202" i="14"/>
  <c r="C202" i="14"/>
  <c r="A203" i="14" a="1"/>
  <c r="A203" i="14" s="1"/>
  <c r="C203" i="13"/>
  <c r="B203" i="13"/>
  <c r="D203" i="13"/>
  <c r="A204" i="13" a="1"/>
  <c r="A204" i="13" s="1"/>
  <c r="E203" i="14" l="1"/>
  <c r="H203" i="14"/>
  <c r="D203" i="14"/>
  <c r="G203" i="14"/>
  <c r="C203" i="14"/>
  <c r="F203" i="14"/>
  <c r="B203" i="14"/>
  <c r="A204" i="14" a="1"/>
  <c r="A204" i="14" s="1"/>
  <c r="B204" i="13"/>
  <c r="D204" i="13"/>
  <c r="C204" i="13"/>
  <c r="A205" i="13" a="1"/>
  <c r="A205" i="13" s="1"/>
  <c r="H204" i="14" l="1"/>
  <c r="D204" i="14"/>
  <c r="G204" i="14"/>
  <c r="C204" i="14"/>
  <c r="F204" i="14"/>
  <c r="B204" i="14"/>
  <c r="E204" i="14"/>
  <c r="A205" i="14" a="1"/>
  <c r="A205" i="14" s="1"/>
  <c r="D205" i="13"/>
  <c r="C205" i="13"/>
  <c r="B205" i="13"/>
  <c r="A206" i="13" a="1"/>
  <c r="A206" i="13" s="1"/>
  <c r="G205" i="14" l="1"/>
  <c r="C205" i="14"/>
  <c r="F205" i="14"/>
  <c r="B205" i="14"/>
  <c r="E205" i="14"/>
  <c r="H205" i="14"/>
  <c r="D205" i="14"/>
  <c r="A206" i="14" a="1"/>
  <c r="A206" i="14" s="1"/>
  <c r="D206" i="13"/>
  <c r="C206" i="13"/>
  <c r="B206" i="13"/>
  <c r="A207" i="13" a="1"/>
  <c r="A207" i="13" s="1"/>
  <c r="F206" i="14" l="1"/>
  <c r="B206" i="14"/>
  <c r="E206" i="14"/>
  <c r="H206" i="14"/>
  <c r="D206" i="14"/>
  <c r="G206" i="14"/>
  <c r="C206" i="14"/>
  <c r="A207" i="14" a="1"/>
  <c r="A207" i="14" s="1"/>
  <c r="C207" i="13"/>
  <c r="B207" i="13"/>
  <c r="D207" i="13"/>
  <c r="A208" i="13" a="1"/>
  <c r="A208" i="13" s="1"/>
  <c r="E207" i="14" l="1"/>
  <c r="H207" i="14"/>
  <c r="D207" i="14"/>
  <c r="G207" i="14"/>
  <c r="C207" i="14"/>
  <c r="F207" i="14"/>
  <c r="B207" i="14"/>
  <c r="A208" i="14" a="1"/>
  <c r="A208" i="14" s="1"/>
  <c r="B208" i="13"/>
  <c r="D208" i="13"/>
  <c r="C208" i="13"/>
  <c r="A209" i="13" a="1"/>
  <c r="A209" i="13" s="1"/>
  <c r="H208" i="14" l="1"/>
  <c r="D208" i="14"/>
  <c r="G208" i="14"/>
  <c r="C208" i="14"/>
  <c r="F208" i="14"/>
  <c r="B208" i="14"/>
  <c r="E208" i="14"/>
  <c r="A209" i="14" a="1"/>
  <c r="A209" i="14" s="1"/>
  <c r="D209" i="13"/>
  <c r="C209" i="13"/>
  <c r="B209" i="13"/>
  <c r="A210" i="13" a="1"/>
  <c r="A210" i="13" s="1"/>
  <c r="G209" i="14" l="1"/>
  <c r="C209" i="14"/>
  <c r="F209" i="14"/>
  <c r="B209" i="14"/>
  <c r="E209" i="14"/>
  <c r="H209" i="14"/>
  <c r="D209" i="14"/>
  <c r="A210" i="14" a="1"/>
  <c r="A210" i="14" s="1"/>
  <c r="D210" i="13"/>
  <c r="C210" i="13"/>
  <c r="B210" i="13"/>
  <c r="A211" i="13" a="1"/>
  <c r="A211" i="13" s="1"/>
  <c r="F210" i="14" l="1"/>
  <c r="B210" i="14"/>
  <c r="E210" i="14"/>
  <c r="H210" i="14"/>
  <c r="D210" i="14"/>
  <c r="G210" i="14"/>
  <c r="C210" i="14"/>
  <c r="A211" i="14" a="1"/>
  <c r="A211" i="14" s="1"/>
  <c r="C211" i="13"/>
  <c r="B211" i="13"/>
  <c r="D211" i="13"/>
  <c r="A212" i="13" a="1"/>
  <c r="A212" i="13" s="1"/>
  <c r="E211" i="14" l="1"/>
  <c r="H211" i="14"/>
  <c r="D211" i="14"/>
  <c r="G211" i="14"/>
  <c r="C211" i="14"/>
  <c r="F211" i="14"/>
  <c r="B211" i="14"/>
  <c r="A212" i="14" a="1"/>
  <c r="A212" i="14" s="1"/>
  <c r="B212" i="13"/>
  <c r="D212" i="13"/>
  <c r="C212" i="13"/>
  <c r="A213" i="13" a="1"/>
  <c r="A213" i="13" s="1"/>
  <c r="H212" i="14" l="1"/>
  <c r="D212" i="14"/>
  <c r="G212" i="14"/>
  <c r="C212" i="14"/>
  <c r="F212" i="14"/>
  <c r="B212" i="14"/>
  <c r="E212" i="14"/>
  <c r="A213" i="14" a="1"/>
  <c r="A213" i="14" s="1"/>
  <c r="D213" i="13"/>
  <c r="C213" i="13"/>
  <c r="B213" i="13"/>
  <c r="A214" i="13" a="1"/>
  <c r="A214" i="13" s="1"/>
  <c r="G213" i="14" l="1"/>
  <c r="C213" i="14"/>
  <c r="F213" i="14"/>
  <c r="B213" i="14"/>
  <c r="E213" i="14"/>
  <c r="H213" i="14"/>
  <c r="D213" i="14"/>
  <c r="A214" i="14" a="1"/>
  <c r="A214" i="14" s="1"/>
  <c r="D214" i="13"/>
  <c r="C214" i="13"/>
  <c r="B214" i="13"/>
  <c r="A215" i="13" a="1"/>
  <c r="A215" i="13" s="1"/>
  <c r="F214" i="14" l="1"/>
  <c r="B214" i="14"/>
  <c r="E214" i="14"/>
  <c r="H214" i="14"/>
  <c r="D214" i="14"/>
  <c r="G214" i="14"/>
  <c r="C214" i="14"/>
  <c r="A215" i="14" a="1"/>
  <c r="A215" i="14" s="1"/>
  <c r="C215" i="13"/>
  <c r="B215" i="13"/>
  <c r="D215" i="13"/>
  <c r="A216" i="13" a="1"/>
  <c r="A216" i="13" s="1"/>
  <c r="E215" i="14" l="1"/>
  <c r="H215" i="14"/>
  <c r="D215" i="14"/>
  <c r="G215" i="14"/>
  <c r="C215" i="14"/>
  <c r="F215" i="14"/>
  <c r="B215" i="14"/>
  <c r="A216" i="14" a="1"/>
  <c r="A216" i="14" s="1"/>
  <c r="B216" i="13"/>
  <c r="D216" i="13"/>
  <c r="C216" i="13"/>
  <c r="A217" i="13" a="1"/>
  <c r="A217" i="13" s="1"/>
  <c r="H216" i="14" l="1"/>
  <c r="D216" i="14"/>
  <c r="G216" i="14"/>
  <c r="C216" i="14"/>
  <c r="F216" i="14"/>
  <c r="B216" i="14"/>
  <c r="E216" i="14"/>
  <c r="A217" i="14" a="1"/>
  <c r="A217" i="14" s="1"/>
  <c r="D217" i="13"/>
  <c r="C217" i="13"/>
  <c r="B217" i="13"/>
  <c r="A218" i="13" a="1"/>
  <c r="A218" i="13" s="1"/>
  <c r="G217" i="14" l="1"/>
  <c r="C217" i="14"/>
  <c r="D217" i="14"/>
  <c r="H217" i="14"/>
  <c r="B217" i="14"/>
  <c r="F217" i="14"/>
  <c r="E217" i="14"/>
  <c r="A218" i="14" a="1"/>
  <c r="A218" i="14" s="1"/>
  <c r="C218" i="13"/>
  <c r="B218" i="13"/>
  <c r="D218" i="13"/>
  <c r="A219" i="13" a="1"/>
  <c r="A219" i="13" s="1"/>
  <c r="F218" i="14" l="1"/>
  <c r="B218" i="14"/>
  <c r="E218" i="14"/>
  <c r="D218" i="14"/>
  <c r="H218" i="14"/>
  <c r="C218" i="14"/>
  <c r="G218" i="14"/>
  <c r="A219" i="14" a="1"/>
  <c r="A219" i="14" s="1"/>
  <c r="B219" i="13"/>
  <c r="D219" i="13"/>
  <c r="C219" i="13"/>
  <c r="A220" i="13" a="1"/>
  <c r="A220" i="13" s="1"/>
  <c r="E219" i="14" l="1"/>
  <c r="H219" i="14"/>
  <c r="D219" i="14"/>
  <c r="C219" i="14"/>
  <c r="B219" i="14"/>
  <c r="G219" i="14"/>
  <c r="F219" i="14"/>
  <c r="A220" i="14" a="1"/>
  <c r="A220" i="14" s="1"/>
  <c r="D220" i="13"/>
  <c r="C220" i="13"/>
  <c r="B220" i="13"/>
  <c r="A221" i="13" a="1"/>
  <c r="A221" i="13" s="1"/>
  <c r="H220" i="14" l="1"/>
  <c r="D220" i="14"/>
  <c r="G220" i="14"/>
  <c r="C220" i="14"/>
  <c r="B220" i="14"/>
  <c r="F220" i="14"/>
  <c r="E220" i="14"/>
  <c r="A221" i="14" a="1"/>
  <c r="A221" i="14" s="1"/>
  <c r="D221" i="13"/>
  <c r="C221" i="13"/>
  <c r="B221" i="13"/>
  <c r="A222" i="13" a="1"/>
  <c r="A222" i="13" s="1"/>
  <c r="H221" i="14" l="1"/>
  <c r="D221" i="14"/>
  <c r="G221" i="14"/>
  <c r="C221" i="14"/>
  <c r="F221" i="14"/>
  <c r="B221" i="14"/>
  <c r="E221" i="14"/>
  <c r="A222" i="14" a="1"/>
  <c r="A222" i="14" s="1"/>
  <c r="D222" i="13"/>
  <c r="C222" i="13"/>
  <c r="B222" i="13"/>
  <c r="A223" i="13" a="1"/>
  <c r="A223" i="13" s="1"/>
  <c r="H222" i="14" l="1"/>
  <c r="D222" i="14"/>
  <c r="G222" i="14"/>
  <c r="C222" i="14"/>
  <c r="F222" i="14"/>
  <c r="B222" i="14"/>
  <c r="E222" i="14"/>
  <c r="A223" i="14" a="1"/>
  <c r="A223" i="14" s="1"/>
  <c r="C223" i="13"/>
  <c r="B223" i="13"/>
  <c r="D223" i="13"/>
  <c r="A224" i="13" a="1"/>
  <c r="A224" i="13" s="1"/>
  <c r="G223" i="14" l="1"/>
  <c r="C223" i="14"/>
  <c r="F223" i="14"/>
  <c r="B223" i="14"/>
  <c r="E223" i="14"/>
  <c r="H223" i="14"/>
  <c r="D223" i="14"/>
  <c r="A224" i="14" a="1"/>
  <c r="A224" i="14" s="1"/>
  <c r="B224" i="13"/>
  <c r="D224" i="13"/>
  <c r="C224" i="13"/>
  <c r="A225" i="13" a="1"/>
  <c r="A225" i="13" s="1"/>
  <c r="F224" i="14" l="1"/>
  <c r="B224" i="14"/>
  <c r="E224" i="14"/>
  <c r="H224" i="14"/>
  <c r="D224" i="14"/>
  <c r="G224" i="14"/>
  <c r="C224" i="14"/>
  <c r="A225" i="14" a="1"/>
  <c r="A225" i="14" s="1"/>
  <c r="D225" i="13"/>
  <c r="C225" i="13"/>
  <c r="B225" i="13"/>
  <c r="A226" i="13" a="1"/>
  <c r="A226" i="13" s="1"/>
  <c r="E225" i="14" l="1"/>
  <c r="H225" i="14"/>
  <c r="D225" i="14"/>
  <c r="G225" i="14"/>
  <c r="C225" i="14"/>
  <c r="F225" i="14"/>
  <c r="B225" i="14"/>
  <c r="A226" i="14" a="1"/>
  <c r="A226" i="14" s="1"/>
  <c r="D226" i="13"/>
  <c r="C226" i="13"/>
  <c r="B226" i="13"/>
  <c r="A227" i="13" a="1"/>
  <c r="A227" i="13" s="1"/>
  <c r="H226" i="14" l="1"/>
  <c r="D226" i="14"/>
  <c r="G226" i="14"/>
  <c r="C226" i="14"/>
  <c r="F226" i="14"/>
  <c r="B226" i="14"/>
  <c r="E226" i="14"/>
  <c r="A227" i="14" a="1"/>
  <c r="A227" i="14" s="1"/>
  <c r="C227" i="13"/>
  <c r="B227" i="13"/>
  <c r="D227" i="13"/>
  <c r="A228" i="13" a="1"/>
  <c r="A228" i="13" s="1"/>
  <c r="G227" i="14" l="1"/>
  <c r="C227" i="14"/>
  <c r="F227" i="14"/>
  <c r="B227" i="14"/>
  <c r="E227" i="14"/>
  <c r="H227" i="14"/>
  <c r="D227" i="14"/>
  <c r="A228" i="14" a="1"/>
  <c r="A228" i="14" s="1"/>
  <c r="B228" i="13"/>
  <c r="D228" i="13"/>
  <c r="C228" i="13"/>
  <c r="A229" i="13" a="1"/>
  <c r="A229" i="13" s="1"/>
  <c r="F228" i="14" l="1"/>
  <c r="B228" i="14"/>
  <c r="E228" i="14"/>
  <c r="H228" i="14"/>
  <c r="D228" i="14"/>
  <c r="G228" i="14"/>
  <c r="C228" i="14"/>
  <c r="A229" i="14" a="1"/>
  <c r="A229" i="14" s="1"/>
  <c r="D229" i="13"/>
  <c r="C229" i="13"/>
  <c r="B229" i="13"/>
  <c r="A230" i="13" a="1"/>
  <c r="A230" i="13" s="1"/>
  <c r="E229" i="14" l="1"/>
  <c r="H229" i="14"/>
  <c r="D229" i="14"/>
  <c r="G229" i="14"/>
  <c r="C229" i="14"/>
  <c r="F229" i="14"/>
  <c r="B229" i="14"/>
  <c r="A230" i="14" a="1"/>
  <c r="A230" i="14" s="1"/>
  <c r="D230" i="13"/>
  <c r="C230" i="13"/>
  <c r="B230" i="13"/>
  <c r="A231" i="13" a="1"/>
  <c r="A231" i="13" s="1"/>
  <c r="H230" i="14" l="1"/>
  <c r="D230" i="14"/>
  <c r="G230" i="14"/>
  <c r="C230" i="14"/>
  <c r="F230" i="14"/>
  <c r="B230" i="14"/>
  <c r="E230" i="14"/>
  <c r="A231" i="14" a="1"/>
  <c r="A231" i="14" s="1"/>
  <c r="C231" i="13"/>
  <c r="B231" i="13"/>
  <c r="D231" i="13"/>
  <c r="A232" i="13" a="1"/>
  <c r="A232" i="13" s="1"/>
  <c r="G231" i="14" l="1"/>
  <c r="C231" i="14"/>
  <c r="F231" i="14"/>
  <c r="B231" i="14"/>
  <c r="E231" i="14"/>
  <c r="H231" i="14"/>
  <c r="D231" i="14"/>
  <c r="A232" i="14" a="1"/>
  <c r="A232" i="14" s="1"/>
  <c r="B232" i="13"/>
  <c r="D232" i="13"/>
  <c r="C232" i="13"/>
  <c r="A233" i="13" a="1"/>
  <c r="A233" i="13" s="1"/>
  <c r="F232" i="14" l="1"/>
  <c r="B232" i="14"/>
  <c r="E232" i="14"/>
  <c r="H232" i="14"/>
  <c r="D232" i="14"/>
  <c r="G232" i="14"/>
  <c r="C232" i="14"/>
  <c r="A233" i="14" a="1"/>
  <c r="A233" i="14" s="1"/>
  <c r="D233" i="13"/>
  <c r="C233" i="13"/>
  <c r="B233" i="13"/>
  <c r="A234" i="13" a="1"/>
  <c r="A234" i="13" s="1"/>
  <c r="E233" i="14" l="1"/>
  <c r="H233" i="14"/>
  <c r="D233" i="14"/>
  <c r="G233" i="14"/>
  <c r="C233" i="14"/>
  <c r="F233" i="14"/>
  <c r="B233" i="14"/>
  <c r="A234" i="14" a="1"/>
  <c r="A234" i="14" s="1"/>
  <c r="D234" i="13"/>
  <c r="C234" i="13"/>
  <c r="B234" i="13"/>
  <c r="A235" i="13" a="1"/>
  <c r="A235" i="13" s="1"/>
  <c r="H234" i="14" l="1"/>
  <c r="D234" i="14"/>
  <c r="G234" i="14"/>
  <c r="C234" i="14"/>
  <c r="F234" i="14"/>
  <c r="B234" i="14"/>
  <c r="E234" i="14"/>
  <c r="A235" i="14" a="1"/>
  <c r="A235" i="14" s="1"/>
  <c r="C235" i="13"/>
  <c r="B235" i="13"/>
  <c r="D235" i="13"/>
  <c r="A236" i="13" a="1"/>
  <c r="A236" i="13" s="1"/>
  <c r="G235" i="14" l="1"/>
  <c r="C235" i="14"/>
  <c r="F235" i="14"/>
  <c r="B235" i="14"/>
  <c r="E235" i="14"/>
  <c r="H235" i="14"/>
  <c r="D235" i="14"/>
  <c r="A236" i="14" a="1"/>
  <c r="A236" i="14" s="1"/>
  <c r="B236" i="13"/>
  <c r="D236" i="13"/>
  <c r="C236" i="13"/>
  <c r="A237" i="13" a="1"/>
  <c r="A237" i="13" s="1"/>
  <c r="F236" i="14" l="1"/>
  <c r="B236" i="14"/>
  <c r="E236" i="14"/>
  <c r="H236" i="14"/>
  <c r="D236" i="14"/>
  <c r="G236" i="14"/>
  <c r="C236" i="14"/>
  <c r="A237" i="14" a="1"/>
  <c r="A237" i="14" s="1"/>
  <c r="D237" i="13"/>
  <c r="C237" i="13"/>
  <c r="B237" i="13"/>
  <c r="A238" i="13" a="1"/>
  <c r="A238" i="13" s="1"/>
  <c r="E237" i="14" l="1"/>
  <c r="H237" i="14"/>
  <c r="D237" i="14"/>
  <c r="G237" i="14"/>
  <c r="C237" i="14"/>
  <c r="F237" i="14"/>
  <c r="B237" i="14"/>
  <c r="A238" i="14" a="1"/>
  <c r="A238" i="14" s="1"/>
  <c r="D238" i="13"/>
  <c r="C238" i="13"/>
  <c r="B238" i="13"/>
  <c r="A239" i="13" a="1"/>
  <c r="A239" i="13" s="1"/>
  <c r="H238" i="14" l="1"/>
  <c r="D238" i="14"/>
  <c r="G238" i="14"/>
  <c r="C238" i="14"/>
  <c r="F238" i="14"/>
  <c r="B238" i="14"/>
  <c r="E238" i="14"/>
  <c r="A239" i="14" a="1"/>
  <c r="A239" i="14" s="1"/>
  <c r="C239" i="13"/>
  <c r="B239" i="13"/>
  <c r="D239" i="13"/>
  <c r="A240" i="13" a="1"/>
  <c r="A240" i="13" s="1"/>
  <c r="G239" i="14" l="1"/>
  <c r="C239" i="14"/>
  <c r="F239" i="14"/>
  <c r="B239" i="14"/>
  <c r="E239" i="14"/>
  <c r="H239" i="14"/>
  <c r="D239" i="14"/>
  <c r="A240" i="14" a="1"/>
  <c r="A240" i="14" s="1"/>
  <c r="B240" i="13"/>
  <c r="D240" i="13"/>
  <c r="C240" i="13"/>
  <c r="A241" i="13" a="1"/>
  <c r="A241" i="13" s="1"/>
  <c r="F240" i="14" l="1"/>
  <c r="B240" i="14"/>
  <c r="E240" i="14"/>
  <c r="H240" i="14"/>
  <c r="D240" i="14"/>
  <c r="G240" i="14"/>
  <c r="C240" i="14"/>
  <c r="A241" i="14" a="1"/>
  <c r="A241" i="14" s="1"/>
  <c r="D241" i="13"/>
  <c r="C241" i="13"/>
  <c r="B241" i="13"/>
  <c r="A242" i="13" a="1"/>
  <c r="A242" i="13" s="1"/>
  <c r="E241" i="14" l="1"/>
  <c r="H241" i="14"/>
  <c r="D241" i="14"/>
  <c r="G241" i="14"/>
  <c r="C241" i="14"/>
  <c r="F241" i="14"/>
  <c r="B241" i="14"/>
  <c r="A242" i="14" a="1"/>
  <c r="A242" i="14" s="1"/>
  <c r="D242" i="13"/>
  <c r="C242" i="13"/>
  <c r="B242" i="13"/>
  <c r="A243" i="13" a="1"/>
  <c r="A243" i="13" s="1"/>
  <c r="H242" i="14" l="1"/>
  <c r="D242" i="14"/>
  <c r="G242" i="14"/>
  <c r="C242" i="14"/>
  <c r="F242" i="14"/>
  <c r="B242" i="14"/>
  <c r="E242" i="14"/>
  <c r="A243" i="14" a="1"/>
  <c r="A243" i="14" s="1"/>
  <c r="C243" i="13"/>
  <c r="B243" i="13"/>
  <c r="D243" i="13"/>
  <c r="A244" i="13" a="1"/>
  <c r="A244" i="13" s="1"/>
  <c r="G243" i="14" l="1"/>
  <c r="C243" i="14"/>
  <c r="F243" i="14"/>
  <c r="B243" i="14"/>
  <c r="E243" i="14"/>
  <c r="H243" i="14"/>
  <c r="D243" i="14"/>
  <c r="A244" i="14" a="1"/>
  <c r="A244" i="14" s="1"/>
  <c r="B244" i="13"/>
  <c r="D244" i="13"/>
  <c r="C244" i="13"/>
  <c r="A245" i="13" a="1"/>
  <c r="A245" i="13" s="1"/>
  <c r="F244" i="14" l="1"/>
  <c r="B244" i="14"/>
  <c r="E244" i="14"/>
  <c r="H244" i="14"/>
  <c r="D244" i="14"/>
  <c r="G244" i="14"/>
  <c r="C244" i="14"/>
  <c r="A245" i="14" a="1"/>
  <c r="A245" i="14" s="1"/>
  <c r="D245" i="13"/>
  <c r="C245" i="13"/>
  <c r="B245" i="13"/>
  <c r="A246" i="13" a="1"/>
  <c r="A246" i="13" s="1"/>
  <c r="E245" i="14" l="1"/>
  <c r="H245" i="14"/>
  <c r="D245" i="14"/>
  <c r="G245" i="14"/>
  <c r="C245" i="14"/>
  <c r="F245" i="14"/>
  <c r="B245" i="14"/>
  <c r="A246" i="14" a="1"/>
  <c r="A246" i="14" s="1"/>
  <c r="D246" i="13"/>
  <c r="C246" i="13"/>
  <c r="B246" i="13"/>
  <c r="A247" i="13" a="1"/>
  <c r="A247" i="13" s="1"/>
  <c r="H246" i="14" l="1"/>
  <c r="D246" i="14"/>
  <c r="G246" i="14"/>
  <c r="C246" i="14"/>
  <c r="F246" i="14"/>
  <c r="B246" i="14"/>
  <c r="E246" i="14"/>
  <c r="A247" i="14" a="1"/>
  <c r="A247" i="14" s="1"/>
  <c r="C247" i="13"/>
  <c r="B247" i="13"/>
  <c r="D247" i="13"/>
  <c r="A248" i="13" a="1"/>
  <c r="A248" i="13" s="1"/>
  <c r="G247" i="14" l="1"/>
  <c r="C247" i="14"/>
  <c r="F247" i="14"/>
  <c r="B247" i="14"/>
  <c r="E247" i="14"/>
  <c r="H247" i="14"/>
  <c r="D247" i="14"/>
  <c r="A248" i="14" a="1"/>
  <c r="A248" i="14" s="1"/>
  <c r="B248" i="13"/>
  <c r="D248" i="13"/>
  <c r="C248" i="13"/>
  <c r="A249" i="13" a="1"/>
  <c r="A249" i="13" s="1"/>
  <c r="F248" i="14" l="1"/>
  <c r="B248" i="14"/>
  <c r="E248" i="14"/>
  <c r="H248" i="14"/>
  <c r="D248" i="14"/>
  <c r="G248" i="14"/>
  <c r="C248" i="14"/>
  <c r="A249" i="14" a="1"/>
  <c r="A249" i="14" s="1"/>
  <c r="D249" i="13"/>
  <c r="C249" i="13"/>
  <c r="B249" i="13"/>
  <c r="A250" i="13" a="1"/>
  <c r="A250" i="13" s="1"/>
  <c r="E249" i="14" l="1"/>
  <c r="H249" i="14"/>
  <c r="D249" i="14"/>
  <c r="G249" i="14"/>
  <c r="C249" i="14"/>
  <c r="F249" i="14"/>
  <c r="B249" i="14"/>
  <c r="A250" i="14" a="1"/>
  <c r="A250" i="14" s="1"/>
  <c r="D250" i="13"/>
  <c r="C250" i="13"/>
  <c r="B250" i="13"/>
  <c r="A251" i="13" a="1"/>
  <c r="A251" i="13" s="1"/>
  <c r="H250" i="14" l="1"/>
  <c r="D250" i="14"/>
  <c r="G250" i="14"/>
  <c r="C250" i="14"/>
  <c r="F250" i="14"/>
  <c r="B250" i="14"/>
  <c r="E250" i="14"/>
  <c r="A251" i="14" a="1"/>
  <c r="A251" i="14" s="1"/>
  <c r="C251" i="13"/>
  <c r="B251" i="13"/>
  <c r="D251" i="13"/>
  <c r="A252" i="13" a="1"/>
  <c r="A252" i="13" s="1"/>
  <c r="A253" i="13" s="1" a="1"/>
  <c r="A253" i="13" s="1"/>
  <c r="D253" i="13" l="1"/>
  <c r="B253" i="13"/>
  <c r="G253" i="13"/>
  <c r="H253" i="13"/>
  <c r="F253" i="13"/>
  <c r="E253" i="13"/>
  <c r="C253" i="13"/>
  <c r="A254" i="13" a="1"/>
  <c r="A254" i="13" s="1"/>
  <c r="G251" i="14"/>
  <c r="C251" i="14"/>
  <c r="F251" i="14"/>
  <c r="B251" i="14"/>
  <c r="E251" i="14"/>
  <c r="H251" i="14"/>
  <c r="D251" i="14"/>
  <c r="A252" i="14" a="1"/>
  <c r="A252" i="14" s="1"/>
  <c r="B252" i="13"/>
  <c r="D252" i="13"/>
  <c r="C252" i="13"/>
  <c r="B254" i="13" l="1"/>
  <c r="D254" i="13"/>
  <c r="F254" i="13"/>
  <c r="H254" i="13"/>
  <c r="G254" i="13"/>
  <c r="C254" i="13"/>
  <c r="E254" i="13"/>
  <c r="A255" i="13" a="1"/>
  <c r="A255" i="13" s="1"/>
  <c r="F252" i="14"/>
  <c r="B252" i="14"/>
  <c r="E252" i="14"/>
  <c r="H252" i="14"/>
  <c r="D252" i="14"/>
  <c r="G252" i="14"/>
  <c r="C252" i="14"/>
  <c r="A253" i="14" a="1"/>
  <c r="A253" i="14" s="1"/>
  <c r="D255" i="13" l="1"/>
  <c r="F255" i="13"/>
  <c r="H255" i="13"/>
  <c r="C255" i="13"/>
  <c r="E255" i="13"/>
  <c r="B255" i="13"/>
  <c r="G255" i="13"/>
  <c r="A256" i="13" a="1"/>
  <c r="A256" i="13" s="1"/>
  <c r="E253" i="14"/>
  <c r="H253" i="14"/>
  <c r="D253" i="14"/>
  <c r="G253" i="14"/>
  <c r="C253" i="14"/>
  <c r="F253" i="14"/>
  <c r="B253" i="14"/>
  <c r="A254" i="14" a="1"/>
  <c r="A254" i="14" s="1"/>
  <c r="A255" i="14" s="1" a="1"/>
  <c r="A255" i="14" s="1"/>
  <c r="D255" i="14" l="1"/>
  <c r="B255" i="14"/>
  <c r="G255" i="14"/>
  <c r="C255" i="14"/>
  <c r="H255" i="14"/>
  <c r="F255" i="14"/>
  <c r="E255" i="14"/>
  <c r="A256" i="14" a="1"/>
  <c r="A256" i="14" s="1"/>
  <c r="C256" i="13"/>
  <c r="E256" i="13"/>
  <c r="G256" i="13"/>
  <c r="B256" i="13"/>
  <c r="D256" i="13"/>
  <c r="F256" i="13"/>
  <c r="H256" i="13"/>
  <c r="A257" i="13" a="1"/>
  <c r="A257" i="13" s="1"/>
  <c r="H254" i="14"/>
  <c r="D254" i="14"/>
  <c r="G254" i="14"/>
  <c r="C254" i="14"/>
  <c r="F254" i="14"/>
  <c r="B254" i="14"/>
  <c r="E254" i="14"/>
  <c r="G256" i="14" l="1"/>
  <c r="B256" i="14"/>
  <c r="D256" i="14"/>
  <c r="F256" i="14"/>
  <c r="H256" i="14"/>
  <c r="C256" i="14"/>
  <c r="E256" i="14"/>
  <c r="A257" i="14" a="1"/>
  <c r="A257" i="14" s="1"/>
  <c r="D257" i="13"/>
  <c r="F257" i="13"/>
  <c r="H257" i="13"/>
  <c r="C257" i="13"/>
  <c r="B257" i="13"/>
  <c r="E257" i="13"/>
  <c r="G257" i="13"/>
  <c r="A258" i="13" a="1"/>
  <c r="A258" i="13" s="1"/>
  <c r="T10" i="17"/>
  <c r="S10" i="17"/>
  <c r="R10" i="17"/>
  <c r="Q10" i="17"/>
  <c r="Q17" i="17" s="1"/>
  <c r="P10" i="17"/>
  <c r="P17" i="17" s="1"/>
  <c r="O10" i="17"/>
  <c r="O17" i="17" s="1"/>
  <c r="N10" i="17"/>
  <c r="M10" i="17"/>
  <c r="M17" i="17" s="1"/>
  <c r="T14" i="17"/>
  <c r="S14" i="17"/>
  <c r="Q14" i="17"/>
  <c r="P14" i="17"/>
  <c r="O14" i="17"/>
  <c r="N14" i="17"/>
  <c r="M14" i="17"/>
  <c r="R14" i="17"/>
  <c r="B257" i="14" l="1"/>
  <c r="D257" i="14"/>
  <c r="F257" i="14"/>
  <c r="H257" i="14"/>
  <c r="C257" i="14"/>
  <c r="E257" i="14"/>
  <c r="G257" i="14"/>
  <c r="A258" i="14" a="1"/>
  <c r="A258" i="14" s="1"/>
  <c r="C258" i="13"/>
  <c r="E258" i="13"/>
  <c r="G258" i="13"/>
  <c r="B258" i="13"/>
  <c r="D258" i="13"/>
  <c r="F258" i="13"/>
  <c r="H258" i="13"/>
  <c r="A259" i="13" a="1"/>
  <c r="A259" i="13" s="1"/>
  <c r="N18" i="17"/>
  <c r="R18" i="17"/>
  <c r="S17" i="17"/>
  <c r="T17" i="17"/>
  <c r="N17" i="17"/>
  <c r="M21" i="17" s="1"/>
  <c r="R17" i="17"/>
  <c r="O18" i="17"/>
  <c r="S18" i="17"/>
  <c r="P18" i="17"/>
  <c r="T18" i="17"/>
  <c r="M18" i="17"/>
  <c r="Q18" i="17"/>
  <c r="F258" i="14" l="1"/>
  <c r="H258" i="14"/>
  <c r="C258" i="14"/>
  <c r="E258" i="14"/>
  <c r="G258" i="14"/>
  <c r="B258" i="14"/>
  <c r="D258" i="14"/>
  <c r="A259" i="14" a="1"/>
  <c r="A259" i="14" s="1"/>
  <c r="B259" i="13"/>
  <c r="D259" i="13"/>
  <c r="F259" i="13"/>
  <c r="H259" i="13"/>
  <c r="G259" i="13"/>
  <c r="C259" i="13"/>
  <c r="E259" i="13"/>
  <c r="A260" i="13" a="1"/>
  <c r="A260" i="13" s="1"/>
  <c r="N21" i="17"/>
  <c r="N22" i="17"/>
  <c r="M22" i="17"/>
  <c r="D259" i="14" l="1"/>
  <c r="F259" i="14"/>
  <c r="H259" i="14"/>
  <c r="C259" i="14"/>
  <c r="E259" i="14"/>
  <c r="G259" i="14"/>
  <c r="B259" i="14"/>
  <c r="A260" i="14" a="1"/>
  <c r="A260" i="14" s="1"/>
  <c r="E260" i="13"/>
  <c r="G260" i="13"/>
  <c r="C260" i="13"/>
  <c r="B260" i="13"/>
  <c r="D260" i="13"/>
  <c r="F260" i="13"/>
  <c r="H260" i="13"/>
  <c r="A261" i="13" a="1"/>
  <c r="A261" i="13" s="1"/>
  <c r="D189" i="13"/>
  <c r="C189" i="13"/>
  <c r="B189" i="13"/>
  <c r="D190" i="13"/>
  <c r="C190" i="13"/>
  <c r="B190" i="13"/>
  <c r="H96" i="13"/>
  <c r="F96" i="13"/>
  <c r="D96" i="13"/>
  <c r="B96" i="13"/>
  <c r="G96" i="13"/>
  <c r="E96" i="13"/>
  <c r="C96" i="13"/>
  <c r="G97" i="13"/>
  <c r="E97" i="13"/>
  <c r="C97" i="13"/>
  <c r="H97" i="13"/>
  <c r="B97" i="13"/>
  <c r="F97" i="13"/>
  <c r="D97" i="13"/>
  <c r="F98" i="13"/>
  <c r="D98" i="13"/>
  <c r="B98" i="13"/>
  <c r="G98" i="13"/>
  <c r="E98" i="13"/>
  <c r="C98" i="13"/>
  <c r="H98" i="13"/>
  <c r="E99" i="13"/>
  <c r="C99" i="13"/>
  <c r="H99" i="13"/>
  <c r="F99" i="13"/>
  <c r="D99" i="13"/>
  <c r="B99" i="13"/>
  <c r="G99" i="13"/>
  <c r="H100" i="13"/>
  <c r="F100" i="13"/>
  <c r="D100" i="13"/>
  <c r="B100" i="13"/>
  <c r="C100" i="13"/>
  <c r="G100" i="13"/>
  <c r="E100" i="13"/>
  <c r="H101" i="13"/>
  <c r="G101" i="13"/>
  <c r="D101" i="13"/>
  <c r="B101" i="13"/>
  <c r="C101" i="13"/>
  <c r="E101" i="13"/>
  <c r="F101" i="13"/>
  <c r="H102" i="13"/>
  <c r="B102" i="13"/>
  <c r="D102" i="13"/>
  <c r="F102" i="13"/>
  <c r="G102" i="13"/>
  <c r="E102" i="13"/>
  <c r="C102" i="13"/>
  <c r="G103" i="13"/>
  <c r="H103" i="13"/>
  <c r="C103" i="13"/>
  <c r="D103" i="13"/>
  <c r="F103" i="13"/>
  <c r="E103" i="13"/>
  <c r="B103" i="13"/>
  <c r="F104" i="13"/>
  <c r="C104" i="13"/>
  <c r="B104" i="13"/>
  <c r="H104" i="13"/>
  <c r="E104" i="13"/>
  <c r="D104" i="13"/>
  <c r="G104" i="13"/>
  <c r="E105" i="13"/>
  <c r="B105" i="13"/>
  <c r="H105" i="13"/>
  <c r="C105" i="13"/>
  <c r="D105" i="13"/>
  <c r="G105" i="13"/>
  <c r="F105" i="13"/>
  <c r="H106" i="13"/>
  <c r="E106" i="13"/>
  <c r="D106" i="13"/>
  <c r="F106" i="13"/>
  <c r="B106" i="13"/>
  <c r="G106" i="13"/>
  <c r="C106" i="13"/>
  <c r="G107" i="13"/>
  <c r="E107" i="13"/>
  <c r="C107" i="13"/>
  <c r="H107" i="13"/>
  <c r="B107" i="13"/>
  <c r="F107" i="13"/>
  <c r="D107" i="13"/>
  <c r="F108" i="13"/>
  <c r="D108" i="13"/>
  <c r="B108" i="13"/>
  <c r="G108" i="13"/>
  <c r="E108" i="13"/>
  <c r="C108" i="13"/>
  <c r="H108" i="13"/>
  <c r="E109" i="13"/>
  <c r="C109" i="13"/>
  <c r="H109" i="13"/>
  <c r="F109" i="13"/>
  <c r="D109" i="13"/>
  <c r="B109" i="13"/>
  <c r="G109" i="13"/>
  <c r="H110" i="13"/>
  <c r="F110" i="13"/>
  <c r="D110" i="13"/>
  <c r="B110" i="13"/>
  <c r="G110" i="13"/>
  <c r="E110" i="13"/>
  <c r="C110" i="13"/>
  <c r="G111" i="13"/>
  <c r="E111" i="13"/>
  <c r="C111" i="13"/>
  <c r="H111" i="13"/>
  <c r="B111" i="13"/>
  <c r="F111" i="13"/>
  <c r="D111" i="13"/>
  <c r="F112" i="13"/>
  <c r="D112" i="13"/>
  <c r="B112" i="13"/>
  <c r="G112" i="13"/>
  <c r="E112" i="13"/>
  <c r="C112" i="13"/>
  <c r="H112" i="13"/>
  <c r="E113" i="13"/>
  <c r="C113" i="13"/>
  <c r="H113" i="13"/>
  <c r="F113" i="13"/>
  <c r="D113" i="13"/>
  <c r="B113" i="13"/>
  <c r="G113" i="13"/>
  <c r="H114" i="13"/>
  <c r="F114" i="13"/>
  <c r="D114" i="13"/>
  <c r="B114" i="13"/>
  <c r="G114" i="13"/>
  <c r="E114" i="13"/>
  <c r="C114" i="13"/>
  <c r="G115" i="13"/>
  <c r="E115" i="13"/>
  <c r="C115" i="13"/>
  <c r="H115" i="13"/>
  <c r="F115" i="13"/>
  <c r="D115" i="13"/>
  <c r="B115" i="13"/>
  <c r="F116" i="13"/>
  <c r="D116" i="13"/>
  <c r="B116" i="13"/>
  <c r="G116" i="13"/>
  <c r="E116" i="13"/>
  <c r="C116" i="13"/>
  <c r="H116" i="13"/>
  <c r="E117" i="13"/>
  <c r="C117" i="13"/>
  <c r="H117" i="13"/>
  <c r="F117" i="13"/>
  <c r="D117" i="13"/>
  <c r="B117" i="13"/>
  <c r="G117" i="13"/>
  <c r="H118" i="13"/>
  <c r="F118" i="13"/>
  <c r="D118" i="13"/>
  <c r="B118" i="13"/>
  <c r="G118" i="13"/>
  <c r="E118" i="13"/>
  <c r="C118" i="13"/>
  <c r="G119" i="13"/>
  <c r="E119" i="13"/>
  <c r="C119" i="13"/>
  <c r="H119" i="13"/>
  <c r="F119" i="13"/>
  <c r="D119" i="13"/>
  <c r="B119" i="13"/>
  <c r="F120" i="13"/>
  <c r="D120" i="13"/>
  <c r="B120" i="13"/>
  <c r="G120" i="13"/>
  <c r="H120" i="13"/>
  <c r="E120" i="13"/>
  <c r="C120" i="13"/>
  <c r="E121" i="13"/>
  <c r="C121" i="13"/>
  <c r="H121" i="13"/>
  <c r="F121" i="13"/>
  <c r="D121" i="13"/>
  <c r="B121" i="13"/>
  <c r="G121" i="13"/>
  <c r="H122" i="13"/>
  <c r="F122" i="13"/>
  <c r="D122" i="13"/>
  <c r="B122" i="13"/>
  <c r="G122" i="13"/>
  <c r="E122" i="13"/>
  <c r="C122" i="13"/>
  <c r="G123" i="13"/>
  <c r="E123" i="13"/>
  <c r="C123" i="13"/>
  <c r="H123" i="13"/>
  <c r="F123" i="13"/>
  <c r="D123" i="13"/>
  <c r="B123" i="13"/>
  <c r="F124" i="13"/>
  <c r="D124" i="13"/>
  <c r="B124" i="13"/>
  <c r="G124" i="13"/>
  <c r="H124" i="13"/>
  <c r="E124" i="13"/>
  <c r="C124" i="13"/>
  <c r="E125" i="13"/>
  <c r="C125" i="13"/>
  <c r="H125" i="13"/>
  <c r="F125" i="13"/>
  <c r="D125" i="13"/>
  <c r="B125" i="13"/>
  <c r="G125" i="13"/>
  <c r="H126" i="13"/>
  <c r="F126" i="13"/>
  <c r="D126" i="13"/>
  <c r="B126" i="13"/>
  <c r="C126" i="13"/>
  <c r="G126" i="13"/>
  <c r="E126" i="13"/>
  <c r="G127" i="13"/>
  <c r="E127" i="13"/>
  <c r="C127" i="13"/>
  <c r="H127" i="13"/>
  <c r="B127" i="13"/>
  <c r="F127" i="13"/>
  <c r="D127" i="13"/>
  <c r="F128" i="13"/>
  <c r="D128" i="13"/>
  <c r="B128" i="13"/>
  <c r="G128" i="13"/>
  <c r="E128" i="13"/>
  <c r="C128" i="13"/>
  <c r="H128" i="13"/>
  <c r="E129" i="13"/>
  <c r="C129" i="13"/>
  <c r="H129" i="13"/>
  <c r="F129" i="13"/>
  <c r="G129" i="13"/>
  <c r="D129" i="13"/>
  <c r="B129" i="13"/>
  <c r="H130" i="13"/>
  <c r="F130" i="13"/>
  <c r="D130" i="13"/>
  <c r="B130" i="13"/>
  <c r="C130" i="13"/>
  <c r="G130" i="13"/>
  <c r="E130" i="13"/>
  <c r="G131" i="13"/>
  <c r="E131" i="13"/>
  <c r="C131" i="13"/>
  <c r="H131" i="13"/>
  <c r="F131" i="13"/>
  <c r="D131" i="13"/>
  <c r="B131" i="13"/>
  <c r="F132" i="13"/>
  <c r="D132" i="13"/>
  <c r="B132" i="13"/>
  <c r="G132" i="13"/>
  <c r="E132" i="13"/>
  <c r="C132" i="13"/>
  <c r="H132" i="13"/>
  <c r="E133" i="13"/>
  <c r="C133" i="13"/>
  <c r="H133" i="13"/>
  <c r="F133" i="13"/>
  <c r="G133" i="13"/>
  <c r="D133" i="13"/>
  <c r="B133" i="13"/>
  <c r="H134" i="13"/>
  <c r="F134" i="13"/>
  <c r="D134" i="13"/>
  <c r="B134" i="13"/>
  <c r="C134" i="13"/>
  <c r="G134" i="13"/>
  <c r="E134" i="13"/>
  <c r="G135" i="13"/>
  <c r="E135" i="13"/>
  <c r="C135" i="13"/>
  <c r="H135" i="13"/>
  <c r="B135" i="13"/>
  <c r="F135" i="13"/>
  <c r="D135" i="13"/>
  <c r="F136" i="13"/>
  <c r="D136" i="13"/>
  <c r="B136" i="13"/>
  <c r="G136" i="13"/>
  <c r="H136" i="13"/>
  <c r="E136" i="13"/>
  <c r="C136" i="13"/>
  <c r="E137" i="13"/>
  <c r="C137" i="13"/>
  <c r="H137" i="13"/>
  <c r="F137" i="13"/>
  <c r="G137" i="13"/>
  <c r="D137" i="13"/>
  <c r="B137" i="13"/>
  <c r="H138" i="13"/>
  <c r="F138" i="13"/>
  <c r="D138" i="13"/>
  <c r="B138" i="13"/>
  <c r="C138" i="13"/>
  <c r="G138" i="13"/>
  <c r="E138" i="13"/>
  <c r="G139" i="13"/>
  <c r="E139" i="13"/>
  <c r="C139" i="13"/>
  <c r="H139" i="13"/>
  <c r="B139" i="13"/>
  <c r="F139" i="13"/>
  <c r="D139" i="13"/>
  <c r="F140" i="13"/>
  <c r="D140" i="13"/>
  <c r="B140" i="13"/>
  <c r="G140" i="13"/>
  <c r="H140" i="13"/>
  <c r="E140" i="13"/>
  <c r="C140" i="13"/>
  <c r="E141" i="13"/>
  <c r="C141" i="13"/>
  <c r="H141" i="13"/>
  <c r="F141" i="13"/>
  <c r="G141" i="13"/>
  <c r="D141" i="13"/>
  <c r="B141" i="13"/>
  <c r="H142" i="13"/>
  <c r="C142" i="13"/>
  <c r="D142" i="13"/>
  <c r="G142" i="13"/>
  <c r="E142" i="13"/>
  <c r="F142" i="13"/>
  <c r="B142" i="13"/>
  <c r="G143" i="13"/>
  <c r="F143" i="13"/>
  <c r="C143" i="13"/>
  <c r="E143" i="13"/>
  <c r="H143" i="13"/>
  <c r="D143" i="13"/>
  <c r="B143" i="13"/>
  <c r="F144" i="13"/>
  <c r="G144" i="13"/>
  <c r="B144" i="13"/>
  <c r="E144" i="13"/>
  <c r="D144" i="13"/>
  <c r="H144" i="13"/>
  <c r="C144" i="13"/>
  <c r="E145" i="13"/>
  <c r="D145" i="13"/>
  <c r="G145" i="13"/>
  <c r="B145" i="13"/>
  <c r="F145" i="13"/>
  <c r="C145" i="13"/>
  <c r="H145" i="13"/>
  <c r="E146" i="13"/>
  <c r="B146" i="13"/>
  <c r="H146" i="13"/>
  <c r="G146" i="13"/>
  <c r="F146" i="13"/>
  <c r="D146" i="13"/>
  <c r="C146" i="13"/>
  <c r="H147" i="13"/>
  <c r="E147" i="13"/>
  <c r="D147" i="13"/>
  <c r="F147" i="13"/>
  <c r="C147" i="13"/>
  <c r="G147" i="13"/>
  <c r="B147" i="13"/>
  <c r="G148" i="13"/>
  <c r="H148" i="13"/>
  <c r="C148" i="13"/>
  <c r="D148" i="13"/>
  <c r="B148" i="13"/>
  <c r="F148" i="13"/>
  <c r="E148" i="13"/>
  <c r="F149" i="13"/>
  <c r="D149" i="13"/>
  <c r="B149" i="13"/>
  <c r="G149" i="13"/>
  <c r="H149" i="13"/>
  <c r="E149" i="13"/>
  <c r="C149" i="13"/>
  <c r="E150" i="13"/>
  <c r="C150" i="13"/>
  <c r="H150" i="13"/>
  <c r="F150" i="13"/>
  <c r="G150" i="13"/>
  <c r="D150" i="13"/>
  <c r="B150" i="13"/>
  <c r="H151" i="13"/>
  <c r="F151" i="13"/>
  <c r="D151" i="13"/>
  <c r="B151" i="13"/>
  <c r="C151" i="13"/>
  <c r="G151" i="13"/>
  <c r="E151" i="13"/>
  <c r="G152" i="13"/>
  <c r="E152" i="13"/>
  <c r="C152" i="13"/>
  <c r="H152" i="13"/>
  <c r="B152" i="13"/>
  <c r="F152" i="13"/>
  <c r="D152" i="13"/>
  <c r="F153" i="13"/>
  <c r="D153" i="13"/>
  <c r="B153" i="13"/>
  <c r="G153" i="13"/>
  <c r="H153" i="13"/>
  <c r="E153" i="13"/>
  <c r="C153" i="13"/>
  <c r="E154" i="13"/>
  <c r="C154" i="13"/>
  <c r="H154" i="13"/>
  <c r="F154" i="13"/>
  <c r="G154" i="13"/>
  <c r="D154" i="13"/>
  <c r="B154" i="13"/>
  <c r="H155" i="13"/>
  <c r="F155" i="13"/>
  <c r="D155" i="13"/>
  <c r="B155" i="13"/>
  <c r="C155" i="13"/>
  <c r="G155" i="13"/>
  <c r="E155" i="13"/>
  <c r="G156" i="13"/>
  <c r="E156" i="13"/>
  <c r="C156" i="13"/>
  <c r="H156" i="13"/>
  <c r="B156" i="13"/>
  <c r="F156" i="13"/>
  <c r="D156" i="13"/>
  <c r="F157" i="13"/>
  <c r="D157" i="13"/>
  <c r="B157" i="13"/>
  <c r="G157" i="13"/>
  <c r="H157" i="13"/>
  <c r="E157" i="13"/>
  <c r="C157" i="13"/>
  <c r="E158" i="13"/>
  <c r="C158" i="13"/>
  <c r="H158" i="13"/>
  <c r="F158" i="13"/>
  <c r="G158" i="13"/>
  <c r="D158" i="13"/>
  <c r="B158" i="13"/>
  <c r="H159" i="13"/>
  <c r="F159" i="13"/>
  <c r="D159" i="13"/>
  <c r="B159" i="13"/>
  <c r="C159" i="13"/>
  <c r="G159" i="13"/>
  <c r="E159" i="13"/>
  <c r="G160" i="13"/>
  <c r="E160" i="13"/>
  <c r="C160" i="13"/>
  <c r="H160" i="13"/>
  <c r="B160" i="13"/>
  <c r="F160" i="13"/>
  <c r="D160" i="13"/>
  <c r="F161" i="13"/>
  <c r="D161" i="13"/>
  <c r="B161" i="13"/>
  <c r="G161" i="13"/>
  <c r="H161" i="13"/>
  <c r="E161" i="13"/>
  <c r="C161" i="13"/>
  <c r="E162" i="13"/>
  <c r="C162" i="13"/>
  <c r="H162" i="13"/>
  <c r="F162" i="13"/>
  <c r="G162" i="13"/>
  <c r="D162" i="13"/>
  <c r="B162" i="13"/>
  <c r="H163" i="13"/>
  <c r="F163" i="13"/>
  <c r="D163" i="13"/>
  <c r="B163" i="13"/>
  <c r="C163" i="13"/>
  <c r="G163" i="13"/>
  <c r="E163" i="13"/>
  <c r="G164" i="13"/>
  <c r="E164" i="13"/>
  <c r="C164" i="13"/>
  <c r="H164" i="13"/>
  <c r="B164" i="13"/>
  <c r="F164" i="13"/>
  <c r="D164" i="13"/>
  <c r="F165" i="13"/>
  <c r="D165" i="13"/>
  <c r="B165" i="13"/>
  <c r="G165" i="13"/>
  <c r="H165" i="13"/>
  <c r="E165" i="13"/>
  <c r="C165" i="13"/>
  <c r="E166" i="13"/>
  <c r="C166" i="13"/>
  <c r="H166" i="13"/>
  <c r="F166" i="13"/>
  <c r="G166" i="13"/>
  <c r="D166" i="13"/>
  <c r="B166" i="13"/>
  <c r="H167" i="13"/>
  <c r="F167" i="13"/>
  <c r="D167" i="13"/>
  <c r="B167" i="13"/>
  <c r="C167" i="13"/>
  <c r="G167" i="13"/>
  <c r="E167" i="13"/>
  <c r="G168" i="13"/>
  <c r="E168" i="13"/>
  <c r="C168" i="13"/>
  <c r="H168" i="13"/>
  <c r="B168" i="13"/>
  <c r="F168" i="13"/>
  <c r="D168" i="13"/>
  <c r="F169" i="13"/>
  <c r="D169" i="13"/>
  <c r="B169" i="13"/>
  <c r="G169" i="13"/>
  <c r="H169" i="13"/>
  <c r="E169" i="13"/>
  <c r="C169" i="13"/>
  <c r="E170" i="13"/>
  <c r="C170" i="13"/>
  <c r="H170" i="13"/>
  <c r="F170" i="13"/>
  <c r="G170" i="13"/>
  <c r="D170" i="13"/>
  <c r="B170" i="13"/>
  <c r="H171" i="13"/>
  <c r="F171" i="13"/>
  <c r="D171" i="13"/>
  <c r="B171" i="13"/>
  <c r="C171" i="13"/>
  <c r="G171" i="13"/>
  <c r="E171" i="13"/>
  <c r="G172" i="13"/>
  <c r="E172" i="13"/>
  <c r="C172" i="13"/>
  <c r="H172" i="13"/>
  <c r="B172" i="13"/>
  <c r="F172" i="13"/>
  <c r="D172" i="13"/>
  <c r="F173" i="13"/>
  <c r="D173" i="13"/>
  <c r="B173" i="13"/>
  <c r="G173" i="13"/>
  <c r="H173" i="13"/>
  <c r="E173" i="13"/>
  <c r="C173" i="13"/>
  <c r="E174" i="13"/>
  <c r="C174" i="13"/>
  <c r="H174" i="13"/>
  <c r="F174" i="13"/>
  <c r="G174" i="13"/>
  <c r="D174" i="13"/>
  <c r="B174" i="13"/>
  <c r="H175" i="13"/>
  <c r="F175" i="13"/>
  <c r="D175" i="13"/>
  <c r="B175" i="13"/>
  <c r="C175" i="13"/>
  <c r="G175" i="13"/>
  <c r="E175" i="13"/>
  <c r="G176" i="13"/>
  <c r="E176" i="13"/>
  <c r="C176" i="13"/>
  <c r="H176" i="13"/>
  <c r="F176" i="13"/>
  <c r="D176" i="13"/>
  <c r="B176" i="13"/>
  <c r="F177" i="13"/>
  <c r="D177" i="13"/>
  <c r="B177" i="13"/>
  <c r="G177" i="13"/>
  <c r="E177" i="13"/>
  <c r="C177" i="13"/>
  <c r="H177" i="13"/>
  <c r="E178" i="13"/>
  <c r="C178" i="13"/>
  <c r="H178" i="13"/>
  <c r="F178" i="13"/>
  <c r="G178" i="13"/>
  <c r="D178" i="13"/>
  <c r="B178" i="13"/>
  <c r="H179" i="13"/>
  <c r="F179" i="13"/>
  <c r="D179" i="13"/>
  <c r="B179" i="13"/>
  <c r="C179" i="13"/>
  <c r="G179" i="13"/>
  <c r="E179" i="13"/>
  <c r="G180" i="13"/>
  <c r="E180" i="13"/>
  <c r="C180" i="13"/>
  <c r="H180" i="13"/>
  <c r="F180" i="13"/>
  <c r="D180" i="13"/>
  <c r="B180" i="13"/>
  <c r="F181" i="13"/>
  <c r="D181" i="13"/>
  <c r="G181" i="13"/>
  <c r="H181" i="13"/>
  <c r="E181" i="13"/>
  <c r="B181" i="13"/>
  <c r="C181" i="13"/>
  <c r="H182" i="13"/>
  <c r="C182" i="13"/>
  <c r="D182" i="13"/>
  <c r="B182" i="13"/>
  <c r="E182" i="13"/>
  <c r="G182" i="13"/>
  <c r="F182" i="13"/>
  <c r="G183" i="13"/>
  <c r="E183" i="13"/>
  <c r="C183" i="13"/>
  <c r="B183" i="13"/>
  <c r="H183" i="13"/>
  <c r="F183" i="13"/>
  <c r="D183" i="13"/>
  <c r="F184" i="13"/>
  <c r="D184" i="13"/>
  <c r="B184" i="13"/>
  <c r="H184" i="13"/>
  <c r="G184" i="13"/>
  <c r="E184" i="13"/>
  <c r="C184" i="13"/>
  <c r="E185" i="13"/>
  <c r="B185" i="13"/>
  <c r="H185" i="13"/>
  <c r="G185" i="13"/>
  <c r="C185" i="13"/>
  <c r="F185" i="13"/>
  <c r="D185" i="13"/>
  <c r="H186" i="13"/>
  <c r="E186" i="13"/>
  <c r="D186" i="13"/>
  <c r="F186" i="13"/>
  <c r="G186" i="13"/>
  <c r="B186" i="13"/>
  <c r="C186" i="13"/>
  <c r="G187" i="13"/>
  <c r="H187" i="13"/>
  <c r="C187" i="13"/>
  <c r="D187" i="13"/>
  <c r="F187" i="13"/>
  <c r="E187" i="13"/>
  <c r="B187" i="13"/>
  <c r="F188" i="13"/>
  <c r="D188" i="13"/>
  <c r="B188" i="13"/>
  <c r="G188" i="13"/>
  <c r="E188" i="13"/>
  <c r="C188" i="13"/>
  <c r="H188" i="13"/>
  <c r="E189" i="13"/>
  <c r="H189" i="13"/>
  <c r="F189" i="13"/>
  <c r="G189" i="13"/>
  <c r="H190" i="13"/>
  <c r="F190" i="13"/>
  <c r="E190" i="13"/>
  <c r="G190" i="13"/>
  <c r="G191" i="13"/>
  <c r="E191" i="13"/>
  <c r="H191" i="13"/>
  <c r="F191" i="13"/>
  <c r="F192" i="13"/>
  <c r="G192" i="13"/>
  <c r="E192" i="13"/>
  <c r="H192" i="13"/>
  <c r="E193" i="13"/>
  <c r="H193" i="13"/>
  <c r="F193" i="13"/>
  <c r="G193" i="13"/>
  <c r="H194" i="13"/>
  <c r="F194" i="13"/>
  <c r="G194" i="13"/>
  <c r="E194" i="13"/>
  <c r="G195" i="13"/>
  <c r="E195" i="13"/>
  <c r="H195" i="13"/>
  <c r="F195" i="13"/>
  <c r="F196" i="13"/>
  <c r="G196" i="13"/>
  <c r="E196" i="13"/>
  <c r="H196" i="13"/>
  <c r="E197" i="13"/>
  <c r="H197" i="13"/>
  <c r="F197" i="13"/>
  <c r="G197" i="13"/>
  <c r="H198" i="13"/>
  <c r="F198" i="13"/>
  <c r="G198" i="13"/>
  <c r="E198" i="13"/>
  <c r="G199" i="13"/>
  <c r="E199" i="13"/>
  <c r="H199" i="13"/>
  <c r="F199" i="13"/>
  <c r="F200" i="13"/>
  <c r="G200" i="13"/>
  <c r="H200" i="13"/>
  <c r="E200" i="13"/>
  <c r="E201" i="13"/>
  <c r="H201" i="13"/>
  <c r="F201" i="13"/>
  <c r="G201" i="13"/>
  <c r="H202" i="13"/>
  <c r="F202" i="13"/>
  <c r="G202" i="13"/>
  <c r="E202" i="13"/>
  <c r="G203" i="13"/>
  <c r="E203" i="13"/>
  <c r="H203" i="13"/>
  <c r="F203" i="13"/>
  <c r="F204" i="13"/>
  <c r="G204" i="13"/>
  <c r="H204" i="13"/>
  <c r="E204" i="13"/>
  <c r="E205" i="13"/>
  <c r="H205" i="13"/>
  <c r="F205" i="13"/>
  <c r="G205" i="13"/>
  <c r="H206" i="13"/>
  <c r="F206" i="13"/>
  <c r="G206" i="13"/>
  <c r="E206" i="13"/>
  <c r="G207" i="13"/>
  <c r="E207" i="13"/>
  <c r="H207" i="13"/>
  <c r="F207" i="13"/>
  <c r="F208" i="13"/>
  <c r="G208" i="13"/>
  <c r="H208" i="13"/>
  <c r="E208" i="13"/>
  <c r="E209" i="13"/>
  <c r="H209" i="13"/>
  <c r="F209" i="13"/>
  <c r="G209" i="13"/>
  <c r="H210" i="13"/>
  <c r="F210" i="13"/>
  <c r="G210" i="13"/>
  <c r="E210" i="13"/>
  <c r="G211" i="13"/>
  <c r="E211" i="13"/>
  <c r="H211" i="13"/>
  <c r="F211" i="13"/>
  <c r="F212" i="13"/>
  <c r="G212" i="13"/>
  <c r="H212" i="13"/>
  <c r="E212" i="13"/>
  <c r="E213" i="13"/>
  <c r="H213" i="13"/>
  <c r="F213" i="13"/>
  <c r="G213" i="13"/>
  <c r="H214" i="13"/>
  <c r="F214" i="13"/>
  <c r="G214" i="13"/>
  <c r="E214" i="13"/>
  <c r="G215" i="13"/>
  <c r="E215" i="13"/>
  <c r="H215" i="13"/>
  <c r="F215" i="13"/>
  <c r="F216" i="13"/>
  <c r="G216" i="13"/>
  <c r="H216" i="13"/>
  <c r="E216" i="13"/>
  <c r="H217" i="13"/>
  <c r="G217" i="13"/>
  <c r="F217" i="13"/>
  <c r="E217" i="13"/>
  <c r="G218" i="13"/>
  <c r="F218" i="13"/>
  <c r="E218" i="13"/>
  <c r="H218" i="13"/>
  <c r="F219" i="13"/>
  <c r="G219" i="13"/>
  <c r="E219" i="13"/>
  <c r="H219" i="13"/>
  <c r="E220" i="13"/>
  <c r="H220" i="13"/>
  <c r="F220" i="13"/>
  <c r="G220" i="13"/>
  <c r="H221" i="13"/>
  <c r="F221" i="13"/>
  <c r="G221" i="13"/>
  <c r="E221" i="13"/>
  <c r="H222" i="13"/>
  <c r="F222" i="13"/>
  <c r="G222" i="13"/>
  <c r="E222" i="13"/>
  <c r="G223" i="13"/>
  <c r="E223" i="13"/>
  <c r="H223" i="13"/>
  <c r="F223" i="13"/>
  <c r="F224" i="13"/>
  <c r="G224" i="13"/>
  <c r="H224" i="13"/>
  <c r="E224" i="13"/>
  <c r="E225" i="13"/>
  <c r="H225" i="13"/>
  <c r="F225" i="13"/>
  <c r="G225" i="13"/>
  <c r="H226" i="13"/>
  <c r="F226" i="13"/>
  <c r="G226" i="13"/>
  <c r="E226" i="13"/>
  <c r="G227" i="13"/>
  <c r="E227" i="13"/>
  <c r="H227" i="13"/>
  <c r="F227" i="13"/>
  <c r="F228" i="13"/>
  <c r="G228" i="13"/>
  <c r="H228" i="13"/>
  <c r="E228" i="13"/>
  <c r="E229" i="13"/>
  <c r="H229" i="13"/>
  <c r="F229" i="13"/>
  <c r="G229" i="13"/>
  <c r="H230" i="13"/>
  <c r="F230" i="13"/>
  <c r="G230" i="13"/>
  <c r="E230" i="13"/>
  <c r="G231" i="13"/>
  <c r="E231" i="13"/>
  <c r="H231" i="13"/>
  <c r="F231" i="13"/>
  <c r="F232" i="13"/>
  <c r="G232" i="13"/>
  <c r="E232" i="13"/>
  <c r="H232" i="13"/>
  <c r="E233" i="13"/>
  <c r="H233" i="13"/>
  <c r="F233" i="13"/>
  <c r="G233" i="13"/>
  <c r="H234" i="13"/>
  <c r="F234" i="13"/>
  <c r="G234" i="13"/>
  <c r="E234" i="13"/>
  <c r="G235" i="13"/>
  <c r="E235" i="13"/>
  <c r="H235" i="13"/>
  <c r="F235" i="13"/>
  <c r="F236" i="13"/>
  <c r="G236" i="13"/>
  <c r="H236" i="13"/>
  <c r="E236" i="13"/>
  <c r="E237" i="13"/>
  <c r="H237" i="13"/>
  <c r="F237" i="13"/>
  <c r="G237" i="13"/>
  <c r="H238" i="13"/>
  <c r="F238" i="13"/>
  <c r="G238" i="13"/>
  <c r="E238" i="13"/>
  <c r="G239" i="13"/>
  <c r="E239" i="13"/>
  <c r="H239" i="13"/>
  <c r="F239" i="13"/>
  <c r="F240" i="13"/>
  <c r="G240" i="13"/>
  <c r="E240" i="13"/>
  <c r="H240" i="13"/>
  <c r="E241" i="13"/>
  <c r="H241" i="13"/>
  <c r="F241" i="13"/>
  <c r="G241" i="13"/>
  <c r="H242" i="13"/>
  <c r="F242" i="13"/>
  <c r="G242" i="13"/>
  <c r="E242" i="13"/>
  <c r="G243" i="13"/>
  <c r="E243" i="13"/>
  <c r="H243" i="13"/>
  <c r="F243" i="13"/>
  <c r="F244" i="13"/>
  <c r="G244" i="13"/>
  <c r="E244" i="13"/>
  <c r="H244" i="13"/>
  <c r="E245" i="13"/>
  <c r="H245" i="13"/>
  <c r="F245" i="13"/>
  <c r="G245" i="13"/>
  <c r="H246" i="13"/>
  <c r="F246" i="13"/>
  <c r="G246" i="13"/>
  <c r="E246" i="13"/>
  <c r="G247" i="13"/>
  <c r="E247" i="13"/>
  <c r="H247" i="13"/>
  <c r="F247" i="13"/>
  <c r="F248" i="13"/>
  <c r="G248" i="13"/>
  <c r="E248" i="13"/>
  <c r="H248" i="13"/>
  <c r="E249" i="13"/>
  <c r="H249" i="13"/>
  <c r="F249" i="13"/>
  <c r="G249" i="13"/>
  <c r="H250" i="13"/>
  <c r="F250" i="13"/>
  <c r="G250" i="13"/>
  <c r="E250" i="13"/>
  <c r="G251" i="13"/>
  <c r="E251" i="13"/>
  <c r="H251" i="13"/>
  <c r="F251" i="13"/>
  <c r="F252" i="13"/>
  <c r="G252" i="13"/>
  <c r="E252" i="13"/>
  <c r="H252" i="13"/>
  <c r="E5" i="13"/>
  <c r="H5" i="13"/>
  <c r="B5" i="13"/>
  <c r="C5" i="13"/>
  <c r="G5" i="13"/>
  <c r="D5" i="13"/>
  <c r="F5" i="13"/>
  <c r="E6" i="13"/>
  <c r="H6" i="13"/>
  <c r="F6" i="13"/>
  <c r="D6" i="13"/>
  <c r="G6" i="13"/>
  <c r="B6" i="13"/>
  <c r="C6" i="13"/>
  <c r="F7" i="13"/>
  <c r="D7" i="13"/>
  <c r="B7" i="13"/>
  <c r="G7" i="13"/>
  <c r="E7" i="13"/>
  <c r="C7" i="13"/>
  <c r="H7" i="13"/>
  <c r="E8" i="13"/>
  <c r="C8" i="13"/>
  <c r="G8" i="13"/>
  <c r="H8" i="13"/>
  <c r="F8" i="13"/>
  <c r="D8" i="13"/>
  <c r="B8" i="13"/>
  <c r="D9" i="13"/>
  <c r="F9" i="13"/>
  <c r="C9" i="13"/>
  <c r="H9" i="13"/>
  <c r="G9" i="13"/>
  <c r="B9" i="13"/>
  <c r="E9" i="13"/>
  <c r="F11" i="13"/>
  <c r="G10" i="13"/>
  <c r="E11" i="13"/>
  <c r="D11" i="13"/>
  <c r="B10" i="13"/>
  <c r="E10" i="13"/>
  <c r="C11" i="13"/>
  <c r="B11" i="13"/>
  <c r="F10" i="13"/>
  <c r="C10" i="13"/>
  <c r="H11" i="13"/>
  <c r="G11" i="13"/>
  <c r="D10" i="13"/>
  <c r="H10" i="13"/>
  <c r="B12" i="13"/>
  <c r="H12" i="13"/>
  <c r="E12" i="13"/>
  <c r="F12" i="13"/>
  <c r="C12" i="13"/>
  <c r="D12" i="13"/>
  <c r="G12" i="13"/>
  <c r="E13" i="13"/>
  <c r="D13" i="13"/>
  <c r="C13" i="13"/>
  <c r="B13" i="13"/>
  <c r="H13" i="13"/>
  <c r="G13" i="13"/>
  <c r="F13" i="13"/>
  <c r="G14" i="13"/>
  <c r="D14" i="13"/>
  <c r="F14" i="13"/>
  <c r="E14" i="13"/>
  <c r="B14" i="13"/>
  <c r="C14" i="13"/>
  <c r="H14" i="13"/>
  <c r="E16" i="13"/>
  <c r="G16" i="13"/>
  <c r="F15" i="13"/>
  <c r="E15" i="13"/>
  <c r="C16" i="13"/>
  <c r="H16" i="13"/>
  <c r="D15" i="13"/>
  <c r="C15" i="13"/>
  <c r="B16" i="13"/>
  <c r="H15" i="13"/>
  <c r="G15" i="13"/>
  <c r="D16" i="13"/>
  <c r="F16" i="13"/>
  <c r="B15" i="13"/>
  <c r="G18" i="13"/>
  <c r="F18" i="13"/>
  <c r="D17" i="13"/>
  <c r="H17" i="13"/>
  <c r="E18" i="13"/>
  <c r="D18" i="13"/>
  <c r="B17" i="13"/>
  <c r="F17" i="13"/>
  <c r="E17" i="13"/>
  <c r="C18" i="13"/>
  <c r="B18" i="13"/>
  <c r="G17" i="13"/>
  <c r="C17" i="13"/>
  <c r="H18" i="13"/>
  <c r="F19" i="13"/>
  <c r="E19" i="13"/>
  <c r="B19" i="13"/>
  <c r="H19" i="13"/>
  <c r="G19" i="13"/>
  <c r="D19" i="13"/>
  <c r="C19" i="13"/>
  <c r="C21" i="13"/>
  <c r="F21" i="13"/>
  <c r="F20" i="13"/>
  <c r="D20" i="13"/>
  <c r="D21" i="13"/>
  <c r="G21" i="13"/>
  <c r="G20" i="13"/>
  <c r="B20" i="13"/>
  <c r="H21" i="13"/>
  <c r="H20" i="13"/>
  <c r="C20" i="13"/>
  <c r="B21" i="13"/>
  <c r="E21" i="13"/>
  <c r="E20" i="13"/>
  <c r="F22" i="13"/>
  <c r="B22" i="13"/>
  <c r="E22" i="13"/>
  <c r="C22" i="13"/>
  <c r="D22" i="13"/>
  <c r="G22" i="13"/>
  <c r="H22" i="13"/>
  <c r="B23" i="13"/>
  <c r="D23" i="13"/>
  <c r="C23" i="13"/>
  <c r="H23" i="13"/>
  <c r="F23" i="13"/>
  <c r="E23" i="13"/>
  <c r="G23" i="13"/>
  <c r="G24" i="13"/>
  <c r="B24" i="13"/>
  <c r="C24" i="13"/>
  <c r="H24" i="13"/>
  <c r="D24" i="13"/>
  <c r="E24" i="13"/>
  <c r="F24" i="13"/>
  <c r="G25" i="13"/>
  <c r="F25" i="13"/>
  <c r="H25" i="13"/>
  <c r="C25" i="13"/>
  <c r="D25" i="13"/>
  <c r="E25" i="13"/>
  <c r="B25" i="13"/>
  <c r="F26" i="13"/>
  <c r="E26" i="13"/>
  <c r="H26" i="13"/>
  <c r="B26" i="13"/>
  <c r="G26" i="13"/>
  <c r="C26" i="13"/>
  <c r="D26" i="13"/>
  <c r="E27" i="13"/>
  <c r="C27" i="13"/>
  <c r="D27" i="13"/>
  <c r="F27" i="13"/>
  <c r="B27" i="13"/>
  <c r="H27" i="13"/>
  <c r="G27" i="13"/>
  <c r="D28" i="13"/>
  <c r="F28" i="13"/>
  <c r="B29" i="13"/>
  <c r="E29" i="13"/>
  <c r="H28" i="13"/>
  <c r="G28" i="13"/>
  <c r="H29" i="13"/>
  <c r="C29" i="13"/>
  <c r="C28" i="13"/>
  <c r="F29" i="13"/>
  <c r="G29" i="13"/>
  <c r="E28" i="13"/>
  <c r="B28" i="13"/>
  <c r="D29" i="13"/>
  <c r="E30" i="13"/>
  <c r="C30" i="13"/>
  <c r="H30" i="13"/>
  <c r="F30" i="13"/>
  <c r="D30" i="13"/>
  <c r="B30" i="13"/>
  <c r="G30" i="13"/>
  <c r="H31" i="13"/>
  <c r="F31" i="13"/>
  <c r="D31" i="13"/>
  <c r="B31" i="13"/>
  <c r="C31" i="13"/>
  <c r="G31" i="13"/>
  <c r="E31" i="13"/>
  <c r="H32" i="13"/>
  <c r="F32" i="13"/>
  <c r="C32" i="13"/>
  <c r="D32" i="13"/>
  <c r="B32" i="13"/>
  <c r="G32" i="13"/>
  <c r="E32" i="13"/>
  <c r="G33" i="13"/>
  <c r="E33" i="13"/>
  <c r="C33" i="13"/>
  <c r="H33" i="13"/>
  <c r="B33" i="13"/>
  <c r="F33" i="13"/>
  <c r="D33" i="13"/>
  <c r="F34" i="13"/>
  <c r="D34" i="13"/>
  <c r="B34" i="13"/>
  <c r="G34" i="13"/>
  <c r="E34" i="13"/>
  <c r="C34" i="13"/>
  <c r="H34" i="13"/>
  <c r="E35" i="13"/>
  <c r="C35" i="13"/>
  <c r="H35" i="13"/>
  <c r="F35" i="13"/>
  <c r="D35" i="13"/>
  <c r="B35" i="13"/>
  <c r="G35" i="13"/>
  <c r="H36" i="13"/>
  <c r="F36" i="13"/>
  <c r="D36" i="13"/>
  <c r="B36" i="13"/>
  <c r="G36" i="13"/>
  <c r="E36" i="13"/>
  <c r="C36" i="13"/>
  <c r="G37" i="13"/>
  <c r="E37" i="13"/>
  <c r="C37" i="13"/>
  <c r="H37" i="13"/>
  <c r="B37" i="13"/>
  <c r="F37" i="13"/>
  <c r="D37" i="13"/>
  <c r="F38" i="13"/>
  <c r="D38" i="13"/>
  <c r="B38" i="13"/>
  <c r="G38" i="13"/>
  <c r="E38" i="13"/>
  <c r="C38" i="13"/>
  <c r="H38" i="13"/>
  <c r="E39" i="13"/>
  <c r="C39" i="13"/>
  <c r="H39" i="13"/>
  <c r="F39" i="13"/>
  <c r="D39" i="13"/>
  <c r="B39" i="13"/>
  <c r="G39" i="13"/>
  <c r="H40" i="13"/>
  <c r="F40" i="13"/>
  <c r="D40" i="13"/>
  <c r="B40" i="13"/>
  <c r="C40" i="13"/>
  <c r="G40" i="13"/>
  <c r="E40" i="13"/>
  <c r="G41" i="13"/>
  <c r="E41" i="13"/>
  <c r="C41" i="13"/>
  <c r="H41" i="13"/>
  <c r="F41" i="13"/>
  <c r="D41" i="13"/>
  <c r="B41" i="13"/>
  <c r="F42" i="13"/>
  <c r="D42" i="13"/>
  <c r="B42" i="13"/>
  <c r="G42" i="13"/>
  <c r="E42" i="13"/>
  <c r="C42" i="13"/>
  <c r="H42" i="13"/>
  <c r="E43" i="13"/>
  <c r="C43" i="13"/>
  <c r="H43" i="13"/>
  <c r="F43" i="13"/>
  <c r="G43" i="13"/>
  <c r="D43" i="13"/>
  <c r="B43" i="13"/>
  <c r="H44" i="13"/>
  <c r="F44" i="13"/>
  <c r="D44" i="13"/>
  <c r="B44" i="13"/>
  <c r="C44" i="13"/>
  <c r="G44" i="13"/>
  <c r="E44" i="13"/>
  <c r="G45" i="13"/>
  <c r="E45" i="13"/>
  <c r="C45" i="13"/>
  <c r="H45" i="13"/>
  <c r="B45" i="13"/>
  <c r="F45" i="13"/>
  <c r="D45" i="13"/>
  <c r="F46" i="13"/>
  <c r="D46" i="13"/>
  <c r="B46" i="13"/>
  <c r="G46" i="13"/>
  <c r="E46" i="13"/>
  <c r="C46" i="13"/>
  <c r="H46" i="13"/>
  <c r="E47" i="13"/>
  <c r="C47" i="13"/>
  <c r="H47" i="13"/>
  <c r="F47" i="13"/>
  <c r="G47" i="13"/>
  <c r="D47" i="13"/>
  <c r="B47" i="13"/>
  <c r="H48" i="13"/>
  <c r="F48" i="13"/>
  <c r="D48" i="13"/>
  <c r="B48" i="13"/>
  <c r="G48" i="13"/>
  <c r="E48" i="13"/>
  <c r="C48" i="13"/>
  <c r="G49" i="13"/>
  <c r="E49" i="13"/>
  <c r="C49" i="13"/>
  <c r="H49" i="13"/>
  <c r="B49" i="13"/>
  <c r="F49" i="13"/>
  <c r="D49" i="13"/>
  <c r="F50" i="13"/>
  <c r="D50" i="13"/>
  <c r="B50" i="13"/>
  <c r="G50" i="13"/>
  <c r="H50" i="13"/>
  <c r="E50" i="13"/>
  <c r="C50" i="13"/>
  <c r="E51" i="13"/>
  <c r="C51" i="13"/>
  <c r="H51" i="13"/>
  <c r="F51" i="13"/>
  <c r="D51" i="13"/>
  <c r="B51" i="13"/>
  <c r="G51" i="13"/>
  <c r="H52" i="13"/>
  <c r="F52" i="13"/>
  <c r="D52" i="13"/>
  <c r="B52" i="13"/>
  <c r="C52" i="13"/>
  <c r="G52" i="13"/>
  <c r="E52" i="13"/>
  <c r="G53" i="13"/>
  <c r="E53" i="13"/>
  <c r="C53" i="13"/>
  <c r="H53" i="13"/>
  <c r="F53" i="13"/>
  <c r="D53" i="13"/>
  <c r="B53" i="13"/>
  <c r="F54" i="13"/>
  <c r="D54" i="13"/>
  <c r="B54" i="13"/>
  <c r="G54" i="13"/>
  <c r="E54" i="13"/>
  <c r="C54" i="13"/>
  <c r="H54" i="13"/>
  <c r="E55" i="13"/>
  <c r="C55" i="13"/>
  <c r="H55" i="13"/>
  <c r="F55" i="13"/>
  <c r="G55" i="13"/>
  <c r="D55" i="13"/>
  <c r="B55" i="13"/>
  <c r="H56" i="13"/>
  <c r="F56" i="13"/>
  <c r="G56" i="13"/>
  <c r="E56" i="13"/>
  <c r="D56" i="13"/>
  <c r="B56" i="13"/>
  <c r="C56" i="13"/>
  <c r="G57" i="13"/>
  <c r="E57" i="13"/>
  <c r="B57" i="13"/>
  <c r="C57" i="13"/>
  <c r="H57" i="13"/>
  <c r="F57" i="13"/>
  <c r="D57" i="13"/>
  <c r="F58" i="13"/>
  <c r="D58" i="13"/>
  <c r="H58" i="13"/>
  <c r="B58" i="13"/>
  <c r="G58" i="13"/>
  <c r="E58" i="13"/>
  <c r="C58" i="13"/>
  <c r="E59" i="13"/>
  <c r="C59" i="13"/>
  <c r="H59" i="13"/>
  <c r="F59" i="13"/>
  <c r="G59" i="13"/>
  <c r="D59" i="13"/>
  <c r="B59" i="13"/>
  <c r="H60" i="13"/>
  <c r="F60" i="13"/>
  <c r="C60" i="13"/>
  <c r="D60" i="13"/>
  <c r="B60" i="13"/>
  <c r="G60" i="13"/>
  <c r="E60" i="13"/>
  <c r="G61" i="13"/>
  <c r="E61" i="13"/>
  <c r="F61" i="13"/>
  <c r="D61" i="13"/>
  <c r="C61" i="13"/>
  <c r="H61" i="13"/>
  <c r="B61" i="13"/>
  <c r="F62" i="13"/>
  <c r="D62" i="13"/>
  <c r="H62" i="13"/>
  <c r="B62" i="13"/>
  <c r="G62" i="13"/>
  <c r="E62" i="13"/>
  <c r="C62" i="13"/>
  <c r="E63" i="13"/>
  <c r="C63" i="13"/>
  <c r="F63" i="13"/>
  <c r="H63" i="13"/>
  <c r="D63" i="13"/>
  <c r="B63" i="13"/>
  <c r="G63" i="13"/>
  <c r="H64" i="13"/>
  <c r="F64" i="13"/>
  <c r="B64" i="13"/>
  <c r="D64" i="13"/>
  <c r="E64" i="13"/>
  <c r="G64" i="13"/>
  <c r="C64" i="13"/>
  <c r="G65" i="13"/>
  <c r="E65" i="13"/>
  <c r="C65" i="13"/>
  <c r="H65" i="13"/>
  <c r="F65" i="13"/>
  <c r="D65" i="13"/>
  <c r="B65" i="13"/>
  <c r="F66" i="13"/>
  <c r="D66" i="13"/>
  <c r="H66" i="13"/>
  <c r="B66" i="13"/>
  <c r="G66" i="13"/>
  <c r="E66" i="13"/>
  <c r="C66" i="13"/>
  <c r="E67" i="13"/>
  <c r="C67" i="13"/>
  <c r="H67" i="13"/>
  <c r="F67" i="13"/>
  <c r="G67" i="13"/>
  <c r="D67" i="13"/>
  <c r="B67" i="13"/>
  <c r="H68" i="13"/>
  <c r="F68" i="13"/>
  <c r="D68" i="13"/>
  <c r="B68" i="13"/>
  <c r="C68" i="13"/>
  <c r="G68" i="13"/>
  <c r="E68" i="13"/>
  <c r="G69" i="13"/>
  <c r="E69" i="13"/>
  <c r="C69" i="13"/>
  <c r="H69" i="13"/>
  <c r="B69" i="13"/>
  <c r="F69" i="13"/>
  <c r="D69" i="13"/>
  <c r="F70" i="13"/>
  <c r="D70" i="13"/>
  <c r="B70" i="13"/>
  <c r="G70" i="13"/>
  <c r="H70" i="13"/>
  <c r="E70" i="13"/>
  <c r="C70" i="13"/>
  <c r="E71" i="13"/>
  <c r="C71" i="13"/>
  <c r="H71" i="13"/>
  <c r="F71" i="13"/>
  <c r="G71" i="13"/>
  <c r="D71" i="13"/>
  <c r="B71" i="13"/>
  <c r="H72" i="13"/>
  <c r="F72" i="13"/>
  <c r="D72" i="13"/>
  <c r="B72" i="13"/>
  <c r="G72" i="13"/>
  <c r="E72" i="13"/>
  <c r="C72" i="13"/>
  <c r="G73" i="13"/>
  <c r="E73" i="13"/>
  <c r="C73" i="13"/>
  <c r="H73" i="13"/>
  <c r="B73" i="13"/>
  <c r="F73" i="13"/>
  <c r="D73" i="13"/>
  <c r="F74" i="13"/>
  <c r="D74" i="13"/>
  <c r="B74" i="13"/>
  <c r="G74" i="13"/>
  <c r="H74" i="13"/>
  <c r="E74" i="13"/>
  <c r="C74" i="13"/>
  <c r="E75" i="13"/>
  <c r="C75" i="13"/>
  <c r="H75" i="13"/>
  <c r="F75" i="13"/>
  <c r="G75" i="13"/>
  <c r="D75" i="13"/>
  <c r="B75" i="13"/>
  <c r="H76" i="13"/>
  <c r="F76" i="13"/>
  <c r="D76" i="13"/>
  <c r="B76" i="13"/>
  <c r="C76" i="13"/>
  <c r="G76" i="13"/>
  <c r="E76" i="13"/>
  <c r="G77" i="13"/>
  <c r="E77" i="13"/>
  <c r="C77" i="13"/>
  <c r="B77" i="13"/>
  <c r="H77" i="13"/>
  <c r="F77" i="13"/>
  <c r="D77" i="13"/>
  <c r="F78" i="13"/>
  <c r="D78" i="13"/>
  <c r="B78" i="13"/>
  <c r="G78" i="13"/>
  <c r="H78" i="13"/>
  <c r="E78" i="13"/>
  <c r="C78" i="13"/>
  <c r="E79" i="13"/>
  <c r="C79" i="13"/>
  <c r="H79" i="13"/>
  <c r="F79" i="13"/>
  <c r="G79" i="13"/>
  <c r="D79" i="13"/>
  <c r="B79" i="13"/>
  <c r="H80" i="13"/>
  <c r="F80" i="13"/>
  <c r="D80" i="13"/>
  <c r="B80" i="13"/>
  <c r="C80" i="13"/>
  <c r="G80" i="13"/>
  <c r="E80" i="13"/>
  <c r="G81" i="13"/>
  <c r="E81" i="13"/>
  <c r="C81" i="13"/>
  <c r="H81" i="13"/>
  <c r="B81" i="13"/>
  <c r="F81" i="13"/>
  <c r="D81" i="13"/>
  <c r="F82" i="13"/>
  <c r="D82" i="13"/>
  <c r="B82" i="13"/>
  <c r="G82" i="13"/>
  <c r="H82" i="13"/>
  <c r="E82" i="13"/>
  <c r="C82" i="13"/>
  <c r="E83" i="13"/>
  <c r="C83" i="13"/>
  <c r="H83" i="13"/>
  <c r="F83" i="13"/>
  <c r="G83" i="13"/>
  <c r="D83" i="13"/>
  <c r="B83" i="13"/>
  <c r="H84" i="13"/>
  <c r="F84" i="13"/>
  <c r="D84" i="13"/>
  <c r="B84" i="13"/>
  <c r="C84" i="13"/>
  <c r="G84" i="13"/>
  <c r="E84" i="13"/>
  <c r="G85" i="13"/>
  <c r="E85" i="13"/>
  <c r="C85" i="13"/>
  <c r="H85" i="13"/>
  <c r="B85" i="13"/>
  <c r="F85" i="13"/>
  <c r="D85" i="13"/>
  <c r="F86" i="13"/>
  <c r="D86" i="13"/>
  <c r="B86" i="13"/>
  <c r="G86" i="13"/>
  <c r="E86" i="13"/>
  <c r="C86" i="13"/>
  <c r="H86" i="13"/>
  <c r="E87" i="13"/>
  <c r="C87" i="13"/>
  <c r="H87" i="13"/>
  <c r="F87" i="13"/>
  <c r="D87" i="13"/>
  <c r="B87" i="13"/>
  <c r="G87" i="13"/>
  <c r="H88" i="13"/>
  <c r="F88" i="13"/>
  <c r="D88" i="13"/>
  <c r="B88" i="13"/>
  <c r="C88" i="13"/>
  <c r="G88" i="13"/>
  <c r="E88" i="13"/>
  <c r="G89" i="13"/>
  <c r="E89" i="13"/>
  <c r="C89" i="13"/>
  <c r="H89" i="13"/>
  <c r="F89" i="13"/>
  <c r="D89" i="13"/>
  <c r="B89" i="13"/>
  <c r="F90" i="13"/>
  <c r="D90" i="13"/>
  <c r="B90" i="13"/>
  <c r="G90" i="13"/>
  <c r="H90" i="13"/>
  <c r="E90" i="13"/>
  <c r="C90" i="13"/>
  <c r="E91" i="13"/>
  <c r="C91" i="13"/>
  <c r="H91" i="13"/>
  <c r="F91" i="13"/>
  <c r="D91" i="13"/>
  <c r="B91" i="13"/>
  <c r="G91" i="13"/>
  <c r="H92" i="13"/>
  <c r="F92" i="13"/>
  <c r="D92" i="13"/>
  <c r="B92" i="13"/>
  <c r="G92" i="13"/>
  <c r="E92" i="13"/>
  <c r="C92" i="13"/>
  <c r="G93" i="13"/>
  <c r="E93" i="13"/>
  <c r="C93" i="13"/>
  <c r="H93" i="13"/>
  <c r="B93" i="13"/>
  <c r="F93" i="13"/>
  <c r="D93" i="13"/>
  <c r="F94" i="13"/>
  <c r="D94" i="13"/>
  <c r="B94" i="13"/>
  <c r="G94" i="13"/>
  <c r="E94" i="13"/>
  <c r="C94" i="13"/>
  <c r="H94" i="13"/>
  <c r="E95" i="13"/>
  <c r="C95" i="13"/>
  <c r="H95" i="13"/>
  <c r="F95" i="13"/>
  <c r="G95" i="13"/>
  <c r="D95" i="13"/>
  <c r="B95" i="13"/>
  <c r="D10" i="17"/>
  <c r="G10" i="17"/>
  <c r="C10" i="17"/>
  <c r="F10" i="17"/>
  <c r="I10" i="17"/>
  <c r="E10" i="17"/>
  <c r="H10" i="17"/>
  <c r="C260" i="14" l="1"/>
  <c r="E260" i="14"/>
  <c r="G260" i="14"/>
  <c r="B260" i="14"/>
  <c r="H260" i="14"/>
  <c r="D260" i="14"/>
  <c r="F260" i="14"/>
  <c r="A261" i="14" a="1"/>
  <c r="A261" i="14" s="1"/>
  <c r="D261" i="13"/>
  <c r="F261" i="13"/>
  <c r="H261" i="13"/>
  <c r="C261" i="13"/>
  <c r="E261" i="13"/>
  <c r="G261" i="13"/>
  <c r="B261" i="13"/>
  <c r="A262" i="13" a="1"/>
  <c r="A262" i="13" s="1"/>
  <c r="F17" i="17"/>
  <c r="F18" i="17"/>
  <c r="H17" i="17"/>
  <c r="H18" i="17"/>
  <c r="C18" i="17"/>
  <c r="C17" i="17"/>
  <c r="E17" i="17"/>
  <c r="E18" i="17"/>
  <c r="G18" i="17"/>
  <c r="G17" i="17"/>
  <c r="I17" i="17"/>
  <c r="I18" i="17"/>
  <c r="D17" i="17"/>
  <c r="D18" i="17"/>
  <c r="B261" i="14" l="1"/>
  <c r="D261" i="14"/>
  <c r="F261" i="14"/>
  <c r="H261" i="14"/>
  <c r="G261" i="14"/>
  <c r="C261" i="14"/>
  <c r="E261" i="14"/>
  <c r="A262" i="14" a="1"/>
  <c r="A262" i="14" s="1"/>
  <c r="C262" i="13"/>
  <c r="E262" i="13"/>
  <c r="G262" i="13"/>
  <c r="B262" i="13"/>
  <c r="D262" i="13"/>
  <c r="F262" i="13"/>
  <c r="H262" i="13"/>
  <c r="A263" i="13" a="1"/>
  <c r="A263" i="13" s="1"/>
  <c r="C21" i="17"/>
  <c r="C22" i="17"/>
  <c r="E262" i="14" l="1"/>
  <c r="G262" i="14"/>
  <c r="B262" i="14"/>
  <c r="D262" i="14"/>
  <c r="F262" i="14"/>
  <c r="H262" i="14"/>
  <c r="C262" i="14"/>
  <c r="A263" i="14" a="1"/>
  <c r="A263" i="14" s="1"/>
  <c r="F263" i="13"/>
  <c r="H263" i="13"/>
  <c r="C263" i="13"/>
  <c r="E263" i="13"/>
  <c r="G263" i="13"/>
  <c r="B263" i="13"/>
  <c r="D263" i="13"/>
  <c r="A264" i="13" a="1"/>
  <c r="A264" i="13" s="1"/>
  <c r="H263" i="14" l="1"/>
  <c r="C263" i="14"/>
  <c r="E263" i="14"/>
  <c r="G263" i="14"/>
  <c r="B263" i="14"/>
  <c r="D263" i="14"/>
  <c r="F263" i="14"/>
  <c r="A264" i="14" a="1"/>
  <c r="A264" i="14" s="1"/>
  <c r="E264" i="13"/>
  <c r="G264" i="13"/>
  <c r="B264" i="13"/>
  <c r="D264" i="13"/>
  <c r="F264" i="13"/>
  <c r="H264" i="13"/>
  <c r="C264" i="13"/>
  <c r="A265" i="13" a="1"/>
  <c r="A265" i="13" s="1"/>
  <c r="C264" i="14" l="1"/>
  <c r="E264" i="14"/>
  <c r="G264" i="14"/>
  <c r="B264" i="14"/>
  <c r="D264" i="14"/>
  <c r="F264" i="14"/>
  <c r="H264" i="14"/>
  <c r="A265" i="14" a="1"/>
  <c r="A265" i="14" s="1"/>
  <c r="D265" i="13"/>
  <c r="F265" i="13"/>
  <c r="H265" i="13"/>
  <c r="C265" i="13"/>
  <c r="B265" i="13"/>
  <c r="E265" i="13"/>
  <c r="G265" i="13"/>
  <c r="A266" i="13" a="1"/>
  <c r="A266" i="13" s="1"/>
  <c r="B265" i="14" l="1"/>
  <c r="D265" i="14"/>
  <c r="F265" i="14"/>
  <c r="H265" i="14"/>
  <c r="C265" i="14"/>
  <c r="E265" i="14"/>
  <c r="G265" i="14"/>
  <c r="A266" i="14" a="1"/>
  <c r="A266" i="14" s="1"/>
  <c r="H266" i="13"/>
  <c r="C266" i="13"/>
  <c r="E266" i="13"/>
  <c r="G266" i="13"/>
  <c r="B266" i="13"/>
  <c r="D266" i="13"/>
  <c r="F266" i="13"/>
  <c r="A267" i="13" a="1"/>
  <c r="A267" i="13" s="1"/>
  <c r="E266" i="14" l="1"/>
  <c r="G266" i="14"/>
  <c r="B266" i="14"/>
  <c r="D266" i="14"/>
  <c r="F266" i="14"/>
  <c r="H266" i="14"/>
  <c r="C266" i="14"/>
  <c r="A267" i="14" a="1"/>
  <c r="A267" i="14" s="1"/>
  <c r="C267" i="13"/>
  <c r="E267" i="13"/>
  <c r="G267" i="13"/>
  <c r="B267" i="13"/>
  <c r="D267" i="13"/>
  <c r="F267" i="13"/>
  <c r="H267" i="13"/>
  <c r="A268" i="13" a="1"/>
  <c r="A268" i="13" s="1"/>
  <c r="D267" i="14" l="1"/>
  <c r="F267" i="14"/>
  <c r="H267" i="14"/>
  <c r="C267" i="14"/>
  <c r="E267" i="14"/>
  <c r="G267" i="14"/>
  <c r="B267" i="14"/>
  <c r="A268" i="14" a="1"/>
  <c r="A268" i="14" s="1"/>
  <c r="E268" i="13"/>
  <c r="G268" i="13"/>
  <c r="B268" i="13"/>
  <c r="D268" i="13"/>
  <c r="F268" i="13"/>
  <c r="H268" i="13"/>
  <c r="C268" i="13"/>
  <c r="A269" i="13" a="1"/>
  <c r="A269" i="13" s="1"/>
  <c r="H268" i="14" l="1"/>
  <c r="E268" i="14"/>
  <c r="F268" i="14"/>
  <c r="G268" i="14"/>
  <c r="C268" i="14"/>
  <c r="B268" i="14"/>
  <c r="D268" i="14"/>
  <c r="A269" i="14" a="1"/>
  <c r="A269" i="14" s="1"/>
  <c r="B269" i="13"/>
  <c r="D269" i="13"/>
  <c r="F269" i="13"/>
  <c r="H269" i="13"/>
  <c r="C269" i="13"/>
  <c r="E269" i="13"/>
  <c r="G269" i="13"/>
  <c r="A270" i="13" a="1"/>
  <c r="A270" i="13" s="1"/>
  <c r="F269" i="14" l="1"/>
  <c r="H269" i="14"/>
  <c r="C269" i="14"/>
  <c r="E269" i="14"/>
  <c r="G269" i="14"/>
  <c r="B269" i="14"/>
  <c r="D269" i="14"/>
  <c r="A270" i="14" a="1"/>
  <c r="A270" i="14" s="1"/>
  <c r="C270" i="13"/>
  <c r="E270" i="13"/>
  <c r="G270" i="13"/>
  <c r="B270" i="13"/>
  <c r="D270" i="13"/>
  <c r="F270" i="13"/>
  <c r="H270" i="13"/>
  <c r="A271" i="13" a="1"/>
  <c r="A271" i="13" s="1"/>
  <c r="F270" i="14" l="1"/>
  <c r="H270" i="14"/>
  <c r="C270" i="14"/>
  <c r="E270" i="14"/>
  <c r="G270" i="14"/>
  <c r="B270" i="14"/>
  <c r="D270" i="14"/>
  <c r="A271" i="14" a="1"/>
  <c r="A271" i="14" s="1"/>
  <c r="G271" i="13"/>
  <c r="B271" i="13"/>
  <c r="D271" i="13"/>
  <c r="F271" i="13"/>
  <c r="H271" i="13"/>
  <c r="C271" i="13"/>
  <c r="E271" i="13"/>
  <c r="A272" i="13" a="1"/>
  <c r="A272" i="13" s="1"/>
  <c r="D271" i="14" l="1"/>
  <c r="F271" i="14"/>
  <c r="H271" i="14"/>
  <c r="C271" i="14"/>
  <c r="E271" i="14"/>
  <c r="G271" i="14"/>
  <c r="B271" i="14"/>
  <c r="A272" i="14" a="1"/>
  <c r="A272" i="14" s="1"/>
  <c r="E272" i="13"/>
  <c r="G272" i="13"/>
  <c r="B272" i="13"/>
  <c r="D272" i="13"/>
  <c r="C272" i="13"/>
  <c r="F272" i="13"/>
  <c r="H272" i="13"/>
  <c r="A273" i="13" a="1"/>
  <c r="A273" i="13" s="1"/>
  <c r="G272" i="14" l="1"/>
  <c r="B272" i="14"/>
  <c r="D272" i="14"/>
  <c r="F272" i="14"/>
  <c r="H272" i="14"/>
  <c r="C272" i="14"/>
  <c r="E272" i="14"/>
  <c r="A273" i="14" a="1"/>
  <c r="A273" i="14" s="1"/>
  <c r="E273" i="13"/>
  <c r="G273" i="13"/>
  <c r="B273" i="13"/>
  <c r="D273" i="13"/>
  <c r="F273" i="13"/>
  <c r="H273" i="13"/>
  <c r="C273" i="13"/>
  <c r="A274" i="13" a="1"/>
  <c r="A274" i="13" s="1"/>
  <c r="G273" i="14" l="1"/>
  <c r="B273" i="14"/>
  <c r="D273" i="14"/>
  <c r="F273" i="14"/>
  <c r="H273" i="14"/>
  <c r="C273" i="14"/>
  <c r="E273" i="14"/>
  <c r="A274" i="14" a="1"/>
  <c r="A274" i="14" s="1"/>
  <c r="D274" i="13"/>
  <c r="F274" i="13"/>
  <c r="H274" i="13"/>
  <c r="C274" i="13"/>
  <c r="E274" i="13"/>
  <c r="G274" i="13"/>
  <c r="B274" i="13"/>
  <c r="A275" i="13" a="1"/>
  <c r="A275" i="13" s="1"/>
  <c r="C274" i="14" l="1"/>
  <c r="E274" i="14"/>
  <c r="G274" i="14"/>
  <c r="B274" i="14"/>
  <c r="D274" i="14"/>
  <c r="F274" i="14"/>
  <c r="H274" i="14"/>
  <c r="A275" i="14" a="1"/>
  <c r="A275" i="14" s="1"/>
  <c r="G275" i="13"/>
  <c r="D275" i="13"/>
  <c r="E275" i="13"/>
  <c r="H275" i="13"/>
  <c r="B275" i="13"/>
  <c r="C275" i="13"/>
  <c r="F275" i="13"/>
  <c r="A276" i="13" a="1"/>
  <c r="A276" i="13" s="1"/>
  <c r="B275" i="14" l="1"/>
  <c r="D275" i="14"/>
  <c r="F275" i="14"/>
  <c r="H275" i="14"/>
  <c r="C275" i="14"/>
  <c r="E275" i="14"/>
  <c r="G275" i="14"/>
  <c r="A276" i="14" a="1"/>
  <c r="A276" i="14" s="1"/>
  <c r="C276" i="13"/>
  <c r="D276" i="13"/>
  <c r="G276" i="13"/>
  <c r="H276" i="13"/>
  <c r="B276" i="13"/>
  <c r="E276" i="13"/>
  <c r="F276" i="13"/>
  <c r="A277" i="13" a="1"/>
  <c r="A277" i="13" s="1"/>
  <c r="H276" i="14" l="1"/>
  <c r="C276" i="14"/>
  <c r="E276" i="14"/>
  <c r="G276" i="14"/>
  <c r="B276" i="14"/>
  <c r="D276" i="14"/>
  <c r="F276" i="14"/>
  <c r="A277" i="14" a="1"/>
  <c r="A277" i="14" s="1"/>
  <c r="F277" i="13"/>
  <c r="H277" i="13"/>
  <c r="C277" i="13"/>
  <c r="D277" i="13"/>
  <c r="E277" i="13"/>
  <c r="B277" i="13"/>
  <c r="G277" i="13"/>
  <c r="A278" i="13" a="1"/>
  <c r="A278" i="13" s="1"/>
  <c r="A279" i="13" s="1" a="1"/>
  <c r="A279" i="13" s="1"/>
  <c r="G277" i="14" l="1"/>
  <c r="B277" i="14"/>
  <c r="D277" i="14"/>
  <c r="F277" i="14"/>
  <c r="H277" i="14"/>
  <c r="C277" i="14"/>
  <c r="E277" i="14"/>
  <c r="A278" i="14" a="1"/>
  <c r="A278" i="14" s="1"/>
  <c r="E279" i="13"/>
  <c r="C279" i="13"/>
  <c r="D279" i="13"/>
  <c r="B279" i="13"/>
  <c r="G279" i="13"/>
  <c r="H279" i="13"/>
  <c r="F279" i="13"/>
  <c r="A280" i="13" a="1"/>
  <c r="A280" i="13" s="1"/>
  <c r="C278" i="13"/>
  <c r="E278" i="13"/>
  <c r="D278" i="13"/>
  <c r="F278" i="13"/>
  <c r="G278" i="13"/>
  <c r="B278" i="13"/>
  <c r="H278" i="13"/>
  <c r="E278" i="14" l="1"/>
  <c r="G278" i="14"/>
  <c r="B278" i="14"/>
  <c r="D278" i="14"/>
  <c r="C278" i="14"/>
  <c r="F278" i="14"/>
  <c r="H278" i="14"/>
  <c r="A279" i="14" a="1"/>
  <c r="A279" i="14" s="1"/>
  <c r="D280" i="13"/>
  <c r="F280" i="13"/>
  <c r="H280" i="13"/>
  <c r="G280" i="13"/>
  <c r="B280" i="13"/>
  <c r="C280" i="13"/>
  <c r="E280" i="13"/>
  <c r="A281" i="13" a="1"/>
  <c r="A281" i="13" s="1"/>
  <c r="E279" i="14" l="1"/>
  <c r="G279" i="14"/>
  <c r="B279" i="14"/>
  <c r="D279" i="14"/>
  <c r="F279" i="14"/>
  <c r="H279" i="14"/>
  <c r="C279" i="14"/>
  <c r="A280" i="14" a="1"/>
  <c r="A280" i="14" s="1"/>
  <c r="F281" i="13"/>
  <c r="H281" i="13"/>
  <c r="C281" i="13"/>
  <c r="B281" i="13"/>
  <c r="D281" i="13"/>
  <c r="E281" i="13"/>
  <c r="G281" i="13"/>
  <c r="A282" i="13" a="1"/>
  <c r="A282" i="13" s="1"/>
  <c r="H280" i="14" l="1"/>
  <c r="C280" i="14"/>
  <c r="E280" i="14"/>
  <c r="G280" i="14"/>
  <c r="B280" i="14"/>
  <c r="D280" i="14"/>
  <c r="F280" i="14"/>
  <c r="A281" i="14" a="1"/>
  <c r="A281" i="14" s="1"/>
  <c r="B282" i="13"/>
  <c r="D282" i="13"/>
  <c r="F282" i="13"/>
  <c r="E282" i="13"/>
  <c r="G282" i="13"/>
  <c r="H282" i="13"/>
  <c r="C282" i="13"/>
  <c r="A283" i="13" a="1"/>
  <c r="A283" i="13" s="1"/>
  <c r="G281" i="14" l="1"/>
  <c r="B281" i="14"/>
  <c r="D281" i="14"/>
  <c r="F281" i="14"/>
  <c r="H281" i="14"/>
  <c r="C281" i="14"/>
  <c r="E281" i="14"/>
  <c r="A282" i="14" a="1"/>
  <c r="A282" i="14" s="1"/>
  <c r="D283" i="13"/>
  <c r="F283" i="13"/>
  <c r="G283" i="13"/>
  <c r="H283" i="13"/>
  <c r="C283" i="13"/>
  <c r="B283" i="13"/>
  <c r="E283" i="13"/>
  <c r="A284" i="13" a="1"/>
  <c r="A284" i="13" s="1"/>
  <c r="C282" i="14" l="1"/>
  <c r="E282" i="14"/>
  <c r="G282" i="14"/>
  <c r="B282" i="14"/>
  <c r="D282" i="14"/>
  <c r="F282" i="14"/>
  <c r="H282" i="14"/>
  <c r="A283" i="14" a="1"/>
  <c r="A283" i="14" s="1"/>
  <c r="D284" i="13"/>
  <c r="F284" i="13"/>
  <c r="H284" i="13"/>
  <c r="B284" i="13"/>
  <c r="C284" i="13"/>
  <c r="E284" i="13"/>
  <c r="G284" i="13"/>
  <c r="A285" i="13" a="1"/>
  <c r="A285" i="13" s="1"/>
  <c r="D283" i="14" l="1"/>
  <c r="F283" i="14"/>
  <c r="H283" i="14"/>
  <c r="C283" i="14"/>
  <c r="E283" i="14"/>
  <c r="G283" i="14"/>
  <c r="B283" i="14"/>
  <c r="A284" i="14" a="1"/>
  <c r="A284" i="14" s="1"/>
  <c r="F285" i="13"/>
  <c r="H285" i="13"/>
  <c r="E285" i="13"/>
  <c r="C285" i="13"/>
  <c r="D285" i="13"/>
  <c r="G285" i="13"/>
  <c r="B285" i="13"/>
  <c r="A286" i="13" a="1"/>
  <c r="A286" i="13" s="1"/>
  <c r="C284" i="14" l="1"/>
  <c r="E284" i="14"/>
  <c r="G284" i="14"/>
  <c r="B284" i="14"/>
  <c r="D284" i="14"/>
  <c r="F284" i="14"/>
  <c r="H284" i="14"/>
  <c r="A285" i="14" a="1"/>
  <c r="A285" i="14" s="1"/>
  <c r="E286" i="13"/>
  <c r="G286" i="13"/>
  <c r="B286" i="13"/>
  <c r="D286" i="13"/>
  <c r="F286" i="13"/>
  <c r="H286" i="13"/>
  <c r="C286" i="13"/>
  <c r="A287" i="13" a="1"/>
  <c r="A287" i="13" s="1"/>
  <c r="B285" i="14" l="1"/>
  <c r="D285" i="14"/>
  <c r="F285" i="14"/>
  <c r="H285" i="14"/>
  <c r="C285" i="14"/>
  <c r="E285" i="14"/>
  <c r="G285" i="14"/>
  <c r="A286" i="14" a="1"/>
  <c r="A286" i="14" s="1"/>
  <c r="H287" i="13"/>
  <c r="C287" i="13"/>
  <c r="E287" i="13"/>
  <c r="G287" i="13"/>
  <c r="B287" i="13"/>
  <c r="D287" i="13"/>
  <c r="F287" i="13"/>
  <c r="A288" i="13" a="1"/>
  <c r="A288" i="13" s="1"/>
  <c r="F286" i="14" l="1"/>
  <c r="H286" i="14"/>
  <c r="C286" i="14"/>
  <c r="E286" i="14"/>
  <c r="G286" i="14"/>
  <c r="B286" i="14"/>
  <c r="D286" i="14"/>
  <c r="A287" i="14" a="1"/>
  <c r="A287" i="14" s="1"/>
  <c r="D288" i="13"/>
  <c r="F288" i="13"/>
  <c r="H288" i="13"/>
  <c r="C288" i="13"/>
  <c r="E288" i="13"/>
  <c r="G288" i="13"/>
  <c r="B288" i="13"/>
  <c r="A289" i="13" a="1"/>
  <c r="A289" i="13" s="1"/>
  <c r="E287" i="14" l="1"/>
  <c r="G287" i="14"/>
  <c r="B287" i="14"/>
  <c r="D287" i="14"/>
  <c r="F287" i="14"/>
  <c r="H287" i="14"/>
  <c r="C287" i="14"/>
  <c r="A288" i="14" a="1"/>
  <c r="A288" i="14" s="1"/>
  <c r="F289" i="13"/>
  <c r="H289" i="13"/>
  <c r="C289" i="13"/>
  <c r="E289" i="13"/>
  <c r="G289" i="13"/>
  <c r="B289" i="13"/>
  <c r="D289" i="13"/>
  <c r="A290" i="13" a="1"/>
  <c r="A290" i="13" s="1"/>
  <c r="D288" i="14" l="1"/>
  <c r="F288" i="14"/>
  <c r="H288" i="14"/>
  <c r="G288" i="14"/>
  <c r="E288" i="14"/>
  <c r="C288" i="14"/>
  <c r="B288" i="14"/>
  <c r="A289" i="14" a="1"/>
  <c r="A289" i="14" s="1"/>
  <c r="G290" i="13"/>
  <c r="E290" i="13"/>
  <c r="D290" i="13"/>
  <c r="B290" i="13"/>
  <c r="H290" i="13"/>
  <c r="F290" i="13"/>
  <c r="C290" i="13"/>
  <c r="A291" i="13" a="1"/>
  <c r="A291" i="13" s="1"/>
  <c r="C289" i="14" l="1"/>
  <c r="B289" i="14"/>
  <c r="G289" i="14"/>
  <c r="D289" i="14"/>
  <c r="E289" i="14"/>
  <c r="F289" i="14"/>
  <c r="H289" i="14"/>
  <c r="A290" i="14" a="1"/>
  <c r="A290" i="14" s="1"/>
  <c r="C291" i="13"/>
  <c r="E291" i="13"/>
  <c r="D291" i="13"/>
  <c r="H291" i="13"/>
  <c r="F291" i="13"/>
  <c r="G291" i="13"/>
  <c r="B291" i="13"/>
  <c r="A292" i="13" a="1"/>
  <c r="A292" i="13" s="1"/>
  <c r="H290" i="14" l="1"/>
  <c r="B290" i="14"/>
  <c r="G290" i="14"/>
  <c r="F290" i="14"/>
  <c r="C290" i="14"/>
  <c r="D290" i="14"/>
  <c r="E290" i="14"/>
  <c r="A291" i="14" a="1"/>
  <c r="A291" i="14" s="1"/>
  <c r="H292" i="13"/>
  <c r="B292" i="13"/>
  <c r="C292" i="13"/>
  <c r="D292" i="13"/>
  <c r="E292" i="13"/>
  <c r="F292" i="13"/>
  <c r="G292" i="13"/>
  <c r="A293" i="13" a="1"/>
  <c r="A293" i="13" s="1"/>
  <c r="E291" i="14" l="1"/>
  <c r="H291" i="14"/>
  <c r="C291" i="14"/>
  <c r="B291" i="14"/>
  <c r="G291" i="14"/>
  <c r="D291" i="14"/>
  <c r="F291" i="14"/>
  <c r="A292" i="14" a="1"/>
  <c r="A292" i="14" s="1"/>
  <c r="G293" i="13"/>
  <c r="C293" i="13"/>
  <c r="B293" i="13"/>
  <c r="H293" i="13"/>
  <c r="D293" i="13"/>
  <c r="E293" i="13"/>
  <c r="F293" i="13"/>
  <c r="A294" i="13" a="1"/>
  <c r="A294" i="13" s="1"/>
  <c r="E292" i="14" l="1"/>
  <c r="B292" i="14"/>
  <c r="G292" i="14"/>
  <c r="F292" i="14"/>
  <c r="C292" i="14"/>
  <c r="D292" i="14"/>
  <c r="H292" i="14"/>
  <c r="A293" i="14" a="1"/>
  <c r="A293" i="14" s="1"/>
  <c r="F294" i="13"/>
  <c r="H294" i="13"/>
  <c r="B294" i="13"/>
  <c r="G294" i="13"/>
  <c r="C294" i="13"/>
  <c r="D294" i="13"/>
  <c r="E294" i="13"/>
  <c r="A295" i="13" a="1"/>
  <c r="A295" i="13" s="1"/>
  <c r="B293" i="14" l="1"/>
  <c r="D293" i="14"/>
  <c r="F293" i="14"/>
  <c r="H293" i="14"/>
  <c r="C293" i="14"/>
  <c r="E293" i="14"/>
  <c r="G293" i="14"/>
  <c r="A294" i="14" a="1"/>
  <c r="A294" i="14" s="1"/>
  <c r="D295" i="13"/>
  <c r="F295" i="13"/>
  <c r="H295" i="13"/>
  <c r="C295" i="13"/>
  <c r="E295" i="13"/>
  <c r="B295" i="13"/>
  <c r="G295" i="13"/>
  <c r="A296" i="13" a="1"/>
  <c r="A296" i="13" s="1"/>
  <c r="C294" i="14" l="1"/>
  <c r="E294" i="14"/>
  <c r="G294" i="14"/>
  <c r="B294" i="14"/>
  <c r="D294" i="14"/>
  <c r="F294" i="14"/>
  <c r="H294" i="14"/>
  <c r="A295" i="14" a="1"/>
  <c r="A295" i="14" s="1"/>
  <c r="C296" i="13"/>
  <c r="D296" i="13"/>
  <c r="G296" i="13"/>
  <c r="H296" i="13"/>
  <c r="F296" i="13"/>
  <c r="B296" i="13"/>
  <c r="E296" i="13"/>
  <c r="A297" i="13" a="1"/>
  <c r="A297" i="13" s="1"/>
  <c r="B295" i="14" l="1"/>
  <c r="D295" i="14"/>
  <c r="F295" i="14"/>
  <c r="H295" i="14"/>
  <c r="C295" i="14"/>
  <c r="E295" i="14"/>
  <c r="G295" i="14"/>
  <c r="A296" i="14" a="1"/>
  <c r="A296" i="14" s="1"/>
  <c r="C297" i="13"/>
  <c r="B297" i="13"/>
  <c r="E297" i="13"/>
  <c r="H297" i="13"/>
  <c r="G297" i="13"/>
  <c r="F297" i="13"/>
  <c r="D297" i="13"/>
  <c r="A298" i="13" a="1"/>
  <c r="A298" i="13" s="1"/>
  <c r="E296" i="14" l="1"/>
  <c r="G296" i="14"/>
  <c r="B296" i="14"/>
  <c r="D296" i="14"/>
  <c r="F296" i="14"/>
  <c r="H296" i="14"/>
  <c r="C296" i="14"/>
  <c r="A297" i="14" a="1"/>
  <c r="A297" i="14" s="1"/>
  <c r="E298" i="13"/>
  <c r="F298" i="13"/>
  <c r="G298" i="13"/>
  <c r="H298" i="13"/>
  <c r="B298" i="13"/>
  <c r="C298" i="13"/>
  <c r="D298" i="13"/>
  <c r="A299" i="13" a="1"/>
  <c r="A299" i="13" s="1"/>
  <c r="D297" i="14" l="1"/>
  <c r="F297" i="14"/>
  <c r="H297" i="14"/>
  <c r="C297" i="14"/>
  <c r="E297" i="14"/>
  <c r="G297" i="14"/>
  <c r="B297" i="14"/>
  <c r="A298" i="14" a="1"/>
  <c r="A298" i="14" s="1"/>
  <c r="B299" i="13"/>
  <c r="F299" i="13"/>
  <c r="H299" i="13"/>
  <c r="E299" i="13"/>
  <c r="C299" i="13"/>
  <c r="G299" i="13"/>
  <c r="D299" i="13"/>
  <c r="A300" i="13" a="1"/>
  <c r="A300" i="13" s="1"/>
  <c r="C298" i="14" l="1"/>
  <c r="E298" i="14"/>
  <c r="G298" i="14"/>
  <c r="B298" i="14"/>
  <c r="D298" i="14"/>
  <c r="F298" i="14"/>
  <c r="H298" i="14"/>
  <c r="A299" i="14" a="1"/>
  <c r="A299" i="14" s="1"/>
  <c r="G300" i="13"/>
  <c r="C300" i="13"/>
  <c r="B300" i="13"/>
  <c r="F300" i="13"/>
  <c r="E300" i="13"/>
  <c r="H300" i="13"/>
  <c r="D300" i="13"/>
  <c r="A301" i="13" a="1"/>
  <c r="A301" i="13" s="1"/>
  <c r="G299" i="14" l="1"/>
  <c r="B299" i="14"/>
  <c r="D299" i="14"/>
  <c r="F299" i="14"/>
  <c r="H299" i="14"/>
  <c r="C299" i="14"/>
  <c r="E299" i="14"/>
  <c r="A300" i="14" a="1"/>
  <c r="A300" i="14" s="1"/>
  <c r="B301" i="13"/>
  <c r="C301" i="13"/>
  <c r="D301" i="13"/>
  <c r="E301" i="13"/>
  <c r="H301" i="13"/>
  <c r="F301" i="13"/>
  <c r="G301" i="13"/>
  <c r="A302" i="13" a="1"/>
  <c r="A302" i="13" s="1"/>
  <c r="E300" i="14" l="1"/>
  <c r="G300" i="14"/>
  <c r="B300" i="14"/>
  <c r="D300" i="14"/>
  <c r="F300" i="14"/>
  <c r="H300" i="14"/>
  <c r="C300" i="14"/>
  <c r="A301" i="14" a="1"/>
  <c r="A301" i="14" s="1"/>
  <c r="F302" i="13"/>
  <c r="E302" i="13"/>
  <c r="H302" i="13"/>
  <c r="D302" i="13"/>
  <c r="G302" i="13"/>
  <c r="C302" i="13"/>
  <c r="B302" i="13"/>
  <c r="A303" i="13" a="1"/>
  <c r="A303" i="13" s="1"/>
  <c r="B301" i="14" l="1"/>
  <c r="D301" i="14"/>
  <c r="F301" i="14"/>
  <c r="H301" i="14"/>
  <c r="C301" i="14"/>
  <c r="E301" i="14"/>
  <c r="G301" i="14"/>
  <c r="A302" i="14" a="1"/>
  <c r="A302" i="14" s="1"/>
  <c r="E303" i="13"/>
  <c r="D303" i="13"/>
  <c r="G303" i="13"/>
  <c r="C303" i="13"/>
  <c r="B303" i="13"/>
  <c r="H303" i="13"/>
  <c r="F303" i="13"/>
  <c r="A304" i="13" a="1"/>
  <c r="A304" i="13" s="1"/>
  <c r="C302" i="14" l="1"/>
  <c r="F302" i="14"/>
  <c r="G302" i="14"/>
  <c r="D302" i="14"/>
  <c r="E302" i="14"/>
  <c r="H302" i="14"/>
  <c r="B302" i="14"/>
  <c r="A303" i="14" a="1"/>
  <c r="A303" i="14" s="1"/>
  <c r="C304" i="13"/>
  <c r="D304" i="13"/>
  <c r="E304" i="13"/>
  <c r="F304" i="13"/>
  <c r="G304" i="13"/>
  <c r="H304" i="13"/>
  <c r="B304" i="13"/>
  <c r="A305" i="13" a="1"/>
  <c r="A305" i="13" s="1"/>
  <c r="H303" i="14" l="1"/>
  <c r="B303" i="14"/>
  <c r="E303" i="14"/>
  <c r="F303" i="14"/>
  <c r="C303" i="14"/>
  <c r="D303" i="14"/>
  <c r="G303" i="14"/>
  <c r="A304" i="14" a="1"/>
  <c r="A304" i="14" s="1"/>
  <c r="F305" i="13"/>
  <c r="G305" i="13"/>
  <c r="B305" i="13"/>
  <c r="C305" i="13"/>
  <c r="D305" i="13"/>
  <c r="E305" i="13"/>
  <c r="H305" i="13"/>
  <c r="A306" i="13" a="1"/>
  <c r="A306" i="13" s="1"/>
  <c r="G304" i="14" l="1"/>
  <c r="F304" i="14"/>
  <c r="D304" i="14"/>
  <c r="E304" i="14"/>
  <c r="H304" i="14"/>
  <c r="C304" i="14"/>
  <c r="B304" i="14"/>
  <c r="A305" i="14" a="1"/>
  <c r="A305" i="14" s="1"/>
  <c r="E306" i="13"/>
  <c r="H306" i="13"/>
  <c r="G306" i="13"/>
  <c r="F306" i="13"/>
  <c r="B306" i="13"/>
  <c r="D306" i="13"/>
  <c r="C306" i="13"/>
  <c r="A307" i="13" a="1"/>
  <c r="A307" i="13" s="1"/>
  <c r="B305" i="14" l="1"/>
  <c r="D305" i="14"/>
  <c r="F305" i="14"/>
  <c r="H305" i="14"/>
  <c r="C305" i="14"/>
  <c r="E305" i="14"/>
  <c r="G305" i="14"/>
  <c r="A306" i="14" a="1"/>
  <c r="A306" i="14" s="1"/>
  <c r="E307" i="13"/>
  <c r="H307" i="13"/>
  <c r="G307" i="13"/>
  <c r="B307" i="13"/>
  <c r="C307" i="13"/>
  <c r="D307" i="13"/>
  <c r="F307" i="13"/>
  <c r="A308" i="13" a="1"/>
  <c r="A308" i="13" s="1"/>
  <c r="D306" i="14" l="1"/>
  <c r="F306" i="14"/>
  <c r="H306" i="14"/>
  <c r="C306" i="14"/>
  <c r="E306" i="14"/>
  <c r="G306" i="14"/>
  <c r="B306" i="14"/>
  <c r="A307" i="14" a="1"/>
  <c r="A307" i="14" s="1"/>
  <c r="H308" i="13"/>
  <c r="B308" i="13"/>
  <c r="C308" i="13"/>
  <c r="D308" i="13"/>
  <c r="E308" i="13"/>
  <c r="F308" i="13"/>
  <c r="G308" i="13"/>
  <c r="A309" i="13" a="1"/>
  <c r="A309" i="13" s="1"/>
  <c r="C307" i="14" l="1"/>
  <c r="E307" i="14"/>
  <c r="H307" i="14"/>
  <c r="G307" i="14"/>
  <c r="B307" i="14"/>
  <c r="D307" i="14"/>
  <c r="F307" i="14"/>
  <c r="F309" i="13"/>
  <c r="C309" i="13"/>
  <c r="H309" i="13"/>
  <c r="B309" i="13"/>
  <c r="G309" i="13"/>
  <c r="E309" i="13"/>
  <c r="D309" i="13"/>
  <c r="A310" i="13" a="1"/>
  <c r="A310" i="13" s="1"/>
  <c r="E310" i="13" l="1"/>
  <c r="F310" i="13"/>
  <c r="G310" i="13"/>
  <c r="C310" i="13"/>
  <c r="B310" i="13"/>
  <c r="D310" i="13"/>
  <c r="H310" i="13"/>
  <c r="A311" i="13" a="1"/>
  <c r="A311" i="13" s="1"/>
  <c r="H311" i="13" l="1"/>
  <c r="G311" i="13"/>
  <c r="C311" i="13"/>
  <c r="E311" i="13"/>
  <c r="F311" i="13"/>
  <c r="B311" i="13"/>
  <c r="D311" i="13"/>
  <c r="A312" i="13" a="1"/>
  <c r="A312" i="13" s="1"/>
  <c r="C312" i="13" l="1"/>
  <c r="E312" i="13"/>
  <c r="G312" i="13"/>
  <c r="D312" i="13"/>
  <c r="B312" i="13"/>
  <c r="H312" i="13"/>
  <c r="F312" i="13"/>
  <c r="A313" i="13" a="1"/>
  <c r="A313" i="13" s="1"/>
  <c r="F313" i="13" l="1"/>
  <c r="G313" i="13"/>
  <c r="H313" i="13"/>
  <c r="B313" i="13"/>
  <c r="C313" i="13"/>
  <c r="D313" i="13"/>
  <c r="E313" i="13"/>
  <c r="A314" i="13" a="1"/>
  <c r="A314" i="13" s="1"/>
  <c r="C314" i="13" l="1"/>
  <c r="D314" i="13"/>
  <c r="E314" i="13"/>
  <c r="F314" i="13"/>
  <c r="G314" i="13"/>
  <c r="H314" i="13"/>
  <c r="B314" i="13"/>
  <c r="A315" i="13" a="1"/>
  <c r="A315" i="13" s="1"/>
  <c r="F315" i="13" l="1"/>
  <c r="G315" i="13"/>
  <c r="C315" i="13"/>
  <c r="B315" i="13"/>
  <c r="D315" i="13"/>
  <c r="H315" i="13"/>
  <c r="E315" i="13"/>
  <c r="A316" i="13" a="1"/>
  <c r="A316" i="13" s="1"/>
  <c r="E316" i="13" l="1"/>
  <c r="G316" i="13"/>
  <c r="F316" i="13"/>
  <c r="D316" i="13"/>
  <c r="B316" i="13"/>
  <c r="H316" i="13"/>
  <c r="C316" i="13"/>
  <c r="A317" i="13" a="1"/>
  <c r="A317" i="13" s="1"/>
  <c r="C317" i="13" l="1"/>
  <c r="B317" i="13"/>
  <c r="E317" i="13"/>
  <c r="G317" i="13"/>
  <c r="D317" i="13"/>
  <c r="F317" i="13"/>
  <c r="H317" i="13"/>
  <c r="A318" i="13" a="1"/>
  <c r="A318" i="13" s="1"/>
  <c r="C318" i="13" l="1"/>
  <c r="H318" i="13"/>
  <c r="E318" i="13"/>
  <c r="F318" i="13"/>
  <c r="D318" i="13"/>
  <c r="G318" i="13"/>
  <c r="B318" i="13"/>
  <c r="A319" i="13" a="1"/>
  <c r="A319" i="13" s="1"/>
  <c r="F319" i="13" l="1"/>
  <c r="E319" i="13"/>
  <c r="H319" i="13"/>
  <c r="D319" i="13"/>
  <c r="C319" i="13"/>
  <c r="B319" i="13"/>
  <c r="G319" i="13"/>
  <c r="A320" i="13" a="1"/>
  <c r="A320" i="13" s="1"/>
  <c r="E320" i="13" l="1"/>
  <c r="F320" i="13"/>
  <c r="G320" i="13"/>
  <c r="D320" i="13"/>
  <c r="H320" i="13"/>
  <c r="C320" i="13"/>
  <c r="B320" i="13"/>
  <c r="A321" i="13" a="1"/>
  <c r="A321" i="13" s="1"/>
  <c r="C321" i="13" l="1"/>
  <c r="H321" i="13"/>
  <c r="E321" i="13"/>
  <c r="F321" i="13"/>
  <c r="B321" i="13"/>
  <c r="G321" i="13"/>
  <c r="D321" i="13"/>
  <c r="A322" i="13" a="1"/>
  <c r="A322" i="13" s="1"/>
  <c r="C322" i="13" l="1"/>
  <c r="B322" i="13"/>
  <c r="E322" i="13"/>
  <c r="H322" i="13"/>
  <c r="G322" i="13"/>
  <c r="F322" i="13"/>
  <c r="D322" i="13"/>
  <c r="A323" i="13" a="1"/>
  <c r="A323" i="13" s="1"/>
  <c r="C323" i="13" l="1"/>
  <c r="H323" i="13"/>
  <c r="F323" i="13"/>
  <c r="E323" i="13"/>
  <c r="G323" i="13"/>
  <c r="D323" i="13"/>
  <c r="B323" i="13"/>
  <c r="A324" i="13" a="1"/>
  <c r="A324" i="13" s="1"/>
  <c r="E324" i="13" l="1"/>
  <c r="G324" i="13"/>
  <c r="D324" i="13"/>
  <c r="B324" i="13"/>
  <c r="H324" i="13"/>
  <c r="C324" i="13"/>
  <c r="F324" i="13"/>
  <c r="A325" i="13" a="1"/>
  <c r="A325" i="13" s="1"/>
  <c r="G325" i="13" l="1"/>
  <c r="F325" i="13"/>
  <c r="B325" i="13"/>
  <c r="H325" i="13"/>
  <c r="E325" i="13"/>
  <c r="D325" i="13"/>
  <c r="C325" i="13"/>
  <c r="A326" i="13" a="1"/>
  <c r="A326" i="13" s="1"/>
  <c r="B326" i="13" l="1"/>
  <c r="C326" i="13"/>
  <c r="D326" i="13"/>
  <c r="G326" i="13"/>
  <c r="F326" i="13"/>
  <c r="H326" i="13"/>
  <c r="E326" i="13"/>
  <c r="A327" i="13" a="1"/>
  <c r="A327" i="13" s="1"/>
  <c r="E327" i="13" l="1"/>
  <c r="F327" i="13"/>
  <c r="G327" i="13"/>
  <c r="D327" i="13"/>
  <c r="H327" i="13"/>
  <c r="B327" i="13"/>
  <c r="C327" i="13"/>
  <c r="A328" i="13" a="1"/>
  <c r="A328" i="13" s="1"/>
  <c r="H328" i="13" l="1"/>
  <c r="F328" i="13"/>
  <c r="C328" i="13"/>
  <c r="D328" i="13"/>
  <c r="E328" i="13"/>
  <c r="G328" i="13"/>
  <c r="B328" i="13"/>
  <c r="A329" i="13" a="1"/>
  <c r="A329" i="13" s="1"/>
  <c r="G329" i="13" l="1"/>
  <c r="D329" i="13"/>
  <c r="B329" i="13"/>
  <c r="H329" i="13"/>
  <c r="F329" i="13"/>
  <c r="C329" i="13"/>
  <c r="E329" i="13"/>
  <c r="A330" i="13" a="1"/>
  <c r="A330" i="13" s="1"/>
  <c r="C330" i="13" l="1"/>
  <c r="E330" i="13"/>
  <c r="F330" i="13"/>
  <c r="D330" i="13"/>
  <c r="H330" i="13"/>
  <c r="B330" i="13"/>
  <c r="G330" i="13"/>
  <c r="A331" i="13" a="1"/>
  <c r="A331" i="13" s="1"/>
  <c r="F331" i="13" l="1"/>
  <c r="E331" i="13"/>
  <c r="H331" i="13"/>
  <c r="D331" i="13"/>
  <c r="C331" i="13"/>
  <c r="B331" i="13"/>
  <c r="G331" i="13"/>
  <c r="A332" i="13" a="1"/>
  <c r="A332" i="13" s="1"/>
  <c r="D332" i="13" l="1"/>
  <c r="H332" i="13"/>
  <c r="F332" i="13"/>
  <c r="G332" i="13"/>
  <c r="B332" i="13"/>
  <c r="E332" i="13"/>
  <c r="C332" i="13"/>
  <c r="A333" i="13" a="1"/>
  <c r="A333" i="13" s="1"/>
  <c r="E333" i="13" l="1"/>
  <c r="H333" i="13"/>
  <c r="C333" i="13"/>
  <c r="D333" i="13"/>
  <c r="G333" i="13"/>
  <c r="B333" i="13"/>
  <c r="F333" i="13"/>
  <c r="A334" i="13" a="1"/>
  <c r="A334" i="13" s="1"/>
  <c r="E334" i="13" l="1"/>
  <c r="F334" i="13"/>
  <c r="D334" i="13"/>
  <c r="G334" i="13"/>
  <c r="B334" i="13"/>
  <c r="C334" i="13"/>
  <c r="H334" i="13"/>
  <c r="A335" i="13" a="1"/>
  <c r="A335" i="13" s="1"/>
  <c r="F335" i="13" l="1"/>
  <c r="D335" i="13"/>
  <c r="H335" i="13"/>
  <c r="C335" i="13"/>
  <c r="G335" i="13"/>
  <c r="B335" i="13"/>
  <c r="E335" i="13"/>
  <c r="A336" i="13" a="1"/>
  <c r="A336" i="13" s="1"/>
  <c r="E336" i="13" l="1"/>
  <c r="H336" i="13"/>
  <c r="G336" i="13"/>
  <c r="D336" i="13"/>
  <c r="B336" i="13"/>
  <c r="C336" i="13"/>
  <c r="F336" i="13"/>
  <c r="A337" i="13" a="1"/>
  <c r="A337" i="13" s="1"/>
  <c r="G337" i="13" l="1"/>
  <c r="F337" i="13"/>
  <c r="B337" i="13"/>
  <c r="D337" i="13"/>
  <c r="E337" i="13"/>
  <c r="H337" i="13"/>
  <c r="C337" i="13"/>
  <c r="A338" i="13" a="1"/>
  <c r="A338" i="13" s="1"/>
  <c r="F338" i="13" l="1"/>
  <c r="E338" i="13"/>
  <c r="H338" i="13"/>
  <c r="C338" i="13"/>
  <c r="D338" i="13"/>
  <c r="G338" i="13"/>
  <c r="B338" i="13"/>
  <c r="A339" i="13" a="1"/>
  <c r="A339" i="13" s="1"/>
  <c r="E339" i="13" l="1"/>
  <c r="D339" i="13"/>
  <c r="G339" i="13"/>
  <c r="B339" i="13"/>
  <c r="F339" i="13"/>
  <c r="H339" i="13"/>
  <c r="C339" i="13"/>
  <c r="A340" i="13" a="1"/>
  <c r="A340" i="13" s="1"/>
  <c r="B340" i="13" l="1"/>
  <c r="H340" i="13"/>
  <c r="F340" i="13"/>
  <c r="G340" i="13"/>
  <c r="D340" i="13"/>
  <c r="E340" i="13"/>
  <c r="C340" i="13"/>
  <c r="A341" i="13" a="1"/>
  <c r="A341" i="13" s="1"/>
  <c r="G341" i="13" l="1"/>
  <c r="D341" i="13"/>
  <c r="B341" i="13"/>
  <c r="H341" i="13"/>
  <c r="C341" i="13"/>
  <c r="E341" i="13"/>
  <c r="F341" i="13"/>
  <c r="A342" i="13" a="1"/>
  <c r="A342" i="13" s="1"/>
  <c r="F342" i="13" l="1"/>
  <c r="E342" i="13"/>
  <c r="H342" i="13"/>
  <c r="C342" i="13"/>
  <c r="D342" i="13"/>
  <c r="G342" i="13"/>
  <c r="B342" i="13"/>
  <c r="A343" i="13" a="1"/>
  <c r="A343" i="13" s="1"/>
  <c r="F343" i="13" l="1"/>
  <c r="D343" i="13"/>
  <c r="H343" i="13"/>
  <c r="B343" i="13"/>
  <c r="G343" i="13"/>
  <c r="C343" i="13"/>
  <c r="E343" i="13"/>
  <c r="A344" i="13" a="1"/>
  <c r="A344" i="13" s="1"/>
  <c r="H344" i="13" l="1"/>
  <c r="F344" i="13"/>
  <c r="C344" i="13"/>
  <c r="D344" i="13"/>
  <c r="E344" i="13"/>
  <c r="G344" i="13"/>
  <c r="B344" i="13"/>
  <c r="A345" i="13" a="1"/>
  <c r="A345" i="13" s="1"/>
  <c r="H345" i="13" l="1"/>
  <c r="B345" i="13"/>
  <c r="D345" i="13"/>
  <c r="G345" i="13"/>
  <c r="E345" i="13"/>
  <c r="F345" i="13"/>
  <c r="C345" i="13"/>
  <c r="A346" i="13" a="1"/>
  <c r="A346" i="13" s="1"/>
  <c r="B346" i="13" l="1"/>
  <c r="E346" i="13"/>
  <c r="D346" i="13"/>
  <c r="C346" i="13"/>
  <c r="H346" i="13"/>
  <c r="G346" i="13"/>
  <c r="F346" i="13"/>
  <c r="A347" i="13" a="1"/>
  <c r="A347" i="13" s="1"/>
  <c r="C347" i="13" l="1"/>
  <c r="G347" i="13"/>
  <c r="B347" i="13"/>
  <c r="E347" i="13"/>
  <c r="H347" i="13"/>
  <c r="D347" i="13"/>
  <c r="F347" i="13"/>
  <c r="A348" i="13" a="1"/>
  <c r="A348" i="13" s="1"/>
  <c r="H348" i="13" l="1"/>
  <c r="D348" i="13"/>
  <c r="C348" i="13"/>
  <c r="G348" i="13"/>
  <c r="B348" i="13"/>
  <c r="E348" i="13"/>
  <c r="F348" i="13"/>
  <c r="A349" i="13" a="1"/>
  <c r="A349" i="13" s="1"/>
  <c r="H349" i="13" l="1"/>
  <c r="E349" i="13"/>
  <c r="G349" i="13"/>
  <c r="C349" i="13"/>
  <c r="F349" i="13"/>
  <c r="B349" i="13"/>
  <c r="D349" i="13"/>
  <c r="A350" i="13" a="1"/>
  <c r="A350" i="13" s="1"/>
  <c r="F350" i="13" l="1"/>
  <c r="H350" i="13"/>
  <c r="D350" i="13"/>
  <c r="C350" i="13"/>
  <c r="E350" i="13"/>
  <c r="G350" i="13"/>
  <c r="B350" i="13"/>
  <c r="A351" i="13" a="1"/>
  <c r="A351" i="13" s="1"/>
  <c r="D351" i="13" l="1"/>
  <c r="B351" i="13"/>
  <c r="G351" i="13"/>
  <c r="C351" i="13"/>
  <c r="E351" i="13"/>
  <c r="F351" i="13"/>
  <c r="H351" i="13"/>
  <c r="A352" i="13" a="1"/>
  <c r="A352" i="13" s="1"/>
  <c r="D352" i="13" l="1"/>
  <c r="G352" i="13"/>
  <c r="F352" i="13"/>
  <c r="H352" i="13"/>
  <c r="E352" i="13"/>
  <c r="B352" i="13"/>
  <c r="C352" i="13"/>
  <c r="A353" i="13" a="1"/>
  <c r="A353" i="13" s="1"/>
  <c r="G353" i="13" l="1"/>
  <c r="E353" i="13"/>
  <c r="F353" i="13"/>
  <c r="B353" i="13"/>
  <c r="H353" i="13"/>
  <c r="D353" i="13"/>
  <c r="C353" i="13"/>
  <c r="A354" i="13" a="1"/>
  <c r="A354" i="13" s="1"/>
  <c r="C354" i="13" l="1"/>
  <c r="F354" i="13"/>
  <c r="E354" i="13"/>
  <c r="G354" i="13"/>
  <c r="B354" i="13"/>
  <c r="D354" i="13"/>
  <c r="H354" i="13"/>
  <c r="A355" i="13" a="1"/>
  <c r="A355" i="13" s="1"/>
  <c r="E355" i="13" l="1"/>
  <c r="B355" i="13"/>
  <c r="G355" i="13"/>
  <c r="H355" i="13"/>
  <c r="C355" i="13"/>
  <c r="F355" i="13"/>
  <c r="D355" i="13"/>
  <c r="A356" i="13" a="1"/>
  <c r="A356" i="13" s="1"/>
  <c r="H356" i="13" l="1"/>
  <c r="D356" i="13"/>
  <c r="C356" i="13"/>
  <c r="G356" i="13"/>
  <c r="B356" i="13"/>
  <c r="E356" i="13"/>
  <c r="F356" i="13"/>
  <c r="A357" i="13" a="1"/>
  <c r="A357" i="13" s="1"/>
  <c r="H357" i="13" l="1"/>
  <c r="B357" i="13"/>
  <c r="D357" i="13"/>
  <c r="G357" i="13"/>
  <c r="E357" i="13"/>
  <c r="F357" i="13"/>
  <c r="C357" i="13"/>
  <c r="A358" i="13" a="1"/>
  <c r="A358" i="13" s="1"/>
  <c r="B358" i="13" l="1"/>
  <c r="E358" i="13"/>
  <c r="D358" i="13"/>
  <c r="C358" i="13"/>
  <c r="H358" i="13"/>
  <c r="G358" i="13"/>
  <c r="F358" i="13"/>
  <c r="A359" i="13" a="1"/>
  <c r="A359" i="13" s="1"/>
  <c r="B359" i="13" l="1"/>
  <c r="G359" i="13"/>
  <c r="D359" i="13"/>
  <c r="E359" i="13"/>
  <c r="F359" i="13"/>
  <c r="H359" i="13"/>
  <c r="C359" i="13"/>
  <c r="A360" i="13" a="1"/>
  <c r="A360" i="13" s="1"/>
  <c r="B360" i="13" l="1"/>
  <c r="C360" i="13"/>
  <c r="E360" i="13"/>
  <c r="H360" i="13"/>
  <c r="F360" i="13"/>
  <c r="G360" i="13"/>
  <c r="D360" i="13"/>
  <c r="A361" i="13" a="1"/>
  <c r="A361" i="13" s="1"/>
  <c r="C361" i="13" l="1"/>
  <c r="D361" i="13"/>
  <c r="E361" i="13"/>
  <c r="H361" i="13"/>
  <c r="G361" i="13"/>
  <c r="B361" i="13"/>
  <c r="F361" i="13"/>
  <c r="A362" i="13" a="1"/>
  <c r="A362" i="13" s="1"/>
  <c r="F362" i="13" l="1"/>
  <c r="C362" i="13"/>
  <c r="H362" i="13"/>
  <c r="G362" i="13"/>
  <c r="B362" i="13"/>
  <c r="D362" i="13"/>
  <c r="E362" i="13"/>
  <c r="A363" i="13" a="1"/>
  <c r="A363" i="13" s="1"/>
  <c r="E363" i="13" l="1"/>
  <c r="D363" i="13"/>
  <c r="G363" i="13"/>
  <c r="B363" i="13"/>
  <c r="F363" i="13"/>
  <c r="H363" i="13"/>
  <c r="C363" i="13"/>
  <c r="A364" i="13" a="1"/>
  <c r="A364" i="13" s="1"/>
  <c r="H364" i="13" l="1"/>
  <c r="E364" i="13"/>
  <c r="C364" i="13"/>
  <c r="F364" i="13"/>
  <c r="D364" i="13"/>
  <c r="B364" i="13"/>
  <c r="G364" i="13"/>
  <c r="A365" i="13" a="1"/>
  <c r="A365" i="13" s="1"/>
  <c r="H365" i="13" l="1"/>
  <c r="F365" i="13"/>
  <c r="C365" i="13"/>
  <c r="D365" i="13"/>
  <c r="B365" i="13"/>
  <c r="E365" i="13"/>
  <c r="G365" i="13"/>
  <c r="A366" i="13" a="1"/>
  <c r="A366" i="13" s="1"/>
  <c r="G366" i="13" l="1"/>
  <c r="F366" i="13"/>
  <c r="D366" i="13"/>
  <c r="E366" i="13"/>
  <c r="B366" i="13"/>
  <c r="C366" i="13"/>
  <c r="H366" i="13"/>
  <c r="A367" i="13" a="1"/>
  <c r="A367" i="13" s="1"/>
  <c r="C367" i="13" l="1"/>
  <c r="H367" i="13"/>
  <c r="E367" i="13"/>
  <c r="F367" i="13"/>
  <c r="D367" i="13"/>
  <c r="G367" i="13"/>
  <c r="B367" i="13"/>
  <c r="A368" i="13" a="1"/>
  <c r="A368" i="13" s="1"/>
  <c r="E368" i="13" l="1"/>
  <c r="F368" i="13"/>
  <c r="G368" i="13"/>
  <c r="D368" i="13"/>
  <c r="H368" i="13"/>
  <c r="C368" i="13"/>
  <c r="B368" i="13"/>
  <c r="A369" i="13" a="1"/>
  <c r="A369" i="13" s="1"/>
  <c r="D369" i="13" l="1"/>
  <c r="B369" i="13"/>
  <c r="F369" i="13"/>
  <c r="G369" i="13"/>
  <c r="E369" i="13"/>
  <c r="H369" i="13"/>
  <c r="C369" i="13"/>
  <c r="A370" i="13" a="1"/>
  <c r="A370" i="13" s="1"/>
  <c r="F370" i="13" l="1"/>
  <c r="B370" i="13"/>
  <c r="H370" i="13"/>
  <c r="E370" i="13"/>
  <c r="G370" i="13"/>
  <c r="C370" i="13"/>
  <c r="D370" i="13"/>
  <c r="A371" i="13" a="1"/>
  <c r="A371" i="13" s="1"/>
  <c r="C371" i="13" l="1"/>
  <c r="D371" i="13"/>
  <c r="F371" i="13"/>
  <c r="B371" i="13"/>
  <c r="G371" i="13"/>
  <c r="H371" i="13"/>
  <c r="E371" i="13"/>
  <c r="A372" i="13" a="1"/>
  <c r="A372" i="13" s="1"/>
  <c r="H372" i="13" l="1"/>
  <c r="D372" i="13"/>
  <c r="C372" i="13"/>
  <c r="G372" i="13"/>
  <c r="B372" i="13"/>
  <c r="E372" i="13"/>
  <c r="F372" i="13"/>
  <c r="A373" i="13" a="1"/>
  <c r="A373" i="13" s="1"/>
  <c r="D373" i="13" l="1"/>
  <c r="G373" i="13"/>
  <c r="F373" i="13"/>
  <c r="H373" i="13"/>
  <c r="C373" i="13"/>
  <c r="E373" i="13"/>
  <c r="B373" i="13"/>
  <c r="A374" i="13" a="1"/>
  <c r="A374" i="13" s="1"/>
  <c r="B374" i="13" l="1"/>
  <c r="F374" i="13"/>
  <c r="D374" i="13"/>
  <c r="E374" i="13"/>
  <c r="C374" i="13"/>
  <c r="H374" i="13"/>
  <c r="G374" i="13"/>
  <c r="A375" i="13" a="1"/>
  <c r="A375" i="13" s="1"/>
  <c r="E375" i="13" l="1"/>
  <c r="B375" i="13"/>
  <c r="G375" i="13"/>
  <c r="H375" i="13"/>
  <c r="C375" i="13"/>
  <c r="F375" i="13"/>
  <c r="D375" i="13"/>
  <c r="A376" i="13" a="1"/>
  <c r="A376" i="13" s="1"/>
  <c r="H376" i="13" l="1"/>
  <c r="E376" i="13"/>
  <c r="C376" i="13"/>
  <c r="B376" i="13"/>
  <c r="D376" i="13"/>
  <c r="F376" i="13"/>
  <c r="G376" i="13"/>
  <c r="A377" i="13" a="1"/>
  <c r="A377" i="13" s="1"/>
  <c r="H377" i="13" l="1"/>
  <c r="E377" i="13"/>
  <c r="G377" i="13"/>
  <c r="C377" i="13"/>
  <c r="F377" i="13"/>
  <c r="B377" i="13"/>
  <c r="D377" i="13"/>
  <c r="A378" i="13" a="1"/>
  <c r="A378" i="13" s="1"/>
  <c r="C378" i="13" l="1"/>
  <c r="F378" i="13"/>
  <c r="E378" i="13"/>
  <c r="D378" i="13"/>
  <c r="B378" i="13"/>
  <c r="G378" i="13"/>
  <c r="H378" i="13"/>
  <c r="A379" i="13" a="1"/>
  <c r="A379" i="13" s="1"/>
  <c r="C379" i="13" l="1"/>
  <c r="B379" i="13"/>
  <c r="G379" i="13"/>
  <c r="H379" i="13"/>
  <c r="E379" i="13"/>
  <c r="F379" i="13"/>
  <c r="D379" i="13"/>
  <c r="A380" i="13" a="1"/>
  <c r="A380" i="13" s="1"/>
  <c r="E380" i="13" l="1"/>
  <c r="H380" i="13"/>
  <c r="G380" i="13"/>
  <c r="B380" i="13"/>
  <c r="D380" i="13"/>
  <c r="F380" i="13"/>
  <c r="C380" i="13"/>
  <c r="A381" i="13" a="1"/>
  <c r="A381" i="13" s="1"/>
  <c r="H381" i="13" l="1"/>
  <c r="F381" i="13"/>
  <c r="C381" i="13"/>
  <c r="D381" i="13"/>
  <c r="B381" i="13"/>
  <c r="E381" i="13"/>
  <c r="G381" i="13"/>
  <c r="A382" i="13" a="1"/>
  <c r="A382" i="13" s="1"/>
  <c r="C382" i="13" l="1"/>
  <c r="D382" i="13"/>
  <c r="E382" i="13"/>
  <c r="B382" i="13"/>
  <c r="F382" i="13"/>
  <c r="H382" i="13"/>
  <c r="G382" i="13"/>
  <c r="A383" i="13" a="1"/>
  <c r="A383" i="13" s="1"/>
  <c r="C383" i="13" l="1"/>
  <c r="E383" i="13"/>
  <c r="B383" i="13"/>
  <c r="D383" i="13"/>
  <c r="H383" i="13"/>
  <c r="G383" i="13"/>
  <c r="F383" i="13"/>
  <c r="A384" i="13" a="1"/>
  <c r="A384" i="13" s="1"/>
  <c r="F384" i="13" l="1"/>
  <c r="G384" i="13"/>
  <c r="C384" i="13"/>
  <c r="E384" i="13"/>
  <c r="B384" i="13"/>
  <c r="H384" i="13"/>
  <c r="D384" i="13"/>
  <c r="A385" i="13" a="1"/>
  <c r="A385" i="13" s="1"/>
  <c r="C385" i="13" l="1"/>
  <c r="E385" i="13"/>
  <c r="F385" i="13"/>
  <c r="H385" i="13"/>
  <c r="D385" i="13"/>
  <c r="B385" i="13"/>
  <c r="G385" i="13"/>
</calcChain>
</file>

<file path=xl/sharedStrings.xml><?xml version="1.0" encoding="utf-8"?>
<sst xmlns="http://schemas.openxmlformats.org/spreadsheetml/2006/main" count="4075" uniqueCount="2213">
  <si>
    <t>Domestic Unrestricted</t>
  </si>
  <si>
    <t>Domestic Two Rate</t>
  </si>
  <si>
    <t>LV Medium Non-Domestic</t>
  </si>
  <si>
    <t>LV UMS (Pseudo HH Metered)</t>
  </si>
  <si>
    <t>LV Generation Intermittent</t>
  </si>
  <si>
    <t>LV Generation Non-Intermittent</t>
  </si>
  <si>
    <t>LV Sub Generation Intermittent</t>
  </si>
  <si>
    <t>LV Sub Generation Non-Intermittent</t>
  </si>
  <si>
    <t>HV Generation Intermittent</t>
  </si>
  <si>
    <t>HV Generation Non-Intermittent</t>
  </si>
  <si>
    <t>LV Sub Generation NHH</t>
  </si>
  <si>
    <t>Domestic Off Peak (related MPAN)</t>
  </si>
  <si>
    <t>Small Non Domestic Unrestricted</t>
  </si>
  <si>
    <t>Small Non Domestic Two Rate</t>
  </si>
  <si>
    <t>Small Non Domestic Off Peak (related MPAN)</t>
  </si>
  <si>
    <t>LV Sub Medium Non-Domestic</t>
  </si>
  <si>
    <t>HV Medium Non-Domestic</t>
  </si>
  <si>
    <t>LV HH Metered</t>
  </si>
  <si>
    <t>LV Sub HH Metered</t>
  </si>
  <si>
    <t>HV HH Metered</t>
  </si>
  <si>
    <t>5-8</t>
  </si>
  <si>
    <t>Closed LLFCs</t>
  </si>
  <si>
    <t>Geographical name</t>
  </si>
  <si>
    <t>Notes:</t>
  </si>
  <si>
    <t>Metered voltage, respective periods and associated LLFCs</t>
  </si>
  <si>
    <t>Period 1</t>
  </si>
  <si>
    <t>Period 2</t>
  </si>
  <si>
    <t>Period 3</t>
  </si>
  <si>
    <t>Period 4</t>
  </si>
  <si>
    <t>Associated LLFC</t>
  </si>
  <si>
    <t>Site</t>
  </si>
  <si>
    <t>Demand</t>
  </si>
  <si>
    <t>Generation</t>
  </si>
  <si>
    <t>Time periods</t>
  </si>
  <si>
    <t>Notes</t>
  </si>
  <si>
    <t>All the above times are in UK Clock time</t>
  </si>
  <si>
    <t>Saturday and Sunday
All Year</t>
  </si>
  <si>
    <t>List of data tables in this workbook</t>
  </si>
  <si>
    <t>Worksheet</t>
  </si>
  <si>
    <t>Information</t>
  </si>
  <si>
    <t>Back to Overview</t>
  </si>
  <si>
    <t>Annex 1 contains charges to LV and HV Designated Properties.</t>
  </si>
  <si>
    <t xml:space="preserve">Annex 3 contains details of any preserved and additional charges that are valid at this time. </t>
  </si>
  <si>
    <t>Status</t>
  </si>
  <si>
    <t>Effective From</t>
  </si>
  <si>
    <t>Open LLFCs</t>
  </si>
  <si>
    <t>PCs</t>
  </si>
  <si>
    <t>Fixed charge p/MPAN/day</t>
  </si>
  <si>
    <t>Capacity charge p/kVA/day</t>
  </si>
  <si>
    <t>Notes to users of this spreadsheet</t>
  </si>
  <si>
    <t>Notes to DNOs populating this spreadsheet</t>
  </si>
  <si>
    <t>EDCM Import 1</t>
  </si>
  <si>
    <t>EDCM Import 2</t>
  </si>
  <si>
    <t>EDCM Import 3</t>
  </si>
  <si>
    <t>EDCM Import 4</t>
  </si>
  <si>
    <t>EDCM Import 5</t>
  </si>
  <si>
    <t>EDCM Import 6</t>
  </si>
  <si>
    <t>EDCM Import 7</t>
  </si>
  <si>
    <t>EDCM Import 8</t>
  </si>
  <si>
    <t>EDCM Import 9</t>
  </si>
  <si>
    <t>EDCM Import 10</t>
  </si>
  <si>
    <t>Annex 5 LLFs</t>
  </si>
  <si>
    <t>EDCM Export 1</t>
  </si>
  <si>
    <t>EDCM Export 2</t>
  </si>
  <si>
    <t>EDCM Export 3</t>
  </si>
  <si>
    <t>EDCM Export 4</t>
  </si>
  <si>
    <t>EDCM Export 5</t>
  </si>
  <si>
    <t>EDCM Export 6</t>
  </si>
  <si>
    <t>EDCM Export 7</t>
  </si>
  <si>
    <t>EDCM Export 8</t>
  </si>
  <si>
    <t>EDCM Export 9</t>
  </si>
  <si>
    <t>EDCM Export 10</t>
  </si>
  <si>
    <t>Name</t>
  </si>
  <si>
    <t>Note: The list of MPANs / MSIDs provided may be incomplete; the DNO reserves the right to apply the listed charges to any other MPANs / MSIDs associated with the site.</t>
  </si>
  <si>
    <t>NHH UMS category A</t>
  </si>
  <si>
    <t>NHH UMS category B</t>
  </si>
  <si>
    <t>NHH UMS category C</t>
  </si>
  <si>
    <t>NHH UMS category D</t>
  </si>
  <si>
    <t>Unique billing identifier</t>
  </si>
  <si>
    <t>Standard Settlement Configuration Id</t>
  </si>
  <si>
    <t>Time Pattern Regime Id</t>
  </si>
  <si>
    <t>Standard Settlement Configuration Desc</t>
  </si>
  <si>
    <t>Common Decode</t>
  </si>
  <si>
    <t>10-hour OP</t>
  </si>
  <si>
    <t>O</t>
  </si>
  <si>
    <t>10-hour OP + w/e</t>
  </si>
  <si>
    <t>10.5-hour OP</t>
  </si>
  <si>
    <t>11 Hour OP</t>
  </si>
  <si>
    <t>11.5-hour OP</t>
  </si>
  <si>
    <t>11-hour OP</t>
  </si>
  <si>
    <t>8.5-hour OP</t>
  </si>
  <si>
    <t>9-hour OP</t>
  </si>
  <si>
    <t>11-hour OP + Summer</t>
  </si>
  <si>
    <t>11-hour OP + w/e</t>
  </si>
  <si>
    <t>11-hour OP + w/e &amp; Summer</t>
  </si>
  <si>
    <t>11-hour OP + weekends</t>
  </si>
  <si>
    <t>12-hour  OP + w/e &amp; Summer</t>
  </si>
  <si>
    <t>12-hour night</t>
  </si>
  <si>
    <t>12-hour OP</t>
  </si>
  <si>
    <t>8-hour OP (see also SSC 427)</t>
  </si>
  <si>
    <t>12-hour OP + Summer</t>
  </si>
  <si>
    <t>12.5-hour OP</t>
  </si>
  <si>
    <t>12.5-hour OP + Summer</t>
  </si>
  <si>
    <t>12.5-hour OP + w/e</t>
  </si>
  <si>
    <t>12.5-hour OP + w/e &amp; Summer</t>
  </si>
  <si>
    <t>14-hour E7</t>
  </si>
  <si>
    <t>14-hour Off Peak</t>
  </si>
  <si>
    <t>14-hour OP + Sun</t>
  </si>
  <si>
    <t>14.5-hour OP</t>
  </si>
  <si>
    <t>14.5-hour OP + Summer</t>
  </si>
  <si>
    <t>split 7-hour E7</t>
  </si>
  <si>
    <t>14.5-hour OP + w/e</t>
  </si>
  <si>
    <t>14.5-hour OP + w/e &amp; Summer</t>
  </si>
  <si>
    <t>15-hour OP</t>
  </si>
  <si>
    <t>15-hour OP + w/e &amp; Summer</t>
  </si>
  <si>
    <t>15.5-hour OP</t>
  </si>
  <si>
    <t>15.5-hour OP + Summer</t>
  </si>
  <si>
    <t>15.5-hour OP + w/e</t>
  </si>
  <si>
    <t>15.5-hour OP + w/e &amp; Summer</t>
  </si>
  <si>
    <t>2-rate terms</t>
  </si>
  <si>
    <t>2-rate SToD</t>
  </si>
  <si>
    <t>2-rate variable SToD</t>
  </si>
  <si>
    <t>7-hour E7</t>
  </si>
  <si>
    <t>3-rate SToD</t>
  </si>
  <si>
    <t>Dom/Non-dom Seasonal (link SSC 0342)</t>
  </si>
  <si>
    <t>3-rate variable</t>
  </si>
  <si>
    <t>4-rate SToD</t>
  </si>
  <si>
    <t>closed - no longer exists - was used SPM only</t>
  </si>
  <si>
    <t>5-rate SToD</t>
  </si>
  <si>
    <t>6-rate SToD</t>
  </si>
  <si>
    <t>7-hour OP (see also SSC 0185)</t>
  </si>
  <si>
    <t>Smart 7, heating</t>
  </si>
  <si>
    <t>7-hour E7 (Cornwall &amp; def reinforcement)</t>
  </si>
  <si>
    <t>Supertariff heating</t>
  </si>
  <si>
    <t>7-hour E7 (differential switching)</t>
  </si>
  <si>
    <t>7-hour night</t>
  </si>
  <si>
    <t>Key Meter pseudo 2-rate</t>
  </si>
  <si>
    <t>Economy 7 Day &amp; Night</t>
  </si>
  <si>
    <t>7-hour OP</t>
  </si>
  <si>
    <t>7-hour variable E7 (Menter B)</t>
  </si>
  <si>
    <t>7-hour variable E7 (Menter A)</t>
  </si>
  <si>
    <t>8-hour E7</t>
  </si>
  <si>
    <t>8-hour night</t>
  </si>
  <si>
    <t>10-hour night</t>
  </si>
  <si>
    <t>8-hour OP</t>
  </si>
  <si>
    <t>8-hour OP + Summer</t>
  </si>
  <si>
    <t>8-hour OP + w/e</t>
  </si>
  <si>
    <t>8-hour OP + w/e &amp; Summer</t>
  </si>
  <si>
    <t>8-hour OP + weekends</t>
  </si>
  <si>
    <t>9-hour night</t>
  </si>
  <si>
    <t>9-hour night (differential switching)</t>
  </si>
  <si>
    <t>9-hour OP + w/e</t>
  </si>
  <si>
    <t>Boiler</t>
  </si>
  <si>
    <t>Budget Warmth</t>
  </si>
  <si>
    <t>Flexiheat Day/Evening/Weekend</t>
  </si>
  <si>
    <t>Flexiheat (weather) Day/Evening/Weekend</t>
  </si>
  <si>
    <t>Superdeal Day/Night</t>
  </si>
  <si>
    <t>Domestic heating tariff</t>
  </si>
  <si>
    <t>Superdeal (weather) Day/Night</t>
  </si>
  <si>
    <t>E10 type 1 (general purpose)</t>
  </si>
  <si>
    <t>7-hour OP (see also SSC 186)</t>
  </si>
  <si>
    <t>Domestic E9 A</t>
  </si>
  <si>
    <t>13-hour OP</t>
  </si>
  <si>
    <t>Evening/night</t>
  </si>
  <si>
    <t>Evening/Weekend</t>
  </si>
  <si>
    <t>12-hour Evening/Weekend</t>
  </si>
  <si>
    <t>Domestic E9 B</t>
  </si>
  <si>
    <t>Evening/Weekend E7</t>
  </si>
  <si>
    <t>3-rate heating, (link SSC 0343)</t>
  </si>
  <si>
    <t>Grain Drying</t>
  </si>
  <si>
    <t>Grain drying</t>
  </si>
  <si>
    <t>Heating</t>
  </si>
  <si>
    <t>Local Authority Heating</t>
  </si>
  <si>
    <t>Dom &amp; Non-dom Seasonal (link SSC 0128)</t>
  </si>
  <si>
    <t>3-rate heating, water heating</t>
  </si>
  <si>
    <t>7-hour E7, Day + Night (link SSC 0345)</t>
  </si>
  <si>
    <t>7-hour E7, Day + Night (link SSC 0344)</t>
  </si>
  <si>
    <t>Non-Standard OP (8+3 hour)</t>
  </si>
  <si>
    <t>Non-Standard OP</t>
  </si>
  <si>
    <t>Warmwise heating</t>
  </si>
  <si>
    <t>Flexiheat heating</t>
  </si>
  <si>
    <t>Flexiheat (weather) heating</t>
  </si>
  <si>
    <t>Superdeal heating</t>
  </si>
  <si>
    <t>Smart 7, Day/Night</t>
  </si>
  <si>
    <t>split 10-hour Heatwise</t>
  </si>
  <si>
    <t>Summer &amp; Winter w/e</t>
  </si>
  <si>
    <t>Summer Unrestricted</t>
  </si>
  <si>
    <t>Unrestricted</t>
  </si>
  <si>
    <t>Warmwise Day/Night</t>
  </si>
  <si>
    <t>9-hour heating</t>
  </si>
  <si>
    <t>12-hour OP + w/e</t>
  </si>
  <si>
    <t>15-hour OP + w/e</t>
  </si>
  <si>
    <t>E10 type 1(heating circuit)</t>
  </si>
  <si>
    <t>Redring Boiler (general purpose)</t>
  </si>
  <si>
    <t>Redring Boiler (heating circuit)</t>
  </si>
  <si>
    <t>Cyclocontrol 3</t>
  </si>
  <si>
    <t>Cyclocontrol 4</t>
  </si>
  <si>
    <t>Cyclocontrol 5</t>
  </si>
  <si>
    <t>Cyclocontrol 6</t>
  </si>
  <si>
    <t>Cyclocontrol 7</t>
  </si>
  <si>
    <t>Cyclocontrol 8</t>
  </si>
  <si>
    <t>Cyclocontrol 9</t>
  </si>
  <si>
    <t>Cyclocontrol 10</t>
  </si>
  <si>
    <t>Cyclocontrol 11</t>
  </si>
  <si>
    <t>Cyclocontrol 12</t>
  </si>
  <si>
    <t>Cyclocontrol 13</t>
  </si>
  <si>
    <t>Cyclocontrol 14</t>
  </si>
  <si>
    <t>Cyclocontrol 15</t>
  </si>
  <si>
    <t>Cyclocontrol 16</t>
  </si>
  <si>
    <t>Cyclocontrol 17</t>
  </si>
  <si>
    <t>Cyclocontrol 18</t>
  </si>
  <si>
    <t>Cyclocontrol 19</t>
  </si>
  <si>
    <t>Cyclocontrol 20</t>
  </si>
  <si>
    <t>Cyclocontrol 21</t>
  </si>
  <si>
    <t>Superdeal (weather) heating</t>
  </si>
  <si>
    <t>Day/Night (White meter)</t>
  </si>
  <si>
    <t>Unmetered Type A ("flat" profile)</t>
  </si>
  <si>
    <t>U</t>
  </si>
  <si>
    <t>Unmetered B ("dusk-to-dawn")</t>
  </si>
  <si>
    <t>Unmetered C ("half-night &amp; pre-dawn")</t>
  </si>
  <si>
    <t>Unmetered D ("dawn-to-dusk")</t>
  </si>
  <si>
    <t>12 Hour OP</t>
  </si>
  <si>
    <t>Domestic 3-rate heating</t>
  </si>
  <si>
    <t>3-Rate Seasonal</t>
  </si>
  <si>
    <t>Lifestyle Tariff</t>
  </si>
  <si>
    <t>Split 7-hour E7</t>
  </si>
  <si>
    <t>3-rate ToW</t>
  </si>
  <si>
    <t>7-hour variable E7</t>
  </si>
  <si>
    <t>12 Hours OP</t>
  </si>
  <si>
    <t>8 Hours OP</t>
  </si>
  <si>
    <t>10.5 Hours OP</t>
  </si>
  <si>
    <t>Weekender Tariff (V1)</t>
  </si>
  <si>
    <t>Weekender Tariff (V2)</t>
  </si>
  <si>
    <t>Maximum Demand Register</t>
  </si>
  <si>
    <t>Economy 7 - all purpose tariff G63</t>
  </si>
  <si>
    <t>split 7hr o/p</t>
  </si>
  <si>
    <t>Split 7hr E7</t>
  </si>
  <si>
    <t>14.5 hr o/p</t>
  </si>
  <si>
    <t>Micro-PV Export Import Profile Class 1</t>
  </si>
  <si>
    <t>G</t>
  </si>
  <si>
    <t>Micro-PV Export Import Profile Class 2</t>
  </si>
  <si>
    <t>Micro-PV Export Import Profile Class 3</t>
  </si>
  <si>
    <t>Micro-PV Export Import Profile Class 4</t>
  </si>
  <si>
    <t>Micro-PV Export Import Profile Class 5</t>
  </si>
  <si>
    <t>Micro-PV Export Import Profile Class 6</t>
  </si>
  <si>
    <t>Micro-PV Export Import Profile Class 7</t>
  </si>
  <si>
    <t>Micro-PV Export Import Profile Class 8</t>
  </si>
  <si>
    <t>Micro-CHP Export Import Profile Class 1</t>
  </si>
  <si>
    <t>Micro-CHP Export Import Profile Class 2</t>
  </si>
  <si>
    <t>Micro-CHP Export Import Profile Class 3</t>
  </si>
  <si>
    <t>Micro-CHP Export Import Profile Class 4</t>
  </si>
  <si>
    <t>Micro-CHP Export Import Profile Class 5</t>
  </si>
  <si>
    <t>Micro-CHP Export Import Profile Class 6</t>
  </si>
  <si>
    <t>Micro-CHP Export Import Profile Class 7</t>
  </si>
  <si>
    <t>Micro-CHP Export Import Profile Class 8</t>
  </si>
  <si>
    <t>Other Sml Export SSC any import Profile</t>
  </si>
  <si>
    <t>8.5-hour OP + w/e</t>
  </si>
  <si>
    <t>16-hour OP + w/e</t>
  </si>
  <si>
    <t>20-hour OP + w/e</t>
  </si>
  <si>
    <t>20-hour OP + w/e + summer</t>
  </si>
  <si>
    <t>8.5 hour WM</t>
  </si>
  <si>
    <t>8.5 hour WM Heating</t>
  </si>
  <si>
    <t>Weathercall heating</t>
  </si>
  <si>
    <t>18-hour dynamic</t>
  </si>
  <si>
    <t>Crop&amp;Air Conditioning</t>
  </si>
  <si>
    <t>E7 accompanying Birmingam W'call</t>
  </si>
  <si>
    <t>Birmingham Weathercall</t>
  </si>
  <si>
    <t>E7 accompanying Manchester W'call</t>
  </si>
  <si>
    <t>Manchester Weathercall</t>
  </si>
  <si>
    <t>E7 accompanying Anglesey W'call</t>
  </si>
  <si>
    <t>Anglesey Weathercall</t>
  </si>
  <si>
    <t>Two rate with 8 hours night</t>
  </si>
  <si>
    <t>Dynamic</t>
  </si>
  <si>
    <t>11 Hours OP</t>
  </si>
  <si>
    <t>8 Hours OP + Weekends</t>
  </si>
  <si>
    <t>15 Hours OP + Weekends</t>
  </si>
  <si>
    <t>15 Hours Nov - April/24 Hours May - Oct</t>
  </si>
  <si>
    <t>2 rate</t>
  </si>
  <si>
    <t>Unmetered Type A ("flat " profile)</t>
  </si>
  <si>
    <t>Seasonal ToD</t>
  </si>
  <si>
    <t>Split 10 hr E10</t>
  </si>
  <si>
    <t>NHH Export Hydro Profile Class</t>
  </si>
  <si>
    <t>NHH Export Wind Profile Class</t>
  </si>
  <si>
    <t>Smart Meter 3 Rate Time of Day</t>
  </si>
  <si>
    <t>10 hour Evening/Weekend</t>
  </si>
  <si>
    <t>Two rate with 20 hours night</t>
  </si>
  <si>
    <t>Three Rate Peak Day Other</t>
  </si>
  <si>
    <t>4 rate weekday/2 rate weekend</t>
  </si>
  <si>
    <t>4 Rate Weekday/2 rate Weekend (BST)</t>
  </si>
  <si>
    <t>Unrestricted with  Weekday Peak</t>
  </si>
  <si>
    <t>Unrestricted with Peak</t>
  </si>
  <si>
    <t>Economy 7 with Weekday Peak</t>
  </si>
  <si>
    <t>Economy 7 with Peak</t>
  </si>
  <si>
    <t>Evening Weekend and Weekday Peak (smart)</t>
  </si>
  <si>
    <t>Evening Weekend with Peak</t>
  </si>
  <si>
    <t>Evening Weekend Night and Peak</t>
  </si>
  <si>
    <t>Evening Weekend with Night (BST)</t>
  </si>
  <si>
    <t>3 Rate with Weekday Peak</t>
  </si>
  <si>
    <t>Smart meter trial - time of use 3 rate</t>
  </si>
  <si>
    <t>General Purpose 2 Rate (paired with 0980</t>
  </si>
  <si>
    <t>E10 Heating Single Rate (prd with 0981)</t>
  </si>
  <si>
    <t>Evening/Weekend - BST</t>
  </si>
  <si>
    <t>Change implemented</t>
  </si>
  <si>
    <t>Date</t>
  </si>
  <si>
    <t>Comments</t>
  </si>
  <si>
    <t>First published spreadsheet</t>
  </si>
  <si>
    <t>SSC 0330 charge rates corrected</t>
  </si>
  <si>
    <t>Previous rate 1 corrected to Off Peak O</t>
  </si>
  <si>
    <t>New SSCs added</t>
  </si>
  <si>
    <t>New SSCs from 0953 added.</t>
  </si>
  <si>
    <t>Previous Off-peak rate corrected to charge 2</t>
  </si>
  <si>
    <t>SSC TPR to unit rate lookup table</t>
  </si>
  <si>
    <t>The time periods for the non half hourly metered charge rates in Annex 1 are as specified by the SSC. To determine the appropriate charge rate for each SSC/TPR a lookup table is provided.</t>
  </si>
  <si>
    <t>SSC 0250 charge rate corrected</t>
  </si>
  <si>
    <t>SSC 0134 charge rate corrected</t>
  </si>
  <si>
    <t>TPR 00101 corrected from Off Peak O to Rate 1</t>
  </si>
  <si>
    <t>Nodal prices</t>
  </si>
  <si>
    <t>Reactive power charge
p/kVArh</t>
  </si>
  <si>
    <t>NHH preserved charges/additional LLFCs</t>
  </si>
  <si>
    <t>HH preserved charges/additional LLFCs</t>
  </si>
  <si>
    <t>Local charge 1
£/kVA</t>
  </si>
  <si>
    <t>Remote charge 1
£/kVA</t>
  </si>
  <si>
    <t>EMEB or MIDE only</t>
  </si>
  <si>
    <t>Unsupported (SWEB)</t>
  </si>
  <si>
    <t>O or Unsupported (SWEB)</t>
  </si>
  <si>
    <t>2 or Unsupported (SWEB)</t>
  </si>
  <si>
    <t>1 or Unsupported (SWEB)</t>
  </si>
  <si>
    <t>2 or Unsupported (SWAE)</t>
  </si>
  <si>
    <t>1 or Unsupported (SWAE)</t>
  </si>
  <si>
    <t>1 or Unsupported (SWAE and SWEB)</t>
  </si>
  <si>
    <t>Unsupported (SWAE)</t>
  </si>
  <si>
    <t>2 or Unsupported (SWAE and SWEB)</t>
  </si>
  <si>
    <t>2 Rate Saturday Off Peak</t>
  </si>
  <si>
    <t>LLFC</t>
  </si>
  <si>
    <t>Import MPANs/MSIDs</t>
  </si>
  <si>
    <t>Export MPANs/MSIDs</t>
  </si>
  <si>
    <t>Electricity suppliers and consumers who have properties connected to an embedded network should contact the embedded network owner to determine their distribution charges. The charges listed in this table are not payable by domestic consumers, business consumers or electricity suppliers.</t>
  </si>
  <si>
    <t>Annex 6 new Designated EHV Properties</t>
  </si>
  <si>
    <t>Annex 1 LV and HV charges</t>
  </si>
  <si>
    <t>Annex 2 EHV charges</t>
  </si>
  <si>
    <t>Annex 3 Preserved charges</t>
  </si>
  <si>
    <t>Annex 4 LDNO charges</t>
  </si>
  <si>
    <t xml:space="preserve">DNOs must endeavour to maintain consistency in the structure of this spreadsheet.
Any changes to the structure must be noted in the 'Notes to users of this spreadsheet'
</t>
  </si>
  <si>
    <t>EHV site specific LLFs</t>
  </si>
  <si>
    <t>EHV sites specific LLFs</t>
  </si>
  <si>
    <t>Annex 6 - Addendum to Annex 2 EHV charges</t>
  </si>
  <si>
    <t>EDCM import 1</t>
  </si>
  <si>
    <t>EDCM export 1</t>
  </si>
  <si>
    <t>EDCM import 2</t>
  </si>
  <si>
    <t>EDCM import 3</t>
  </si>
  <si>
    <t>EDCM import 4</t>
  </si>
  <si>
    <t>EDCM import 5</t>
  </si>
  <si>
    <t>EDCM import 6</t>
  </si>
  <si>
    <t>EDCM import 7</t>
  </si>
  <si>
    <t>EDCM import 8</t>
  </si>
  <si>
    <t>EDCM import 9</t>
  </si>
  <si>
    <t>EDCM import 10</t>
  </si>
  <si>
    <t>EDCM export 2</t>
  </si>
  <si>
    <t>EDCM export 3</t>
  </si>
  <si>
    <t>EDCM export 4</t>
  </si>
  <si>
    <t>EDCM export 5</t>
  </si>
  <si>
    <t>EDCM export 6</t>
  </si>
  <si>
    <t>EDCM export 7</t>
  </si>
  <si>
    <t>EDCM export 8</t>
  </si>
  <si>
    <t>EDCM export 9</t>
  </si>
  <si>
    <t>EDCM export 10</t>
  </si>
  <si>
    <t>Note: The list of MPANs/MSIDs provided may be incomplete; the DNO reserves the right to apply the listed charges to any other MPANs/MSIDs associated with the site.</t>
  </si>
  <si>
    <t>Node/Zone ID</t>
  </si>
  <si>
    <t>Company and licence name, charging year, effective from, status</t>
  </si>
  <si>
    <t>Import
Unique Identifier</t>
  </si>
  <si>
    <t>Export
Unique Identifier</t>
  </si>
  <si>
    <t>Export Unique Identifier</t>
  </si>
  <si>
    <t>Import
fixed charge
(p/day)</t>
  </si>
  <si>
    <t>Export
fixed charge
(p/day)</t>
  </si>
  <si>
    <t>Red Time Band</t>
  </si>
  <si>
    <t>Amber Time Band</t>
  </si>
  <si>
    <t>Green Time Band</t>
  </si>
  <si>
    <t>Super Red Time Band</t>
  </si>
  <si>
    <t>Black Time Band</t>
  </si>
  <si>
    <t>Yellow Time Band</t>
  </si>
  <si>
    <t>Time Bands for Half Hourly Unmetered Properties</t>
  </si>
  <si>
    <t>Time Bands for Half Hourly Metered Properties</t>
  </si>
  <si>
    <t>Time Periods for Designated EHV Properties</t>
  </si>
  <si>
    <t>General Purpose 2 Rate (paired wth 0950)</t>
  </si>
  <si>
    <t>E10 Heating Single Rate (prd wth 0949)</t>
  </si>
  <si>
    <t>E9 Heating</t>
  </si>
  <si>
    <t>General Purpose 2 Rate (paired wth 0951)</t>
  </si>
  <si>
    <t>Saturday Off Peak (9-5)</t>
  </si>
  <si>
    <t>Sunday Off Peak (9-5)</t>
  </si>
  <si>
    <t>Evening Saver</t>
  </si>
  <si>
    <t>Comfort Booster</t>
  </si>
  <si>
    <t xml:space="preserve">Please use this spreadsheet with reference to the LC14 use of system charging statement. </t>
  </si>
  <si>
    <t>Peak</t>
  </si>
  <si>
    <t>Winter</t>
  </si>
  <si>
    <t>Night</t>
  </si>
  <si>
    <t>Other</t>
  </si>
  <si>
    <t>Generic Demand and Generation LLFs</t>
  </si>
  <si>
    <t>Metered Voltage</t>
  </si>
  <si>
    <t>Monday to Friday 
Mar to Oct</t>
  </si>
  <si>
    <t>Monday to Friday 
Nov to Feb</t>
  </si>
  <si>
    <t xml:space="preserve">Monday to Friday </t>
  </si>
  <si>
    <t>Weekends</t>
  </si>
  <si>
    <t>Refer to main text in LC14 Statement Of Charges</t>
  </si>
  <si>
    <t>SSC 0394 charge rate corrected</t>
  </si>
  <si>
    <t>TPR 01177 corrected to rate 2</t>
  </si>
  <si>
    <t>Table reviewed and updated</t>
  </si>
  <si>
    <t>New SSCs from 0949 to 0952, 0975 &amp; 0976 and 0982 &amp; 0983 added.</t>
  </si>
  <si>
    <t>New SSCs from 0984 and 0985 added.</t>
  </si>
  <si>
    <t>Saturday Off Peak (24 Hrs)</t>
  </si>
  <si>
    <t>Sunday Off Peak (24 Hrs)</t>
  </si>
  <si>
    <t>LV and HV tariff calculator</t>
  </si>
  <si>
    <t>EHV site calculator</t>
  </si>
  <si>
    <t>Step 1, Choose your tariff using the drop down list in cell B10</t>
  </si>
  <si>
    <t>Step 1, Choose your tariff using the drop down list in cell L10</t>
  </si>
  <si>
    <t xml:space="preserve">Step 2, After selecting a tariff in step 1, Cells C12-I12 will generate headings, please enter your consumption in cells C13:I13 underneath each heading generated (if no heading leave cell blank)
</t>
  </si>
  <si>
    <t xml:space="preserve">Step 2, After selecting a tariff in step 1, Cells M12-T12 will generate headings, please enter your consumption in cells M13:T13 underneath each heading generated (if no heading leave cell blank)
</t>
  </si>
  <si>
    <t>Step 3, Enter a forecast of consumption if required in cells C14:I14</t>
  </si>
  <si>
    <t>Step 3, Enter a forecast of consumption if required in cells M14:T14</t>
  </si>
  <si>
    <t>Tariff components</t>
  </si>
  <si>
    <t>Unit 1
kWh
(red/black/day)</t>
  </si>
  <si>
    <t>Unit 2
kWh
(amber/yellow
/night)</t>
  </si>
  <si>
    <t>Unit 3
kWh
(green)</t>
  </si>
  <si>
    <t>Number of days in consumption period
i.e. 365 if one year</t>
  </si>
  <si>
    <t>Maximum import or export capacity
kVA</t>
  </si>
  <si>
    <t>Excess reactive units 
kVArh</t>
  </si>
  <si>
    <t>Import
super red
kWh</t>
  </si>
  <si>
    <t>Maximum import capacity
kVA</t>
  </si>
  <si>
    <t>Export
Super Red
kWh</t>
  </si>
  <si>
    <t>Maximum export capacity
kVA</t>
  </si>
  <si>
    <t>Enter current consumption details</t>
  </si>
  <si>
    <t>Enter forecast consumption details 
(if different)</t>
  </si>
  <si>
    <t>Charge components</t>
  </si>
  <si>
    <t>Unit 1
£</t>
  </si>
  <si>
    <t>Unit 2
£</t>
  </si>
  <si>
    <t>Unit 3
£</t>
  </si>
  <si>
    <t>Fixed charge
£</t>
  </si>
  <si>
    <t>Capacity charge
£</t>
  </si>
  <si>
    <t>Reactive power charge
£</t>
  </si>
  <si>
    <t>Import 
super red charge
£</t>
  </si>
  <si>
    <t>Import
fixed charge
£</t>
  </si>
  <si>
    <t>Import
capacity charge
£</t>
  </si>
  <si>
    <t>Export super red charge
£</t>
  </si>
  <si>
    <t>Export fixed charge
£</t>
  </si>
  <si>
    <t>Export capacity charge
£</t>
  </si>
  <si>
    <t>Current consumption period charges</t>
  </si>
  <si>
    <t>Forecast consumption period charges</t>
  </si>
  <si>
    <t>Total charge
£</t>
  </si>
  <si>
    <t>Import total charge
£</t>
  </si>
  <si>
    <t>Export total charge
£</t>
  </si>
  <si>
    <t>These charges are estimates based on tariff selected and consumption values entered.</t>
  </si>
  <si>
    <t>These charges are estimates based on site selected and consumption values entered.</t>
  </si>
  <si>
    <r>
      <t>Contains the underlying [</t>
    </r>
    <r>
      <rPr>
        <sz val="11"/>
        <color theme="3"/>
        <rFont val="Arial"/>
        <family val="2"/>
      </rPr>
      <t>nodal/network group</t>
    </r>
    <r>
      <rPr>
        <sz val="11"/>
        <rFont val="Arial"/>
        <family val="2"/>
      </rPr>
      <t xml:space="preserve">] costs used to calculate the current EDCM charges. </t>
    </r>
  </si>
  <si>
    <t>Charge calculator</t>
  </si>
  <si>
    <t>Charge calculator is a tool to help you estimate your distribution charges using current consumption data and forecast consumption data.</t>
  </si>
  <si>
    <t>Low Voltage Network</t>
  </si>
  <si>
    <t>Low Voltage Substation</t>
  </si>
  <si>
    <t>High Voltage Network</t>
  </si>
  <si>
    <t>High Voltage Substation</t>
  </si>
  <si>
    <t>EHV connected</t>
  </si>
  <si>
    <t>132/EHV connected</t>
  </si>
  <si>
    <t>132/HV connected</t>
  </si>
  <si>
    <t>132kV connected</t>
  </si>
  <si>
    <t>LV Network Domestic</t>
  </si>
  <si>
    <t>LV Network Non-Domestic Non-CT</t>
  </si>
  <si>
    <t>LV Generation NHH or Aggregate HH</t>
  </si>
  <si>
    <t>Copy EDCM table 4501 range starting B18 and paste into G11.  Extend or reduce print area as required.</t>
  </si>
  <si>
    <t>Note: The list of MPANs / MSIDs provided may be incomplete; the DNO reserves the right to apply the listed charges to any other MPANs / MSIDs associated with the site.
Note: This table is automatically populated based on the content of the tab entitled 'Annex 2 EHV Charges'. The timebands are as shown in Annex 2.</t>
  </si>
  <si>
    <t>Final</t>
  </si>
  <si>
    <t>The drop down list on the charge calculator can be expanded by unprotecting the charge calculator sheet and selecting 'data', 'data validation...' and then expanding the 'source' data range. The sheet can then be protected.</t>
  </si>
  <si>
    <t>Annex 2 contains the charges to Designated EHV Properties and charges applied to LDNOs with Designated EHV Properties/end-users embedded in networks within the Western Power Distribution (East Midlands) plc Licence area.</t>
  </si>
  <si>
    <t>Annex 4 contains charges that are levied on the owner of an embedded network within the Western Power Distribution (East Midlands) plc Licence area. Electricity suppliers and consumers who have properties connected to an embedded network should contact the embedded network owner to determine their distribution charges. The charges listed in this table are not payable by domestic consumers, business consumers or electricity suppliers.</t>
  </si>
  <si>
    <t>Annex 6 contains the charges to new Designated EHV Properties and charges applied to LDNOs with new Designated EHV Properties/end-users embedded in networks within the Western Power Distribution (East Midlands) plc Licence area.</t>
  </si>
  <si>
    <t>Annex 5 contains illustrative LLFs. LLFs are used in Settlement to adjust the metering system volumes to take account of losses on the distribution network.
Illustrative LLFs are provided with reference to the metered voltage or associated LLFC for generic LLFs and by reference to the LLFCs for site specific LLFs. Each LLF is applicable to a defined time period.  The LLFs used in Settlement are published on the Elexon portal website, www.elexonportal.co.uk. The website contains the LLFs in standard industry data formats and in a summary form.  A user guide with details on registering and using the portal is also available.</t>
  </si>
  <si>
    <t>Company and Licence name</t>
  </si>
  <si>
    <t>Charging Year</t>
  </si>
  <si>
    <t>Company and Licence name, charging year, effective from, status</t>
  </si>
  <si>
    <t>Unit charge 1 (NHH)
or red/black charge (HH)
p/kWh</t>
  </si>
  <si>
    <t>Unit charge 2 (NHH)
or amber/yellow charge (HH)
p/kWh</t>
  </si>
  <si>
    <t>Green charge(HH)
p/kWh</t>
  </si>
  <si>
    <t>Import
Super Red
unit charge
(p/kWh)</t>
  </si>
  <si>
    <t>Import
capacity charge
(p/kVA/day)</t>
  </si>
  <si>
    <t>Import
exceeded capacity charge
(p/kVA/day)</t>
  </si>
  <si>
    <t>Export
Super Red
unit charge
(p/kWh)</t>
  </si>
  <si>
    <t>Export
capacity charge
(p/kVA/day)</t>
  </si>
  <si>
    <t>Export
exceeded capacity charge
(p/kVA/day)</t>
  </si>
  <si>
    <r>
      <t xml:space="preserve">Import
</t>
    </r>
    <r>
      <rPr>
        <b/>
        <sz val="10"/>
        <color rgb="FFFF0000"/>
        <rFont val="Arial"/>
        <family val="2"/>
      </rPr>
      <t>Super Red</t>
    </r>
    <r>
      <rPr>
        <b/>
        <sz val="10"/>
        <rFont val="Arial"/>
        <family val="2"/>
      </rPr>
      <t xml:space="preserve">
unit charge
(p/kWh)</t>
    </r>
  </si>
  <si>
    <r>
      <t xml:space="preserve">Export
</t>
    </r>
    <r>
      <rPr>
        <b/>
        <sz val="10"/>
        <color rgb="FFFF0000"/>
        <rFont val="Arial"/>
        <family val="2"/>
      </rPr>
      <t>Super Red</t>
    </r>
    <r>
      <rPr>
        <b/>
        <sz val="10"/>
        <color indexed="8"/>
        <rFont val="Arial"/>
        <family val="2"/>
      </rPr>
      <t xml:space="preserve">
unit charge
(p/kWh)</t>
    </r>
  </si>
  <si>
    <t>Unit charge 1
(NHH)
p/kWh</t>
  </si>
  <si>
    <t>Unit charge 2
(NHH)
p/kWh</t>
  </si>
  <si>
    <t>Red/black charge (HH)
p/kWh</t>
  </si>
  <si>
    <t>Amber/yellow charge (HH)
p/kWh</t>
  </si>
  <si>
    <t>Green charge (HH)
p/kWh</t>
  </si>
  <si>
    <t>Import
LLF
period 1</t>
  </si>
  <si>
    <t>Import
LLF
period 2</t>
  </si>
  <si>
    <t>Import
LLF
period 3</t>
  </si>
  <si>
    <t>Import
LLF
period 4</t>
  </si>
  <si>
    <t>Import
LLF
period 5</t>
  </si>
  <si>
    <t>Export
LLF
period 1</t>
  </si>
  <si>
    <t>Export
LLF
period 2</t>
  </si>
  <si>
    <t>Export
LLF
period 3</t>
  </si>
  <si>
    <t>Export
LLF
period 4</t>
  </si>
  <si>
    <t>Export
LLF
period 5</t>
  </si>
  <si>
    <t>SSC 0313 charge code corrected</t>
  </si>
  <si>
    <t>TPR 01006 corrected to code O</t>
  </si>
  <si>
    <t>SSC 0320 charge code corrected</t>
  </si>
  <si>
    <t>TPR 00072 corrected to code 2</t>
  </si>
  <si>
    <t>SSC 0781 charge code corrected</t>
  </si>
  <si>
    <t>TPR 00327 corrected to code O</t>
  </si>
  <si>
    <t>SSC 0935 charge code corrected</t>
  </si>
  <si>
    <t>TPR 00375 corrected to code 1 or Unsupported (SWAE and SWEB)</t>
  </si>
  <si>
    <t>SSC 0953 charge code corrected</t>
  </si>
  <si>
    <t>TPR 00424 corrected to code 1 or Unsupported (SWAE and SWEB)</t>
  </si>
  <si>
    <t>SSC 0955 charge code corrected</t>
  </si>
  <si>
    <t>TPR 00206 corrected to code 2</t>
  </si>
  <si>
    <t>TPR 00430 corrected to code 1</t>
  </si>
  <si>
    <t>SSC 0956 charge code corrected</t>
  </si>
  <si>
    <t>TPR 00160 corrected to code 2</t>
  </si>
  <si>
    <t>SSC 0959 charge code corrected</t>
  </si>
  <si>
    <t>TPR 00160 corrected to code 1</t>
  </si>
  <si>
    <t>SSC 0960 charge code corrected</t>
  </si>
  <si>
    <t>TPR 00441 corrected to code 1</t>
  </si>
  <si>
    <t>SSC 0963 charge code corrected</t>
  </si>
  <si>
    <t>SSC 0964 charge code corrected</t>
  </si>
  <si>
    <t>SSC 0965 charge code corrected</t>
  </si>
  <si>
    <t>TPR 00194 corrected to code 2</t>
  </si>
  <si>
    <t>SSC 0969 charge code corrected</t>
  </si>
  <si>
    <t>TPR 00501 corrected to code 1</t>
  </si>
  <si>
    <t>SSC 0984 charge code corrected</t>
  </si>
  <si>
    <t>TPR 00512 corrected to code 1</t>
  </si>
  <si>
    <t>TPR 00513 corrected to code 2</t>
  </si>
  <si>
    <t>SSC 0985 charge code corrected</t>
  </si>
  <si>
    <t>TPR 00514 corrected to code 1</t>
  </si>
  <si>
    <t>TPR 00515 corrected to code 2</t>
  </si>
  <si>
    <t>SSC 0403 charge code corrected</t>
  </si>
  <si>
    <t>TPR 01179 corrected to code 2</t>
  </si>
  <si>
    <t>SSC 0058 description updated</t>
  </si>
  <si>
    <t>SSC 0126 description updated</t>
  </si>
  <si>
    <t>SSC 0927 description updated</t>
  </si>
  <si>
    <t>SSC 0928 description updated</t>
  </si>
  <si>
    <t>SSC 0252 charge code corrected</t>
  </si>
  <si>
    <t>TPR 00212 corrected to code O</t>
  </si>
  <si>
    <t>SSC 0253 charge code corrected</t>
  </si>
  <si>
    <t>TPR 01290 corrected to code O</t>
  </si>
  <si>
    <t>SSC 0268 charge code corrected</t>
  </si>
  <si>
    <t>TPR 00193 corrected to code O</t>
  </si>
  <si>
    <t>SSC 0316 charge code corrected</t>
  </si>
  <si>
    <t>TPR 00053 corrected to code 2</t>
  </si>
  <si>
    <t>SSC 0319 charge code corrected</t>
  </si>
  <si>
    <t>TPR 00071 corrected to code 2</t>
  </si>
  <si>
    <t>SSC 0775 charge code corrected</t>
  </si>
  <si>
    <t>TPR 00334 corrected to code O</t>
  </si>
  <si>
    <t>SSC 0776 charge code corrected</t>
  </si>
  <si>
    <t>TPR 00335 corrected to code O</t>
  </si>
  <si>
    <t>SSC 0916 charge code corrected</t>
  </si>
  <si>
    <t>TPR 00315 corrected to code 2</t>
  </si>
  <si>
    <t>TPR 00316 corrected to code 1</t>
  </si>
  <si>
    <t>SSC 0917 charge code corrected</t>
  </si>
  <si>
    <t>TPR 00279 corrected to code 2</t>
  </si>
  <si>
    <t>TPR 00280 corrected to code 1</t>
  </si>
  <si>
    <t>SSC 0942 charge code corrected</t>
  </si>
  <si>
    <t>TPR 00400 corrected to code 1</t>
  </si>
  <si>
    <t>SSC 0943 charge code corrected</t>
  </si>
  <si>
    <t>TPR 00404 corrected to code 1</t>
  </si>
  <si>
    <t>SSC 0944 charge code corrected</t>
  </si>
  <si>
    <t>TPR 00406 corrected to code 1</t>
  </si>
  <si>
    <t>SSC 0945 charge code corrected</t>
  </si>
  <si>
    <t>TPR 00408 corrected to code 1</t>
  </si>
  <si>
    <t>SSC 0946 charge code corrected</t>
  </si>
  <si>
    <t>TPR 00410 corrected to code 1</t>
  </si>
  <si>
    <t>SSC 0954 charge code corrected</t>
  </si>
  <si>
    <t>TPR 00426 corrected to code 1</t>
  </si>
  <si>
    <t>SSC 0967 charge code corrected</t>
  </si>
  <si>
    <t>TPR 00442 corrected to code 1</t>
  </si>
  <si>
    <t>SSC 0970 charge code corrected</t>
  </si>
  <si>
    <t>TPR 00447 corrected to code 2</t>
  </si>
  <si>
    <t>TPR 00448 corrected to code 1</t>
  </si>
  <si>
    <t>SSC 0971 charge code corrected</t>
  </si>
  <si>
    <t>TPR 00493 corrected to code 1</t>
  </si>
  <si>
    <t>Tariff details
Choose tariff name from drop down box below</t>
  </si>
  <si>
    <t>Site details
Choose the site name from the drop down box below</t>
  </si>
  <si>
    <t>Monday to Friday Nov to Feb (excluding 22nd Dec to 4th Jan inclusive)</t>
  </si>
  <si>
    <t>Monday to Friday Mar to Oct (plus 22nd Dec to 4th Jan inclusive)</t>
  </si>
  <si>
    <t>Monday to Friday Nov to Feb 
(excluding 22nd Dec to 4th Jan inclusive)</t>
  </si>
  <si>
    <t>Western Power Distribution (South West) plc</t>
  </si>
  <si>
    <t>17.00 - 19.00</t>
  </si>
  <si>
    <t>07:30 to 17:00
19:00 to 21:30</t>
  </si>
  <si>
    <t>00:00 to 07:30
21:30 to 24:00</t>
  </si>
  <si>
    <t>16:30 to 19:30</t>
  </si>
  <si>
    <t>00:00 to 16:30
19:30 to 24:00</t>
  </si>
  <si>
    <t>17:00 to 19:00</t>
  </si>
  <si>
    <t>07:30 to 21:30</t>
  </si>
  <si>
    <t>17:00 - 19:00</t>
  </si>
  <si>
    <t>00:00 - 06:30
23:30 - 24:00</t>
  </si>
  <si>
    <t>06:30 - 23:30</t>
  </si>
  <si>
    <t>16:00 - 19:00</t>
  </si>
  <si>
    <t>06:30 - 16:00</t>
  </si>
  <si>
    <t>19:00 - 23:30</t>
  </si>
  <si>
    <t>'DNOs paste value cells A15:I41 from CDCM 3701 into cells A14:I40</t>
  </si>
  <si>
    <t>Tariff name</t>
  </si>
  <si>
    <t>Copy from CDCM table 3701 "Tariffs!A42:I84" and paste values into A14</t>
  </si>
  <si>
    <t>Copy from EDCM table 6005 "LDNORev!B549:G683" and paste values into D57</t>
  </si>
  <si>
    <t>Whitchurch Farm PV</t>
  </si>
  <si>
    <t>St Stephen PV</t>
  </si>
  <si>
    <t>Bidwell Dartington PV</t>
  </si>
  <si>
    <t>Tengore Lane PV</t>
  </si>
  <si>
    <t>East Youlstone WF</t>
  </si>
  <si>
    <t>Roskrow Barton PV</t>
  </si>
  <si>
    <t>Wilton Farm PV</t>
  </si>
  <si>
    <t>Wilton Farm WF</t>
  </si>
  <si>
    <t>Denzell Downs WF</t>
  </si>
  <si>
    <t>Bradon Farm</t>
  </si>
  <si>
    <t>Carland Cross</t>
  </si>
  <si>
    <t>Cold Northcott</t>
  </si>
  <si>
    <t>Four Burrows</t>
  </si>
  <si>
    <t>Canworthy PV</t>
  </si>
  <si>
    <t>Marsh Barton</t>
  </si>
  <si>
    <t>Darracott</t>
  </si>
  <si>
    <t>Bears Down</t>
  </si>
  <si>
    <t>Heathfield</t>
  </si>
  <si>
    <t>Goonhilly</t>
  </si>
  <si>
    <t>Delabole</t>
  </si>
  <si>
    <t>Fullabrook</t>
  </si>
  <si>
    <t>Hemerdon Mine</t>
  </si>
  <si>
    <t>Trenoweth Farm</t>
  </si>
  <si>
    <t>CERC St Dennis</t>
  </si>
  <si>
    <t>SWW Tamar</t>
  </si>
  <si>
    <t>SWW Roadford</t>
  </si>
  <si>
    <t>Whatley Quarry</t>
  </si>
  <si>
    <t>Galsworthy WF</t>
  </si>
  <si>
    <t>Marley Thatch PV</t>
  </si>
  <si>
    <t>Bristol Royal Infirmary</t>
  </si>
  <si>
    <t>Burrowton Farm PV</t>
  </si>
  <si>
    <t>Callington Solar</t>
  </si>
  <si>
    <t>Hope Solar</t>
  </si>
  <si>
    <t>Slade Farm PV</t>
  </si>
  <si>
    <t>Rew Farm PV</t>
  </si>
  <si>
    <t>Higher Trenhayle PV</t>
  </si>
  <si>
    <t>Middle Treworder PV</t>
  </si>
  <si>
    <t>Penhale Farm PV</t>
  </si>
  <si>
    <t>Ayshford Court PV</t>
  </si>
  <si>
    <t>West Hill PV</t>
  </si>
  <si>
    <t>Knockworthy Farm PV</t>
  </si>
  <si>
    <t>University of Bath</t>
  </si>
  <si>
    <t>Trekenning Farm PV</t>
  </si>
  <si>
    <t>Four Burrows PV</t>
  </si>
  <si>
    <t>Halse Farm PV</t>
  </si>
  <si>
    <t>Hatchlands Farm PV</t>
  </si>
  <si>
    <t>Higher Trevartha PV</t>
  </si>
  <si>
    <t>Ford Farm PV</t>
  </si>
  <si>
    <t>Higher Tregarne PV</t>
  </si>
  <si>
    <t>Higher North Beer PV</t>
  </si>
  <si>
    <t>Trefinnick Farm PV</t>
  </si>
  <si>
    <t>Foxcombe PV</t>
  </si>
  <si>
    <t>Hazard Farm PV</t>
  </si>
  <si>
    <t>Grange Farm PV</t>
  </si>
  <si>
    <t>Dunsland Cross WF</t>
  </si>
  <si>
    <t>Tonedale Farm PV</t>
  </si>
  <si>
    <t>10, 20, 30, 40, 110, 202, 203, 210, 251, 430, 527, 570, 581, 970, 977, 978, 979, 980</t>
  </si>
  <si>
    <t>526, 540, 551</t>
  </si>
  <si>
    <t>510, 521, 524</t>
  </si>
  <si>
    <t>522, 523, 525</t>
  </si>
  <si>
    <t>670, 671</t>
  </si>
  <si>
    <t>Till House PV Export</t>
  </si>
  <si>
    <t>Outlands Wood PV Export</t>
  </si>
  <si>
    <t>Culmhead PV Export</t>
  </si>
  <si>
    <t>Whitchurch Farm PV Export</t>
  </si>
  <si>
    <t>Kingsland Barton PV Export</t>
  </si>
  <si>
    <t>Mendip Solar PV Export</t>
  </si>
  <si>
    <t>St Stephen PV Export</t>
  </si>
  <si>
    <t>Trewidland PV Export</t>
  </si>
  <si>
    <t>Watchfield Lawn PV Export</t>
  </si>
  <si>
    <t>Gover Park PV Export</t>
  </si>
  <si>
    <t>North Wayton PV Export</t>
  </si>
  <si>
    <t>Week Farm PV Export</t>
  </si>
  <si>
    <t>Cullompton PV Export</t>
  </si>
  <si>
    <t>Dinder Farm PV Export</t>
  </si>
  <si>
    <t>Pitts Farm PV Export</t>
  </si>
  <si>
    <t>Kerriers PV Export</t>
  </si>
  <si>
    <t>Ernesettle STOR Export</t>
  </si>
  <si>
    <t>Goonhilly PV Export</t>
  </si>
  <si>
    <t>Nanteague PV Export</t>
  </si>
  <si>
    <t>Bidwell Dartington PV Export</t>
  </si>
  <si>
    <t>New Row Farm PV Export</t>
  </si>
  <si>
    <t>Victoria (WBAR3) WF Export</t>
  </si>
  <si>
    <t>Four Burrows 2 PV Export</t>
  </si>
  <si>
    <t>Redlands Farm PV Export</t>
  </si>
  <si>
    <t>Tengore Lane PV Export</t>
  </si>
  <si>
    <t>Liverton Farm PV Export</t>
  </si>
  <si>
    <t>Yonder Parks PV Export</t>
  </si>
  <si>
    <t>Somerton Door PV Export</t>
  </si>
  <si>
    <t>Carditch Drove PV Export</t>
  </si>
  <si>
    <t>Capelands Farm PV Export</t>
  </si>
  <si>
    <t>East Youlstone WF Export</t>
  </si>
  <si>
    <t>Francis Court Farm PV Export</t>
  </si>
  <si>
    <t>Northwood PV Export</t>
  </si>
  <si>
    <t>Tricky Warren PV Export</t>
  </si>
  <si>
    <t>Iwood Lane PV Export</t>
  </si>
  <si>
    <t>Rydon Farm PV Export</t>
  </si>
  <si>
    <t>Balls Wood PV Export</t>
  </si>
  <si>
    <t>Ashlawn Farm PV Export</t>
  </si>
  <si>
    <t>Pencoose Farm PV Export</t>
  </si>
  <si>
    <t>Hawkers Farm PV Export</t>
  </si>
  <si>
    <t>Hurcott PV Export</t>
  </si>
  <si>
    <t>Garvinack Farm PV Export</t>
  </si>
  <si>
    <t>Newton Barton PV  Export</t>
  </si>
  <si>
    <t>Coombeshead Farm PV Export</t>
  </si>
  <si>
    <t>Walland Farm PV  Export</t>
  </si>
  <si>
    <t>Ashcombe PV Export</t>
  </si>
  <si>
    <t>Newnham Farm PV Export</t>
  </si>
  <si>
    <t>Roskrow Barton PV Export</t>
  </si>
  <si>
    <t>Parkview PV Export</t>
  </si>
  <si>
    <t>Towerhead Farm PV Export</t>
  </si>
  <si>
    <t>Rookery Farm PV Export</t>
  </si>
  <si>
    <t>Bystock Farm PV Export</t>
  </si>
  <si>
    <t>Pylle PV Site 1 Export</t>
  </si>
  <si>
    <t>Burthy Farm PV Export</t>
  </si>
  <si>
    <t>Wilton Farm PV Export</t>
  </si>
  <si>
    <t>Coombe Farm PV Export</t>
  </si>
  <si>
    <t>Higher Bye Farm PV Export</t>
  </si>
  <si>
    <t>Wilton Farm WF Export</t>
  </si>
  <si>
    <t>Denzell Down WF Export</t>
  </si>
  <si>
    <t>Puriton Landfill PV_1 Export</t>
  </si>
  <si>
    <t>PortworthyDams PV Site1 Export</t>
  </si>
  <si>
    <t>Wick Farm Site 1 PV Export</t>
  </si>
  <si>
    <t>Wick Farm Site 2 PV Export</t>
  </si>
  <si>
    <t>Batsworthy Cross WF Export</t>
  </si>
  <si>
    <t>PortworthyDams PV Site2 Export</t>
  </si>
  <si>
    <t>Crewkerne PV Site 1 Export</t>
  </si>
  <si>
    <t>Crewkerne PV Site 2 Export</t>
  </si>
  <si>
    <t>Tonedale Farm PV Export</t>
  </si>
  <si>
    <t>Puriton Landfill PV_2 Export</t>
  </si>
  <si>
    <t>Pylle PV Site 2 Export</t>
  </si>
  <si>
    <t>Chelwood PV Export</t>
  </si>
  <si>
    <t>Red Hill Farm PV Export</t>
  </si>
  <si>
    <t>West Carclaze Site 1 Export</t>
  </si>
  <si>
    <t>West Carclaze Site 2 Export</t>
  </si>
  <si>
    <t>Northmoor (embd) PV Export</t>
  </si>
  <si>
    <t>Nmoor Little Tinney WF Export</t>
  </si>
  <si>
    <t>Nmoor Little Balsdon WF Export</t>
  </si>
  <si>
    <t>Nmoor Hornacott PV Export</t>
  </si>
  <si>
    <t>CERC St Dennis Export</t>
  </si>
  <si>
    <t>Severnside ERC Export</t>
  </si>
  <si>
    <t>Imerys Blackpool Export</t>
  </si>
  <si>
    <t>Blackditch Export</t>
  </si>
  <si>
    <t>SWW Roadford Export</t>
  </si>
  <si>
    <t>RUH Export</t>
  </si>
  <si>
    <t>Babcock Marine Central Export</t>
  </si>
  <si>
    <t>Trenoweth Farm Export</t>
  </si>
  <si>
    <t>Woodland Barton Farm Export</t>
  </si>
  <si>
    <t>Manor Farm Export</t>
  </si>
  <si>
    <t>Churchtown Farm Export</t>
  </si>
  <si>
    <t>Trenouth Farm Export</t>
  </si>
  <si>
    <t>Howton Farm Export</t>
  </si>
  <si>
    <t>Babcock Marine North Export</t>
  </si>
  <si>
    <t>Newton Downs Farm PV Export</t>
  </si>
  <si>
    <t>East Langford Export</t>
  </si>
  <si>
    <t>Ninnis Farm Export</t>
  </si>
  <si>
    <t>Willsland Export</t>
  </si>
  <si>
    <t>Eastcombe Farm Export</t>
  </si>
  <si>
    <t>Bratton Flemming Export</t>
  </si>
  <si>
    <t>Beaford Brook Export</t>
  </si>
  <si>
    <t>Exeter Power Export</t>
  </si>
  <si>
    <t>Park Wall Export</t>
  </si>
  <si>
    <t>Bradford Export</t>
  </si>
  <si>
    <t>Causilgey Export</t>
  </si>
  <si>
    <t>Beechgrove Export</t>
  </si>
  <si>
    <t>Hill Barton Bus Park Export</t>
  </si>
  <si>
    <t>Wavehub Hayle Export</t>
  </si>
  <si>
    <t>Denbrook Wind Farm Export</t>
  </si>
  <si>
    <t>Bristol Energy Export</t>
  </si>
  <si>
    <t>Connon Bridge Landfill export</t>
  </si>
  <si>
    <t>Chelson Generator Export</t>
  </si>
  <si>
    <t>Darracott Export</t>
  </si>
  <si>
    <t>Untd Mns Redruth St.Day Export</t>
  </si>
  <si>
    <t>Shooter's Bottom Export</t>
  </si>
  <si>
    <t>Heathfield Export</t>
  </si>
  <si>
    <t>Goonhilly Export</t>
  </si>
  <si>
    <t>Delabole EHV Export</t>
  </si>
  <si>
    <t>Fullabrook EHV Export</t>
  </si>
  <si>
    <t>Bear's Down  Export</t>
  </si>
  <si>
    <t>Bradon Farm  Export</t>
  </si>
  <si>
    <t>Carland Cross  Export</t>
  </si>
  <si>
    <t>Cold Northcott  Export</t>
  </si>
  <si>
    <t>Forest Moor Wind 1  Export</t>
  </si>
  <si>
    <t>Forest Moor Wind 2  Export</t>
  </si>
  <si>
    <t>Four Burrows  Export</t>
  </si>
  <si>
    <t>Isles of Scilly EHV Export</t>
  </si>
  <si>
    <t>St Breock  Export</t>
  </si>
  <si>
    <t>Avonmouth BCC Wind Farm Export</t>
  </si>
  <si>
    <t>Bodiniel PV Park Export</t>
  </si>
  <si>
    <t>Garlenick Wind Farm Export</t>
  </si>
  <si>
    <t>Warleigh Barton PV Export</t>
  </si>
  <si>
    <t>Winnard's Perch PV Export</t>
  </si>
  <si>
    <t>Galsworthy WF Export</t>
  </si>
  <si>
    <t>Canworthy PV Export</t>
  </si>
  <si>
    <t>Otterham WT Feeder1 Export</t>
  </si>
  <si>
    <t>Wyld Meadow PV Farm Export</t>
  </si>
  <si>
    <t>Marley Thatch PV Export</t>
  </si>
  <si>
    <t>Prince Rock STOR Export</t>
  </si>
  <si>
    <t>Burrowton Farm PV Export</t>
  </si>
  <si>
    <t>Bristol Royal Infirmary Export</t>
  </si>
  <si>
    <t>Imerys Torycombe export</t>
  </si>
  <si>
    <t>Whatley Quarry Export</t>
  </si>
  <si>
    <t>Imerys Trebal Export</t>
  </si>
  <si>
    <t>Imerys Par Harbour Export</t>
  </si>
  <si>
    <t>Imerys Bugle Export</t>
  </si>
  <si>
    <t>Imerys Drinnick Export</t>
  </si>
  <si>
    <t>Avonmouth Docks Export</t>
  </si>
  <si>
    <t>Portbury Dock Export</t>
  </si>
  <si>
    <t>BGAS Hallen Exports</t>
  </si>
  <si>
    <t>Broadpath Landfill Exports</t>
  </si>
  <si>
    <t>Callington Solar Export</t>
  </si>
  <si>
    <t>Hope Solar Export</t>
  </si>
  <si>
    <t>Avonmouth Biogas Export</t>
  </si>
  <si>
    <t>Slade Farm PV Export</t>
  </si>
  <si>
    <t>Rew Farm PV Export</t>
  </si>
  <si>
    <t>Higher Trenhayle PV Export</t>
  </si>
  <si>
    <t>Middle Treworder PV Export</t>
  </si>
  <si>
    <t>Penhale Farm PV Export</t>
  </si>
  <si>
    <t>Ayshford Court PV Export</t>
  </si>
  <si>
    <t>West Hill PV Export</t>
  </si>
  <si>
    <t>Knockworthy Farm PV Export</t>
  </si>
  <si>
    <t>Trekenning Farm PV Export</t>
  </si>
  <si>
    <t>Four Burrows PV Export</t>
  </si>
  <si>
    <t>Halse Farm PV Export</t>
  </si>
  <si>
    <t>Hatchlands Farm PV Export</t>
  </si>
  <si>
    <t>Higher Trevartha PV Export</t>
  </si>
  <si>
    <t>Ford Farm PV Export</t>
  </si>
  <si>
    <t>Trequite Farm PV Export</t>
  </si>
  <si>
    <t>Higher Tregarne PV Export</t>
  </si>
  <si>
    <t>Higher North Beer PV Export</t>
  </si>
  <si>
    <t>Horsacott Farm PV Export</t>
  </si>
  <si>
    <t>Langunnett Farm PV Export</t>
  </si>
  <si>
    <t>Trefinnick Farm PV Export</t>
  </si>
  <si>
    <t>Little Trevease PV Export</t>
  </si>
  <si>
    <t>Marksbury PV Export</t>
  </si>
  <si>
    <t>Cobbs Cross PV Export</t>
  </si>
  <si>
    <t>Newlands Farm PV Export</t>
  </si>
  <si>
    <t>Cricket St Thomas PV Export</t>
  </si>
  <si>
    <t>Parsonage Barn PV Export</t>
  </si>
  <si>
    <t>Hewas PV Farm Export</t>
  </si>
  <si>
    <t>Crinacott Farm PV Export</t>
  </si>
  <si>
    <t>Penare Farm PV Export</t>
  </si>
  <si>
    <t>Aller Court  PV Export</t>
  </si>
  <si>
    <t>Stonebarrow Farm PV Export</t>
  </si>
  <si>
    <t>Whitley Farm PV Export</t>
  </si>
  <si>
    <t>New Rendy Farm PV Export</t>
  </si>
  <si>
    <t>Tregassow Farm PV Export</t>
  </si>
  <si>
    <t>Pitworthy PV Export</t>
  </si>
  <si>
    <t>Foxcombe PV Export</t>
  </si>
  <si>
    <t>Rexon Cross PV Export</t>
  </si>
  <si>
    <t>Hazard Farm PV Export</t>
  </si>
  <si>
    <t>Luscott Barton PV Export</t>
  </si>
  <si>
    <t>Grange Farm PV Export</t>
  </si>
  <si>
    <t>Derriton Fields PV Export</t>
  </si>
  <si>
    <t>Cleave Farm PV Export</t>
  </si>
  <si>
    <t>Woolavington PV Export</t>
  </si>
  <si>
    <t>Trehawke Farm PV Export</t>
  </si>
  <si>
    <t>H Berechapel Biogas Export</t>
  </si>
  <si>
    <t>Bommertown PV Export</t>
  </si>
  <si>
    <t>Carloggas Farm PV Export</t>
  </si>
  <si>
    <t>Hexworthy Barton PV Export</t>
  </si>
  <si>
    <t>Bridgwater District Energy</t>
  </si>
  <si>
    <t>Till House PV</t>
  </si>
  <si>
    <t>Outlands Wood PV</t>
  </si>
  <si>
    <t>Culmhead PV</t>
  </si>
  <si>
    <t>Kingsland Barton PV</t>
  </si>
  <si>
    <t>Mendip Solar PV</t>
  </si>
  <si>
    <t>Trewidland PV</t>
  </si>
  <si>
    <t>Watchfield Lawn PV</t>
  </si>
  <si>
    <t>Gover Park PV</t>
  </si>
  <si>
    <t>North Wayton PV</t>
  </si>
  <si>
    <t>Week Farm PV</t>
  </si>
  <si>
    <t>Cullompton PV</t>
  </si>
  <si>
    <t>Dinder Farm PV</t>
  </si>
  <si>
    <t>Pitts Farm PV</t>
  </si>
  <si>
    <t>Kerriers PV</t>
  </si>
  <si>
    <t>Ernesettle STOR</t>
  </si>
  <si>
    <t>Goonhilly PV</t>
  </si>
  <si>
    <t>Nanteague PV</t>
  </si>
  <si>
    <t>New Row Farm PV</t>
  </si>
  <si>
    <t>Victoria (WBAR3) WF</t>
  </si>
  <si>
    <t>Four Barrows 2 PV</t>
  </si>
  <si>
    <t>Redlands Farm PV</t>
  </si>
  <si>
    <t>Liverton Farm PV</t>
  </si>
  <si>
    <t>Yonder Parks PV</t>
  </si>
  <si>
    <t>Somerton Door PV</t>
  </si>
  <si>
    <t>Carditch Drove PV</t>
  </si>
  <si>
    <t>Capelands Farm PV</t>
  </si>
  <si>
    <t>Francis Court Farm PV</t>
  </si>
  <si>
    <t>Northwood PV</t>
  </si>
  <si>
    <t>Tricky Warren PV</t>
  </si>
  <si>
    <t>Iwood Lane PV</t>
  </si>
  <si>
    <t>Rydon Farm PV</t>
  </si>
  <si>
    <t>Balls Wood PV</t>
  </si>
  <si>
    <t>Ashlawn Farm PV</t>
  </si>
  <si>
    <t>Pencoose Farm PV</t>
  </si>
  <si>
    <t>Hawkers Farm PV</t>
  </si>
  <si>
    <t>Hurcott PV</t>
  </si>
  <si>
    <t>Garvinack Farm PV</t>
  </si>
  <si>
    <t>Newton Barton PV</t>
  </si>
  <si>
    <t>Coombeshead Farm PV</t>
  </si>
  <si>
    <t>Walland Farm PV</t>
  </si>
  <si>
    <t>Ashcombe PV</t>
  </si>
  <si>
    <t>Newnham Farm PV</t>
  </si>
  <si>
    <t>Parkview PV</t>
  </si>
  <si>
    <t>Towerhead Farm PV</t>
  </si>
  <si>
    <t>Rookery Farm PV</t>
  </si>
  <si>
    <t>Bystock Farm PV</t>
  </si>
  <si>
    <t>Pylle PVs Boundary Imports</t>
  </si>
  <si>
    <t>Burthy Farm PV</t>
  </si>
  <si>
    <t>Coombe Farm PV</t>
  </si>
  <si>
    <t>Higher Bye Farm PV</t>
  </si>
  <si>
    <t>Puriton Landfill PV_1</t>
  </si>
  <si>
    <t>Portworthy Dams PV Site 1</t>
  </si>
  <si>
    <t>Batsworthy Cross WF</t>
  </si>
  <si>
    <t>Portworthy Dams PV Site 2</t>
  </si>
  <si>
    <t>Crewkerne PV Site 1</t>
  </si>
  <si>
    <t>Crewkerne PV Site 2</t>
  </si>
  <si>
    <t>Puriton Landfill PV_2</t>
  </si>
  <si>
    <t>Red Hill Farm PV</t>
  </si>
  <si>
    <t>Chelwood PV</t>
  </si>
  <si>
    <t>West Carclaze Site 1</t>
  </si>
  <si>
    <t>West Carclaze Site 2</t>
  </si>
  <si>
    <t>Northmoor (embd) PV</t>
  </si>
  <si>
    <t>Nmoor Little Tinney WF</t>
  </si>
  <si>
    <t>Nmoor Little Balsdon WF</t>
  </si>
  <si>
    <t>Nmoor Hornacott PV</t>
  </si>
  <si>
    <t>Imerys Blackpool</t>
  </si>
  <si>
    <t>Otterham WT Feeder1</t>
  </si>
  <si>
    <t>Wyld Meadow PV Farm</t>
  </si>
  <si>
    <t>Prince Rock STOR</t>
  </si>
  <si>
    <t>Forest Moor Wind 1</t>
  </si>
  <si>
    <t>Forest Moor Wind 2</t>
  </si>
  <si>
    <t>St. Breock</t>
  </si>
  <si>
    <t>Babcock Marine Central Intake</t>
  </si>
  <si>
    <t>Denbrook Wind Farm</t>
  </si>
  <si>
    <t>Wavehub Hayle</t>
  </si>
  <si>
    <t>Connon Bridge Landfill</t>
  </si>
  <si>
    <t>Chelson Generator</t>
  </si>
  <si>
    <t>Untd Mns Redruth St.Day</t>
  </si>
  <si>
    <t>Shooter's Bottom</t>
  </si>
  <si>
    <t>Rolls Royce Filton TT</t>
  </si>
  <si>
    <t>Woodland Barton Farm</t>
  </si>
  <si>
    <t>Manor Farm</t>
  </si>
  <si>
    <t>Churchtown Farm</t>
  </si>
  <si>
    <t>Trenouth Farm</t>
  </si>
  <si>
    <t>West Kingsmill</t>
  </si>
  <si>
    <t>Howton Farm</t>
  </si>
  <si>
    <t>Newton Downs Farm PV</t>
  </si>
  <si>
    <t>ROF Puriton</t>
  </si>
  <si>
    <t>East Langford</t>
  </si>
  <si>
    <t>Ninnis Farm</t>
  </si>
  <si>
    <t>Willsland</t>
  </si>
  <si>
    <t>Eastcombe Farm</t>
  </si>
  <si>
    <t>Bratton Flemming</t>
  </si>
  <si>
    <t>Beaford Brook</t>
  </si>
  <si>
    <t>Park Wall</t>
  </si>
  <si>
    <t>Bradford</t>
  </si>
  <si>
    <t>Causilgey</t>
  </si>
  <si>
    <t>Beechgrove</t>
  </si>
  <si>
    <t>Isles of Scilly EHV</t>
  </si>
  <si>
    <t>Blackditch</t>
  </si>
  <si>
    <t>Bristol Port Co Avonmouth Dock</t>
  </si>
  <si>
    <t>Severnside ERC</t>
  </si>
  <si>
    <t>Nexfor Ltd (Caberboard)</t>
  </si>
  <si>
    <t>St. Regis, Watchet</t>
  </si>
  <si>
    <t>Tarmac Stancombe Quarry</t>
  </si>
  <si>
    <t>MOD Abbeywood</t>
  </si>
  <si>
    <t>Hewlett Packard</t>
  </si>
  <si>
    <t>Bristol Water Blagdon Pump Stn</t>
  </si>
  <si>
    <t>Bristol International Airport</t>
  </si>
  <si>
    <t>British Gas Hallen</t>
  </si>
  <si>
    <t>Bristol Port Co R.Portbury Doc</t>
  </si>
  <si>
    <t>Falmouth Docks</t>
  </si>
  <si>
    <t>Astra Zeneca Hallen</t>
  </si>
  <si>
    <t>Dairy Crest Davidstow</t>
  </si>
  <si>
    <t>Broadpath Landfill</t>
  </si>
  <si>
    <t>Imerys Torycombe</t>
  </si>
  <si>
    <t>RUH</t>
  </si>
  <si>
    <t>Hill Barton Business Park</t>
  </si>
  <si>
    <t>Avonmouth BCC Wind Farm</t>
  </si>
  <si>
    <t>Bodiniel PV Park</t>
  </si>
  <si>
    <t>Garlenick Wind Farm</t>
  </si>
  <si>
    <t>Warleigh Barton PV</t>
  </si>
  <si>
    <t>Winnard's Perch PV</t>
  </si>
  <si>
    <t>BAe Filton</t>
  </si>
  <si>
    <t>Bristol Energy</t>
  </si>
  <si>
    <t>LANGAGE</t>
  </si>
  <si>
    <t>Imerys Drinnick</t>
  </si>
  <si>
    <t>Imerys Bugle</t>
  </si>
  <si>
    <t>Imerys Trebal</t>
  </si>
  <si>
    <t>Imerys Par Harbour</t>
  </si>
  <si>
    <t>Babcock Marine North Intake</t>
  </si>
  <si>
    <t>Bristol University 33/11kV</t>
  </si>
  <si>
    <t>Avonmouth Biogas</t>
  </si>
  <si>
    <t>Trequite Farm PV</t>
  </si>
  <si>
    <t>Horsacott Farm PV</t>
  </si>
  <si>
    <t>Langunnett Farm PV</t>
  </si>
  <si>
    <t>Little Trevease PV</t>
  </si>
  <si>
    <t>Marksbury PV</t>
  </si>
  <si>
    <t>Cobbs Cross PV</t>
  </si>
  <si>
    <t>Newlands Farm PV</t>
  </si>
  <si>
    <t>Cricket St Thomas PV</t>
  </si>
  <si>
    <t>Parsonage Barn PV</t>
  </si>
  <si>
    <t>Hewas PV Farm</t>
  </si>
  <si>
    <t>Crinacott Farm PV</t>
  </si>
  <si>
    <t>Penare Farm PV</t>
  </si>
  <si>
    <t>Aller Court PV</t>
  </si>
  <si>
    <t>Stonebarrow Farm PV</t>
  </si>
  <si>
    <t>Whitley Farm PV</t>
  </si>
  <si>
    <t>New Rendy Farm PV</t>
  </si>
  <si>
    <t>Tregassow Farm PV</t>
  </si>
  <si>
    <t>Pitworthy PV</t>
  </si>
  <si>
    <t>Rexon Cross PV</t>
  </si>
  <si>
    <t>Luscott Barton PV</t>
  </si>
  <si>
    <t>Derriton Fields PV</t>
  </si>
  <si>
    <t>Cleave Farm PV</t>
  </si>
  <si>
    <t>Woolavington PV</t>
  </si>
  <si>
    <t>Trehawke Farm PV</t>
  </si>
  <si>
    <t>H Berechapel Biogas</t>
  </si>
  <si>
    <t>Bommertown PV</t>
  </si>
  <si>
    <t>Carloggas Farm PV</t>
  </si>
  <si>
    <t>Hexworthy Barton PV</t>
  </si>
  <si>
    <t>Simms (AVMO7J embedded)</t>
  </si>
  <si>
    <t>Flour Mills (AVMO7J imports)</t>
  </si>
  <si>
    <t>726: Indian Queens Standby Supply</t>
  </si>
  <si>
    <t>763:Seabank Standby Supply</t>
  </si>
  <si>
    <t>HammerlyDown</t>
  </si>
  <si>
    <t>Exceeded capacity charge
p/kVA/day</t>
  </si>
  <si>
    <t>Average daily exceeded capacity
kVA</t>
  </si>
  <si>
    <t>Import exceeded capacity charge
£</t>
  </si>
  <si>
    <t>Export exceeded capacity charge
£</t>
  </si>
  <si>
    <t>Exceeded capacity charge
£</t>
  </si>
  <si>
    <t>Ashwater auxillary import (LV)</t>
  </si>
  <si>
    <t>Tregarrick Farm PV</t>
  </si>
  <si>
    <t>Freathy Farm PV</t>
  </si>
  <si>
    <t>Kilmersdon Estate PV</t>
  </si>
  <si>
    <t>Yew Tree Cottage PV</t>
  </si>
  <si>
    <t>Wick Farm Boundary Imports</t>
  </si>
  <si>
    <t>Oakham Farm PV</t>
  </si>
  <si>
    <t>Carnemough Farm PV</t>
  </si>
  <si>
    <t>Ashwater WT Site 1 Import</t>
  </si>
  <si>
    <t>Makro Exeter STOR</t>
  </si>
  <si>
    <t>Great Hounbeare PV</t>
  </si>
  <si>
    <t>Withy Drove PV</t>
  </si>
  <si>
    <t>Water Lane STOR</t>
  </si>
  <si>
    <t>Montys Farm PV</t>
  </si>
  <si>
    <t>Lawrence Weston PV</t>
  </si>
  <si>
    <t>Trerule Farm PV</t>
  </si>
  <si>
    <t>Nancrossa Farm PV</t>
  </si>
  <si>
    <t>Wick Farm West</t>
  </si>
  <si>
    <t>LWestPNtWk SevernCom PV</t>
  </si>
  <si>
    <t>LWestPNtWk Site 2 PV</t>
  </si>
  <si>
    <t>Tamerton Bridge STOR</t>
  </si>
  <si>
    <t>Ashwater PV Site 2 Import</t>
  </si>
  <si>
    <t>Bodwen PV Import</t>
  </si>
  <si>
    <t>Otterham WT Feeder2</t>
  </si>
  <si>
    <t>Fulford Solar</t>
  </si>
  <si>
    <t>W4B Generation Seabank</t>
  </si>
  <si>
    <t>Chynoweth Farm</t>
  </si>
  <si>
    <t>Helius Biomass</t>
  </si>
  <si>
    <t>Northmoor PV</t>
  </si>
  <si>
    <t>Otterham WF</t>
  </si>
  <si>
    <t>Nether Mill Farm PV</t>
  </si>
  <si>
    <t>Glebe Farm PV</t>
  </si>
  <si>
    <t>Hurlingpot PV</t>
  </si>
  <si>
    <t>High Down WF</t>
  </si>
  <si>
    <t>Lower Tinacre PV</t>
  </si>
  <si>
    <t>Yonder Netherton PV</t>
  </si>
  <si>
    <t>Webbery Barton WF</t>
  </si>
  <si>
    <t>Chalhanger Farm PV</t>
  </si>
  <si>
    <t>The Drove Imports</t>
  </si>
  <si>
    <t>Water Lane Imports</t>
  </si>
  <si>
    <t>Tregarrick Farm PV Export</t>
  </si>
  <si>
    <t>Freathy Farm PV Export</t>
  </si>
  <si>
    <t>Rolls Royce Filton Export</t>
  </si>
  <si>
    <t>Yew Tree Cottage PV Export</t>
  </si>
  <si>
    <t>Oakham Farm PV Export</t>
  </si>
  <si>
    <t>Carnemough Farm PV Export</t>
  </si>
  <si>
    <t>Ashwater WT Site 1 Export</t>
  </si>
  <si>
    <t>Makro Exeter STOR Export</t>
  </si>
  <si>
    <t>Great Hounbeare PV Export</t>
  </si>
  <si>
    <t>Withy Drove PV Export</t>
  </si>
  <si>
    <t>Water Lane STOR Export</t>
  </si>
  <si>
    <t>Montys Farm PV Export</t>
  </si>
  <si>
    <t>Lawrence Weston PV Export</t>
  </si>
  <si>
    <t>Dunsland Cross WF Export</t>
  </si>
  <si>
    <t>Trerule Farm PV Export</t>
  </si>
  <si>
    <t>Nancrossa Farm PV Export</t>
  </si>
  <si>
    <t>Wick Farm West Export</t>
  </si>
  <si>
    <t>LWestPNtWk SevernCom PV Export</t>
  </si>
  <si>
    <t>LWestPNtWk Site 2 PV Export</t>
  </si>
  <si>
    <t>Tamerton Bridge STOR Export</t>
  </si>
  <si>
    <t>Ashwater PV Site 2 Export</t>
  </si>
  <si>
    <t>Bodwen PV Export</t>
  </si>
  <si>
    <t>Northmoor PV Export</t>
  </si>
  <si>
    <t>Helius Biomass Export</t>
  </si>
  <si>
    <t>West Kingsmill Export</t>
  </si>
  <si>
    <t>W4B Generation Seabank Export</t>
  </si>
  <si>
    <t>Otterham WF Export</t>
  </si>
  <si>
    <t>Otterham WT Feeder2 Export</t>
  </si>
  <si>
    <t>Fulford Solar Export</t>
  </si>
  <si>
    <t>Nether Mill Farm PV Export</t>
  </si>
  <si>
    <t>Glebe Farm PV Export</t>
  </si>
  <si>
    <t>Hurlingpot PV Export</t>
  </si>
  <si>
    <t>High Down WF Export</t>
  </si>
  <si>
    <t>Lower Tinacre PV Export</t>
  </si>
  <si>
    <t>Yonder Netherton PV Export</t>
  </si>
  <si>
    <t>Webbery Barton WF Export</t>
  </si>
  <si>
    <t>Chalhanger Farm PV Export</t>
  </si>
  <si>
    <t>The Drove Exports</t>
  </si>
  <si>
    <t>Water Lane Exports</t>
  </si>
  <si>
    <t>LV Generation Intermittent no RP charge</t>
  </si>
  <si>
    <t>LV Generation Non-Intermittent no RP charge</t>
  </si>
  <si>
    <t>LV Sub Generation Intermittent no RP charge</t>
  </si>
  <si>
    <t>LV Sub Generation Non-Intermittent no RP charge</t>
  </si>
  <si>
    <t>HV Generation Intermittent no RP charge</t>
  </si>
  <si>
    <t>HV Generation Non-Intermittent no RP charge</t>
  </si>
  <si>
    <t>The line loss factors contained in this statement are published in good faith.  However, the line loss factors that are approved by the BSC Panel and published on the Elexon website will take precedence and be used in Settlement if they differ from these values.</t>
  </si>
  <si>
    <t>10, 20</t>
  </si>
  <si>
    <t>30, 40</t>
  </si>
  <si>
    <t>tbc</t>
  </si>
  <si>
    <t>8 &amp; 0</t>
  </si>
  <si>
    <t>LDNO LV: Domestic Unrestricted</t>
  </si>
  <si>
    <t>LDNO LV: Domestic Two Rate</t>
  </si>
  <si>
    <t>LDNO LV: Domestic Off Peak (related MPAN)</t>
  </si>
  <si>
    <t>LDNO LV: Small Non Domestic Unrestricted</t>
  </si>
  <si>
    <t>LDNO LV: Small Non Domestic Two Rate</t>
  </si>
  <si>
    <t>LDNO LV: Small Non Domestic Off Peak (related MPAN)</t>
  </si>
  <si>
    <t>LDNO LV: LV Medium Non-Domestic</t>
  </si>
  <si>
    <t>LDNO LV: LV Network Domestic</t>
  </si>
  <si>
    <t>LDNO LV: LV Network Non-Domestic Non-CT</t>
  </si>
  <si>
    <t>LDNO LV: LV HH Metered</t>
  </si>
  <si>
    <t>LDNO LV: NHH UMS category A</t>
  </si>
  <si>
    <t>LDNO LV: NHH UMS category B</t>
  </si>
  <si>
    <t>LDNO LV: NHH UMS category C</t>
  </si>
  <si>
    <t>LDNO LV: NHH UMS category D</t>
  </si>
  <si>
    <t>LDNO LV: LV UMS (Pseudo HH Metered)</t>
  </si>
  <si>
    <t>LDNO LV: LV Generation NHH or Aggregate HH</t>
  </si>
  <si>
    <t>LDNO LV: LV Generation Intermittent</t>
  </si>
  <si>
    <t>LDNO LV: LV Generation Non-Intermittent</t>
  </si>
  <si>
    <t>LDNO HV: Domestic Unrestricted</t>
  </si>
  <si>
    <t>LDNO HV: Domestic Two Rate</t>
  </si>
  <si>
    <t>LDNO HV: Domestic Off Peak (related MPAN)</t>
  </si>
  <si>
    <t>LDNO HV: Small Non Domestic Unrestricted</t>
  </si>
  <si>
    <t>LDNO HV: Small Non Domestic Two Rate</t>
  </si>
  <si>
    <t>LDNO HV: Small Non Domestic Off Peak (related MPAN)</t>
  </si>
  <si>
    <t>LDNO HV: LV Medium Non-Domestic</t>
  </si>
  <si>
    <t>LDNO HV: LV Network Domestic</t>
  </si>
  <si>
    <t>LDNO HV: LV Network Non-Domestic Non-CT</t>
  </si>
  <si>
    <t>LDNO HV: LV HH Metered</t>
  </si>
  <si>
    <t>LDNO HV: LV Sub HH Metered</t>
  </si>
  <si>
    <t>LDNO HV: HV HH Metered</t>
  </si>
  <si>
    <t>LDNO HV: NHH UMS category A</t>
  </si>
  <si>
    <t>LDNO HV: NHH UMS category B</t>
  </si>
  <si>
    <t>LDNO HV: NHH UMS category C</t>
  </si>
  <si>
    <t>LDNO HV: NHH UMS category D</t>
  </si>
  <si>
    <t>LDNO HV: LV UMS (Pseudo HH Metered)</t>
  </si>
  <si>
    <t>LDNO HV: LV Generation NHH or Aggregate HH</t>
  </si>
  <si>
    <t>LDNO HV: LV Sub Generation NHH</t>
  </si>
  <si>
    <t>LDNO HV: LV Generation Intermittent</t>
  </si>
  <si>
    <t>LDNO HV: LV Generation Non-Intermittent</t>
  </si>
  <si>
    <t>LDNO HV: LV Sub Generation Intermittent</t>
  </si>
  <si>
    <t>LDNO HV: LV Sub Generation Non-Intermittent</t>
  </si>
  <si>
    <t>LDNO HV: HV Generation Intermittent</t>
  </si>
  <si>
    <t>LDNO HV: HV Generation Non-Intermittent</t>
  </si>
  <si>
    <t>LDNO HVplus: Domestic Unrestricted</t>
  </si>
  <si>
    <t>LDNO HVplus: Domestic Two Rate</t>
  </si>
  <si>
    <t>LDNO HVplus: Domestic Off Peak (related MPAN)</t>
  </si>
  <si>
    <t>LDNO HVplus: Small Non Domestic Unrestricted</t>
  </si>
  <si>
    <t>LDNO HVplus: Small Non Domestic Two Rate</t>
  </si>
  <si>
    <t>LDNO HVplus: Small Non Domestic Off Peak (related MPAN)</t>
  </si>
  <si>
    <t>LDNO HVplus: LV Medium Non-Domestic</t>
  </si>
  <si>
    <t>LDNO HVplus: LV Sub Medium Non-Domestic</t>
  </si>
  <si>
    <t>LDNO HVplus: HV Medium Non-Domestic</t>
  </si>
  <si>
    <t>LDNO HVplus: LV Network Domestic</t>
  </si>
  <si>
    <t>LDNO HVplus: LV Network Non-Domestic Non-CT</t>
  </si>
  <si>
    <t>LDNO HVplus: LV HH Metered</t>
  </si>
  <si>
    <t>LDNO HVplus: LV Sub HH Metered</t>
  </si>
  <si>
    <t>LDNO HVplus: HV HH Metered</t>
  </si>
  <si>
    <t>LDNO HVplus: NHH UMS category A</t>
  </si>
  <si>
    <t>LDNO HVplus: NHH UMS category B</t>
  </si>
  <si>
    <t>LDNO HVplus: NHH UMS category C</t>
  </si>
  <si>
    <t>LDNO HVplus: NHH UMS category D</t>
  </si>
  <si>
    <t>LDNO HVplus: LV UMS (Pseudo HH Metered)</t>
  </si>
  <si>
    <t>LDNO HVplus: LV Generation NHH or Aggregate HH</t>
  </si>
  <si>
    <t>LDNO HVplus: LV Sub Generation NHH</t>
  </si>
  <si>
    <t>LDNO HVplus: LV Generation Intermittent</t>
  </si>
  <si>
    <t>LDNO HVplus: LV Generation Non-Intermittent</t>
  </si>
  <si>
    <t>LDNO HVplus: LV Sub Generation Intermittent</t>
  </si>
  <si>
    <t>LDNO HVplus: LV Sub Generation Non-Intermittent</t>
  </si>
  <si>
    <t>LDNO HVplus: HV Generation Intermittent</t>
  </si>
  <si>
    <t>LDNO HVplus: HV Generation Non-Intermittent</t>
  </si>
  <si>
    <t>LDNO EHV: Domestic Unrestricted</t>
  </si>
  <si>
    <t>LDNO EHV: Domestic Two Rate</t>
  </si>
  <si>
    <t>LDNO EHV: Domestic Off Peak (related MPAN)</t>
  </si>
  <si>
    <t>LDNO EHV: Small Non Domestic Unrestricted</t>
  </si>
  <si>
    <t>LDNO EHV: Small Non Domestic Two Rate</t>
  </si>
  <si>
    <t>LDNO EHV: Small Non Domestic Off Peak (related MPAN)</t>
  </si>
  <si>
    <t>LDNO EHV: LV Medium Non-Domestic</t>
  </si>
  <si>
    <t>LDNO EHV: LV Sub Medium Non-Domestic</t>
  </si>
  <si>
    <t>LDNO EHV: HV Medium Non-Domestic</t>
  </si>
  <si>
    <t>LDNO EHV: LV Network Domestic</t>
  </si>
  <si>
    <t>LDNO EHV: LV Network Non-Domestic Non-CT</t>
  </si>
  <si>
    <t>LDNO EHV: LV HH Metered</t>
  </si>
  <si>
    <t>LDNO EHV: LV Sub HH Metered</t>
  </si>
  <si>
    <t>LDNO EHV: HV HH Metered</t>
  </si>
  <si>
    <t>LDNO EHV: NHH UMS category A</t>
  </si>
  <si>
    <t>LDNO EHV: NHH UMS category B</t>
  </si>
  <si>
    <t>LDNO EHV: NHH UMS category C</t>
  </si>
  <si>
    <t>LDNO EHV: NHH UMS category D</t>
  </si>
  <si>
    <t>LDNO EHV: LV UMS (Pseudo HH Metered)</t>
  </si>
  <si>
    <t>LDNO EHV: LV Generation NHH or Aggregate HH</t>
  </si>
  <si>
    <t>LDNO EHV: LV Sub Generation NHH</t>
  </si>
  <si>
    <t>LDNO EHV: LV Generation Intermittent</t>
  </si>
  <si>
    <t>LDNO EHV: LV Generation Non-Intermittent</t>
  </si>
  <si>
    <t>LDNO EHV: LV Sub Generation Intermittent</t>
  </si>
  <si>
    <t>LDNO EHV: LV Sub Generation Non-Intermittent</t>
  </si>
  <si>
    <t>LDNO EHV: HV Generation Intermittent</t>
  </si>
  <si>
    <t>LDNO EHV: HV Generation Non-Intermittent</t>
  </si>
  <si>
    <t>LDNO 132kV/EHV: Domestic Unrestricted</t>
  </si>
  <si>
    <t>LDNO 132kV/EHV: Domestic Two Rate</t>
  </si>
  <si>
    <t>LDNO 132kV/EHV: Domestic Off Peak (related MPAN)</t>
  </si>
  <si>
    <t>LDNO 132kV/EHV: Small Non Domestic Unrestricted</t>
  </si>
  <si>
    <t>LDNO 132kV/EHV: Small Non Domestic Two Rate</t>
  </si>
  <si>
    <t>LDNO 132kV/EHV: Small Non Domestic Off Peak (related MPAN)</t>
  </si>
  <si>
    <t>LDNO 132kV/EHV: LV Medium Non-Domestic</t>
  </si>
  <si>
    <t>LDNO 132kV/EHV: LV Sub Medium Non-Domestic</t>
  </si>
  <si>
    <t>LDNO 132kV/EHV: HV Medium Non-Domestic</t>
  </si>
  <si>
    <t>LDNO 132kV/EHV: LV Network Domestic</t>
  </si>
  <si>
    <t>LDNO 132kV/EHV: LV Network Non-Domestic Non-CT</t>
  </si>
  <si>
    <t>LDNO 132kV/EHV: LV HH Metered</t>
  </si>
  <si>
    <t>LDNO 132kV/EHV: LV Sub HH Metered</t>
  </si>
  <si>
    <t>LDNO 132kV/EHV: HV HH Metered</t>
  </si>
  <si>
    <t>LDNO 132kV/EHV: NHH UMS category A</t>
  </si>
  <si>
    <t>LDNO 132kV/EHV: NHH UMS category B</t>
  </si>
  <si>
    <t>LDNO 132kV/EHV: NHH UMS category C</t>
  </si>
  <si>
    <t>LDNO 132kV/EHV: NHH UMS category D</t>
  </si>
  <si>
    <t>LDNO 132kV/EHV: LV UMS (Pseudo HH Metered)</t>
  </si>
  <si>
    <t>LDNO 132kV/EHV: LV Generation NHH or Aggregate HH</t>
  </si>
  <si>
    <t>LDNO 132kV/EHV: LV Sub Generation NHH</t>
  </si>
  <si>
    <t>LDNO 132kV/EHV: LV Generation Intermittent</t>
  </si>
  <si>
    <t>LDNO 132kV/EHV: LV Generation Non-Intermittent</t>
  </si>
  <si>
    <t>LDNO 132kV/EHV: LV Sub Generation Intermittent</t>
  </si>
  <si>
    <t>LDNO 132kV/EHV: LV Sub Generation Non-Intermittent</t>
  </si>
  <si>
    <t>LDNO 132kV/EHV: HV Generation Intermittent</t>
  </si>
  <si>
    <t>LDNO 132kV/EHV: HV Generation Non-Intermittent</t>
  </si>
  <si>
    <t>LDNO 132kV: Domestic Unrestricted</t>
  </si>
  <si>
    <t>LDNO 132kV: Domestic Two Rate</t>
  </si>
  <si>
    <t>LDNO 132kV: Domestic Off Peak (related MPAN)</t>
  </si>
  <si>
    <t>LDNO 132kV: Small Non Domestic Unrestricted</t>
  </si>
  <si>
    <t>LDNO 132kV: Small Non Domestic Two Rate</t>
  </si>
  <si>
    <t>LDNO 132kV: Small Non Domestic Off Peak (related MPAN)</t>
  </si>
  <si>
    <t>LDNO 132kV: LV Medium Non-Domestic</t>
  </si>
  <si>
    <t>LDNO 132kV: LV Sub Medium Non-Domestic</t>
  </si>
  <si>
    <t>LDNO 132kV: HV Medium Non-Domestic</t>
  </si>
  <si>
    <t>LDNO 132kV: LV Network Domestic</t>
  </si>
  <si>
    <t>LDNO 132kV: LV Network Non-Domestic Non-CT</t>
  </si>
  <si>
    <t>LDNO 132kV: LV HH Metered</t>
  </si>
  <si>
    <t>LDNO 132kV: LV Sub HH Metered</t>
  </si>
  <si>
    <t>LDNO 132kV: HV HH Metered</t>
  </si>
  <si>
    <t>LDNO 132kV: NHH UMS category A</t>
  </si>
  <si>
    <t>LDNO 132kV: NHH UMS category B</t>
  </si>
  <si>
    <t>LDNO 132kV: NHH UMS category C</t>
  </si>
  <si>
    <t>LDNO 132kV: NHH UMS category D</t>
  </si>
  <si>
    <t>LDNO 132kV: LV UMS (Pseudo HH Metered)</t>
  </si>
  <si>
    <t>LDNO 132kV: LV Generation NHH or Aggregate HH</t>
  </si>
  <si>
    <t>LDNO 132kV: LV Sub Generation NHH</t>
  </si>
  <si>
    <t>LDNO 132kV: LV Generation Intermittent</t>
  </si>
  <si>
    <t>LDNO 132kV: LV Generation Non-Intermittent</t>
  </si>
  <si>
    <t>LDNO 132kV: LV Sub Generation Intermittent</t>
  </si>
  <si>
    <t>LDNO 132kV: LV Sub Generation Non-Intermittent</t>
  </si>
  <si>
    <t>LDNO 132kV: HV Generation Intermittent</t>
  </si>
  <si>
    <t>LDNO 132kV: HV Generation Non-Intermittent</t>
  </si>
  <si>
    <t>LDNO 0000: Domestic Unrestricted</t>
  </si>
  <si>
    <t>LDNO 0000: Domestic Two Rate</t>
  </si>
  <si>
    <t>LDNO 0000: Domestic Off Peak (related MPAN)</t>
  </si>
  <si>
    <t>LDNO 0000: Small Non Domestic Unrestricted</t>
  </si>
  <si>
    <t>LDNO 0000: Small Non Domestic Two Rate</t>
  </si>
  <si>
    <t>LDNO 0000: Small Non Domestic Off Peak (related MPAN)</t>
  </si>
  <si>
    <t>LDNO 0000: LV Medium Non-Domestic</t>
  </si>
  <si>
    <t>LDNO 0000: LV Sub Medium Non-Domestic</t>
  </si>
  <si>
    <t>LDNO 0000: HV Medium Non-Domestic</t>
  </si>
  <si>
    <t>LDNO 0000: LV Network Domestic</t>
  </si>
  <si>
    <t>LDNO 0000: LV Network Non-Domestic Non-CT</t>
  </si>
  <si>
    <t>LDNO 0000: LV HH Metered</t>
  </si>
  <si>
    <t>LDNO 0000: LV Sub HH Metered</t>
  </si>
  <si>
    <t>LDNO 0000: HV HH Metered</t>
  </si>
  <si>
    <t>LDNO 0000: NHH UMS category A</t>
  </si>
  <si>
    <t>LDNO 0000: NHH UMS category B</t>
  </si>
  <si>
    <t>LDNO 0000: NHH UMS category C</t>
  </si>
  <si>
    <t>LDNO 0000: NHH UMS category D</t>
  </si>
  <si>
    <t>LDNO 0000: LV UMS (Pseudo HH Metered)</t>
  </si>
  <si>
    <t>LDNO 0000: LV Generation NHH or Aggregate HH</t>
  </si>
  <si>
    <t>LDNO 0000: LV Sub Generation NHH</t>
  </si>
  <si>
    <t>LDNO 0000: LV Generation Intermittent</t>
  </si>
  <si>
    <t>LDNO 0000: LV Generation Non-Intermittent</t>
  </si>
  <si>
    <t>LDNO 0000: LV Sub Generation Intermittent</t>
  </si>
  <si>
    <t>LDNO 0000: LV Sub Generation Non-Intermittent</t>
  </si>
  <si>
    <t>LDNO 0000: HV Generation Intermittent</t>
  </si>
  <si>
    <t>LDNO 0000: HV Generation Non-Intermittent</t>
  </si>
  <si>
    <t>Ashwater Auxillary Supply</t>
  </si>
  <si>
    <t>Till House</t>
  </si>
  <si>
    <t>Outlands Wood</t>
  </si>
  <si>
    <t>Culmhead</t>
  </si>
  <si>
    <t>Kingsland Barton</t>
  </si>
  <si>
    <t>Mendip Solar PV Farm</t>
  </si>
  <si>
    <t>St Stephen (Hay Farm)</t>
  </si>
  <si>
    <t>Trewidland farm PV</t>
  </si>
  <si>
    <t>Watchfield Lawn</t>
  </si>
  <si>
    <t>Gover Park</t>
  </si>
  <si>
    <t>North Wayton</t>
  </si>
  <si>
    <t>Week Farm</t>
  </si>
  <si>
    <t>Cullompton</t>
  </si>
  <si>
    <t>Dinder Farm</t>
  </si>
  <si>
    <t>Pitts Farm</t>
  </si>
  <si>
    <t>Kerriers</t>
  </si>
  <si>
    <t>Ernesettle Lane</t>
  </si>
  <si>
    <t>Goonhilly Solar Park</t>
  </si>
  <si>
    <t>Nanteague</t>
  </si>
  <si>
    <t>New Row Farm</t>
  </si>
  <si>
    <t>Woodland Barton Windfarm</t>
  </si>
  <si>
    <t>Four Burrows 2</t>
  </si>
  <si>
    <t>Redlands Farm</t>
  </si>
  <si>
    <t>Liverton Farm</t>
  </si>
  <si>
    <t>Yonder Parks Farm</t>
  </si>
  <si>
    <t>Somerton Door</t>
  </si>
  <si>
    <t>Carditch Drove</t>
  </si>
  <si>
    <t>Capelands Farm</t>
  </si>
  <si>
    <t>Francis Court Farm</t>
  </si>
  <si>
    <t>Northwood</t>
  </si>
  <si>
    <t>Tricky Warren</t>
  </si>
  <si>
    <t>Iwood Lane</t>
  </si>
  <si>
    <t>Rydon Farm</t>
  </si>
  <si>
    <t>Balls Wood</t>
  </si>
  <si>
    <t>Ashlawn Farm</t>
  </si>
  <si>
    <t>Pencoose Farm</t>
  </si>
  <si>
    <t>Hawkers Farm</t>
  </si>
  <si>
    <t>Hurcott</t>
  </si>
  <si>
    <t>Garvinack</t>
  </si>
  <si>
    <t>New Barton</t>
  </si>
  <si>
    <t>Coombeshead Farm</t>
  </si>
  <si>
    <t>Walland Farm</t>
  </si>
  <si>
    <t xml:space="preserve">Ashcombe </t>
  </si>
  <si>
    <t>Newnham Farm</t>
  </si>
  <si>
    <t>Parkview Solar</t>
  </si>
  <si>
    <t>Towerhead Farm</t>
  </si>
  <si>
    <t xml:space="preserve">Rookery Farm </t>
  </si>
  <si>
    <t>Bystock Farm</t>
  </si>
  <si>
    <t>Pylle PV Import Boundary</t>
  </si>
  <si>
    <t>Burthy PV</t>
  </si>
  <si>
    <t>Woodmanton (Coombe) Farm</t>
  </si>
  <si>
    <t xml:space="preserve">Higher Bye Farm </t>
  </si>
  <si>
    <t>Puriton Landfill PV_1 Rainbow</t>
  </si>
  <si>
    <t>Portworthy Dams PV_1</t>
  </si>
  <si>
    <t>Wick Farm Boundary Import</t>
  </si>
  <si>
    <t>Batsworthy WF</t>
  </si>
  <si>
    <t>Portworthy Dams PV_2</t>
  </si>
  <si>
    <t>Crewkerne PV Boundary</t>
  </si>
  <si>
    <t>Puriton Landfill PV_2 SSB</t>
  </si>
  <si>
    <t>Red Hill Farm</t>
  </si>
  <si>
    <t>Chelwood</t>
  </si>
  <si>
    <t>West Carclaze1</t>
  </si>
  <si>
    <t>West Carclaze2</t>
  </si>
  <si>
    <t>Oakham Farm</t>
  </si>
  <si>
    <t>Carnemough Farm</t>
  </si>
  <si>
    <t>Ashwater WT Site 1</t>
  </si>
  <si>
    <t>Makro Exeter</t>
  </si>
  <si>
    <t>Great Houndbeare 2</t>
  </si>
  <si>
    <t>Withy Drove</t>
  </si>
  <si>
    <t>Fitzwarren (Montys) Farm</t>
  </si>
  <si>
    <t>Trerule Farm</t>
  </si>
  <si>
    <t>Nancrossa</t>
  </si>
  <si>
    <t>(LWeston ntw) Severn Community PV</t>
  </si>
  <si>
    <t>(LWeston ntw) Site 2 PV</t>
  </si>
  <si>
    <t>Ashwater PV Site 2</t>
  </si>
  <si>
    <t>Bodwen</t>
  </si>
  <si>
    <t>Sharland Farm PV</t>
  </si>
  <si>
    <t xml:space="preserve">Stoneshill Farm </t>
  </si>
  <si>
    <t>Nmoor Parsonage Wood PV</t>
  </si>
  <si>
    <t>Imerys1(Blackpool)</t>
  </si>
  <si>
    <t>Wyld Meadow</t>
  </si>
  <si>
    <t>Prince Rock</t>
  </si>
  <si>
    <t>Forestmoor 1</t>
  </si>
  <si>
    <t>Forestmoor 2</t>
  </si>
  <si>
    <t>St Breock</t>
  </si>
  <si>
    <t>DML - Central</t>
  </si>
  <si>
    <t>Denbrook WF</t>
  </si>
  <si>
    <t>Hayle Wave Hub</t>
  </si>
  <si>
    <t>Connon Bridge</t>
  </si>
  <si>
    <t>Chelson</t>
  </si>
  <si>
    <t>St Day</t>
  </si>
  <si>
    <t>Shooters Bottom</t>
  </si>
  <si>
    <t>Rolls Royce TT</t>
  </si>
  <si>
    <t>Woodland Barton PV 33kV Gen</t>
  </si>
  <si>
    <t>Manor PV Farm 33kV</t>
  </si>
  <si>
    <t>Churchtown Farm PV 33kV</t>
  </si>
  <si>
    <t>Trenouth PV 33kV</t>
  </si>
  <si>
    <t>Howton Farm PV 33kV</t>
  </si>
  <si>
    <t xml:space="preserve">Newton Downs Farm </t>
  </si>
  <si>
    <t>BAE Systems (ROF)</t>
  </si>
  <si>
    <t>East Langford PV 33kV</t>
  </si>
  <si>
    <t>NINNIS PV 33kV Gen</t>
  </si>
  <si>
    <t>Willsland PV 33kV Gen</t>
  </si>
  <si>
    <t>Eastcombe PV 33kV Gen</t>
  </si>
  <si>
    <t>Bratton Flemming PV</t>
  </si>
  <si>
    <t>Beaford Brook PV</t>
  </si>
  <si>
    <t>Park Wall PV</t>
  </si>
  <si>
    <t>Bradford Solar Park</t>
  </si>
  <si>
    <t>Causilgey PV 33kV Gen</t>
  </si>
  <si>
    <t>Beechgrove Farm PV 33kV</t>
  </si>
  <si>
    <t>Isles of Scilly</t>
  </si>
  <si>
    <t>BLACKDITCH 33kV</t>
  </si>
  <si>
    <t>Avonmouth Docks Boundary</t>
  </si>
  <si>
    <t>Severnside Energy Recovery Centre</t>
  </si>
  <si>
    <t>Norbora</t>
  </si>
  <si>
    <t>ST Regis</t>
  </si>
  <si>
    <t>Tarmac</t>
  </si>
  <si>
    <t>Abbeywood</t>
  </si>
  <si>
    <t>HewlettPackard</t>
  </si>
  <si>
    <t>Blagdon</t>
  </si>
  <si>
    <t>BristolAirport</t>
  </si>
  <si>
    <t>BGasHallen</t>
  </si>
  <si>
    <t>Portbury Dock</t>
  </si>
  <si>
    <t>FalmouthDocks</t>
  </si>
  <si>
    <t>AstraZeneca</t>
  </si>
  <si>
    <t>DairyCrestDavidstow</t>
  </si>
  <si>
    <t>Hemyock (Broadpath LF)</t>
  </si>
  <si>
    <t>Imerys(Torycombe)</t>
  </si>
  <si>
    <t>Royal United Hospital</t>
  </si>
  <si>
    <t>Avonmouth BCC WF 33kV Gen</t>
  </si>
  <si>
    <t>Bodiniel PV Park 33kV Gen</t>
  </si>
  <si>
    <t>Garlenick WF 33kV</t>
  </si>
  <si>
    <t>Warleigh Barton PV 33kV Gen</t>
  </si>
  <si>
    <t>Winnards Perch PV 33kV Gen</t>
  </si>
  <si>
    <t>Airbus UK Ltd</t>
  </si>
  <si>
    <t>RR Power Development</t>
  </si>
  <si>
    <t>Langage</t>
  </si>
  <si>
    <t>Imerys5(Drinnick)</t>
  </si>
  <si>
    <t>Imerys4(Bugle)</t>
  </si>
  <si>
    <t>Imerys3(Trebal)</t>
  </si>
  <si>
    <t>Imerys6(Par)</t>
  </si>
  <si>
    <t>DML - North</t>
  </si>
  <si>
    <t>Bristol University</t>
  </si>
  <si>
    <t>NES Kingsweston Lane</t>
  </si>
  <si>
    <t>Trequite</t>
  </si>
  <si>
    <t>Horsacott PV</t>
  </si>
  <si>
    <t>Langunnett PV</t>
  </si>
  <si>
    <t>Little Trevease Farm PV</t>
  </si>
  <si>
    <t>Marksbury</t>
  </si>
  <si>
    <t>Cobbs Cross</t>
  </si>
  <si>
    <t xml:space="preserve">Newlands Farm </t>
  </si>
  <si>
    <t>CRICKET ST THOMAS</t>
  </si>
  <si>
    <t>Parsonage Barn</t>
  </si>
  <si>
    <t>Hewas PV</t>
  </si>
  <si>
    <t>CRINACOTT PV</t>
  </si>
  <si>
    <t>Penare Farm</t>
  </si>
  <si>
    <t>Aller Court</t>
  </si>
  <si>
    <t>Stonebarrow</t>
  </si>
  <si>
    <t>Whitley Farm</t>
  </si>
  <si>
    <t>New Rendy Farm</t>
  </si>
  <si>
    <t>Tregassow</t>
  </si>
  <si>
    <t>Pitworthy</t>
  </si>
  <si>
    <t>Rexon Cross PV Farm</t>
  </si>
  <si>
    <t>Luscott Barton</t>
  </si>
  <si>
    <t>Derriton Fields</t>
  </si>
  <si>
    <t>Cleave Farm</t>
  </si>
  <si>
    <t>Woolavington</t>
  </si>
  <si>
    <t>Trehawke Farm</t>
  </si>
  <si>
    <t>Higher Berechapel Farm</t>
  </si>
  <si>
    <t>Bommertown</t>
  </si>
  <si>
    <t>Carloggas Farm</t>
  </si>
  <si>
    <t>Sims Avonmouth</t>
  </si>
  <si>
    <t>Flour Mills Avonmouth</t>
  </si>
  <si>
    <t>Huntworth</t>
  </si>
  <si>
    <t>Alveston Hammerly Down</t>
  </si>
  <si>
    <t>Water Lane B</t>
  </si>
  <si>
    <t>Pylle PV Site 1</t>
  </si>
  <si>
    <t>Pylle PV Site 2</t>
  </si>
  <si>
    <t>Credacott (CEDAR)</t>
  </si>
  <si>
    <t>Marlands Field</t>
  </si>
  <si>
    <t>Shepherds Farm</t>
  </si>
  <si>
    <t>Trendeal Solar Park</t>
  </si>
  <si>
    <t>Appletree Farm</t>
  </si>
  <si>
    <t>Higher Humber Farm</t>
  </si>
  <si>
    <t>Lodge Farm</t>
  </si>
  <si>
    <t>Old Stone Farm</t>
  </si>
  <si>
    <t>Place Barton Farm</t>
  </si>
  <si>
    <t>Yelland</t>
  </si>
  <si>
    <t>Cattedown</t>
  </si>
  <si>
    <t>Quartley Farm</t>
  </si>
  <si>
    <t>Axe View Way PV</t>
  </si>
  <si>
    <t>Chewton Mendip</t>
  </si>
  <si>
    <t>Avonmouth Biogas 2</t>
  </si>
  <si>
    <t>Barton Hill Way STOR</t>
  </si>
  <si>
    <t>Dunscombe PV</t>
  </si>
  <si>
    <t>Gashay Farm PV</t>
  </si>
  <si>
    <t>Leaze Farm PV</t>
  </si>
  <si>
    <t>Old Green Wind Farm</t>
  </si>
  <si>
    <t>Selwood PV</t>
  </si>
  <si>
    <t>Wick Farm PV_1 Export</t>
  </si>
  <si>
    <t>Wick Farm PV_2 Export</t>
  </si>
  <si>
    <t>Martin Farm</t>
  </si>
  <si>
    <t>Rockingham STOR</t>
  </si>
  <si>
    <t>Severn Road STOR</t>
  </si>
  <si>
    <t>Lower Bedminister CHP</t>
  </si>
  <si>
    <t>Bristol Port Battery Phase 2</t>
  </si>
  <si>
    <t>Durley Hill</t>
  </si>
  <si>
    <t>Lockleaze Battery Storage</t>
  </si>
  <si>
    <t>Avonmouth Battery Storage Project, Avonmouth Way, Bristol</t>
  </si>
  <si>
    <t>Fideoak Battery</t>
  </si>
  <si>
    <t>Viridor EFW (Seabank)</t>
  </si>
  <si>
    <t>Huntspill Energy Park</t>
  </si>
  <si>
    <t>Bedport Poultry Farm</t>
  </si>
  <si>
    <t>Bumpston Cross Battery Storage</t>
  </si>
  <si>
    <t>Alders Way STOR</t>
  </si>
  <si>
    <t>Woodcote Stor</t>
  </si>
  <si>
    <t>Feeder Road Stor</t>
  </si>
  <si>
    <t>Reeds Barn STOR</t>
  </si>
  <si>
    <t>Tunley Farm</t>
  </si>
  <si>
    <t>Dillington Ridgeway</t>
  </si>
  <si>
    <t>New Orchard Farm</t>
  </si>
  <si>
    <t>Springfield Farm</t>
  </si>
  <si>
    <t>Langarth Farm</t>
  </si>
  <si>
    <t>New Import 1</t>
  </si>
  <si>
    <t>New Import 2</t>
  </si>
  <si>
    <t>New Import 3</t>
  </si>
  <si>
    <t>New Import 4</t>
  </si>
  <si>
    <t>New Import 5</t>
  </si>
  <si>
    <t>New Import 6</t>
  </si>
  <si>
    <t>New Import 7</t>
  </si>
  <si>
    <t>New Import 8</t>
  </si>
  <si>
    <t>New Import 9</t>
  </si>
  <si>
    <t>New Import 10</t>
  </si>
  <si>
    <t>New Import 11</t>
  </si>
  <si>
    <t>New Import 12</t>
  </si>
  <si>
    <t>New Import 13</t>
  </si>
  <si>
    <t>New Import 14</t>
  </si>
  <si>
    <t>New Import 15</t>
  </si>
  <si>
    <t>New Import 16</t>
  </si>
  <si>
    <t>New Import 17</t>
  </si>
  <si>
    <t>New Import 18</t>
  </si>
  <si>
    <t>New Import 19</t>
  </si>
  <si>
    <t>New Import 20</t>
  </si>
  <si>
    <t>New Import 21</t>
  </si>
  <si>
    <t>New Import 22</t>
  </si>
  <si>
    <t>New Export 1</t>
  </si>
  <si>
    <t>New Export 2</t>
  </si>
  <si>
    <t>New Export 3</t>
  </si>
  <si>
    <t>New Export 4</t>
  </si>
  <si>
    <t>New Export 5</t>
  </si>
  <si>
    <t>New Export 6</t>
  </si>
  <si>
    <t>New Export 7</t>
  </si>
  <si>
    <t>New Export 8</t>
  </si>
  <si>
    <t>New Export 9</t>
  </si>
  <si>
    <t>New Export 10</t>
  </si>
  <si>
    <t>New Export 11</t>
  </si>
  <si>
    <t>New Export 12</t>
  </si>
  <si>
    <t>New Export 13</t>
  </si>
  <si>
    <t>New Export 14</t>
  </si>
  <si>
    <t>New Export 15</t>
  </si>
  <si>
    <t>New Export 16</t>
  </si>
  <si>
    <t>New Export 17</t>
  </si>
  <si>
    <t>New Export 18</t>
  </si>
  <si>
    <t>New Export 19</t>
  </si>
  <si>
    <t>New Export 20</t>
  </si>
  <si>
    <t>New Export 21</t>
  </si>
  <si>
    <t>New Export 22</t>
  </si>
  <si>
    <t>New Export 23</t>
  </si>
  <si>
    <t>New Export 24</t>
  </si>
  <si>
    <t>New Export 25</t>
  </si>
  <si>
    <t>New Export 26</t>
  </si>
  <si>
    <t>New Export 27</t>
  </si>
  <si>
    <t>New Export 28</t>
  </si>
  <si>
    <t>New Export 29</t>
  </si>
  <si>
    <t>New Export 30</t>
  </si>
  <si>
    <t>New Export 31</t>
  </si>
  <si>
    <t>New Export 32</t>
  </si>
  <si>
    <t>New Export 33</t>
  </si>
  <si>
    <t>New Export 34</t>
  </si>
  <si>
    <t>New Export 35</t>
  </si>
  <si>
    <t>New Export 36</t>
  </si>
  <si>
    <t>New Export 37</t>
  </si>
  <si>
    <t>New Export 38</t>
  </si>
  <si>
    <t>New Export 39</t>
  </si>
  <si>
    <t>New Export 40</t>
  </si>
  <si>
    <t>New Export 41</t>
  </si>
  <si>
    <t>New Export 42</t>
  </si>
  <si>
    <t>New Export 43</t>
  </si>
  <si>
    <t>New Export 44</t>
  </si>
  <si>
    <t>New Import 23</t>
  </si>
  <si>
    <t>New Import 24</t>
  </si>
  <si>
    <t>New Import 25</t>
  </si>
  <si>
    <t>New Import 26</t>
  </si>
  <si>
    <t>New Import 27</t>
  </si>
  <si>
    <t>New Import 28</t>
  </si>
  <si>
    <t>New Import 29</t>
  </si>
  <si>
    <t>New Import 30</t>
  </si>
  <si>
    <t>New Import 31</t>
  </si>
  <si>
    <t>New Import 32</t>
  </si>
  <si>
    <t>New Import 33</t>
  </si>
  <si>
    <t>New Import 34</t>
  </si>
  <si>
    <t>New Import 35</t>
  </si>
  <si>
    <t>New Import 36</t>
  </si>
  <si>
    <t>New Import 37</t>
  </si>
  <si>
    <t>New Import 38</t>
  </si>
  <si>
    <t>New Import 39</t>
  </si>
  <si>
    <t>New Import 40</t>
  </si>
  <si>
    <t>New Import 41</t>
  </si>
  <si>
    <t>New Import 42</t>
  </si>
  <si>
    <t>New Import 43</t>
  </si>
  <si>
    <t>New Import 44</t>
  </si>
  <si>
    <t>New Import 45</t>
  </si>
  <si>
    <t>E7158</t>
  </si>
  <si>
    <t>E7320</t>
  </si>
  <si>
    <t/>
  </si>
  <si>
    <t>2200042563211
2200042563249</t>
  </si>
  <si>
    <t>2200042563230
2200042563258</t>
  </si>
  <si>
    <t>2200042334139
2200042334148</t>
  </si>
  <si>
    <t>2200030348639
2200040237104</t>
  </si>
  <si>
    <t>2200030346906
2200030346998</t>
  </si>
  <si>
    <t>2200030349084
2200032161977</t>
  </si>
  <si>
    <t>2200030349075
2200032161930</t>
  </si>
  <si>
    <t>2200030348319
2200030348328</t>
  </si>
  <si>
    <t>2200030348026
2200030348035</t>
  </si>
  <si>
    <t>2200030347101
2200032161995</t>
  </si>
  <si>
    <t>2200031997477
2200031997529</t>
  </si>
  <si>
    <t>2200030349093
2200040240630</t>
  </si>
  <si>
    <t>2200040661200
2200040661219</t>
  </si>
  <si>
    <t>2200040468930
2200042670943</t>
  </si>
  <si>
    <t>2200030346710
2200032196710</t>
  </si>
  <si>
    <t>2200041987314
2200041987323</t>
  </si>
  <si>
    <t>2200030348986
2200032178340
2200032178368
2200032178377
2200041226558
2200041226567</t>
  </si>
  <si>
    <t>2200041648681
2200041648690
2200042093766</t>
  </si>
  <si>
    <t>2200042093720
2200042093739
2200042093757</t>
  </si>
  <si>
    <t>2200042276123
2200042276132
2200042276141</t>
  </si>
  <si>
    <t>2200042218673
2200042218682</t>
  </si>
  <si>
    <t>New Import 46</t>
  </si>
  <si>
    <t>New Export 46</t>
  </si>
  <si>
    <t xml:space="preserve"> </t>
  </si>
  <si>
    <t>Otterham Wind Farm Phase 3 (STOR)</t>
  </si>
  <si>
    <t>AVMO7K</t>
  </si>
  <si>
    <t>AARO3</t>
  </si>
  <si>
    <t>ADER5</t>
  </si>
  <si>
    <t>ALCO5</t>
  </si>
  <si>
    <t>ALER5</t>
  </si>
  <si>
    <t>ALMO5</t>
  </si>
  <si>
    <t>ALMR5</t>
  </si>
  <si>
    <t>ARMA5</t>
  </si>
  <si>
    <t>ASHB5</t>
  </si>
  <si>
    <t>ASHW5</t>
  </si>
  <si>
    <t>ATHL5</t>
  </si>
  <si>
    <t>AVMO7J</t>
  </si>
  <si>
    <t>AXBR5</t>
  </si>
  <si>
    <t>AXMN5</t>
  </si>
  <si>
    <t>BAEA5</t>
  </si>
  <si>
    <t>BARQ5</t>
  </si>
  <si>
    <t>BART5</t>
  </si>
  <si>
    <t>BATR5J</t>
  </si>
  <si>
    <t>BATR5K</t>
  </si>
  <si>
    <t>BEAM5</t>
  </si>
  <si>
    <t>BEDM5</t>
  </si>
  <si>
    <t>BHAL5</t>
  </si>
  <si>
    <t>BICK5</t>
  </si>
  <si>
    <t>BIDE5</t>
  </si>
  <si>
    <t>BISH5</t>
  </si>
  <si>
    <t>BLAC5</t>
  </si>
  <si>
    <t>BLAG5</t>
  </si>
  <si>
    <t>BODM5</t>
  </si>
  <si>
    <t>BOUR5</t>
  </si>
  <si>
    <t>BOVT5</t>
  </si>
  <si>
    <t>BOWA5</t>
  </si>
  <si>
    <t>BOWX5J</t>
  </si>
  <si>
    <t>BRAD5</t>
  </si>
  <si>
    <t>BRAF5</t>
  </si>
  <si>
    <t>BRAL5J</t>
  </si>
  <si>
    <t>BRAU5</t>
  </si>
  <si>
    <t>BRID5</t>
  </si>
  <si>
    <t>BRIL5J</t>
  </si>
  <si>
    <t>BRIM5</t>
  </si>
  <si>
    <t>BRSH5</t>
  </si>
  <si>
    <t>BUCK5</t>
  </si>
  <si>
    <t>BUCS5</t>
  </si>
  <si>
    <t>BUDS5</t>
  </si>
  <si>
    <t>BUGL5J</t>
  </si>
  <si>
    <t>BUGL5K</t>
  </si>
  <si>
    <t>BURL5</t>
  </si>
  <si>
    <t>BURN5</t>
  </si>
  <si>
    <t>CAIR5</t>
  </si>
  <si>
    <t>CALL5</t>
  </si>
  <si>
    <t>CAMH5</t>
  </si>
  <si>
    <t>CAMT5</t>
  </si>
  <si>
    <t>CARN5</t>
  </si>
  <si>
    <t>CHAR5</t>
  </si>
  <si>
    <t>CHED5</t>
  </si>
  <si>
    <t>CHEM5</t>
  </si>
  <si>
    <t>CHES5</t>
  </si>
  <si>
    <t>CHUG5</t>
  </si>
  <si>
    <t>CHUK5</t>
  </si>
  <si>
    <t>CHUS5</t>
  </si>
  <si>
    <t>CLEV5</t>
  </si>
  <si>
    <t>CLIF5</t>
  </si>
  <si>
    <t>CLOV5</t>
  </si>
  <si>
    <t>CLYH5</t>
  </si>
  <si>
    <t>COKE5</t>
  </si>
  <si>
    <t>COLE5</t>
  </si>
  <si>
    <t>COLL5</t>
  </si>
  <si>
    <t>COLY5</t>
  </si>
  <si>
    <t>COMM5</t>
  </si>
  <si>
    <t>COMP7</t>
  </si>
  <si>
    <t>CONG5</t>
  </si>
  <si>
    <t>CONS5</t>
  </si>
  <si>
    <t>CORH5J</t>
  </si>
  <si>
    <t>CORH5K</t>
  </si>
  <si>
    <t>COUW5</t>
  </si>
  <si>
    <t>COWR5</t>
  </si>
  <si>
    <t>CRED5</t>
  </si>
  <si>
    <t>CREE5</t>
  </si>
  <si>
    <t>CREW5</t>
  </si>
  <si>
    <t>CRIB5</t>
  </si>
  <si>
    <t>CULL5</t>
  </si>
  <si>
    <t>CULM5</t>
  </si>
  <si>
    <t>CURM5</t>
  </si>
  <si>
    <t>DART5</t>
  </si>
  <si>
    <t>DAVI5</t>
  </si>
  <si>
    <t>DAWL5</t>
  </si>
  <si>
    <t>DELA5</t>
  </si>
  <si>
    <t>DEVO5</t>
  </si>
  <si>
    <t>DIND5</t>
  </si>
  <si>
    <t>DOCN3</t>
  </si>
  <si>
    <t>DORS7J</t>
  </si>
  <si>
    <t>DOWF5</t>
  </si>
  <si>
    <t>DREC5</t>
  </si>
  <si>
    <t>DRSW5</t>
  </si>
  <si>
    <t>DUNK5</t>
  </si>
  <si>
    <t>EASB5</t>
  </si>
  <si>
    <t>EASG5</t>
  </si>
  <si>
    <t>EAST5</t>
  </si>
  <si>
    <t>EBUD5</t>
  </si>
  <si>
    <t>ECHI5</t>
  </si>
  <si>
    <t>ECUR5</t>
  </si>
  <si>
    <t>EDGA5</t>
  </si>
  <si>
    <t>EGGB5</t>
  </si>
  <si>
    <t>ELIT5</t>
  </si>
  <si>
    <t>ENTH7</t>
  </si>
  <si>
    <t>EVER5</t>
  </si>
  <si>
    <t>EXEB5</t>
  </si>
  <si>
    <t>EXMI5</t>
  </si>
  <si>
    <t>EXMW5</t>
  </si>
  <si>
    <t>FALD5</t>
  </si>
  <si>
    <t>FEEB5</t>
  </si>
  <si>
    <t>FEED5</t>
  </si>
  <si>
    <t>FILT5J</t>
  </si>
  <si>
    <t>FOLB5</t>
  </si>
  <si>
    <t>FOWE5</t>
  </si>
  <si>
    <t>FOXH5</t>
  </si>
  <si>
    <t>FRAD5</t>
  </si>
  <si>
    <t>FREM5</t>
  </si>
  <si>
    <t>GASL5</t>
  </si>
  <si>
    <t>GEEV5</t>
  </si>
  <si>
    <t>GEOR5</t>
  </si>
  <si>
    <t>GUNN5</t>
  </si>
  <si>
    <t>HATH5</t>
  </si>
  <si>
    <t>HAVE5</t>
  </si>
  <si>
    <t>HEAB5</t>
  </si>
  <si>
    <t>HEDX5</t>
  </si>
  <si>
    <t>HELS5</t>
  </si>
  <si>
    <t>HEMY5D</t>
  </si>
  <si>
    <t>HEWL5</t>
  </si>
  <si>
    <t>HIGL5</t>
  </si>
  <si>
    <t>HOLF5</t>
  </si>
  <si>
    <t>HOLL5</t>
  </si>
  <si>
    <t>HOLS5</t>
  </si>
  <si>
    <t>HONI5</t>
  </si>
  <si>
    <t>HYLL5</t>
  </si>
  <si>
    <t>ILFR5</t>
  </si>
  <si>
    <t>IMPS5</t>
  </si>
  <si>
    <t>ISLE5D</t>
  </si>
  <si>
    <t>IVYB5</t>
  </si>
  <si>
    <t>KEYE5</t>
  </si>
  <si>
    <t>KEYW5</t>
  </si>
  <si>
    <t>KINB5</t>
  </si>
  <si>
    <t>LANE5</t>
  </si>
  <si>
    <t>LANG5</t>
  </si>
  <si>
    <t>LANN5</t>
  </si>
  <si>
    <t>LANR5</t>
  </si>
  <si>
    <t>LAPF5</t>
  </si>
  <si>
    <t>LAUN5J</t>
  </si>
  <si>
    <t>LAWB5</t>
  </si>
  <si>
    <t>LAYW5</t>
  </si>
  <si>
    <t>LIFT5</t>
  </si>
  <si>
    <t>LINL5</t>
  </si>
  <si>
    <t>LISK5</t>
  </si>
  <si>
    <t>LOCK5</t>
  </si>
  <si>
    <t>LOCR5</t>
  </si>
  <si>
    <t>LONG5</t>
  </si>
  <si>
    <t>LOOE5</t>
  </si>
  <si>
    <t>LOST5</t>
  </si>
  <si>
    <t>LUCB5</t>
  </si>
  <si>
    <t>LYDS5</t>
  </si>
  <si>
    <t>LYNT5</t>
  </si>
  <si>
    <t>LYPF5</t>
  </si>
  <si>
    <t>MANG5</t>
  </si>
  <si>
    <t>MARA5</t>
  </si>
  <si>
    <t>MARB5</t>
  </si>
  <si>
    <t>MARG5K</t>
  </si>
  <si>
    <t>MARL5</t>
  </si>
  <si>
    <t>MART5J</t>
  </si>
  <si>
    <t>MART5K</t>
  </si>
  <si>
    <t>MERR5</t>
  </si>
  <si>
    <t>MEVA5</t>
  </si>
  <si>
    <t>MIDB5</t>
  </si>
  <si>
    <t>MIDN5</t>
  </si>
  <si>
    <t>MILL5</t>
  </si>
  <si>
    <t>ABBW5</t>
  </si>
  <si>
    <t>MODB5</t>
  </si>
  <si>
    <t>MONT5</t>
  </si>
  <si>
    <t>MORH5</t>
  </si>
  <si>
    <t>MORW5</t>
  </si>
  <si>
    <t>MOUS5</t>
  </si>
  <si>
    <t>MULL5</t>
  </si>
  <si>
    <t>NASE5</t>
  </si>
  <si>
    <t>NEAB5</t>
  </si>
  <si>
    <t>NECY5</t>
  </si>
  <si>
    <t>NEOT5</t>
  </si>
  <si>
    <t>NETK5</t>
  </si>
  <si>
    <t>NETR5</t>
  </si>
  <si>
    <t>NETS5</t>
  </si>
  <si>
    <t>NEWB5</t>
  </si>
  <si>
    <t>NEWF5</t>
  </si>
  <si>
    <t>NEWL5</t>
  </si>
  <si>
    <t>NEWP5</t>
  </si>
  <si>
    <t>NEWS5</t>
  </si>
  <si>
    <t>NORS5</t>
  </si>
  <si>
    <t>NORT5</t>
  </si>
  <si>
    <t>OFFW5</t>
  </si>
  <si>
    <t>OKEH5</t>
  </si>
  <si>
    <t>OLDF7</t>
  </si>
  <si>
    <t>OLDL5</t>
  </si>
  <si>
    <t>OTTS5</t>
  </si>
  <si>
    <t>PADS5</t>
  </si>
  <si>
    <t>PARH5</t>
  </si>
  <si>
    <t>PARL5</t>
  </si>
  <si>
    <t>PARS7</t>
  </si>
  <si>
    <t>PAUL5</t>
  </si>
  <si>
    <t>PEAS5</t>
  </si>
  <si>
    <t>PENC5</t>
  </si>
  <si>
    <t>PENH5</t>
  </si>
  <si>
    <t>PENR5</t>
  </si>
  <si>
    <t>PENS5</t>
  </si>
  <si>
    <t>PENX5</t>
  </si>
  <si>
    <t>PERI5</t>
  </si>
  <si>
    <t>PERR5</t>
  </si>
  <si>
    <t>PINH5</t>
  </si>
  <si>
    <t>PLYS5</t>
  </si>
  <si>
    <t>POLZ5</t>
  </si>
  <si>
    <t>PRIO5</t>
  </si>
  <si>
    <t>PRIR5</t>
  </si>
  <si>
    <t>PROB5</t>
  </si>
  <si>
    <t>PURR7</t>
  </si>
  <si>
    <t>REDR5</t>
  </si>
  <si>
    <t>ROAD3</t>
  </si>
  <si>
    <t>ROCP5</t>
  </si>
  <si>
    <t>ROSE5</t>
  </si>
  <si>
    <t>ROUN5</t>
  </si>
  <si>
    <t>SALC5</t>
  </si>
  <si>
    <t>SALT5</t>
  </si>
  <si>
    <t>SAUS5</t>
  </si>
  <si>
    <t>SAWX5</t>
  </si>
  <si>
    <t>SHAP5</t>
  </si>
  <si>
    <t>SHEB5</t>
  </si>
  <si>
    <t>SHEM5</t>
  </si>
  <si>
    <t>SIDM5J</t>
  </si>
  <si>
    <t>SIDM5K</t>
  </si>
  <si>
    <t>SKEV5</t>
  </si>
  <si>
    <t>SLEV5</t>
  </si>
  <si>
    <t>SMOL5</t>
  </si>
  <si>
    <t>SOME5</t>
  </si>
  <si>
    <t>SOUB5</t>
  </si>
  <si>
    <t>STWA5</t>
  </si>
  <si>
    <t>SOWT5</t>
  </si>
  <si>
    <t>STAG5</t>
  </si>
  <si>
    <t>STAP5</t>
  </si>
  <si>
    <t>STAQ3</t>
  </si>
  <si>
    <t>STBU5</t>
  </si>
  <si>
    <t>STCO5</t>
  </si>
  <si>
    <t>STEN5</t>
  </si>
  <si>
    <t>STHO5</t>
  </si>
  <si>
    <t>STIV5</t>
  </si>
  <si>
    <t>STMA5</t>
  </si>
  <si>
    <t>STOB5</t>
  </si>
  <si>
    <t>STOK5</t>
  </si>
  <si>
    <t>STRA5</t>
  </si>
  <si>
    <t>STUD5</t>
  </si>
  <si>
    <t>TAMA3</t>
  </si>
  <si>
    <t>TAUL5</t>
  </si>
  <si>
    <t>TAVI5</t>
  </si>
  <si>
    <t>TEIG5</t>
  </si>
  <si>
    <t>TEIH5</t>
  </si>
  <si>
    <t>TINX5J</t>
  </si>
  <si>
    <t>TINX5K</t>
  </si>
  <si>
    <t>TIVE5</t>
  </si>
  <si>
    <t>TIVM5</t>
  </si>
  <si>
    <t>TIVS5</t>
  </si>
  <si>
    <t>TOPS5</t>
  </si>
  <si>
    <t>TORA5</t>
  </si>
  <si>
    <t>TORR5K</t>
  </si>
  <si>
    <t>TORT5</t>
  </si>
  <si>
    <t>TORW5</t>
  </si>
  <si>
    <t>TORY5</t>
  </si>
  <si>
    <t>TOTL5</t>
  </si>
  <si>
    <t>TREB5</t>
  </si>
  <si>
    <t>TRUL5</t>
  </si>
  <si>
    <t>TRUS5</t>
  </si>
  <si>
    <t>TRUT5</t>
  </si>
  <si>
    <t>TWEL5</t>
  </si>
  <si>
    <t>TWER7</t>
  </si>
  <si>
    <t>UPTV5</t>
  </si>
  <si>
    <t>WADE5</t>
  </si>
  <si>
    <t>WATC5</t>
  </si>
  <si>
    <t>WATE5K</t>
  </si>
  <si>
    <t>WATE5J</t>
  </si>
  <si>
    <t>WEDM5</t>
  </si>
  <si>
    <t>WELL5</t>
  </si>
  <si>
    <t>WELN5J</t>
  </si>
  <si>
    <t>WELN5K</t>
  </si>
  <si>
    <t>WELT5</t>
  </si>
  <si>
    <t>WESC5</t>
  </si>
  <si>
    <t>WESD5</t>
  </si>
  <si>
    <t>WESG5</t>
  </si>
  <si>
    <t>WESM5</t>
  </si>
  <si>
    <t>WHID5</t>
  </si>
  <si>
    <t>WHIT5</t>
  </si>
  <si>
    <t>WHRH5</t>
  </si>
  <si>
    <t>WINS5</t>
  </si>
  <si>
    <t>WINT5</t>
  </si>
  <si>
    <t>WITH5</t>
  </si>
  <si>
    <t>WITR5</t>
  </si>
  <si>
    <t>WIVE5</t>
  </si>
  <si>
    <t>WOOD5J</t>
  </si>
  <si>
    <t>WOOY5</t>
  </si>
  <si>
    <t>YELV5</t>
  </si>
  <si>
    <t>PAPR3</t>
  </si>
  <si>
    <t>BLAK5</t>
  </si>
  <si>
    <t>WOOD5K</t>
  </si>
  <si>
    <t>AVOH5K</t>
  </si>
  <si>
    <t>FILT5K</t>
  </si>
  <si>
    <t>PAIG5</t>
  </si>
  <si>
    <t>DORS7K</t>
  </si>
  <si>
    <t>BAIR5</t>
  </si>
  <si>
    <t>STWB5</t>
  </si>
  <si>
    <t>DACR5</t>
  </si>
  <si>
    <t>ASTZ5</t>
  </si>
  <si>
    <t>NTAW5</t>
  </si>
  <si>
    <t>BRDW5</t>
  </si>
  <si>
    <t>SAWR5</t>
  </si>
  <si>
    <t>LNGE3</t>
  </si>
  <si>
    <t>SPAU5J</t>
  </si>
  <si>
    <t>SPAU5K</t>
  </si>
  <si>
    <t>WAPP5</t>
  </si>
  <si>
    <t>WWIC5</t>
  </si>
  <si>
    <t>ASHL5</t>
  </si>
  <si>
    <t>MARG5J</t>
  </si>
  <si>
    <t>CALY5</t>
  </si>
  <si>
    <t>COTH5</t>
  </si>
  <si>
    <t>EMGR5</t>
  </si>
  <si>
    <t>SMET5</t>
  </si>
  <si>
    <t>EXSC5</t>
  </si>
  <si>
    <t>HBBP5</t>
  </si>
  <si>
    <t>UOBA3D</t>
  </si>
  <si>
    <t>AHMD3</t>
  </si>
  <si>
    <t>HEMI3</t>
  </si>
  <si>
    <t>PATC5</t>
  </si>
  <si>
    <t>SHER3</t>
  </si>
  <si>
    <t>LGTH3</t>
  </si>
  <si>
    <t>CHEL3</t>
  </si>
  <si>
    <t>BLAD3</t>
  </si>
  <si>
    <t>BREO3</t>
  </si>
  <si>
    <t>CARL3</t>
  </si>
  <si>
    <t>COLD3</t>
  </si>
  <si>
    <t>DOCC3</t>
  </si>
  <si>
    <t>ECUR3</t>
  </si>
  <si>
    <t>FBUR3</t>
  </si>
  <si>
    <t>HEMY5</t>
  </si>
  <si>
    <t>ISLE5</t>
  </si>
  <si>
    <t>BRFM3</t>
  </si>
  <si>
    <t>HUNT3</t>
  </si>
  <si>
    <t>BEDO3</t>
  </si>
  <si>
    <t>STDA3</t>
  </si>
  <si>
    <t>EXGN1R</t>
  </si>
  <si>
    <t>FILT1</t>
  </si>
  <si>
    <t>CONN3</t>
  </si>
  <si>
    <t>SHOT3</t>
  </si>
  <si>
    <t>DARM3</t>
  </si>
  <si>
    <t>HFLF3</t>
  </si>
  <si>
    <t>FULL1</t>
  </si>
  <si>
    <t>GOON3</t>
  </si>
  <si>
    <t>DELA3</t>
  </si>
  <si>
    <t>HWAV3</t>
  </si>
  <si>
    <t>LUXU3</t>
  </si>
  <si>
    <t>WDBN3</t>
  </si>
  <si>
    <t>AVBC3</t>
  </si>
  <si>
    <t>BLPP3</t>
  </si>
  <si>
    <t>GARL3</t>
  </si>
  <si>
    <t>WABA3</t>
  </si>
  <si>
    <t>MANR3</t>
  </si>
  <si>
    <t>NINS3</t>
  </si>
  <si>
    <t>CHPV3</t>
  </si>
  <si>
    <t>TRNH3</t>
  </si>
  <si>
    <t>HOPV3</t>
  </si>
  <si>
    <t>ESLA3</t>
  </si>
  <si>
    <t>WILL3</t>
  </si>
  <si>
    <t>EAST3</t>
  </si>
  <si>
    <t>WIPE3</t>
  </si>
  <si>
    <t>BRPV3</t>
  </si>
  <si>
    <t>CAPV3</t>
  </si>
  <si>
    <t>BEPV3</t>
  </si>
  <si>
    <t>TREF3G</t>
  </si>
  <si>
    <t>TREW3G</t>
  </si>
  <si>
    <t>HWAS3</t>
  </si>
  <si>
    <t>LANG3</t>
  </si>
  <si>
    <t>WVFG3</t>
  </si>
  <si>
    <t>HNBF3</t>
  </si>
  <si>
    <t>NESK3</t>
  </si>
  <si>
    <t>PKWA3</t>
  </si>
  <si>
    <t>NEWL3</t>
  </si>
  <si>
    <t>WYMD3</t>
  </si>
  <si>
    <t>COBB3</t>
  </si>
  <si>
    <t>HALS3</t>
  </si>
  <si>
    <t>HITR3</t>
  </si>
  <si>
    <t>FORD3</t>
  </si>
  <si>
    <t>BEAF3</t>
  </si>
  <si>
    <t>TREQ3</t>
  </si>
  <si>
    <t>AYSH3</t>
  </si>
  <si>
    <t>BURR3</t>
  </si>
  <si>
    <t>CALG3</t>
  </si>
  <si>
    <t>HTRE3</t>
  </si>
  <si>
    <t>HGRT3</t>
  </si>
  <si>
    <t>HOPE3</t>
  </si>
  <si>
    <t>KNOK3</t>
  </si>
  <si>
    <t>MRLY3</t>
  </si>
  <si>
    <t>MIDT3</t>
  </si>
  <si>
    <t>PNHL3</t>
  </si>
  <si>
    <t>PRIN3</t>
  </si>
  <si>
    <t>REWF3</t>
  </si>
  <si>
    <t>SLAD3</t>
  </si>
  <si>
    <t>WSTH3</t>
  </si>
  <si>
    <t>FOXC3</t>
  </si>
  <si>
    <t>HORS3</t>
  </si>
  <si>
    <t>TREK3</t>
  </si>
  <si>
    <t>MARS3</t>
  </si>
  <si>
    <t>HAZF3</t>
  </si>
  <si>
    <t>HATC3</t>
  </si>
  <si>
    <t>LITT3</t>
  </si>
  <si>
    <t>CULM3G</t>
  </si>
  <si>
    <t>PARS3</t>
  </si>
  <si>
    <t>BURT3</t>
  </si>
  <si>
    <t>EYWF3</t>
  </si>
  <si>
    <t>STON3</t>
  </si>
  <si>
    <t>WHIT3</t>
  </si>
  <si>
    <t>CLEA3</t>
  </si>
  <si>
    <t>FBUB3</t>
  </si>
  <si>
    <t>BRAT3</t>
  </si>
  <si>
    <t>TSOW3</t>
  </si>
  <si>
    <t>DENZ3</t>
  </si>
  <si>
    <t>GALS1</t>
  </si>
  <si>
    <t>PITW3</t>
  </si>
  <si>
    <t>STST3</t>
  </si>
  <si>
    <t>DENB3</t>
  </si>
  <si>
    <t>BIDW3</t>
  </si>
  <si>
    <t>CANW1</t>
  </si>
  <si>
    <t>CRPV3</t>
  </si>
  <si>
    <t>RCPV3</t>
  </si>
  <si>
    <t>CSPV3</t>
  </si>
  <si>
    <t>ACPV3</t>
  </si>
  <si>
    <t>GVPK3</t>
  </si>
  <si>
    <t>COOM3</t>
  </si>
  <si>
    <t>MRLF3</t>
  </si>
  <si>
    <t>NEDO3</t>
  </si>
  <si>
    <t>SHEP3</t>
  </si>
  <si>
    <t>TILL3</t>
  </si>
  <si>
    <t>KING3</t>
  </si>
  <si>
    <t>LUSC3</t>
  </si>
  <si>
    <t>WEEK3</t>
  </si>
  <si>
    <t>WBAR3</t>
  </si>
  <si>
    <t>KERR3</t>
  </si>
  <si>
    <t>GARV3</t>
  </si>
  <si>
    <t>MEND3</t>
  </si>
  <si>
    <t>IWOO3</t>
  </si>
  <si>
    <t>NWRW3</t>
  </si>
  <si>
    <t>DERF3</t>
  </si>
  <si>
    <t>NEWR3</t>
  </si>
  <si>
    <t>GRAN3</t>
  </si>
  <si>
    <t>DINF3</t>
  </si>
  <si>
    <t>PTFM3</t>
  </si>
  <si>
    <t>CARF3</t>
  </si>
  <si>
    <t>CMPV3</t>
  </si>
  <si>
    <t>HIBE3</t>
  </si>
  <si>
    <t>PENA3</t>
  </si>
  <si>
    <t>SOMD3</t>
  </si>
  <si>
    <t>STFA3</t>
  </si>
  <si>
    <t>THWK3</t>
  </si>
  <si>
    <t>WALA3</t>
  </si>
  <si>
    <t>WHPV3</t>
  </si>
  <si>
    <t>WLPV3</t>
  </si>
  <si>
    <t>ASHC3</t>
  </si>
  <si>
    <t>BDWN3</t>
  </si>
  <si>
    <t>HYFM3</t>
  </si>
  <si>
    <t>RDFM3</t>
  </si>
  <si>
    <t>TENG3</t>
  </si>
  <si>
    <t>BOMF3</t>
  </si>
  <si>
    <t>SERC1</t>
  </si>
  <si>
    <t>NOMO1</t>
  </si>
  <si>
    <t>OTHM1</t>
  </si>
  <si>
    <t>CEDA1</t>
  </si>
  <si>
    <t>WILF3</t>
  </si>
  <si>
    <t>NOWA3</t>
  </si>
  <si>
    <t>NEBA3</t>
  </si>
  <si>
    <t>FTWO3</t>
  </si>
  <si>
    <t>CAPE3</t>
  </si>
  <si>
    <t>WALL3</t>
  </si>
  <si>
    <t>TRND3</t>
  </si>
  <si>
    <t>DUNX3</t>
  </si>
  <si>
    <t>ASLF3</t>
  </si>
  <si>
    <t>PYLL3</t>
  </si>
  <si>
    <t>OUTL3</t>
  </si>
  <si>
    <t>CLOG3</t>
  </si>
  <si>
    <t>NANT3</t>
  </si>
  <si>
    <t>GHIL3</t>
  </si>
  <si>
    <t>HIBY3</t>
  </si>
  <si>
    <t>LIVE3</t>
  </si>
  <si>
    <t>YELL3</t>
  </si>
  <si>
    <t>CMBF3</t>
  </si>
  <si>
    <t>CARD3</t>
  </si>
  <si>
    <t>TOWF3</t>
  </si>
  <si>
    <t>ROOK3</t>
  </si>
  <si>
    <t>NOWO3</t>
  </si>
  <si>
    <t>CHLW3</t>
  </si>
  <si>
    <t>LOFA3</t>
  </si>
  <si>
    <t>OSFA3</t>
  </si>
  <si>
    <t>ERLA3</t>
  </si>
  <si>
    <t>PAVI3</t>
  </si>
  <si>
    <t>PLAB3</t>
  </si>
  <si>
    <t>YOPA3</t>
  </si>
  <si>
    <t>APPL3</t>
  </si>
  <si>
    <t>RYDO3</t>
  </si>
  <si>
    <t>FRAN3</t>
  </si>
  <si>
    <t>HIHU3</t>
  </si>
  <si>
    <t>HURC3</t>
  </si>
  <si>
    <t>NANC3</t>
  </si>
  <si>
    <t>FITZ3</t>
  </si>
  <si>
    <t>PURI3</t>
  </si>
  <si>
    <t>TRIK3</t>
  </si>
  <si>
    <t>WITD3</t>
  </si>
  <si>
    <t>PENF3</t>
  </si>
  <si>
    <t>WICF3</t>
  </si>
  <si>
    <t>MAKR3</t>
  </si>
  <si>
    <t>OAKF3</t>
  </si>
  <si>
    <t>QUAY3</t>
  </si>
  <si>
    <t>BATS3</t>
  </si>
  <si>
    <t>NEWN3</t>
  </si>
  <si>
    <t>BALL3</t>
  </si>
  <si>
    <t>PORT3</t>
  </si>
  <si>
    <t>LAWR3</t>
  </si>
  <si>
    <t>HAWK3</t>
  </si>
  <si>
    <t>CREW3</t>
  </si>
  <si>
    <t>AMBG3</t>
  </si>
  <si>
    <t>TRER3</t>
  </si>
  <si>
    <t>ROSK3</t>
  </si>
  <si>
    <t>BYST3</t>
  </si>
  <si>
    <t>CHME3</t>
  </si>
  <si>
    <t>CATT3</t>
  </si>
  <si>
    <t>WCAR3</t>
  </si>
  <si>
    <t>STDE1</t>
  </si>
  <si>
    <t>ERL23</t>
  </si>
  <si>
    <t>HOU23</t>
  </si>
  <si>
    <t>REDH3</t>
  </si>
  <si>
    <t>AXEV3</t>
  </si>
  <si>
    <t>WCK23</t>
  </si>
  <si>
    <t>WILT3</t>
  </si>
  <si>
    <t>SHAR3</t>
  </si>
  <si>
    <t>DUNS3</t>
  </si>
  <si>
    <t>SELW3</t>
  </si>
  <si>
    <t>LEAZ3</t>
  </si>
  <si>
    <t>TONE3</t>
  </si>
  <si>
    <t>GASH3</t>
  </si>
  <si>
    <t>BAHW3</t>
  </si>
  <si>
    <t>WATB3</t>
  </si>
  <si>
    <t>DILI3</t>
  </si>
  <si>
    <t>TUNL3</t>
  </si>
  <si>
    <t>SPRI3</t>
  </si>
  <si>
    <t>OGWF1</t>
  </si>
  <si>
    <t>WDST3</t>
  </si>
  <si>
    <t>NORC3</t>
  </si>
  <si>
    <t>FDST3</t>
  </si>
  <si>
    <t>ALDE3</t>
  </si>
  <si>
    <t>BCHP3</t>
  </si>
  <si>
    <t>VIRI3</t>
  </si>
  <si>
    <t>AMBT3</t>
  </si>
  <si>
    <t>REED3</t>
  </si>
  <si>
    <t>FIDO3</t>
  </si>
  <si>
    <t>DURH3</t>
  </si>
  <si>
    <t>BPB23</t>
  </si>
  <si>
    <t>HPEP3</t>
  </si>
  <si>
    <t>SNRS3</t>
  </si>
  <si>
    <t>RKHM3</t>
  </si>
  <si>
    <t>MTNF3</t>
  </si>
  <si>
    <t>LKLB3</t>
  </si>
  <si>
    <t>BNCS1</t>
  </si>
  <si>
    <t>BEDP3B</t>
  </si>
  <si>
    <t>FORE31</t>
  </si>
  <si>
    <t>FORE32</t>
  </si>
</sst>
</file>

<file path=xl/styles.xml><?xml version="1.0" encoding="utf-8"?>
<styleSheet xmlns="http://schemas.openxmlformats.org/spreadsheetml/2006/main" xmlns:mc="http://schemas.openxmlformats.org/markup-compatibility/2006" xmlns:x14ac="http://schemas.microsoft.com/office/spreadsheetml/2009/9/ac" mc:Ignorable="x14ac">
  <numFmts count="21">
    <numFmt numFmtId="43" formatCode="_-* #,##0.00_-;\-* #,##0.00_-;_-* &quot;-&quot;??_-;_-@_-"/>
    <numFmt numFmtId="164" formatCode="0.00_ ;[Red]\-0.00\ "/>
    <numFmt numFmtId="165" formatCode="0.000"/>
    <numFmt numFmtId="166" formatCode="#,##0.000"/>
    <numFmt numFmtId="167" formatCode="_(?,???,??0.000_);[Red]\(?,???,??0.000\);_(?,???,???.???_)"/>
    <numFmt numFmtId="168" formatCode="_(?,???,??0.00_);[Red]\(?,???,??0.00\);_(?,???,???.??_)"/>
    <numFmt numFmtId="169" formatCode="#"/>
    <numFmt numFmtId="170" formatCode="\ _(???,???,??0.000_);[Red]\ \(???,???,??0.000\);"/>
    <numFmt numFmtId="171" formatCode="\ _(???,???,??0.00_);[Red]\ \(???,???,??0.00\);"/>
    <numFmt numFmtId="172" formatCode="0000"/>
    <numFmt numFmtId="173" formatCode="00000"/>
    <numFmt numFmtId="174" formatCode="0.000_ ;[Red]\-0.000\ "/>
    <numFmt numFmtId="175" formatCode="0.000_ ;[White]\-0.000\ "/>
    <numFmt numFmtId="176" formatCode="0.000_ ;\-0.000\ "/>
    <numFmt numFmtId="177" formatCode="0.00;[Red]\-0.00;?;"/>
    <numFmt numFmtId="178" formatCode="0.000;[Red]\-0.000;?;"/>
    <numFmt numFmtId="179" formatCode="#,##0;\-#,##0;;"/>
    <numFmt numFmtId="180" formatCode="#,##0;[Red]\-#,##0;;"/>
    <numFmt numFmtId="181" formatCode="dd/mm/yy;@"/>
    <numFmt numFmtId="182" formatCode="[Black]\ _(???,??0.000_);[Red]\ \(???,??0.000\);;[Cyan]@"/>
    <numFmt numFmtId="183" formatCode="[Black]\ _(???,??0.00_);[Red]\ \(???,??0.00\);;[Cyan]@"/>
  </numFmts>
  <fonts count="35"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0"/>
      <color indexed="8"/>
      <name val="Arial"/>
      <family val="2"/>
    </font>
    <font>
      <sz val="8"/>
      <name val="Arial"/>
      <family val="2"/>
    </font>
    <font>
      <sz val="10"/>
      <name val="Arial"/>
      <family val="2"/>
    </font>
    <font>
      <b/>
      <sz val="10"/>
      <name val="Arial"/>
      <family val="2"/>
    </font>
    <font>
      <sz val="14"/>
      <name val="Arial"/>
      <family val="2"/>
    </font>
    <font>
      <b/>
      <sz val="8"/>
      <name val="Arial"/>
      <family val="2"/>
    </font>
    <font>
      <sz val="8"/>
      <name val="Arial"/>
      <family val="2"/>
    </font>
    <font>
      <b/>
      <sz val="11"/>
      <color theme="3"/>
      <name val="Arial"/>
      <family val="2"/>
    </font>
    <font>
      <sz val="9"/>
      <color rgb="FF3F3F76"/>
      <name val="Arial"/>
      <family val="2"/>
    </font>
    <font>
      <u/>
      <sz val="10"/>
      <color theme="10"/>
      <name val="Arial"/>
      <family val="2"/>
    </font>
    <font>
      <u/>
      <sz val="10"/>
      <color theme="10"/>
      <name val="Arial"/>
      <family val="2"/>
    </font>
    <font>
      <sz val="11"/>
      <name val="Arial"/>
      <family val="2"/>
    </font>
    <font>
      <b/>
      <sz val="9"/>
      <color rgb="FF3F3F76"/>
      <name val="Arial"/>
      <family val="2"/>
    </font>
    <font>
      <b/>
      <sz val="14"/>
      <color theme="3"/>
      <name val="Arial"/>
      <family val="2"/>
    </font>
    <font>
      <sz val="10"/>
      <color indexed="8"/>
      <name val="Calibri"/>
      <family val="2"/>
    </font>
    <font>
      <b/>
      <sz val="13"/>
      <color theme="3"/>
      <name val="Arial"/>
      <family val="2"/>
    </font>
    <font>
      <sz val="11"/>
      <color theme="0"/>
      <name val="Arial"/>
      <family val="2"/>
    </font>
    <font>
      <b/>
      <sz val="11"/>
      <name val="Arial"/>
      <family val="2"/>
    </font>
    <font>
      <b/>
      <sz val="11"/>
      <color theme="0"/>
      <name val="Arial"/>
      <family val="2"/>
    </font>
    <font>
      <b/>
      <sz val="11"/>
      <color indexed="8"/>
      <name val="Arial"/>
      <family val="2"/>
    </font>
    <font>
      <b/>
      <sz val="10"/>
      <color indexed="8"/>
      <name val="Arial"/>
      <family val="2"/>
    </font>
    <font>
      <b/>
      <sz val="10"/>
      <color rgb="FFFF0000"/>
      <name val="Arial"/>
      <family val="2"/>
    </font>
    <font>
      <sz val="10"/>
      <color theme="0"/>
      <name val="Arial"/>
      <family val="2"/>
    </font>
    <font>
      <b/>
      <sz val="10"/>
      <color theme="0"/>
      <name val="Arial"/>
      <family val="2"/>
    </font>
    <font>
      <sz val="10"/>
      <name val="Calibri"/>
      <family val="2"/>
      <scheme val="minor"/>
    </font>
    <font>
      <b/>
      <sz val="12"/>
      <color theme="3"/>
      <name val="Arial"/>
      <family val="2"/>
    </font>
    <font>
      <sz val="10"/>
      <color theme="1"/>
      <name val="Arial"/>
      <family val="2"/>
    </font>
    <font>
      <sz val="11"/>
      <color theme="3"/>
      <name val="Arial"/>
      <family val="2"/>
    </font>
    <font>
      <sz val="11"/>
      <color rgb="FF9C6500"/>
      <name val="Calibri"/>
      <family val="2"/>
      <scheme val="minor"/>
    </font>
    <font>
      <sz val="10"/>
      <color theme="1"/>
      <name val="Calibri"/>
      <family val="2"/>
      <scheme val="minor"/>
    </font>
    <font>
      <sz val="11"/>
      <color rgb="FFFF00FF"/>
      <name val="Calibri"/>
      <family val="2"/>
      <scheme val="minor"/>
    </font>
  </fonts>
  <fills count="38">
    <fill>
      <patternFill patternType="none"/>
    </fill>
    <fill>
      <patternFill patternType="gray125"/>
    </fill>
    <fill>
      <patternFill patternType="solid">
        <fgColor indexed="9"/>
        <bgColor indexed="64"/>
      </patternFill>
    </fill>
    <fill>
      <patternFill patternType="solid">
        <fgColor indexed="22"/>
        <bgColor indexed="55"/>
      </patternFill>
    </fill>
    <fill>
      <patternFill patternType="solid">
        <fgColor indexed="22"/>
        <bgColor indexed="64"/>
      </patternFill>
    </fill>
    <fill>
      <patternFill patternType="solid">
        <fgColor rgb="FFFFCC99"/>
      </patternFill>
    </fill>
    <fill>
      <patternFill patternType="solid">
        <fgColor theme="4" tint="0.59999389629810485"/>
        <bgColor indexed="65"/>
      </patternFill>
    </fill>
    <fill>
      <patternFill patternType="solid">
        <fgColor indexed="47"/>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rgb="FFFFCC99"/>
        <bgColor indexed="64"/>
      </patternFill>
    </fill>
    <fill>
      <patternFill patternType="solid">
        <fgColor indexed="26"/>
        <bgColor indexed="64"/>
      </patternFill>
    </fill>
    <fill>
      <patternFill patternType="solid">
        <fgColor theme="2" tint="-9.9978637043366805E-2"/>
        <bgColor indexed="64"/>
      </patternFill>
    </fill>
    <fill>
      <patternFill patternType="solid">
        <fgColor theme="2"/>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0"/>
        <bgColor indexed="64"/>
      </patternFill>
    </fill>
    <fill>
      <patternFill patternType="solid">
        <fgColor rgb="FFFF0000"/>
        <bgColor indexed="64"/>
      </patternFill>
    </fill>
    <fill>
      <patternFill patternType="solid">
        <fgColor rgb="FFFFC000"/>
        <bgColor indexed="64"/>
      </patternFill>
    </fill>
    <fill>
      <patternFill patternType="solid">
        <fgColor rgb="FF00B050"/>
        <bgColor indexed="64"/>
      </patternFill>
    </fill>
    <fill>
      <patternFill patternType="solid">
        <fgColor theme="1"/>
        <bgColor indexed="64"/>
      </patternFill>
    </fill>
    <fill>
      <patternFill patternType="solid">
        <fgColor rgb="FFFFFF00"/>
        <bgColor indexed="64"/>
      </patternFill>
    </fill>
    <fill>
      <patternFill patternType="solid">
        <fgColor theme="8" tint="0.79998168889431442"/>
        <bgColor indexed="64"/>
      </patternFill>
    </fill>
    <fill>
      <patternFill patternType="solid">
        <fgColor theme="4"/>
      </patternFill>
    </fill>
    <fill>
      <patternFill patternType="solid">
        <fgColor theme="5" tint="0.39997558519241921"/>
        <bgColor indexed="65"/>
      </patternFill>
    </fill>
    <fill>
      <patternFill patternType="solid">
        <fgColor theme="7"/>
      </patternFill>
    </fill>
    <fill>
      <patternFill patternType="solid">
        <fgColor theme="7" tint="0.59999389629810485"/>
        <bgColor indexed="65"/>
      </patternFill>
    </fill>
    <fill>
      <patternFill patternType="solid">
        <fgColor theme="9"/>
      </patternFill>
    </fill>
    <fill>
      <patternFill patternType="solid">
        <fgColor theme="4" tint="0.79998168889431442"/>
        <bgColor indexed="64"/>
      </patternFill>
    </fill>
    <fill>
      <patternFill patternType="solid">
        <fgColor rgb="FFFFBE82"/>
        <bgColor indexed="64"/>
      </patternFill>
    </fill>
    <fill>
      <patternFill patternType="solid">
        <fgColor rgb="FFCCFFCC"/>
        <bgColor indexed="64"/>
      </patternFill>
    </fill>
    <fill>
      <patternFill patternType="solid">
        <fgColor rgb="FF8CFFCC"/>
        <bgColor indexed="64"/>
      </patternFill>
    </fill>
    <fill>
      <patternFill patternType="solid">
        <fgColor theme="9" tint="0.39997558519241921"/>
        <bgColor indexed="64"/>
      </patternFill>
    </fill>
    <fill>
      <patternFill patternType="solid">
        <fgColor rgb="FFB4FFCC"/>
        <bgColor indexed="64"/>
      </patternFill>
    </fill>
    <fill>
      <patternFill patternType="solid">
        <fgColor rgb="FFB8D2BB"/>
        <bgColor indexed="64"/>
      </patternFill>
    </fill>
    <fill>
      <patternFill patternType="solid">
        <fgColor rgb="FFFFEB9C"/>
      </patternFill>
    </fill>
    <fill>
      <patternFill patternType="solid">
        <fgColor rgb="FFFFFFCC"/>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7F7F7F"/>
      </left>
      <right style="thin">
        <color rgb="FF7F7F7F"/>
      </right>
      <top style="thin">
        <color rgb="FF7F7F7F"/>
      </top>
      <bottom style="thin">
        <color rgb="FF7F7F7F"/>
      </bottom>
      <diagonal/>
    </border>
    <border>
      <left style="thin">
        <color indexed="64"/>
      </left>
      <right/>
      <top/>
      <bottom style="thin">
        <color indexed="64"/>
      </bottom>
      <diagonal/>
    </border>
    <border>
      <left/>
      <right/>
      <top/>
      <bottom style="thin">
        <color indexed="64"/>
      </bottom>
      <diagonal/>
    </border>
    <border>
      <left/>
      <right/>
      <top/>
      <bottom style="thick">
        <color theme="4" tint="0.499984740745262"/>
      </bottom>
      <diagonal/>
    </border>
    <border>
      <left/>
      <right/>
      <top/>
      <bottom style="medium">
        <color theme="4" tint="0.39997558519241921"/>
      </bottom>
      <diagonal/>
    </border>
    <border>
      <left style="thin">
        <color indexed="64"/>
      </left>
      <right/>
      <top/>
      <bottom/>
      <diagonal/>
    </border>
    <border>
      <left/>
      <right style="thin">
        <color indexed="64"/>
      </right>
      <top/>
      <bottom/>
      <diagonal/>
    </border>
    <border>
      <left style="thin">
        <color theme="0"/>
      </left>
      <right style="thin">
        <color theme="0"/>
      </right>
      <top style="thin">
        <color indexed="64"/>
      </top>
      <bottom style="thin">
        <color theme="0"/>
      </bottom>
      <diagonal/>
    </border>
    <border>
      <left style="thin">
        <color theme="0"/>
      </left>
      <right style="thin">
        <color theme="0"/>
      </right>
      <top style="thin">
        <color theme="0"/>
      </top>
      <bottom style="thin">
        <color theme="0"/>
      </bottom>
      <diagonal/>
    </border>
    <border>
      <left style="thin">
        <color theme="0"/>
      </left>
      <right style="thin">
        <color theme="0"/>
      </right>
      <top/>
      <bottom style="thin">
        <color theme="0"/>
      </bottom>
      <diagonal/>
    </border>
    <border>
      <left style="thin">
        <color theme="0"/>
      </left>
      <right/>
      <top/>
      <bottom style="thin">
        <color theme="0"/>
      </bottom>
      <diagonal/>
    </border>
    <border>
      <left/>
      <right style="thin">
        <color theme="0"/>
      </right>
      <top/>
      <bottom style="thin">
        <color theme="0"/>
      </bottom>
      <diagonal/>
    </border>
    <border>
      <left style="thin">
        <color theme="0"/>
      </left>
      <right/>
      <top style="thin">
        <color theme="0"/>
      </top>
      <bottom/>
      <diagonal/>
    </border>
    <border>
      <left/>
      <right style="thin">
        <color theme="0"/>
      </right>
      <top style="thin">
        <color theme="0"/>
      </top>
      <bottom/>
      <diagonal/>
    </border>
    <border>
      <left/>
      <right style="thin">
        <color theme="0"/>
      </right>
      <top style="thin">
        <color theme="0"/>
      </top>
      <bottom style="thin">
        <color theme="0"/>
      </bottom>
      <diagonal/>
    </border>
    <border>
      <left/>
      <right style="thin">
        <color indexed="64"/>
      </right>
      <top/>
      <bottom style="thin">
        <color indexed="64"/>
      </bottom>
      <diagonal/>
    </border>
  </borders>
  <cellStyleXfs count="22">
    <xf numFmtId="0" fontId="0" fillId="0" borderId="0"/>
    <xf numFmtId="0" fontId="4" fillId="0" borderId="0"/>
    <xf numFmtId="0" fontId="11" fillId="0" borderId="0" applyNumberFormat="0" applyFill="0" applyBorder="0" applyAlignment="0" applyProtection="0"/>
    <xf numFmtId="0" fontId="12" fillId="5" borderId="7" applyNumberFormat="0" applyAlignment="0" applyProtection="0"/>
    <xf numFmtId="0" fontId="13" fillId="0" borderId="0" applyNumberFormat="0" applyFill="0" applyBorder="0" applyAlignment="0" applyProtection="0">
      <alignment vertical="top"/>
      <protection locked="0"/>
    </xf>
    <xf numFmtId="0" fontId="19" fillId="0" borderId="10" applyNumberFormat="0" applyFill="0" applyAlignment="0" applyProtection="0"/>
    <xf numFmtId="0" fontId="11" fillId="0" borderId="11" applyNumberFormat="0" applyFill="0" applyAlignment="0" applyProtection="0"/>
    <xf numFmtId="0" fontId="6" fillId="0" borderId="0"/>
    <xf numFmtId="43" fontId="6" fillId="0" borderId="0" applyFont="0" applyFill="0" applyBorder="0" applyAlignment="0" applyProtection="0"/>
    <xf numFmtId="0" fontId="3" fillId="0" borderId="0"/>
    <xf numFmtId="0" fontId="6" fillId="0" borderId="0"/>
    <xf numFmtId="0" fontId="26" fillId="24" borderId="0" applyNumberFormat="0" applyBorder="0" applyAlignment="0" applyProtection="0"/>
    <xf numFmtId="0" fontId="26" fillId="26" borderId="0" applyNumberFormat="0" applyBorder="0" applyAlignment="0" applyProtection="0"/>
    <xf numFmtId="0" fontId="26" fillId="28" borderId="0" applyNumberFormat="0" applyBorder="0" applyAlignment="0" applyProtection="0"/>
    <xf numFmtId="0" fontId="30" fillId="6" borderId="0" applyNumberFormat="0" applyBorder="0" applyAlignment="0" applyProtection="0"/>
    <xf numFmtId="0" fontId="30" fillId="27" borderId="0" applyNumberFormat="0" applyBorder="0" applyAlignment="0" applyProtection="0"/>
    <xf numFmtId="0" fontId="26" fillId="25" borderId="0" applyNumberFormat="0" applyBorder="0" applyAlignment="0" applyProtection="0"/>
    <xf numFmtId="0" fontId="2" fillId="0" borderId="0"/>
    <xf numFmtId="0" fontId="1" fillId="0" borderId="0"/>
    <xf numFmtId="0" fontId="1" fillId="0" borderId="0"/>
    <xf numFmtId="0" fontId="1" fillId="0" borderId="0"/>
    <xf numFmtId="0" fontId="32" fillId="36" borderId="0" applyNumberFormat="0" applyBorder="0" applyAlignment="0" applyProtection="0"/>
  </cellStyleXfs>
  <cellXfs count="339">
    <xf numFmtId="0" fontId="0" fillId="0" borderId="0" xfId="0"/>
    <xf numFmtId="0" fontId="6" fillId="0" borderId="1" xfId="0" applyFont="1" applyBorder="1" applyAlignment="1">
      <alignment vertical="center" wrapText="1"/>
    </xf>
    <xf numFmtId="0" fontId="0" fillId="2" borderId="0" xfId="0" applyFill="1" applyAlignment="1">
      <alignment vertical="center"/>
    </xf>
    <xf numFmtId="0" fontId="0" fillId="2" borderId="0" xfId="0" applyFill="1" applyAlignment="1">
      <alignment horizontal="center" vertical="center"/>
    </xf>
    <xf numFmtId="0" fontId="0" fillId="2" borderId="0" xfId="0" applyFill="1"/>
    <xf numFmtId="164" fontId="0" fillId="2" borderId="0" xfId="0" applyNumberFormat="1" applyFill="1" applyAlignment="1">
      <alignment horizontal="center" vertical="center"/>
    </xf>
    <xf numFmtId="165" fontId="0" fillId="2" borderId="0" xfId="0" applyNumberFormat="1" applyFill="1" applyAlignment="1">
      <alignment horizontal="center" vertical="center"/>
    </xf>
    <xf numFmtId="0" fontId="0" fillId="2" borderId="1" xfId="0" applyFill="1" applyBorder="1" applyAlignment="1">
      <alignment vertical="center"/>
    </xf>
    <xf numFmtId="0" fontId="0" fillId="2" borderId="1" xfId="0" applyFill="1" applyBorder="1" applyAlignment="1">
      <alignment horizontal="center" vertical="center"/>
    </xf>
    <xf numFmtId="2" fontId="0" fillId="2" borderId="0" xfId="0" applyNumberFormat="1" applyFill="1" applyAlignment="1">
      <alignment horizontal="center" vertical="center"/>
    </xf>
    <xf numFmtId="166" fontId="0" fillId="2" borderId="0" xfId="0" applyNumberFormat="1" applyFill="1" applyAlignment="1">
      <alignment horizontal="center" vertical="center"/>
    </xf>
    <xf numFmtId="0" fontId="8" fillId="2" borderId="0" xfId="0" applyFont="1" applyFill="1" applyAlignment="1">
      <alignment vertical="center"/>
    </xf>
    <xf numFmtId="0" fontId="6" fillId="0" borderId="0" xfId="0" applyFont="1" applyBorder="1" applyAlignment="1">
      <alignment wrapText="1"/>
    </xf>
    <xf numFmtId="0" fontId="7" fillId="0" borderId="0" xfId="0" applyFont="1" applyBorder="1" applyAlignment="1">
      <alignment vertical="top" wrapText="1"/>
    </xf>
    <xf numFmtId="0" fontId="0" fillId="0" borderId="0" xfId="0" applyBorder="1"/>
    <xf numFmtId="0" fontId="13" fillId="2" borderId="0" xfId="4" applyFill="1" applyAlignment="1" applyProtection="1">
      <alignment vertical="center"/>
      <protection hidden="1"/>
    </xf>
    <xf numFmtId="0" fontId="14" fillId="2" borderId="0" xfId="4" applyFont="1" applyFill="1" applyAlignment="1" applyProtection="1">
      <alignment vertical="center"/>
    </xf>
    <xf numFmtId="0" fontId="6" fillId="0" borderId="1" xfId="0" quotePrefix="1" applyFont="1" applyBorder="1" applyAlignment="1">
      <alignment horizontal="left" vertical="top" wrapText="1"/>
    </xf>
    <xf numFmtId="0" fontId="7" fillId="7" borderId="1" xfId="0" applyFont="1" applyFill="1" applyBorder="1" applyAlignment="1" applyProtection="1">
      <alignment vertical="center" wrapText="1"/>
      <protection locked="0"/>
    </xf>
    <xf numFmtId="0" fontId="15" fillId="4" borderId="1" xfId="0" applyFont="1" applyFill="1" applyBorder="1" applyAlignment="1" applyProtection="1">
      <alignment horizontal="center" vertical="center" wrapText="1"/>
      <protection locked="0"/>
    </xf>
    <xf numFmtId="167" fontId="0" fillId="9" borderId="1" xfId="0" applyNumberFormat="1" applyFill="1" applyBorder="1" applyAlignment="1" applyProtection="1">
      <alignment horizontal="center" vertical="center"/>
      <protection locked="0"/>
    </xf>
    <xf numFmtId="168" fontId="0" fillId="10" borderId="1" xfId="0" applyNumberFormat="1" applyFill="1" applyBorder="1" applyAlignment="1" applyProtection="1">
      <alignment horizontal="center" vertical="center"/>
      <protection locked="0"/>
    </xf>
    <xf numFmtId="0" fontId="7" fillId="7" borderId="1" xfId="0" applyFont="1" applyFill="1" applyBorder="1" applyAlignment="1" applyProtection="1">
      <alignment horizontal="center" vertical="center" wrapText="1"/>
      <protection locked="0"/>
    </xf>
    <xf numFmtId="0" fontId="6" fillId="2" borderId="0" xfId="0" applyFont="1" applyFill="1" applyAlignment="1">
      <alignment vertical="center"/>
    </xf>
    <xf numFmtId="0" fontId="0" fillId="0" borderId="0" xfId="0" applyProtection="1">
      <protection locked="0"/>
    </xf>
    <xf numFmtId="0" fontId="7" fillId="7" borderId="1" xfId="0" applyFont="1" applyFill="1" applyBorder="1" applyAlignment="1" applyProtection="1">
      <alignment horizontal="center" vertical="center" wrapText="1"/>
    </xf>
    <xf numFmtId="165" fontId="6" fillId="3" borderId="1" xfId="0" applyNumberFormat="1" applyFont="1" applyFill="1" applyBorder="1" applyAlignment="1" applyProtection="1">
      <alignment horizontal="center" vertical="center"/>
    </xf>
    <xf numFmtId="165" fontId="6" fillId="4" borderId="1" xfId="0" applyNumberFormat="1" applyFont="1" applyFill="1" applyBorder="1" applyAlignment="1" applyProtection="1">
      <alignment horizontal="center" vertical="center"/>
    </xf>
    <xf numFmtId="49" fontId="15" fillId="8" borderId="1" xfId="0" applyNumberFormat="1" applyFont="1" applyFill="1" applyBorder="1" applyAlignment="1" applyProtection="1">
      <alignment horizontal="center" vertical="center" wrapText="1"/>
      <protection locked="0"/>
    </xf>
    <xf numFmtId="0" fontId="7" fillId="7" borderId="1" xfId="0" quotePrefix="1" applyFont="1" applyFill="1" applyBorder="1" applyAlignment="1">
      <alignment horizontal="center" vertical="center" wrapText="1"/>
    </xf>
    <xf numFmtId="170" fontId="18" fillId="12" borderId="1" xfId="0" applyNumberFormat="1" applyFont="1" applyFill="1" applyBorder="1" applyAlignment="1" applyProtection="1">
      <alignment horizontal="center" vertical="center"/>
      <protection locked="0"/>
    </xf>
    <xf numFmtId="171" fontId="18" fillId="12" borderId="1" xfId="0" applyNumberFormat="1" applyFont="1" applyFill="1" applyBorder="1" applyAlignment="1" applyProtection="1">
      <alignment horizontal="center" vertical="center"/>
      <protection locked="0"/>
    </xf>
    <xf numFmtId="170" fontId="18" fillId="14" borderId="1" xfId="0" applyNumberFormat="1" applyFont="1" applyFill="1" applyBorder="1" applyAlignment="1" applyProtection="1">
      <alignment horizontal="center" vertical="center"/>
      <protection locked="0"/>
    </xf>
    <xf numFmtId="171" fontId="18" fillId="14" borderId="1" xfId="0" applyNumberFormat="1" applyFont="1" applyFill="1" applyBorder="1" applyAlignment="1" applyProtection="1">
      <alignment horizontal="center" vertical="center"/>
      <protection locked="0"/>
    </xf>
    <xf numFmtId="0" fontId="7" fillId="13" borderId="1" xfId="0" quotePrefix="1" applyFont="1" applyFill="1" applyBorder="1" applyAlignment="1">
      <alignment horizontal="center" vertical="center" wrapText="1"/>
    </xf>
    <xf numFmtId="171" fontId="18" fillId="15" borderId="1" xfId="0" applyNumberFormat="1" applyFont="1" applyFill="1" applyBorder="1" applyAlignment="1" applyProtection="1">
      <alignment horizontal="center" vertical="center"/>
      <protection locked="0"/>
    </xf>
    <xf numFmtId="0" fontId="7" fillId="16" borderId="1" xfId="0" quotePrefix="1" applyFont="1" applyFill="1" applyBorder="1" applyAlignment="1">
      <alignment horizontal="center" vertical="center" wrapText="1"/>
    </xf>
    <xf numFmtId="49" fontId="6" fillId="9" borderId="1" xfId="0" applyNumberFormat="1" applyFont="1" applyFill="1" applyBorder="1" applyAlignment="1" applyProtection="1">
      <alignment horizontal="left" vertical="top" wrapText="1"/>
      <protection locked="0"/>
    </xf>
    <xf numFmtId="49" fontId="0" fillId="9" borderId="1" xfId="0" applyNumberFormat="1" applyFill="1" applyBorder="1" applyAlignment="1" applyProtection="1">
      <alignment horizontal="left" vertical="top" wrapText="1"/>
      <protection locked="0"/>
    </xf>
    <xf numFmtId="170" fontId="18" fillId="9" borderId="1" xfId="0" applyNumberFormat="1" applyFont="1" applyFill="1" applyBorder="1" applyAlignment="1" applyProtection="1">
      <alignment horizontal="center" vertical="center"/>
      <protection locked="0"/>
    </xf>
    <xf numFmtId="171" fontId="18" fillId="9" borderId="1" xfId="0" applyNumberFormat="1" applyFont="1" applyFill="1" applyBorder="1" applyAlignment="1" applyProtection="1">
      <alignment horizontal="center" vertical="center"/>
      <protection locked="0"/>
    </xf>
    <xf numFmtId="49" fontId="0" fillId="14" borderId="1" xfId="0" applyNumberFormat="1" applyFill="1" applyBorder="1" applyAlignment="1" applyProtection="1">
      <alignment horizontal="left" vertical="top" wrapText="1"/>
      <protection locked="0"/>
    </xf>
    <xf numFmtId="0" fontId="7" fillId="7" borderId="1" xfId="0" quotePrefix="1" applyFont="1" applyFill="1" applyBorder="1" applyAlignment="1" applyProtection="1">
      <alignment horizontal="center" vertical="center" wrapText="1"/>
    </xf>
    <xf numFmtId="174" fontId="21" fillId="9" borderId="1" xfId="0" applyNumberFormat="1" applyFont="1" applyFill="1" applyBorder="1" applyAlignment="1" applyProtection="1">
      <alignment horizontal="center" vertical="center"/>
      <protection locked="0"/>
    </xf>
    <xf numFmtId="174" fontId="21" fillId="3" borderId="1" xfId="0" applyNumberFormat="1" applyFont="1" applyFill="1" applyBorder="1" applyAlignment="1" applyProtection="1">
      <alignment horizontal="center" vertical="center"/>
      <protection locked="0"/>
    </xf>
    <xf numFmtId="2" fontId="21" fillId="10" borderId="1" xfId="0" applyNumberFormat="1" applyFont="1" applyFill="1" applyBorder="1" applyAlignment="1" applyProtection="1">
      <alignment horizontal="center" vertical="center"/>
      <protection locked="0"/>
    </xf>
    <xf numFmtId="169" fontId="21" fillId="3" borderId="1" xfId="0" applyNumberFormat="1" applyFont="1" applyFill="1" applyBorder="1" applyAlignment="1" applyProtection="1">
      <alignment horizontal="center" vertical="center"/>
      <protection locked="0"/>
    </xf>
    <xf numFmtId="0" fontId="21" fillId="8" borderId="1" xfId="0" applyFont="1" applyFill="1" applyBorder="1" applyAlignment="1" applyProtection="1">
      <alignment horizontal="center" vertical="center" wrapText="1"/>
      <protection locked="0"/>
    </xf>
    <xf numFmtId="174" fontId="21" fillId="19" borderId="1" xfId="0" applyNumberFormat="1" applyFont="1" applyFill="1" applyBorder="1" applyAlignment="1" applyProtection="1">
      <alignment horizontal="center" vertical="center"/>
      <protection locked="0"/>
    </xf>
    <xf numFmtId="165" fontId="22" fillId="20" borderId="1" xfId="0" applyNumberFormat="1" applyFont="1" applyFill="1" applyBorder="1" applyAlignment="1" applyProtection="1">
      <alignment horizontal="center" vertical="center"/>
      <protection locked="0"/>
    </xf>
    <xf numFmtId="174" fontId="21" fillId="22" borderId="1" xfId="0" applyNumberFormat="1" applyFont="1" applyFill="1" applyBorder="1" applyAlignment="1" applyProtection="1">
      <alignment horizontal="center" vertical="center"/>
      <protection locked="0"/>
    </xf>
    <xf numFmtId="175" fontId="22" fillId="18" borderId="1" xfId="0" applyNumberFormat="1" applyFont="1" applyFill="1" applyBorder="1" applyAlignment="1" applyProtection="1">
      <alignment horizontal="center" vertical="center"/>
      <protection locked="0"/>
    </xf>
    <xf numFmtId="174" fontId="22" fillId="19" borderId="1" xfId="0" applyNumberFormat="1" applyFont="1" applyFill="1" applyBorder="1" applyAlignment="1" applyProtection="1">
      <alignment horizontal="center" vertical="center"/>
      <protection locked="0"/>
    </xf>
    <xf numFmtId="164" fontId="21" fillId="10" borderId="1" xfId="0" applyNumberFormat="1" applyFont="1" applyFill="1" applyBorder="1" applyAlignment="1" applyProtection="1">
      <alignment horizontal="center" vertical="center"/>
      <protection locked="0"/>
    </xf>
    <xf numFmtId="164" fontId="21" fillId="3" borderId="1" xfId="0" applyNumberFormat="1" applyFont="1" applyFill="1" applyBorder="1" applyAlignment="1" applyProtection="1">
      <alignment horizontal="center" vertical="center"/>
      <protection locked="0"/>
    </xf>
    <xf numFmtId="174" fontId="22" fillId="20" borderId="1" xfId="0" applyNumberFormat="1" applyFont="1" applyFill="1" applyBorder="1" applyAlignment="1" applyProtection="1">
      <alignment horizontal="center" vertical="center"/>
      <protection locked="0"/>
    </xf>
    <xf numFmtId="174" fontId="21" fillId="3" borderId="1" xfId="0" applyNumberFormat="1" applyFont="1" applyFill="1" applyBorder="1" applyAlignment="1" applyProtection="1">
      <alignment horizontal="center" vertical="center"/>
    </xf>
    <xf numFmtId="176" fontId="22" fillId="20" borderId="1" xfId="0" applyNumberFormat="1" applyFont="1" applyFill="1" applyBorder="1" applyAlignment="1" applyProtection="1">
      <alignment horizontal="center" vertical="center"/>
      <protection locked="0"/>
    </xf>
    <xf numFmtId="165" fontId="21" fillId="3" borderId="1" xfId="0" applyNumberFormat="1" applyFont="1" applyFill="1" applyBorder="1" applyAlignment="1" applyProtection="1">
      <alignment horizontal="center" vertical="center"/>
    </xf>
    <xf numFmtId="165" fontId="21" fillId="4" borderId="1" xfId="0" applyNumberFormat="1" applyFont="1" applyFill="1" applyBorder="1" applyAlignment="1" applyProtection="1">
      <alignment horizontal="center" vertical="center"/>
    </xf>
    <xf numFmtId="174" fontId="6" fillId="3" borderId="1" xfId="0" applyNumberFormat="1" applyFont="1" applyFill="1" applyBorder="1" applyAlignment="1" applyProtection="1">
      <alignment horizontal="center" vertical="center"/>
      <protection locked="0"/>
    </xf>
    <xf numFmtId="49" fontId="6" fillId="9" borderId="1" xfId="0" quotePrefix="1" applyNumberFormat="1" applyFont="1" applyFill="1" applyBorder="1" applyAlignment="1" applyProtection="1">
      <alignment horizontal="left" vertical="center" wrapText="1"/>
      <protection locked="0"/>
    </xf>
    <xf numFmtId="49" fontId="6" fillId="9" borderId="1" xfId="0" applyNumberFormat="1" applyFont="1" applyFill="1" applyBorder="1" applyAlignment="1" applyProtection="1">
      <alignment horizontal="left" vertical="center" wrapText="1"/>
      <protection locked="0"/>
    </xf>
    <xf numFmtId="49" fontId="0" fillId="9" borderId="1" xfId="0" applyNumberFormat="1" applyFill="1" applyBorder="1" applyAlignment="1" applyProtection="1">
      <alignment horizontal="left" vertical="center" wrapText="1"/>
      <protection locked="0"/>
    </xf>
    <xf numFmtId="175" fontId="22" fillId="21" borderId="1" xfId="0" applyNumberFormat="1" applyFont="1" applyFill="1" applyBorder="1" applyAlignment="1" applyProtection="1">
      <alignment horizontal="center" vertical="center"/>
      <protection locked="0"/>
    </xf>
    <xf numFmtId="0" fontId="15" fillId="8" borderId="1" xfId="0" applyFont="1" applyFill="1" applyBorder="1" applyAlignment="1" applyProtection="1">
      <alignment horizontal="center" vertical="center" wrapText="1"/>
      <protection locked="0"/>
    </xf>
    <xf numFmtId="177" fontId="21" fillId="10" borderId="1" xfId="0" applyNumberFormat="1" applyFont="1" applyFill="1" applyBorder="1" applyAlignment="1" applyProtection="1">
      <alignment horizontal="center" vertical="center"/>
    </xf>
    <xf numFmtId="169" fontId="21" fillId="3" borderId="1" xfId="0" applyNumberFormat="1" applyFont="1" applyFill="1" applyBorder="1" applyAlignment="1" applyProtection="1">
      <alignment horizontal="center" vertical="center"/>
    </xf>
    <xf numFmtId="0" fontId="0" fillId="17" borderId="0" xfId="0" applyFill="1"/>
    <xf numFmtId="0" fontId="6" fillId="2" borderId="0" xfId="7" applyFont="1" applyFill="1" applyAlignment="1">
      <alignment vertical="center"/>
    </xf>
    <xf numFmtId="0" fontId="8" fillId="2" borderId="0" xfId="7" applyFont="1" applyFill="1" applyAlignment="1">
      <alignment vertical="center"/>
    </xf>
    <xf numFmtId="0" fontId="6" fillId="9" borderId="1" xfId="7" applyNumberFormat="1" applyFont="1" applyFill="1" applyBorder="1" applyAlignment="1">
      <alignment horizontal="center" vertical="center" wrapText="1"/>
    </xf>
    <xf numFmtId="1" fontId="6" fillId="9" borderId="1" xfId="7" applyNumberFormat="1" applyFont="1" applyFill="1" applyBorder="1" applyAlignment="1" applyProtection="1">
      <alignment horizontal="left" vertical="center" wrapText="1"/>
      <protection locked="0"/>
    </xf>
    <xf numFmtId="49" fontId="6" fillId="9" borderId="1" xfId="7" applyNumberFormat="1" applyFont="1" applyFill="1" applyBorder="1" applyAlignment="1">
      <alignment horizontal="center" vertical="center" wrapText="1"/>
    </xf>
    <xf numFmtId="0" fontId="6" fillId="9" borderId="1" xfId="7" applyNumberFormat="1" applyFont="1" applyFill="1" applyBorder="1" applyAlignment="1" applyProtection="1">
      <alignment horizontal="left" vertical="center" wrapText="1"/>
      <protection locked="0"/>
    </xf>
    <xf numFmtId="0" fontId="6" fillId="2" borderId="0" xfId="7" applyFont="1" applyFill="1" applyAlignment="1">
      <alignment horizontal="center" vertical="center"/>
    </xf>
    <xf numFmtId="166" fontId="6" fillId="2" borderId="0" xfId="7" applyNumberFormat="1" applyFont="1" applyFill="1" applyAlignment="1">
      <alignment horizontal="center" vertical="center"/>
    </xf>
    <xf numFmtId="0" fontId="6" fillId="2" borderId="0" xfId="7" applyFont="1" applyFill="1"/>
    <xf numFmtId="0" fontId="21" fillId="17" borderId="1" xfId="0" applyNumberFormat="1" applyFont="1" applyFill="1" applyBorder="1" applyAlignment="1" applyProtection="1">
      <alignment horizontal="center" vertical="center" wrapText="1"/>
      <protection locked="0"/>
    </xf>
    <xf numFmtId="0" fontId="6" fillId="0" borderId="0" xfId="0" applyFont="1" applyProtection="1">
      <protection locked="0"/>
    </xf>
    <xf numFmtId="49" fontId="19" fillId="0" borderId="0" xfId="5" applyNumberFormat="1" applyFont="1" applyBorder="1" applyAlignment="1" applyProtection="1">
      <alignment vertical="center"/>
      <protection locked="0"/>
    </xf>
    <xf numFmtId="49" fontId="11" fillId="6" borderId="0" xfId="2" applyNumberFormat="1" applyFont="1" applyFill="1" applyBorder="1" applyAlignment="1" applyProtection="1">
      <alignment vertical="center" wrapText="1"/>
      <protection locked="0"/>
    </xf>
    <xf numFmtId="49" fontId="11" fillId="0" borderId="0" xfId="6" applyNumberFormat="1" applyFont="1" applyBorder="1" applyAlignment="1" applyProtection="1">
      <alignment vertical="center"/>
      <protection locked="0"/>
    </xf>
    <xf numFmtId="49" fontId="24" fillId="7" borderId="1" xfId="0" applyNumberFormat="1" applyFont="1" applyFill="1" applyBorder="1" applyAlignment="1">
      <alignment horizontal="center" vertical="center" wrapText="1"/>
    </xf>
    <xf numFmtId="0" fontId="13" fillId="0" borderId="0" xfId="4" applyAlignment="1" applyProtection="1">
      <alignment horizontal="left" vertical="top"/>
    </xf>
    <xf numFmtId="0" fontId="7" fillId="7" borderId="6" xfId="0" applyFont="1" applyFill="1" applyBorder="1" applyAlignment="1" applyProtection="1">
      <alignment vertical="center" wrapText="1"/>
      <protection locked="0"/>
    </xf>
    <xf numFmtId="0" fontId="0" fillId="17" borderId="0" xfId="0" applyFill="1" applyAlignment="1">
      <alignment vertical="center"/>
    </xf>
    <xf numFmtId="0" fontId="27" fillId="20" borderId="1" xfId="0" applyFont="1" applyFill="1" applyBorder="1" applyAlignment="1" applyProtection="1">
      <alignment horizontal="center" vertical="center" wrapText="1"/>
      <protection locked="0"/>
    </xf>
    <xf numFmtId="0" fontId="27" fillId="21" borderId="1" xfId="0" applyFont="1" applyFill="1" applyBorder="1" applyAlignment="1" applyProtection="1">
      <alignment horizontal="center" vertical="center" wrapText="1"/>
      <protection locked="0"/>
    </xf>
    <xf numFmtId="0" fontId="7" fillId="22" borderId="1" xfId="0" applyFont="1" applyFill="1" applyBorder="1" applyAlignment="1" applyProtection="1">
      <alignment horizontal="center" vertical="center" wrapText="1"/>
      <protection locked="0"/>
    </xf>
    <xf numFmtId="0" fontId="17" fillId="17" borderId="0" xfId="2" applyNumberFormat="1" applyFont="1" applyFill="1" applyBorder="1" applyAlignment="1">
      <alignment horizontal="center" vertical="center" wrapText="1"/>
    </xf>
    <xf numFmtId="0" fontId="0" fillId="17" borderId="0" xfId="0" applyFill="1" applyBorder="1"/>
    <xf numFmtId="0" fontId="0" fillId="17" borderId="0" xfId="0" applyFill="1" applyBorder="1" applyAlignment="1">
      <alignment vertical="center"/>
    </xf>
    <xf numFmtId="0" fontId="8" fillId="17" borderId="0" xfId="7" applyFont="1" applyFill="1" applyBorder="1" applyAlignment="1">
      <alignment vertical="center"/>
    </xf>
    <xf numFmtId="0" fontId="17" fillId="17" borderId="0" xfId="2" applyNumberFormat="1" applyFont="1" applyFill="1" applyBorder="1" applyAlignment="1" applyProtection="1">
      <alignment horizontal="center" vertical="center" wrapText="1"/>
    </xf>
    <xf numFmtId="0" fontId="17" fillId="17" borderId="13" xfId="2" applyNumberFormat="1" applyFont="1" applyFill="1" applyBorder="1" applyAlignment="1">
      <alignment horizontal="center" vertical="center" wrapText="1"/>
    </xf>
    <xf numFmtId="0" fontId="7" fillId="17" borderId="0" xfId="0" applyFont="1" applyFill="1" applyBorder="1" applyAlignment="1">
      <alignment horizontal="left" vertical="center" wrapText="1"/>
    </xf>
    <xf numFmtId="0" fontId="6" fillId="17" borderId="0" xfId="0" applyFont="1" applyFill="1" applyBorder="1" applyAlignment="1">
      <alignment horizontal="left" vertical="center" wrapText="1"/>
    </xf>
    <xf numFmtId="0" fontId="17" fillId="17" borderId="0" xfId="2" applyNumberFormat="1" applyFont="1" applyFill="1" applyBorder="1" applyAlignment="1">
      <alignment vertical="center" wrapText="1"/>
    </xf>
    <xf numFmtId="0" fontId="6" fillId="17" borderId="9" xfId="0" applyFont="1" applyFill="1" applyBorder="1" applyAlignment="1">
      <alignment horizontal="center" vertical="center" wrapText="1"/>
    </xf>
    <xf numFmtId="0" fontId="17" fillId="17" borderId="9" xfId="2" applyNumberFormat="1" applyFont="1" applyFill="1" applyBorder="1" applyAlignment="1">
      <alignment horizontal="center" vertical="center" wrapText="1"/>
    </xf>
    <xf numFmtId="0" fontId="7" fillId="0" borderId="6" xfId="0" applyFont="1" applyBorder="1" applyAlignment="1">
      <alignment vertical="top" wrapText="1"/>
    </xf>
    <xf numFmtId="0" fontId="7" fillId="0" borderId="1" xfId="0" applyFont="1" applyBorder="1" applyAlignment="1">
      <alignment vertical="top" wrapText="1"/>
    </xf>
    <xf numFmtId="165" fontId="0" fillId="0" borderId="1" xfId="0" applyNumberFormat="1" applyBorder="1" applyAlignment="1">
      <alignment horizontal="center" vertical="center"/>
    </xf>
    <xf numFmtId="0" fontId="6" fillId="0" borderId="1" xfId="0" applyFont="1" applyBorder="1" applyAlignment="1">
      <alignment vertical="center"/>
    </xf>
    <xf numFmtId="0" fontId="0" fillId="0" borderId="1" xfId="0" applyBorder="1" applyAlignment="1">
      <alignment horizontal="center" vertical="center"/>
    </xf>
    <xf numFmtId="0" fontId="27" fillId="18" borderId="1" xfId="0" applyFont="1" applyFill="1" applyBorder="1" applyAlignment="1" applyProtection="1">
      <alignment horizontal="center" vertical="center" wrapText="1"/>
      <protection locked="0"/>
    </xf>
    <xf numFmtId="0" fontId="7" fillId="0" borderId="6" xfId="0" applyFont="1" applyBorder="1" applyAlignment="1">
      <alignment horizontal="center" vertical="center" wrapText="1"/>
    </xf>
    <xf numFmtId="0" fontId="7" fillId="0" borderId="1" xfId="0" applyFont="1" applyBorder="1" applyAlignment="1">
      <alignment horizontal="center" vertical="center" wrapText="1"/>
    </xf>
    <xf numFmtId="0" fontId="7" fillId="0" borderId="15" xfId="0" applyFont="1" applyFill="1" applyBorder="1" applyAlignment="1">
      <alignment vertical="center" wrapText="1"/>
    </xf>
    <xf numFmtId="0" fontId="6" fillId="0" borderId="16" xfId="0" applyFont="1" applyFill="1" applyBorder="1" applyAlignment="1">
      <alignment horizontal="center" vertical="center" wrapText="1"/>
    </xf>
    <xf numFmtId="0" fontId="7" fillId="0" borderId="16" xfId="0" applyFont="1" applyFill="1" applyBorder="1" applyAlignment="1">
      <alignment vertical="center" wrapText="1"/>
    </xf>
    <xf numFmtId="0" fontId="6" fillId="0" borderId="16" xfId="0" applyFont="1" applyFill="1" applyBorder="1" applyAlignment="1">
      <alignment vertical="center" wrapText="1"/>
    </xf>
    <xf numFmtId="0" fontId="6" fillId="0" borderId="0" xfId="0" applyFont="1" applyBorder="1" applyAlignment="1">
      <alignment vertical="center" wrapText="1"/>
    </xf>
    <xf numFmtId="0" fontId="6" fillId="0" borderId="18" xfId="0" applyFont="1" applyFill="1" applyBorder="1" applyAlignment="1">
      <alignment horizontal="center" vertical="center" wrapText="1"/>
    </xf>
    <xf numFmtId="174" fontId="21" fillId="19" borderId="3" xfId="0" applyNumberFormat="1" applyFont="1" applyFill="1" applyBorder="1" applyAlignment="1" applyProtection="1">
      <alignment horizontal="center" vertical="center" wrapText="1"/>
      <protection locked="0"/>
    </xf>
    <xf numFmtId="174" fontId="0" fillId="2" borderId="0" xfId="0" applyNumberFormat="1" applyFill="1" applyAlignment="1">
      <alignment vertical="center"/>
    </xf>
    <xf numFmtId="165" fontId="0" fillId="2" borderId="1" xfId="0" applyNumberFormat="1" applyFill="1" applyBorder="1" applyAlignment="1">
      <alignment horizontal="center" vertical="center"/>
    </xf>
    <xf numFmtId="0" fontId="0" fillId="2" borderId="1" xfId="0" applyFill="1" applyBorder="1" applyAlignment="1">
      <alignment vertical="center" wrapText="1"/>
    </xf>
    <xf numFmtId="0" fontId="0" fillId="2" borderId="1" xfId="0" applyFill="1" applyBorder="1" applyAlignment="1">
      <alignment horizontal="center" vertical="center" wrapText="1"/>
    </xf>
    <xf numFmtId="164" fontId="0" fillId="2" borderId="0" xfId="0" applyNumberFormat="1" applyFill="1" applyAlignment="1">
      <alignment vertical="center"/>
    </xf>
    <xf numFmtId="0" fontId="6" fillId="0" borderId="0" xfId="7" applyProtection="1"/>
    <xf numFmtId="0" fontId="13" fillId="0" borderId="0" xfId="4" applyAlignment="1" applyProtection="1"/>
    <xf numFmtId="0" fontId="6" fillId="0" borderId="0" xfId="7" applyFill="1" applyBorder="1" applyProtection="1"/>
    <xf numFmtId="0" fontId="6" fillId="2" borderId="0" xfId="7" applyFill="1" applyAlignment="1" applyProtection="1">
      <alignment vertical="center"/>
    </xf>
    <xf numFmtId="0" fontId="17" fillId="0" borderId="0" xfId="2" applyNumberFormat="1" applyFont="1" applyFill="1" applyBorder="1" applyAlignment="1" applyProtection="1">
      <alignment horizontal="center" vertical="center" wrapText="1"/>
    </xf>
    <xf numFmtId="0" fontId="6" fillId="0" borderId="0" xfId="7" applyFill="1" applyAlignment="1" applyProtection="1">
      <alignment vertical="center"/>
    </xf>
    <xf numFmtId="0" fontId="6" fillId="0" borderId="0" xfId="7" applyAlignment="1" applyProtection="1">
      <alignment wrapText="1"/>
    </xf>
    <xf numFmtId="0" fontId="6" fillId="11" borderId="1" xfId="11" quotePrefix="1" applyFont="1" applyFill="1" applyBorder="1" applyAlignment="1" applyProtection="1">
      <alignment horizontal="center" vertical="center" wrapText="1"/>
    </xf>
    <xf numFmtId="0" fontId="6" fillId="30" borderId="1" xfId="12" quotePrefix="1" applyFont="1" applyFill="1" applyBorder="1" applyAlignment="1" applyProtection="1">
      <alignment horizontal="center" vertical="center" wrapText="1"/>
    </xf>
    <xf numFmtId="0" fontId="6" fillId="11" borderId="1" xfId="13" applyFont="1" applyFill="1" applyBorder="1" applyAlignment="1" applyProtection="1">
      <alignment vertical="center"/>
      <protection locked="0"/>
    </xf>
    <xf numFmtId="178" fontId="30" fillId="31" borderId="5" xfId="14" applyNumberFormat="1" applyFill="1" applyBorder="1" applyAlignment="1" applyProtection="1">
      <alignment vertical="center"/>
    </xf>
    <xf numFmtId="178" fontId="30" fillId="31" borderId="1" xfId="14" applyNumberFormat="1" applyFill="1" applyBorder="1" applyAlignment="1" applyProtection="1">
      <alignment vertical="center"/>
    </xf>
    <xf numFmtId="177" fontId="30" fillId="31" borderId="1" xfId="14" applyNumberFormat="1" applyFill="1" applyBorder="1" applyAlignment="1" applyProtection="1">
      <alignment vertical="center"/>
    </xf>
    <xf numFmtId="177" fontId="30" fillId="32" borderId="1" xfId="15" applyNumberFormat="1" applyFill="1" applyBorder="1" applyAlignment="1" applyProtection="1">
      <alignment vertical="center"/>
    </xf>
    <xf numFmtId="0" fontId="6" fillId="11" borderId="1" xfId="13" applyFont="1" applyFill="1" applyBorder="1" applyAlignment="1" applyProtection="1">
      <alignment vertical="center" wrapText="1"/>
    </xf>
    <xf numFmtId="179" fontId="30" fillId="31" borderId="1" xfId="14" applyNumberFormat="1" applyFill="1" applyBorder="1" applyAlignment="1" applyProtection="1">
      <alignment vertical="center"/>
      <protection locked="0"/>
    </xf>
    <xf numFmtId="179" fontId="6" fillId="31" borderId="1" xfId="14" applyNumberFormat="1" applyFont="1" applyFill="1" applyBorder="1" applyAlignment="1" applyProtection="1">
      <alignment vertical="center"/>
      <protection locked="0"/>
    </xf>
    <xf numFmtId="179" fontId="6" fillId="32" borderId="1" xfId="14" applyNumberFormat="1" applyFont="1" applyFill="1" applyBorder="1" applyAlignment="1" applyProtection="1">
      <alignment vertical="center"/>
      <protection locked="0"/>
    </xf>
    <xf numFmtId="0" fontId="6" fillId="33" borderId="1" xfId="13" applyFont="1" applyFill="1" applyBorder="1" applyAlignment="1" applyProtection="1">
      <alignment vertical="center" wrapText="1"/>
    </xf>
    <xf numFmtId="179" fontId="6" fillId="34" borderId="1" xfId="16" applyNumberFormat="1" applyFont="1" applyFill="1" applyBorder="1" applyAlignment="1" applyProtection="1">
      <alignment vertical="center"/>
      <protection locked="0"/>
    </xf>
    <xf numFmtId="179" fontId="6" fillId="35" borderId="1" xfId="16" applyNumberFormat="1" applyFont="1" applyFill="1" applyBorder="1" applyAlignment="1" applyProtection="1">
      <alignment vertical="center"/>
      <protection locked="0"/>
    </xf>
    <xf numFmtId="180" fontId="30" fillId="31" borderId="1" xfId="14" applyNumberFormat="1" applyFill="1" applyBorder="1" applyAlignment="1" applyProtection="1">
      <alignment vertical="center"/>
    </xf>
    <xf numFmtId="0" fontId="30" fillId="11" borderId="1" xfId="13" applyFont="1" applyFill="1" applyBorder="1" applyAlignment="1" applyProtection="1">
      <alignment vertical="center" wrapText="1"/>
    </xf>
    <xf numFmtId="180" fontId="30" fillId="32" borderId="1" xfId="14" applyNumberFormat="1" applyFill="1" applyBorder="1" applyAlignment="1" applyProtection="1">
      <alignment vertical="center"/>
    </xf>
    <xf numFmtId="180" fontId="6" fillId="34" borderId="1" xfId="16" applyNumberFormat="1" applyFont="1" applyFill="1" applyBorder="1" applyAlignment="1" applyProtection="1">
      <alignment vertical="center"/>
    </xf>
    <xf numFmtId="0" fontId="30" fillId="33" borderId="1" xfId="13" applyFont="1" applyFill="1" applyBorder="1" applyAlignment="1" applyProtection="1">
      <alignment vertical="center" wrapText="1"/>
    </xf>
    <xf numFmtId="180" fontId="6" fillId="35" borderId="1" xfId="16" applyNumberFormat="1" applyFont="1" applyFill="1" applyBorder="1" applyAlignment="1" applyProtection="1">
      <alignment vertical="center"/>
    </xf>
    <xf numFmtId="0" fontId="6" fillId="7" borderId="1" xfId="7" applyFont="1" applyFill="1" applyBorder="1" applyAlignment="1" applyProtection="1">
      <alignment horizontal="center" vertical="center" wrapText="1"/>
    </xf>
    <xf numFmtId="49" fontId="21" fillId="8" borderId="1" xfId="0" applyNumberFormat="1" applyFont="1" applyFill="1" applyBorder="1" applyAlignment="1" applyProtection="1">
      <alignment horizontal="center" vertical="center" wrapText="1"/>
      <protection locked="0"/>
    </xf>
    <xf numFmtId="0" fontId="15" fillId="8" borderId="1" xfId="0" applyNumberFormat="1" applyFont="1" applyFill="1" applyBorder="1" applyAlignment="1" applyProtection="1">
      <alignment horizontal="center" vertical="center" wrapText="1"/>
      <protection locked="0"/>
    </xf>
    <xf numFmtId="0" fontId="7" fillId="17" borderId="4" xfId="0" applyFont="1" applyFill="1" applyBorder="1" applyAlignment="1">
      <alignment horizontal="left" vertical="center" wrapText="1"/>
    </xf>
    <xf numFmtId="0" fontId="6" fillId="17" borderId="4" xfId="0" applyFont="1" applyFill="1" applyBorder="1" applyAlignment="1">
      <alignment horizontal="center" vertical="center" wrapText="1"/>
    </xf>
    <xf numFmtId="0" fontId="6" fillId="9" borderId="1" xfId="7" applyNumberFormat="1" applyFont="1" applyFill="1" applyBorder="1" applyAlignment="1" applyProtection="1">
      <alignment horizontal="left" vertical="center" wrapText="1"/>
    </xf>
    <xf numFmtId="1" fontId="6" fillId="9" borderId="1" xfId="7" applyNumberFormat="1" applyFont="1" applyFill="1" applyBorder="1" applyAlignment="1" applyProtection="1">
      <alignment horizontal="left" vertical="center" wrapText="1"/>
    </xf>
    <xf numFmtId="165" fontId="4" fillId="12" borderId="1" xfId="7" applyNumberFormat="1" applyFont="1" applyFill="1" applyBorder="1" applyAlignment="1" applyProtection="1">
      <alignment horizontal="center" vertical="center"/>
    </xf>
    <xf numFmtId="43" fontId="4" fillId="12" borderId="1" xfId="8" applyFont="1" applyFill="1" applyBorder="1" applyAlignment="1" applyProtection="1">
      <alignment horizontal="center" vertical="center"/>
    </xf>
    <xf numFmtId="164" fontId="4" fillId="12" borderId="1" xfId="7" applyNumberFormat="1" applyFont="1" applyFill="1" applyBorder="1" applyAlignment="1" applyProtection="1">
      <alignment horizontal="center" vertical="center"/>
    </xf>
    <xf numFmtId="174" fontId="4" fillId="23" borderId="1" xfId="7" applyNumberFormat="1" applyFont="1" applyFill="1" applyBorder="1" applyAlignment="1" applyProtection="1">
      <alignment horizontal="center" vertical="center"/>
    </xf>
    <xf numFmtId="43" fontId="4" fillId="23" borderId="1" xfId="8" applyFont="1" applyFill="1" applyBorder="1" applyAlignment="1" applyProtection="1">
      <alignment horizontal="center" vertical="center"/>
    </xf>
    <xf numFmtId="164" fontId="4" fillId="23" borderId="1" xfId="7" applyNumberFormat="1" applyFont="1" applyFill="1" applyBorder="1" applyAlignment="1" applyProtection="1">
      <alignment horizontal="center" vertical="center"/>
    </xf>
    <xf numFmtId="0" fontId="23" fillId="0" borderId="1" xfId="1" applyFont="1" applyFill="1" applyBorder="1" applyAlignment="1" applyProtection="1">
      <alignment horizontal="center" vertical="center" wrapText="1"/>
    </xf>
    <xf numFmtId="0" fontId="21" fillId="0" borderId="1" xfId="7" applyFont="1" applyBorder="1" applyAlignment="1" applyProtection="1">
      <alignment horizontal="center" vertical="center" wrapText="1"/>
    </xf>
    <xf numFmtId="0" fontId="6" fillId="0" borderId="0" xfId="7"/>
    <xf numFmtId="0" fontId="6" fillId="0" borderId="0" xfId="7" applyFont="1" applyProtection="1">
      <protection locked="0"/>
    </xf>
    <xf numFmtId="49" fontId="11" fillId="6" borderId="0" xfId="2" applyNumberFormat="1" applyFont="1" applyFill="1" applyAlignment="1" applyProtection="1">
      <alignment vertical="center" wrapText="1"/>
      <protection locked="0"/>
    </xf>
    <xf numFmtId="49" fontId="11" fillId="0" borderId="0" xfId="6" quotePrefix="1" applyNumberFormat="1" applyFont="1" applyBorder="1" applyAlignment="1" applyProtection="1">
      <alignment horizontal="left" vertical="center"/>
      <protection locked="0"/>
    </xf>
    <xf numFmtId="0" fontId="6" fillId="0" borderId="0" xfId="7" applyFont="1" applyProtection="1">
      <protection locked="0"/>
    </xf>
    <xf numFmtId="49" fontId="16" fillId="5" borderId="7" xfId="3" applyNumberFormat="1" applyFont="1" applyAlignment="1" applyProtection="1">
      <alignment horizontal="center" vertical="center" wrapText="1"/>
      <protection locked="0"/>
    </xf>
    <xf numFmtId="49" fontId="11" fillId="6" borderId="0" xfId="2" applyNumberFormat="1" applyFont="1" applyFill="1" applyAlignment="1" applyProtection="1">
      <alignment horizontal="center" vertical="center" wrapText="1"/>
      <protection locked="0"/>
    </xf>
    <xf numFmtId="49" fontId="11" fillId="6" borderId="0" xfId="2" quotePrefix="1" applyNumberFormat="1" applyFont="1" applyFill="1" applyAlignment="1" applyProtection="1">
      <alignment horizontal="left" vertical="center" wrapText="1"/>
      <protection locked="0"/>
    </xf>
    <xf numFmtId="0" fontId="6" fillId="0" borderId="0" xfId="7" applyFont="1" applyBorder="1" applyProtection="1">
      <protection locked="0"/>
    </xf>
    <xf numFmtId="0" fontId="13" fillId="2" borderId="0" xfId="4" applyFont="1" applyFill="1" applyAlignment="1" applyProtection="1">
      <alignment vertical="center"/>
    </xf>
    <xf numFmtId="0" fontId="6" fillId="2" borderId="9" xfId="7" quotePrefix="1" applyFont="1" applyFill="1" applyBorder="1" applyAlignment="1">
      <alignment vertical="center" wrapText="1"/>
    </xf>
    <xf numFmtId="0" fontId="7" fillId="7" borderId="1" xfId="7" quotePrefix="1" applyFont="1" applyFill="1" applyBorder="1" applyAlignment="1">
      <alignment horizontal="center" vertical="center" wrapText="1"/>
    </xf>
    <xf numFmtId="0" fontId="7" fillId="7" borderId="1" xfId="7" applyFont="1" applyFill="1" applyBorder="1" applyAlignment="1">
      <alignment horizontal="center" vertical="center" wrapText="1"/>
    </xf>
    <xf numFmtId="49" fontId="24" fillId="7" borderId="1" xfId="7" applyNumberFormat="1" applyFont="1" applyFill="1" applyBorder="1" applyAlignment="1">
      <alignment horizontal="center" vertical="center" wrapText="1"/>
    </xf>
    <xf numFmtId="49" fontId="7" fillId="7" borderId="1" xfId="7" applyNumberFormat="1" applyFont="1" applyFill="1" applyBorder="1" applyAlignment="1">
      <alignment horizontal="center" vertical="center" wrapText="1"/>
    </xf>
    <xf numFmtId="0" fontId="7" fillId="7" borderId="1" xfId="7" quotePrefix="1" applyFont="1" applyFill="1" applyBorder="1" applyAlignment="1">
      <alignment horizontal="center" vertical="center" wrapText="1"/>
    </xf>
    <xf numFmtId="0" fontId="7" fillId="7" borderId="1" xfId="7" applyFont="1" applyFill="1" applyBorder="1" applyAlignment="1">
      <alignment horizontal="center" vertical="center" wrapText="1"/>
    </xf>
    <xf numFmtId="49" fontId="24" fillId="7" borderId="1" xfId="7" applyNumberFormat="1" applyFont="1" applyFill="1" applyBorder="1" applyAlignment="1">
      <alignment horizontal="center" vertical="center" wrapText="1"/>
    </xf>
    <xf numFmtId="49" fontId="7" fillId="7" borderId="1" xfId="7" applyNumberFormat="1" applyFont="1" applyFill="1" applyBorder="1" applyAlignment="1">
      <alignment horizontal="center" vertical="center" wrapText="1"/>
    </xf>
    <xf numFmtId="2" fontId="7" fillId="7" borderId="1" xfId="7" applyNumberFormat="1" applyFont="1" applyFill="1" applyBorder="1" applyAlignment="1">
      <alignment horizontal="center" vertical="center" wrapText="1"/>
    </xf>
    <xf numFmtId="49" fontId="24" fillId="7" borderId="1" xfId="7" applyNumberFormat="1" applyFont="1" applyFill="1" applyBorder="1" applyAlignment="1">
      <alignment horizontal="center" vertical="center" wrapText="1"/>
    </xf>
    <xf numFmtId="0" fontId="7" fillId="7" borderId="1" xfId="7" quotePrefix="1" applyFont="1" applyFill="1" applyBorder="1" applyAlignment="1">
      <alignment horizontal="center" vertical="center" wrapText="1"/>
    </xf>
    <xf numFmtId="0" fontId="7" fillId="7" borderId="1" xfId="7" applyFont="1" applyFill="1" applyBorder="1" applyAlignment="1">
      <alignment horizontal="center" vertical="center" wrapText="1"/>
    </xf>
    <xf numFmtId="49" fontId="24" fillId="7" borderId="1" xfId="7" applyNumberFormat="1" applyFont="1" applyFill="1" applyBorder="1" applyAlignment="1">
      <alignment horizontal="center" vertical="center" wrapText="1"/>
    </xf>
    <xf numFmtId="0" fontId="7" fillId="7" borderId="1" xfId="7" applyFont="1" applyFill="1" applyBorder="1" applyAlignment="1">
      <alignment horizontal="center" vertical="center" wrapText="1"/>
    </xf>
    <xf numFmtId="169" fontId="6" fillId="3" borderId="1" xfId="7" applyNumberFormat="1" applyFont="1" applyFill="1" applyBorder="1" applyAlignment="1" applyProtection="1">
      <alignment horizontal="center" vertical="center"/>
      <protection locked="0"/>
    </xf>
    <xf numFmtId="0" fontId="7" fillId="7" borderId="1" xfId="7" quotePrefix="1" applyFont="1" applyFill="1" applyBorder="1" applyAlignment="1">
      <alignment horizontal="center" vertical="center" wrapText="1"/>
    </xf>
    <xf numFmtId="0" fontId="6" fillId="0" borderId="0" xfId="7" applyAlignment="1">
      <alignment horizontal="center" vertical="top" wrapText="1"/>
    </xf>
    <xf numFmtId="0" fontId="6" fillId="0" borderId="0" xfId="7"/>
    <xf numFmtId="0" fontId="6" fillId="0" borderId="0" xfId="7" applyAlignment="1">
      <alignment horizontal="left"/>
    </xf>
    <xf numFmtId="0" fontId="6" fillId="0" borderId="0" xfId="7" applyAlignment="1">
      <alignment horizontal="center" vertical="center" wrapText="1"/>
    </xf>
    <xf numFmtId="14" fontId="6" fillId="0" borderId="0" xfId="7" applyNumberFormat="1"/>
    <xf numFmtId="0" fontId="6" fillId="0" borderId="0" xfId="7" quotePrefix="1" applyAlignment="1">
      <alignment horizontal="left"/>
    </xf>
    <xf numFmtId="172" fontId="6" fillId="29" borderId="0" xfId="7" applyNumberFormat="1" applyFill="1"/>
    <xf numFmtId="173" fontId="6" fillId="29" borderId="0" xfId="7" applyNumberFormat="1" applyFill="1"/>
    <xf numFmtId="0" fontId="6" fillId="29" borderId="0" xfId="7" applyFill="1"/>
    <xf numFmtId="0" fontId="6" fillId="29" borderId="0" xfId="7" applyFill="1" applyAlignment="1">
      <alignment horizontal="left"/>
    </xf>
    <xf numFmtId="0" fontId="28" fillId="0" borderId="0" xfId="7" applyFont="1"/>
    <xf numFmtId="179" fontId="6" fillId="34" borderId="1" xfId="16" applyNumberFormat="1" applyFont="1" applyFill="1" applyBorder="1" applyAlignment="1" applyProtection="1">
      <alignment vertical="center"/>
      <protection locked="0"/>
    </xf>
    <xf numFmtId="0" fontId="7" fillId="7" borderId="6" xfId="7" applyFont="1" applyFill="1" applyBorder="1" applyAlignment="1" applyProtection="1">
      <alignment horizontal="left" vertical="center" wrapText="1"/>
    </xf>
    <xf numFmtId="0" fontId="6" fillId="11" borderId="1" xfId="11" quotePrefix="1" applyFont="1" applyFill="1" applyBorder="1" applyAlignment="1" applyProtection="1">
      <alignment horizontal="center" vertical="center" wrapText="1"/>
    </xf>
    <xf numFmtId="0" fontId="6" fillId="30" borderId="1" xfId="12" quotePrefix="1" applyFont="1" applyFill="1" applyBorder="1" applyAlignment="1" applyProtection="1">
      <alignment horizontal="center" vertical="center" wrapText="1"/>
    </xf>
    <xf numFmtId="0" fontId="7" fillId="7" borderId="1" xfId="7" applyFont="1" applyFill="1" applyBorder="1" applyAlignment="1" applyProtection="1">
      <alignment horizontal="left" vertical="center" wrapText="1"/>
    </xf>
    <xf numFmtId="0" fontId="7" fillId="7" borderId="6" xfId="7" applyFont="1" applyFill="1" applyBorder="1" applyAlignment="1" applyProtection="1">
      <alignment vertical="center" wrapText="1"/>
      <protection locked="0"/>
    </xf>
    <xf numFmtId="0" fontId="27" fillId="18" borderId="1" xfId="7" applyFont="1" applyFill="1" applyBorder="1" applyAlignment="1" applyProtection="1">
      <alignment horizontal="center" vertical="center" wrapText="1"/>
      <protection locked="0"/>
    </xf>
    <xf numFmtId="0" fontId="27" fillId="20" borderId="1" xfId="7" applyFont="1" applyFill="1" applyBorder="1" applyAlignment="1" applyProtection="1">
      <alignment horizontal="center" vertical="center" wrapText="1"/>
      <protection locked="0"/>
    </xf>
    <xf numFmtId="0" fontId="27" fillId="21" borderId="1" xfId="7" applyFont="1" applyFill="1" applyBorder="1" applyAlignment="1" applyProtection="1">
      <alignment horizontal="center" vertical="center" wrapText="1"/>
      <protection locked="0"/>
    </xf>
    <xf numFmtId="0" fontId="7" fillId="22" borderId="1" xfId="7" applyFont="1" applyFill="1" applyBorder="1" applyAlignment="1" applyProtection="1">
      <alignment horizontal="center" vertical="center" wrapText="1"/>
      <protection locked="0"/>
    </xf>
    <xf numFmtId="0" fontId="6" fillId="0" borderId="6" xfId="7" applyFont="1" applyBorder="1" applyAlignment="1">
      <alignment horizontal="center" vertical="center" wrapText="1"/>
    </xf>
    <xf numFmtId="0" fontId="6" fillId="17" borderId="1" xfId="7" applyFont="1" applyFill="1" applyBorder="1" applyAlignment="1">
      <alignment horizontal="center" vertical="center" wrapText="1"/>
    </xf>
    <xf numFmtId="0" fontId="6" fillId="0" borderId="1" xfId="7" applyFont="1" applyFill="1" applyBorder="1" applyAlignment="1">
      <alignment horizontal="center" vertical="center" wrapText="1"/>
    </xf>
    <xf numFmtId="0" fontId="6" fillId="4" borderId="1" xfId="7" applyFont="1" applyFill="1" applyBorder="1" applyAlignment="1">
      <alignment horizontal="center" vertical="center" wrapText="1"/>
    </xf>
    <xf numFmtId="0" fontId="7" fillId="0" borderId="1" xfId="7" applyFont="1" applyBorder="1" applyAlignment="1">
      <alignment horizontal="center" vertical="center" wrapText="1"/>
    </xf>
    <xf numFmtId="0" fontId="6" fillId="0" borderId="14" xfId="7" applyFont="1" applyFill="1" applyBorder="1" applyAlignment="1">
      <alignment horizontal="center" vertical="center" wrapText="1"/>
    </xf>
    <xf numFmtId="0" fontId="6" fillId="0" borderId="3" xfId="7" applyFont="1" applyFill="1" applyBorder="1" applyAlignment="1">
      <alignment horizontal="center" vertical="center" wrapText="1"/>
    </xf>
    <xf numFmtId="0" fontId="21" fillId="0" borderId="1" xfId="0" applyFont="1" applyBorder="1" applyAlignment="1" applyProtection="1">
      <alignment horizontal="center" vertical="center" wrapText="1"/>
    </xf>
    <xf numFmtId="0" fontId="6" fillId="0" borderId="1" xfId="7" quotePrefix="1" applyFont="1" applyBorder="1" applyAlignment="1">
      <alignment horizontal="center" vertical="center" wrapText="1"/>
    </xf>
    <xf numFmtId="0" fontId="6" fillId="0" borderId="6" xfId="0" applyFont="1" applyBorder="1" applyAlignment="1">
      <alignment horizontal="center" vertical="center" wrapText="1"/>
    </xf>
    <xf numFmtId="0" fontId="6" fillId="17" borderId="1" xfId="0" applyFont="1" applyFill="1" applyBorder="1" applyAlignment="1">
      <alignment horizontal="center" vertical="center" wrapText="1"/>
    </xf>
    <xf numFmtId="0" fontId="6" fillId="4"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7" borderId="1" xfId="0" applyFont="1" applyFill="1" applyBorder="1" applyAlignment="1">
      <alignment horizontal="center" vertical="center" wrapText="1"/>
    </xf>
    <xf numFmtId="0" fontId="13" fillId="0" borderId="0" xfId="4" applyFont="1" applyFill="1" applyAlignment="1" applyProtection="1">
      <alignment horizontal="left" vertical="center"/>
    </xf>
    <xf numFmtId="0" fontId="6" fillId="0" borderId="3" xfId="7" applyFont="1" applyBorder="1" applyAlignment="1">
      <alignment horizontal="center" vertical="center" wrapText="1"/>
    </xf>
    <xf numFmtId="0" fontId="6" fillId="0" borderId="0" xfId="7" quotePrefix="1" applyFont="1" applyAlignment="1">
      <alignment horizontal="left"/>
    </xf>
    <xf numFmtId="0" fontId="6" fillId="0" borderId="0" xfId="7" applyFont="1"/>
    <xf numFmtId="0" fontId="16" fillId="5" borderId="7" xfId="3" applyNumberFormat="1" applyFont="1" applyAlignment="1" applyProtection="1">
      <alignment horizontal="center" vertical="center" wrapText="1"/>
      <protection locked="0"/>
    </xf>
    <xf numFmtId="181" fontId="16" fillId="5" borderId="7" xfId="3" applyNumberFormat="1" applyFont="1" applyAlignment="1" applyProtection="1">
      <alignment horizontal="center" vertical="center" wrapText="1"/>
      <protection locked="0"/>
    </xf>
    <xf numFmtId="0" fontId="7" fillId="0" borderId="9" xfId="0" applyFont="1" applyBorder="1" applyAlignment="1">
      <alignment vertical="top" wrapText="1"/>
    </xf>
    <xf numFmtId="0" fontId="7" fillId="7" borderId="1" xfId="0" applyFont="1" applyFill="1" applyBorder="1" applyAlignment="1">
      <alignment horizontal="center" vertical="center" wrapText="1"/>
    </xf>
    <xf numFmtId="3" fontId="21" fillId="8" borderId="1" xfId="0" applyNumberFormat="1" applyFont="1" applyFill="1" applyBorder="1" applyAlignment="1" applyProtection="1">
      <alignment horizontal="center" vertical="center" wrapText="1"/>
      <protection locked="0"/>
    </xf>
    <xf numFmtId="0" fontId="7" fillId="7" borderId="1" xfId="0" applyFont="1" applyFill="1" applyBorder="1" applyAlignment="1">
      <alignment horizontal="center" vertical="center" wrapText="1"/>
    </xf>
    <xf numFmtId="0" fontId="6" fillId="7" borderId="1" xfId="0" applyFont="1" applyFill="1" applyBorder="1" applyAlignment="1" applyProtection="1">
      <alignment vertical="center" wrapText="1"/>
    </xf>
    <xf numFmtId="49" fontId="33" fillId="11" borderId="1" xfId="0" applyNumberFormat="1" applyFont="1" applyFill="1" applyBorder="1" applyAlignment="1">
      <alignment horizontal="left" vertical="center" wrapText="1"/>
    </xf>
    <xf numFmtId="0" fontId="6" fillId="7" borderId="1" xfId="0" quotePrefix="1" applyFont="1" applyFill="1" applyBorder="1" applyAlignment="1" applyProtection="1">
      <alignment horizontal="left" vertical="center" wrapText="1"/>
    </xf>
    <xf numFmtId="49" fontId="30" fillId="11" borderId="1" xfId="0" applyNumberFormat="1" applyFont="1" applyFill="1" applyBorder="1" applyAlignment="1" applyProtection="1">
      <alignment vertical="center" wrapText="1"/>
    </xf>
    <xf numFmtId="49" fontId="30" fillId="11" borderId="1" xfId="0" quotePrefix="1" applyNumberFormat="1" applyFont="1" applyFill="1" applyBorder="1" applyAlignment="1">
      <alignment horizontal="left" vertical="center" wrapText="1"/>
    </xf>
    <xf numFmtId="49" fontId="30" fillId="11" borderId="1" xfId="0" quotePrefix="1" applyNumberFormat="1" applyFont="1" applyFill="1" applyBorder="1" applyAlignment="1" applyProtection="1">
      <alignment horizontal="left" vertical="center" wrapText="1"/>
    </xf>
    <xf numFmtId="182" fontId="34" fillId="37" borderId="1" xfId="0" applyNumberFormat="1" applyFont="1" applyFill="1" applyBorder="1" applyAlignment="1">
      <alignment horizontal="center"/>
    </xf>
    <xf numFmtId="183" fontId="34" fillId="37" borderId="1" xfId="0" applyNumberFormat="1" applyFont="1" applyFill="1" applyBorder="1" applyAlignment="1">
      <alignment horizontal="center"/>
    </xf>
    <xf numFmtId="182" fontId="34" fillId="31" borderId="1" xfId="0" applyNumberFormat="1" applyFont="1" applyFill="1" applyBorder="1" applyAlignment="1">
      <alignment horizontal="center"/>
    </xf>
    <xf numFmtId="183" fontId="34" fillId="31" borderId="1" xfId="0" applyNumberFormat="1" applyFont="1" applyFill="1" applyBorder="1" applyAlignment="1">
      <alignment horizontal="center"/>
    </xf>
    <xf numFmtId="1" fontId="6" fillId="9" borderId="1" xfId="7" applyNumberFormat="1" applyFont="1" applyFill="1" applyBorder="1" applyAlignment="1">
      <alignment horizontal="center" vertical="center" wrapText="1"/>
    </xf>
    <xf numFmtId="1" fontId="6" fillId="9" borderId="1" xfId="7" applyNumberFormat="1" applyFont="1" applyFill="1" applyBorder="1" applyAlignment="1">
      <alignment horizontal="left" vertical="center" wrapText="1"/>
    </xf>
    <xf numFmtId="0" fontId="6" fillId="0" borderId="0" xfId="7" quotePrefix="1" applyFont="1" applyAlignment="1">
      <alignment horizontal="left" wrapText="1"/>
    </xf>
    <xf numFmtId="0" fontId="6" fillId="0" borderId="0" xfId="7" quotePrefix="1" applyFont="1" applyAlignment="1" applyProtection="1">
      <alignment horizontal="left" vertical="top" wrapText="1"/>
      <protection locked="0"/>
    </xf>
    <xf numFmtId="0" fontId="6" fillId="0" borderId="0" xfId="7" applyFont="1" applyAlignment="1" applyProtection="1">
      <alignment horizontal="left" vertical="top" wrapText="1"/>
      <protection locked="0"/>
    </xf>
    <xf numFmtId="49" fontId="11" fillId="6" borderId="0" xfId="2" applyNumberFormat="1" applyFont="1" applyFill="1" applyAlignment="1" applyProtection="1">
      <alignment horizontal="center" vertical="center" wrapText="1"/>
      <protection locked="0"/>
    </xf>
    <xf numFmtId="0" fontId="20" fillId="0" borderId="0" xfId="0" quotePrefix="1" applyNumberFormat="1" applyFont="1" applyAlignment="1" applyProtection="1">
      <alignment horizontal="left" vertical="top" wrapText="1"/>
    </xf>
    <xf numFmtId="49" fontId="11" fillId="6" borderId="0" xfId="2" applyNumberFormat="1" applyFont="1" applyFill="1" applyAlignment="1" applyProtection="1">
      <alignment horizontal="left" vertical="center" wrapText="1"/>
      <protection locked="0"/>
    </xf>
    <xf numFmtId="0" fontId="6" fillId="0" borderId="0" xfId="0" quotePrefix="1" applyFont="1" applyAlignment="1" applyProtection="1">
      <alignment horizontal="left" vertical="top" wrapText="1"/>
      <protection locked="0"/>
    </xf>
    <xf numFmtId="0" fontId="6" fillId="0" borderId="0" xfId="0" applyFont="1" applyAlignment="1" applyProtection="1">
      <alignment horizontal="left" vertical="top" wrapText="1"/>
      <protection locked="0"/>
    </xf>
    <xf numFmtId="0" fontId="15" fillId="0" borderId="0" xfId="7" quotePrefix="1" applyNumberFormat="1" applyFont="1" applyAlignment="1" applyProtection="1">
      <alignment horizontal="left" vertical="top" wrapText="1"/>
    </xf>
    <xf numFmtId="0" fontId="32" fillId="36" borderId="8" xfId="21" quotePrefix="1" applyBorder="1" applyAlignment="1">
      <alignment horizontal="left" vertical="top" wrapText="1"/>
    </xf>
    <xf numFmtId="0" fontId="32" fillId="36" borderId="9" xfId="21" quotePrefix="1" applyBorder="1" applyAlignment="1">
      <alignment horizontal="left" vertical="top" wrapText="1"/>
    </xf>
    <xf numFmtId="0" fontId="17" fillId="6" borderId="1" xfId="2" applyNumberFormat="1" applyFont="1" applyFill="1" applyBorder="1" applyAlignment="1">
      <alignment horizontal="center" vertical="center" wrapText="1"/>
    </xf>
    <xf numFmtId="174" fontId="21" fillId="19" borderId="3" xfId="7" applyNumberFormat="1" applyFont="1" applyFill="1" applyBorder="1" applyAlignment="1" applyProtection="1">
      <alignment horizontal="center" vertical="center" wrapText="1"/>
      <protection locked="0"/>
    </xf>
    <xf numFmtId="174" fontId="21" fillId="19" borderId="5" xfId="7" applyNumberFormat="1" applyFont="1" applyFill="1" applyBorder="1" applyAlignment="1" applyProtection="1">
      <alignment horizontal="center" vertical="center" wrapText="1"/>
      <protection locked="0"/>
    </xf>
    <xf numFmtId="0" fontId="6" fillId="0" borderId="1" xfId="0" applyFont="1" applyBorder="1" applyAlignment="1">
      <alignment horizontal="center" vertical="center" wrapText="1"/>
    </xf>
    <xf numFmtId="0" fontId="6" fillId="0" borderId="1" xfId="0" applyFont="1" applyFill="1" applyBorder="1" applyAlignment="1">
      <alignment horizontal="center" vertical="center" wrapText="1"/>
    </xf>
    <xf numFmtId="0" fontId="7" fillId="7" borderId="3" xfId="7" applyFont="1" applyFill="1" applyBorder="1" applyAlignment="1" applyProtection="1">
      <alignment horizontal="center" vertical="center" wrapText="1"/>
      <protection locked="0"/>
    </xf>
    <xf numFmtId="0" fontId="7" fillId="7" borderId="5" xfId="7" applyFont="1" applyFill="1" applyBorder="1" applyAlignment="1" applyProtection="1">
      <alignment horizontal="center" vertical="center" wrapText="1"/>
      <protection locked="0"/>
    </xf>
    <xf numFmtId="0" fontId="7" fillId="0" borderId="1" xfId="0" applyFont="1" applyBorder="1" applyAlignment="1">
      <alignment horizontal="center" vertical="center" wrapText="1"/>
    </xf>
    <xf numFmtId="0" fontId="17" fillId="6" borderId="3" xfId="2" applyNumberFormat="1" applyFont="1" applyFill="1" applyBorder="1" applyAlignment="1">
      <alignment horizontal="center" vertical="center" wrapText="1"/>
    </xf>
    <xf numFmtId="0" fontId="17" fillId="6" borderId="4" xfId="2" applyNumberFormat="1" applyFont="1" applyFill="1" applyBorder="1" applyAlignment="1">
      <alignment horizontal="center" vertical="center" wrapText="1"/>
    </xf>
    <xf numFmtId="0" fontId="17" fillId="6" borderId="5" xfId="2" applyNumberFormat="1" applyFont="1" applyFill="1" applyBorder="1" applyAlignment="1">
      <alignment horizontal="center" vertical="center" wrapText="1"/>
    </xf>
    <xf numFmtId="0" fontId="6" fillId="0" borderId="1" xfId="7" applyFont="1" applyBorder="1" applyAlignment="1">
      <alignment horizontal="center" vertical="center" wrapText="1"/>
    </xf>
    <xf numFmtId="0" fontId="6" fillId="0" borderId="16" xfId="0" applyFont="1" applyFill="1" applyBorder="1" applyAlignment="1">
      <alignment horizontal="center" vertical="center" wrapText="1"/>
    </xf>
    <xf numFmtId="0" fontId="6" fillId="0" borderId="15" xfId="0" applyFont="1" applyFill="1" applyBorder="1" applyAlignment="1">
      <alignment horizontal="left" vertical="center" wrapText="1"/>
    </xf>
    <xf numFmtId="0" fontId="7" fillId="0" borderId="15" xfId="0" applyFont="1" applyFill="1" applyBorder="1" applyAlignment="1">
      <alignment horizontal="left" vertical="center" wrapText="1"/>
    </xf>
    <xf numFmtId="0" fontId="6" fillId="0" borderId="14" xfId="7" applyFont="1" applyFill="1" applyBorder="1" applyAlignment="1">
      <alignment horizontal="center" vertical="center" wrapText="1"/>
    </xf>
    <xf numFmtId="0" fontId="6" fillId="0" borderId="15" xfId="0" applyFont="1" applyFill="1" applyBorder="1" applyAlignment="1">
      <alignment horizontal="center" vertical="center" wrapText="1"/>
    </xf>
    <xf numFmtId="0" fontId="7" fillId="0" borderId="1" xfId="7" applyFont="1" applyBorder="1" applyAlignment="1">
      <alignment horizontal="center" vertical="center" wrapText="1"/>
    </xf>
    <xf numFmtId="0" fontId="6" fillId="0" borderId="3" xfId="7" applyFont="1" applyBorder="1" applyAlignment="1">
      <alignment horizontal="center" vertical="center" wrapText="1"/>
    </xf>
    <xf numFmtId="0" fontId="6" fillId="0" borderId="4" xfId="7" applyFont="1" applyBorder="1" applyAlignment="1">
      <alignment horizontal="center" vertical="center" wrapText="1"/>
    </xf>
    <xf numFmtId="0" fontId="6" fillId="0" borderId="5" xfId="7" applyFont="1" applyBorder="1" applyAlignment="1">
      <alignment horizontal="center" vertical="center" wrapText="1"/>
    </xf>
    <xf numFmtId="0" fontId="27" fillId="18" borderId="3" xfId="0" applyFont="1" applyFill="1" applyBorder="1" applyAlignment="1" applyProtection="1">
      <alignment horizontal="center" vertical="center" wrapText="1"/>
      <protection locked="0"/>
    </xf>
    <xf numFmtId="0" fontId="27" fillId="18" borderId="4" xfId="0" applyFont="1" applyFill="1" applyBorder="1" applyAlignment="1" applyProtection="1">
      <alignment horizontal="center" vertical="center" wrapText="1"/>
      <protection locked="0"/>
    </xf>
    <xf numFmtId="0" fontId="27" fillId="18" borderId="5" xfId="0" applyFont="1" applyFill="1" applyBorder="1" applyAlignment="1" applyProtection="1">
      <alignment horizontal="center" vertical="center" wrapText="1"/>
      <protection locked="0"/>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6" fillId="2" borderId="9" xfId="7" quotePrefix="1" applyFont="1" applyFill="1" applyBorder="1" applyAlignment="1">
      <alignment horizontal="left" vertical="center" wrapText="1"/>
    </xf>
    <xf numFmtId="0" fontId="6" fillId="0" borderId="16" xfId="0" applyFont="1" applyBorder="1" applyAlignment="1">
      <alignment horizontal="center" vertical="center" wrapText="1"/>
    </xf>
    <xf numFmtId="0" fontId="7" fillId="7" borderId="12" xfId="0" applyFont="1" applyFill="1" applyBorder="1" applyAlignment="1" applyProtection="1">
      <alignment horizontal="center" vertical="center" wrapText="1"/>
      <protection locked="0"/>
    </xf>
    <xf numFmtId="0" fontId="7" fillId="7" borderId="0" xfId="0" applyFont="1" applyFill="1" applyBorder="1" applyAlignment="1" applyProtection="1">
      <alignment horizontal="center" vertical="center" wrapText="1"/>
      <protection locked="0"/>
    </xf>
    <xf numFmtId="0" fontId="7" fillId="0" borderId="1" xfId="0" applyFont="1" applyBorder="1" applyAlignment="1">
      <alignment horizontal="left" vertical="center" wrapText="1"/>
    </xf>
    <xf numFmtId="0" fontId="7" fillId="0" borderId="16" xfId="0" applyFont="1" applyBorder="1" applyAlignment="1">
      <alignment horizontal="left" vertical="center" wrapText="1"/>
    </xf>
    <xf numFmtId="0" fontId="7" fillId="7" borderId="1" xfId="0" applyFont="1" applyFill="1" applyBorder="1" applyAlignment="1">
      <alignment horizontal="center" vertical="center" wrapText="1"/>
    </xf>
    <xf numFmtId="0" fontId="5" fillId="0" borderId="1" xfId="0" applyFont="1" applyBorder="1" applyAlignment="1">
      <alignment wrapText="1"/>
    </xf>
    <xf numFmtId="0" fontId="0" fillId="0" borderId="1" xfId="0" applyBorder="1" applyAlignment="1"/>
    <xf numFmtId="0" fontId="9" fillId="0" borderId="1" xfId="0" applyFont="1" applyBorder="1" applyAlignment="1">
      <alignment vertical="top" wrapText="1"/>
    </xf>
    <xf numFmtId="0" fontId="9" fillId="0" borderId="1" xfId="0" applyFont="1" applyBorder="1" applyAlignment="1">
      <alignment wrapText="1"/>
    </xf>
    <xf numFmtId="0" fontId="7" fillId="0" borderId="1" xfId="0" applyFont="1" applyBorder="1" applyAlignment="1"/>
    <xf numFmtId="0" fontId="0" fillId="0" borderId="1" xfId="0" applyBorder="1" applyAlignment="1">
      <alignment vertical="top" wrapText="1"/>
    </xf>
    <xf numFmtId="0" fontId="5" fillId="0" borderId="1" xfId="7" applyFont="1" applyBorder="1" applyAlignment="1">
      <alignment wrapText="1"/>
    </xf>
    <xf numFmtId="0" fontId="6" fillId="0" borderId="1" xfId="7" applyBorder="1" applyAlignment="1"/>
    <xf numFmtId="0" fontId="32" fillId="36" borderId="8" xfId="21" quotePrefix="1" applyBorder="1" applyAlignment="1" applyProtection="1">
      <alignment horizontal="left" vertical="center" wrapText="1"/>
    </xf>
    <xf numFmtId="0" fontId="32" fillId="36" borderId="9" xfId="21" quotePrefix="1" applyBorder="1" applyAlignment="1" applyProtection="1">
      <alignment horizontal="left" vertical="center" wrapText="1"/>
    </xf>
    <xf numFmtId="0" fontId="32" fillId="36" borderId="8" xfId="21" quotePrefix="1" applyBorder="1" applyAlignment="1" applyProtection="1">
      <alignment horizontal="center" vertical="center" wrapText="1"/>
    </xf>
    <xf numFmtId="0" fontId="32" fillId="36" borderId="9" xfId="21" quotePrefix="1" applyBorder="1" applyAlignment="1" applyProtection="1">
      <alignment horizontal="center" vertical="center" wrapText="1"/>
    </xf>
    <xf numFmtId="0" fontId="32" fillId="36" borderId="22" xfId="21" quotePrefix="1" applyBorder="1" applyAlignment="1" applyProtection="1">
      <alignment horizontal="center" vertical="center" wrapText="1"/>
    </xf>
    <xf numFmtId="0" fontId="17" fillId="6" borderId="1" xfId="2" applyNumberFormat="1" applyFont="1" applyFill="1" applyBorder="1" applyAlignment="1" applyProtection="1">
      <alignment horizontal="center" vertical="center" wrapText="1"/>
    </xf>
    <xf numFmtId="0" fontId="7" fillId="7" borderId="3" xfId="0" applyFont="1" applyFill="1" applyBorder="1" applyAlignment="1" applyProtection="1">
      <alignment horizontal="center" vertical="center" wrapText="1"/>
      <protection locked="0"/>
    </xf>
    <xf numFmtId="0" fontId="7" fillId="7" borderId="5" xfId="0" applyFont="1" applyFill="1" applyBorder="1" applyAlignment="1" applyProtection="1">
      <alignment horizontal="center" vertical="center" wrapText="1"/>
      <protection locked="0"/>
    </xf>
    <xf numFmtId="0" fontId="7" fillId="0" borderId="17" xfId="0" applyFont="1" applyFill="1" applyBorder="1" applyAlignment="1">
      <alignment horizontal="center" vertical="center" wrapText="1"/>
    </xf>
    <xf numFmtId="0" fontId="7" fillId="0" borderId="18" xfId="0" applyFont="1" applyFill="1" applyBorder="1" applyAlignment="1">
      <alignment horizontal="center" vertical="center" wrapText="1"/>
    </xf>
    <xf numFmtId="0" fontId="7" fillId="0" borderId="19" xfId="0" applyFont="1" applyFill="1" applyBorder="1" applyAlignment="1">
      <alignment horizontal="center" vertical="center" wrapText="1"/>
    </xf>
    <xf numFmtId="0" fontId="7" fillId="0" borderId="20" xfId="0" applyFont="1" applyFill="1" applyBorder="1" applyAlignment="1">
      <alignment horizontal="center" vertical="center" wrapText="1"/>
    </xf>
    <xf numFmtId="0" fontId="6" fillId="0" borderId="21" xfId="0" applyFont="1" applyFill="1" applyBorder="1" applyAlignment="1">
      <alignment horizontal="left" vertical="center" wrapText="1"/>
    </xf>
    <xf numFmtId="0" fontId="7" fillId="7" borderId="4" xfId="0" applyFont="1" applyFill="1" applyBorder="1" applyAlignment="1" applyProtection="1">
      <alignment horizontal="center" vertical="center" wrapText="1"/>
      <protection locked="0"/>
    </xf>
    <xf numFmtId="0" fontId="6" fillId="2" borderId="9" xfId="4" quotePrefix="1" applyFont="1" applyFill="1" applyBorder="1" applyAlignment="1" applyProtection="1">
      <alignment horizontal="left" vertical="center" wrapText="1"/>
    </xf>
    <xf numFmtId="0" fontId="6" fillId="0" borderId="3" xfId="0" applyFont="1" applyBorder="1" applyAlignment="1">
      <alignment vertical="top" wrapText="1"/>
    </xf>
    <xf numFmtId="0" fontId="6" fillId="0" borderId="4" xfId="0" applyFont="1" applyBorder="1" applyAlignment="1">
      <alignment vertical="top" wrapText="1"/>
    </xf>
    <xf numFmtId="0" fontId="6" fillId="0" borderId="5" xfId="0" applyFont="1" applyBorder="1" applyAlignment="1">
      <alignment vertical="top" wrapText="1"/>
    </xf>
    <xf numFmtId="0" fontId="7" fillId="7" borderId="6" xfId="0" applyFont="1" applyFill="1" applyBorder="1" applyAlignment="1" applyProtection="1">
      <alignment horizontal="center" vertical="center" wrapText="1"/>
      <protection locked="0"/>
    </xf>
    <xf numFmtId="0" fontId="7" fillId="7" borderId="2" xfId="0" applyFont="1" applyFill="1" applyBorder="1" applyAlignment="1" applyProtection="1">
      <alignment horizontal="center" vertical="center" wrapText="1"/>
      <protection locked="0"/>
    </xf>
    <xf numFmtId="0" fontId="17" fillId="6" borderId="3" xfId="2" quotePrefix="1" applyNumberFormat="1" applyFont="1" applyFill="1" applyBorder="1" applyAlignment="1">
      <alignment horizontal="left" vertical="center" wrapText="1"/>
    </xf>
    <xf numFmtId="0" fontId="17" fillId="6" borderId="4" xfId="2" quotePrefix="1" applyNumberFormat="1" applyFont="1" applyFill="1" applyBorder="1" applyAlignment="1">
      <alignment horizontal="left" vertical="center" wrapText="1"/>
    </xf>
    <xf numFmtId="0" fontId="17" fillId="6" borderId="4" xfId="2" applyNumberFormat="1" applyFont="1" applyFill="1" applyBorder="1" applyAlignment="1">
      <alignment horizontal="left" vertical="center" wrapText="1"/>
    </xf>
    <xf numFmtId="0" fontId="17" fillId="6" borderId="5" xfId="2" applyNumberFormat="1" applyFont="1" applyFill="1" applyBorder="1" applyAlignment="1">
      <alignment horizontal="left" vertical="center" wrapText="1"/>
    </xf>
    <xf numFmtId="0" fontId="17" fillId="6" borderId="8" xfId="2" applyNumberFormat="1" applyFont="1" applyFill="1" applyBorder="1" applyAlignment="1">
      <alignment horizontal="center" vertical="center" wrapText="1"/>
    </xf>
    <xf numFmtId="0" fontId="17" fillId="6" borderId="9" xfId="2" applyNumberFormat="1" applyFont="1" applyFill="1" applyBorder="1" applyAlignment="1">
      <alignment horizontal="center" vertical="center" wrapText="1"/>
    </xf>
    <xf numFmtId="0" fontId="0" fillId="2" borderId="0" xfId="0" quotePrefix="1" applyFill="1" applyBorder="1" applyAlignment="1">
      <alignment horizontal="center" vertical="center" wrapText="1"/>
    </xf>
    <xf numFmtId="0" fontId="13" fillId="0" borderId="0" xfId="4" applyFill="1" applyAlignment="1" applyProtection="1">
      <alignment horizontal="left" vertical="center"/>
    </xf>
    <xf numFmtId="0" fontId="6" fillId="0" borderId="0" xfId="7" quotePrefix="1" applyFont="1" applyAlignment="1" applyProtection="1">
      <alignment horizontal="left"/>
    </xf>
    <xf numFmtId="0" fontId="7" fillId="7" borderId="3" xfId="7" applyFont="1" applyFill="1" applyBorder="1" applyAlignment="1" applyProtection="1">
      <alignment horizontal="left" vertical="center" wrapText="1"/>
    </xf>
    <xf numFmtId="0" fontId="7" fillId="7" borderId="4" xfId="7" applyFont="1" applyFill="1" applyBorder="1" applyAlignment="1" applyProtection="1">
      <alignment horizontal="left" vertical="center" wrapText="1"/>
    </xf>
    <xf numFmtId="0" fontId="7" fillId="7" borderId="5" xfId="7" applyFont="1" applyFill="1" applyBorder="1" applyAlignment="1" applyProtection="1">
      <alignment horizontal="left" vertical="center" wrapText="1"/>
    </xf>
    <xf numFmtId="0" fontId="29" fillId="6" borderId="3" xfId="2" applyNumberFormat="1" applyFont="1" applyFill="1" applyBorder="1" applyAlignment="1" applyProtection="1">
      <alignment horizontal="center" vertical="center" wrapText="1"/>
    </xf>
    <xf numFmtId="0" fontId="29" fillId="6" borderId="4" xfId="2" applyNumberFormat="1" applyFont="1" applyFill="1" applyBorder="1" applyAlignment="1" applyProtection="1">
      <alignment horizontal="center" vertical="center" wrapText="1"/>
    </xf>
    <xf numFmtId="0" fontId="29" fillId="6" borderId="5" xfId="2" applyNumberFormat="1" applyFont="1" applyFill="1" applyBorder="1" applyAlignment="1" applyProtection="1">
      <alignment horizontal="center" vertical="center" wrapText="1"/>
    </xf>
    <xf numFmtId="0" fontId="29" fillId="6" borderId="3" xfId="2" applyNumberFormat="1" applyFont="1" applyFill="1" applyBorder="1" applyAlignment="1" applyProtection="1">
      <alignment horizontal="left" vertical="center" wrapText="1"/>
    </xf>
    <xf numFmtId="0" fontId="29" fillId="6" borderId="4" xfId="2" applyNumberFormat="1" applyFont="1" applyFill="1" applyBorder="1" applyAlignment="1" applyProtection="1">
      <alignment horizontal="left" vertical="center" wrapText="1"/>
    </xf>
    <xf numFmtId="0" fontId="29" fillId="6" borderId="5" xfId="2" applyNumberFormat="1" applyFont="1" applyFill="1" applyBorder="1" applyAlignment="1" applyProtection="1">
      <alignment horizontal="left" vertical="center" wrapText="1"/>
    </xf>
    <xf numFmtId="0" fontId="6" fillId="0" borderId="0" xfId="7" quotePrefix="1" applyFont="1" applyAlignment="1" applyProtection="1">
      <alignment horizontal="left" vertical="top" wrapText="1"/>
    </xf>
  </cellXfs>
  <cellStyles count="22">
    <cellStyle name="=C:\WINNT\SYSTEM32\COMMAND.COM" xfId="10"/>
    <cellStyle name="40% - Accent1 2" xfId="14"/>
    <cellStyle name="40% - Accent4 2" xfId="15"/>
    <cellStyle name="60% - Accent2 2" xfId="16"/>
    <cellStyle name="Accent1 2" xfId="11"/>
    <cellStyle name="Accent4 2" xfId="12"/>
    <cellStyle name="Accent6 2" xfId="13"/>
    <cellStyle name="Comma 2" xfId="8"/>
    <cellStyle name="Heading 2" xfId="5" builtinId="17"/>
    <cellStyle name="Heading 3" xfId="6" builtinId="18"/>
    <cellStyle name="Heading 4" xfId="2" builtinId="19"/>
    <cellStyle name="Hyperlink" xfId="4" builtinId="8"/>
    <cellStyle name="Input" xfId="3" builtinId="20"/>
    <cellStyle name="Neutral" xfId="21" builtinId="28"/>
    <cellStyle name="Normal" xfId="0" builtinId="0"/>
    <cellStyle name="Normal 2" xfId="7"/>
    <cellStyle name="Normal 3" xfId="9"/>
    <cellStyle name="Normal 3 2" xfId="17"/>
    <cellStyle name="Normal 3 2 2" xfId="20"/>
    <cellStyle name="Normal 3 3" xfId="18"/>
    <cellStyle name="Normal 3 4" xfId="19"/>
    <cellStyle name="Normal_Sheet1" xfId="1"/>
  </cellStyles>
  <dxfs count="9">
    <dxf>
      <font>
        <color theme="0" tint="-0.14996795556505021"/>
      </font>
      <fill>
        <patternFill>
          <bgColor rgb="FFFFBE82"/>
        </patternFill>
      </fill>
    </dxf>
    <dxf>
      <font>
        <color theme="0" tint="-0.14996795556505021"/>
      </font>
      <fill>
        <patternFill patternType="solid">
          <bgColor rgb="FFFFCC99"/>
        </patternFill>
      </fill>
    </dxf>
    <dxf>
      <font>
        <color theme="0" tint="-0.14996795556505021"/>
      </font>
      <fill>
        <patternFill patternType="solid">
          <bgColor rgb="FFFFCC99"/>
        </patternFill>
      </fill>
    </dxf>
    <dxf>
      <font>
        <color theme="0" tint="-0.14996795556505021"/>
      </font>
      <fill>
        <patternFill>
          <bgColor rgb="FFFFBE82"/>
        </patternFill>
      </fill>
    </dxf>
    <dxf>
      <font>
        <color theme="0" tint="-0.14996795556505021"/>
      </font>
      <fill>
        <patternFill patternType="solid">
          <bgColor rgb="FFFFCC99"/>
        </patternFill>
      </fill>
    </dxf>
    <dxf>
      <font>
        <color theme="0" tint="-0.14996795556505021"/>
      </font>
      <fill>
        <patternFill patternType="solid">
          <bgColor rgb="FFFFCC99"/>
        </patternFill>
      </fill>
    </dxf>
    <dxf>
      <font>
        <color theme="0" tint="-0.14996795556505021"/>
      </font>
      <fill>
        <patternFill>
          <bgColor rgb="FFFFBE82"/>
        </patternFill>
      </fill>
    </dxf>
    <dxf>
      <font>
        <color theme="0" tint="-0.14996795556505021"/>
      </font>
      <fill>
        <patternFill patternType="solid">
          <bgColor rgb="FFFFCC99"/>
        </patternFill>
      </fill>
    </dxf>
    <dxf>
      <font>
        <color theme="0" tint="-0.14996795556505021"/>
      </font>
      <fill>
        <patternFill patternType="solid">
          <bgColor rgb="FFFFCC99"/>
        </patternFill>
      </fill>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9524</xdr:rowOff>
    </xdr:from>
    <xdr:to>
      <xdr:col>6</xdr:col>
      <xdr:colOff>9525</xdr:colOff>
      <xdr:row>26</xdr:row>
      <xdr:rowOff>66674</xdr:rowOff>
    </xdr:to>
    <xdr:sp macro="" textlink="">
      <xdr:nvSpPr>
        <xdr:cNvPr id="4" name="Rectangle 3"/>
        <xdr:cNvSpPr/>
      </xdr:nvSpPr>
      <xdr:spPr>
        <a:xfrm>
          <a:off x="0" y="342899"/>
          <a:ext cx="7534275" cy="4105275"/>
        </a:xfrm>
        <a:prstGeom prst="rect">
          <a:avLst/>
        </a:prstGeom>
        <a:solidFill>
          <a:srgbClr val="CCFFFF"/>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t"/>
        <a:lstStyle/>
        <a:p>
          <a:pPr algn="l"/>
          <a:r>
            <a:rPr lang="en-GB" sz="900" b="1">
              <a:solidFill>
                <a:sysClr val="windowText" lastClr="000000"/>
              </a:solidFill>
            </a:rPr>
            <a:t>Notes:</a:t>
          </a:r>
        </a:p>
        <a:p>
          <a:r>
            <a:rPr lang="en-GB" sz="900">
              <a:solidFill>
                <a:sysClr val="windowText" lastClr="000000"/>
              </a:solidFill>
              <a:effectLst/>
              <a:latin typeface="+mn-lt"/>
              <a:ea typeface="+mn-ea"/>
              <a:cs typeface="+mn-cs"/>
            </a:rPr>
            <a:t>There are a few governing rules that should be applied:</a:t>
          </a:r>
        </a:p>
        <a:p>
          <a:endParaRPr lang="en-GB" sz="900">
            <a:solidFill>
              <a:sysClr val="windowText" lastClr="000000"/>
            </a:solidFill>
            <a:effectLst/>
            <a:latin typeface="+mn-lt"/>
            <a:ea typeface="+mn-ea"/>
            <a:cs typeface="+mn-cs"/>
          </a:endParaRPr>
        </a:p>
        <a:p>
          <a:r>
            <a:rPr lang="en-GB" sz="900">
              <a:solidFill>
                <a:sysClr val="windowText" lastClr="000000"/>
              </a:solidFill>
              <a:effectLst/>
              <a:latin typeface="+mn-lt"/>
              <a:ea typeface="+mn-ea"/>
              <a:cs typeface="+mn-cs"/>
            </a:rPr>
            <a:t>Specific notes for application to WPD areas:</a:t>
          </a:r>
        </a:p>
        <a:p>
          <a:pPr lvl="1"/>
          <a:r>
            <a:rPr lang="en-GB" sz="900">
              <a:solidFill>
                <a:sysClr val="windowText" lastClr="000000"/>
              </a:solidFill>
              <a:effectLst/>
              <a:latin typeface="+mn-lt"/>
              <a:ea typeface="+mn-ea"/>
              <a:cs typeface="+mn-cs"/>
            </a:rPr>
            <a:t>WPD East Midlands (EMEB) and WPD West Midlands (MIDE) tariffs are all delinked and set time bands are applied in place of the TPR’s timebands.</a:t>
          </a:r>
        </a:p>
        <a:p>
          <a:pPr lvl="1"/>
          <a:r>
            <a:rPr lang="en-GB" sz="900">
              <a:solidFill>
                <a:sysClr val="windowText" lastClr="000000"/>
              </a:solidFill>
              <a:effectLst/>
              <a:latin typeface="+mn-lt"/>
              <a:ea typeface="+mn-ea"/>
              <a:cs typeface="+mn-cs"/>
            </a:rPr>
            <a:t>WPD South West (SWEB) and South Wales (SWAE) do not support all SSC combinations and where indicated with ‘Unsupported’ then set time bands are applied.</a:t>
          </a:r>
        </a:p>
        <a:p>
          <a:endParaRPr lang="en-GB" sz="900">
            <a:solidFill>
              <a:sysClr val="windowText" lastClr="000000"/>
            </a:solidFill>
            <a:effectLst/>
            <a:latin typeface="+mn-lt"/>
            <a:ea typeface="+mn-ea"/>
            <a:cs typeface="+mn-cs"/>
          </a:endParaRPr>
        </a:p>
        <a:p>
          <a:r>
            <a:rPr lang="en-GB" sz="900">
              <a:solidFill>
                <a:sysClr val="windowText" lastClr="000000"/>
              </a:solidFill>
              <a:effectLst/>
              <a:latin typeface="+mn-lt"/>
              <a:ea typeface="+mn-ea"/>
              <a:cs typeface="+mn-cs"/>
            </a:rPr>
            <a:t>Otherwise the following rules apply to the remaining DNO areas.</a:t>
          </a:r>
        </a:p>
        <a:p>
          <a:pPr lvl="1"/>
          <a:r>
            <a:rPr lang="en-GB" sz="900">
              <a:solidFill>
                <a:sysClr val="windowText" lastClr="000000"/>
              </a:solidFill>
              <a:effectLst/>
              <a:latin typeface="+mn-lt"/>
              <a:ea typeface="+mn-ea"/>
              <a:cs typeface="+mn-cs"/>
            </a:rPr>
            <a:t>1, G and U should be applied straight to the appropriate SSC/TPRs, to identify generation and UMS tariffs.</a:t>
          </a:r>
        </a:p>
        <a:p>
          <a:pPr lvl="1"/>
          <a:r>
            <a:rPr lang="en-GB" sz="900">
              <a:solidFill>
                <a:sysClr val="windowText" lastClr="000000"/>
              </a:solidFill>
              <a:effectLst/>
              <a:latin typeface="+mn-lt"/>
              <a:ea typeface="+mn-ea"/>
              <a:cs typeface="+mn-cs"/>
            </a:rPr>
            <a:t>Then considering the SSC/TPRs alongside the PC.</a:t>
          </a:r>
        </a:p>
        <a:p>
          <a:pPr lvl="1"/>
          <a:r>
            <a:rPr lang="en-GB" sz="900">
              <a:solidFill>
                <a:sysClr val="windowText" lastClr="000000"/>
              </a:solidFill>
              <a:effectLst/>
              <a:latin typeface="+mn-lt"/>
              <a:ea typeface="+mn-ea"/>
              <a:cs typeface="+mn-cs"/>
            </a:rPr>
            <a:t>2, PC1s should be labelled Domestic Unrestricted.</a:t>
          </a:r>
        </a:p>
        <a:p>
          <a:pPr lvl="1"/>
          <a:r>
            <a:rPr lang="en-GB" sz="900">
              <a:solidFill>
                <a:sysClr val="windowText" lastClr="000000"/>
              </a:solidFill>
              <a:effectLst/>
              <a:latin typeface="+mn-lt"/>
              <a:ea typeface="+mn-ea"/>
              <a:cs typeface="+mn-cs"/>
            </a:rPr>
            <a:t>3, PC2s with a SSCs with O should be labelled Domestic Off Peak.</a:t>
          </a:r>
        </a:p>
        <a:p>
          <a:pPr lvl="1"/>
          <a:r>
            <a:rPr lang="en-GB" sz="900">
              <a:solidFill>
                <a:sysClr val="windowText" lastClr="000000"/>
              </a:solidFill>
              <a:effectLst/>
              <a:latin typeface="+mn-lt"/>
              <a:ea typeface="+mn-ea"/>
              <a:cs typeface="+mn-cs"/>
            </a:rPr>
            <a:t>4, Remaining PC2s should be labelled Domestic Two Rate with the unit as 1 or 2 as detailed.</a:t>
          </a:r>
        </a:p>
        <a:p>
          <a:pPr lvl="1"/>
          <a:r>
            <a:rPr lang="en-GB" sz="900">
              <a:solidFill>
                <a:sysClr val="windowText" lastClr="000000"/>
              </a:solidFill>
              <a:effectLst/>
              <a:latin typeface="+mn-lt"/>
              <a:ea typeface="+mn-ea"/>
              <a:cs typeface="+mn-cs"/>
            </a:rPr>
            <a:t>5, PC3s should be labelled Small Non Domestic Unrestricted.</a:t>
          </a:r>
        </a:p>
        <a:p>
          <a:pPr lvl="1"/>
          <a:r>
            <a:rPr lang="en-GB" sz="900">
              <a:solidFill>
                <a:sysClr val="windowText" lastClr="000000"/>
              </a:solidFill>
              <a:effectLst/>
              <a:latin typeface="+mn-lt"/>
              <a:ea typeface="+mn-ea"/>
              <a:cs typeface="+mn-cs"/>
            </a:rPr>
            <a:t>6, PC4s with a SSCs with O should be labelled Small Non Domestic Off Peak.</a:t>
          </a:r>
        </a:p>
        <a:p>
          <a:pPr lvl="1"/>
          <a:r>
            <a:rPr lang="en-GB" sz="900">
              <a:solidFill>
                <a:sysClr val="windowText" lastClr="000000"/>
              </a:solidFill>
              <a:effectLst/>
              <a:latin typeface="+mn-lt"/>
              <a:ea typeface="+mn-ea"/>
              <a:cs typeface="+mn-cs"/>
            </a:rPr>
            <a:t>7, Remaining PC4s should be labelled Small Non Domestic Two Rate with the unit as 1 or 2 as detailed.</a:t>
          </a:r>
        </a:p>
        <a:p>
          <a:pPr lvl="1"/>
          <a:r>
            <a:rPr lang="en-GB" sz="900">
              <a:solidFill>
                <a:sysClr val="windowText" lastClr="000000"/>
              </a:solidFill>
              <a:effectLst/>
              <a:latin typeface="+mn-lt"/>
              <a:ea typeface="+mn-ea"/>
              <a:cs typeface="+mn-cs"/>
            </a:rPr>
            <a:t>8, PC5 – 8s, depending on the voltage of connection, they should be labelled; LV Medium Non Domestic, LV Sub Medium Non Domestic or HV Medium Non Domestic with the unit as 1 or 2 as detailed.</a:t>
          </a:r>
        </a:p>
        <a:p>
          <a:r>
            <a:rPr lang="en-GB" sz="900">
              <a:solidFill>
                <a:sysClr val="windowText" lastClr="000000"/>
              </a:solidFill>
              <a:effectLst/>
              <a:latin typeface="+mn-lt"/>
              <a:ea typeface="+mn-ea"/>
              <a:cs typeface="+mn-cs"/>
            </a:rPr>
            <a:t> </a:t>
          </a:r>
        </a:p>
        <a:p>
          <a:r>
            <a:rPr lang="en-GB" sz="900">
              <a:solidFill>
                <a:sysClr val="windowText" lastClr="000000"/>
              </a:solidFill>
              <a:effectLst/>
              <a:latin typeface="+mn-lt"/>
              <a:ea typeface="+mn-ea"/>
              <a:cs typeface="+mn-cs"/>
            </a:rPr>
            <a:t>Common decode:</a:t>
          </a:r>
        </a:p>
        <a:p>
          <a:pPr lvl="1"/>
          <a:r>
            <a:rPr lang="en-GB" sz="900">
              <a:solidFill>
                <a:sysClr val="windowText" lastClr="000000"/>
              </a:solidFill>
              <a:effectLst/>
              <a:latin typeface="+mn-lt"/>
              <a:ea typeface="+mn-ea"/>
              <a:cs typeface="+mn-cs"/>
            </a:rPr>
            <a:t>1: Unit 1 (Day)</a:t>
          </a:r>
        </a:p>
        <a:p>
          <a:pPr lvl="1"/>
          <a:r>
            <a:rPr lang="en-GB" sz="900">
              <a:solidFill>
                <a:sysClr val="windowText" lastClr="000000"/>
              </a:solidFill>
              <a:effectLst/>
              <a:latin typeface="+mn-lt"/>
              <a:ea typeface="+mn-ea"/>
              <a:cs typeface="+mn-cs"/>
            </a:rPr>
            <a:t>2: Unit 2 (Night)</a:t>
          </a:r>
        </a:p>
        <a:p>
          <a:pPr lvl="1"/>
          <a:r>
            <a:rPr lang="en-GB" sz="900">
              <a:solidFill>
                <a:sysClr val="windowText" lastClr="000000"/>
              </a:solidFill>
              <a:effectLst/>
              <a:latin typeface="+mn-lt"/>
              <a:ea typeface="+mn-ea"/>
              <a:cs typeface="+mn-cs"/>
            </a:rPr>
            <a:t>O: Off Peak</a:t>
          </a:r>
        </a:p>
        <a:p>
          <a:pPr lvl="1"/>
          <a:r>
            <a:rPr lang="en-GB" sz="900">
              <a:solidFill>
                <a:sysClr val="windowText" lastClr="000000"/>
              </a:solidFill>
              <a:effectLst/>
              <a:latin typeface="+mn-lt"/>
              <a:ea typeface="+mn-ea"/>
              <a:cs typeface="+mn-cs"/>
            </a:rPr>
            <a:t>G: Generation</a:t>
          </a:r>
        </a:p>
        <a:p>
          <a:pPr lvl="1"/>
          <a:r>
            <a:rPr lang="en-GB" sz="900">
              <a:solidFill>
                <a:sysClr val="windowText" lastClr="000000"/>
              </a:solidFill>
              <a:effectLst/>
              <a:latin typeface="+mn-lt"/>
              <a:ea typeface="+mn-ea"/>
              <a:cs typeface="+mn-cs"/>
            </a:rPr>
            <a:t>U: UMS</a:t>
          </a:r>
        </a:p>
        <a:p>
          <a:pPr lvl="1"/>
          <a:r>
            <a:rPr lang="en-GB" sz="900">
              <a:solidFill>
                <a:sysClr val="windowText" lastClr="000000"/>
              </a:solidFill>
              <a:effectLst/>
              <a:latin typeface="+mn-lt"/>
              <a:ea typeface="+mn-ea"/>
              <a:cs typeface="+mn-cs"/>
            </a:rPr>
            <a:t>Unsupported: WPD South West (SWEB) or South Wales (SWAE) default TPRs applied</a:t>
          </a:r>
        </a:p>
        <a:p>
          <a:pPr lvl="1"/>
          <a:r>
            <a:rPr lang="en-GB" sz="900">
              <a:solidFill>
                <a:sysClr val="windowText" lastClr="000000"/>
              </a:solidFill>
              <a:effectLst/>
              <a:latin typeface="+mn-lt"/>
              <a:ea typeface="+mn-ea"/>
              <a:cs typeface="+mn-cs"/>
            </a:rPr>
            <a:t>EMEB or MIDE only: only exists in those areas (either or both) as delinked.</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9526</xdr:colOff>
      <xdr:row>25</xdr:row>
      <xdr:rowOff>38101</xdr:rowOff>
    </xdr:from>
    <xdr:to>
      <xdr:col>9</xdr:col>
      <xdr:colOff>76201</xdr:colOff>
      <xdr:row>31</xdr:row>
      <xdr:rowOff>152401</xdr:rowOff>
    </xdr:to>
    <xdr:sp macro="" textlink="">
      <xdr:nvSpPr>
        <xdr:cNvPr id="2" name="TextBox 1"/>
        <xdr:cNvSpPr txBox="1"/>
      </xdr:nvSpPr>
      <xdr:spPr>
        <a:xfrm>
          <a:off x="171451" y="8696326"/>
          <a:ext cx="8248650" cy="1085850"/>
        </a:xfrm>
        <a:prstGeom prst="rect">
          <a:avLst/>
        </a:prstGeom>
        <a:solidFill>
          <a:srgbClr val="CCFFCC"/>
        </a:solidFill>
        <a:ln/>
      </xdr:spPr>
      <xdr:style>
        <a:lnRef idx="1">
          <a:schemeClr val="accent1"/>
        </a:lnRef>
        <a:fillRef idx="3">
          <a:schemeClr val="accent1"/>
        </a:fillRef>
        <a:effectRef idx="2">
          <a:schemeClr val="accent1"/>
        </a:effectRef>
        <a:fontRef idx="minor">
          <a:schemeClr val="lt1"/>
        </a:fontRef>
      </xdr:style>
      <xdr:txBody>
        <a:bodyPr vertOverflow="clip" horzOverflow="clip" wrap="square" rtlCol="0" anchor="t"/>
        <a:lstStyle/>
        <a:p>
          <a:r>
            <a:rPr lang="en-GB" sz="1100">
              <a:solidFill>
                <a:sysClr val="windowText" lastClr="000000"/>
              </a:solidFill>
            </a:rPr>
            <a:t>Note:</a:t>
          </a:r>
        </a:p>
        <a:p>
          <a:r>
            <a:rPr lang="en-GB" sz="1100" i="1">
              <a:solidFill>
                <a:schemeClr val="dk1"/>
              </a:solidFill>
              <a:effectLst/>
              <a:latin typeface="+mn-lt"/>
              <a:ea typeface="+mn-ea"/>
              <a:cs typeface="+mn-cs"/>
            </a:rPr>
            <a:t>For the purpose of forecasting the excess capacity charge, the input in this calculator uses the average daily excess capacity as this reduces the calculators complexity, however as per the Use of System Charging Statement, the exceeded portion of the capacity will be charged at the  excess capacity charge p/kVA/day rate, based on the difference between the MIC/MEC and the actual capacity used.  This will be charged for the full duration of the month in which the breach occurs.”</a:t>
          </a:r>
          <a:endParaRPr lang="en-GB" sz="1100">
            <a:solidFill>
              <a:schemeClr val="dk1"/>
            </a:solidFill>
            <a:effectLst/>
            <a:latin typeface="+mn-lt"/>
            <a:ea typeface="+mn-ea"/>
            <a:cs typeface="+mn-cs"/>
          </a:endParaRPr>
        </a:p>
        <a:p>
          <a:endParaRPr lang="en-GB"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5"/>
  <sheetViews>
    <sheetView showGridLines="0" zoomScale="85" zoomScaleNormal="85" zoomScaleSheetLayoutView="100" workbookViewId="0">
      <selection activeCell="C4" sqref="C4"/>
    </sheetView>
  </sheetViews>
  <sheetFormatPr defaultRowHeight="12.75" x14ac:dyDescent="0.2"/>
  <cols>
    <col min="1" max="1" width="54.7109375" customWidth="1"/>
    <col min="2" max="2" width="45.7109375" bestFit="1" customWidth="1"/>
    <col min="3" max="3" width="28" customWidth="1"/>
    <col min="4" max="4" width="18.140625" customWidth="1"/>
    <col min="5" max="5" width="21.5703125" customWidth="1"/>
  </cols>
  <sheetData>
    <row r="1" spans="1:9" x14ac:dyDescent="0.2">
      <c r="A1" s="24"/>
      <c r="B1" s="24"/>
      <c r="C1" s="24"/>
      <c r="D1" s="24"/>
      <c r="E1" s="24"/>
    </row>
    <row r="2" spans="1:9" ht="16.5" x14ac:dyDescent="0.2">
      <c r="A2" s="80" t="s">
        <v>368</v>
      </c>
      <c r="B2" s="79"/>
      <c r="C2" s="79"/>
      <c r="D2" s="79"/>
      <c r="E2" s="79"/>
    </row>
    <row r="3" spans="1:9" ht="15" x14ac:dyDescent="0.2">
      <c r="A3" s="171"/>
      <c r="B3" s="169" t="s">
        <v>473</v>
      </c>
      <c r="C3" s="169" t="s">
        <v>474</v>
      </c>
      <c r="D3" s="169" t="s">
        <v>44</v>
      </c>
      <c r="E3" s="169" t="s">
        <v>43</v>
      </c>
    </row>
    <row r="4" spans="1:9" ht="30" x14ac:dyDescent="0.2">
      <c r="A4" s="170" t="s">
        <v>475</v>
      </c>
      <c r="B4" s="168" t="s">
        <v>583</v>
      </c>
      <c r="C4" s="229" t="str">
        <f>YEAR(D4)&amp;"/"&amp;YEAR(D4)+1</f>
        <v>2018/2019</v>
      </c>
      <c r="D4" s="230">
        <v>43191</v>
      </c>
      <c r="E4" s="168" t="s">
        <v>467</v>
      </c>
    </row>
    <row r="5" spans="1:9" x14ac:dyDescent="0.2">
      <c r="A5" s="79"/>
      <c r="B5" s="79"/>
      <c r="C5" s="79"/>
      <c r="D5" s="79"/>
      <c r="E5" s="79"/>
    </row>
    <row r="6" spans="1:9" ht="16.5" x14ac:dyDescent="0.2">
      <c r="A6" s="80" t="s">
        <v>37</v>
      </c>
      <c r="B6" s="79"/>
      <c r="C6" s="79"/>
      <c r="D6" s="79"/>
      <c r="E6" s="79"/>
    </row>
    <row r="7" spans="1:9" ht="15" x14ac:dyDescent="0.2">
      <c r="A7" s="81" t="s">
        <v>38</v>
      </c>
      <c r="B7" s="252" t="s">
        <v>39</v>
      </c>
      <c r="C7" s="252"/>
      <c r="D7" s="252"/>
      <c r="E7" s="252"/>
    </row>
    <row r="8" spans="1:9" ht="30" customHeight="1" x14ac:dyDescent="0.2">
      <c r="A8" s="84" t="s">
        <v>338</v>
      </c>
      <c r="B8" s="255" t="s">
        <v>41</v>
      </c>
      <c r="C8" s="255"/>
      <c r="D8" s="255"/>
      <c r="E8" s="255"/>
    </row>
    <row r="9" spans="1:9" ht="30" customHeight="1" x14ac:dyDescent="0.2">
      <c r="A9" s="84" t="s">
        <v>339</v>
      </c>
      <c r="B9" s="255" t="s">
        <v>469</v>
      </c>
      <c r="C9" s="255"/>
      <c r="D9" s="255"/>
      <c r="E9" s="255"/>
    </row>
    <row r="10" spans="1:9" ht="30" customHeight="1" x14ac:dyDescent="0.2">
      <c r="A10" s="84" t="s">
        <v>340</v>
      </c>
      <c r="B10" s="255" t="s">
        <v>42</v>
      </c>
      <c r="C10" s="255"/>
      <c r="D10" s="255"/>
      <c r="E10" s="255"/>
    </row>
    <row r="11" spans="1:9" ht="61.5" customHeight="1" x14ac:dyDescent="0.2">
      <c r="A11" s="84" t="s">
        <v>341</v>
      </c>
      <c r="B11" s="255" t="s">
        <v>470</v>
      </c>
      <c r="C11" s="255"/>
      <c r="D11" s="255"/>
      <c r="E11" s="255"/>
      <c r="F11" s="251" t="s">
        <v>336</v>
      </c>
      <c r="G11" s="251"/>
      <c r="H11" s="251"/>
      <c r="I11" s="251"/>
    </row>
    <row r="12" spans="1:9" ht="87" customHeight="1" x14ac:dyDescent="0.2">
      <c r="A12" s="84" t="s">
        <v>61</v>
      </c>
      <c r="B12" s="255" t="s">
        <v>472</v>
      </c>
      <c r="C12" s="255"/>
      <c r="D12" s="255"/>
      <c r="E12" s="255"/>
    </row>
    <row r="13" spans="1:9" ht="33.75" customHeight="1" x14ac:dyDescent="0.2">
      <c r="A13" s="84" t="s">
        <v>337</v>
      </c>
      <c r="B13" s="255" t="s">
        <v>471</v>
      </c>
      <c r="C13" s="255"/>
      <c r="D13" s="255"/>
      <c r="E13" s="255"/>
    </row>
    <row r="14" spans="1:9" ht="29.25" customHeight="1" x14ac:dyDescent="0.2">
      <c r="A14" s="84" t="s">
        <v>316</v>
      </c>
      <c r="B14" s="255" t="s">
        <v>451</v>
      </c>
      <c r="C14" s="255"/>
      <c r="D14" s="255"/>
      <c r="E14" s="255"/>
    </row>
    <row r="15" spans="1:9" ht="30" customHeight="1" x14ac:dyDescent="0.2">
      <c r="A15" s="84" t="s">
        <v>311</v>
      </c>
      <c r="B15" s="255" t="s">
        <v>312</v>
      </c>
      <c r="C15" s="255"/>
      <c r="D15" s="255"/>
      <c r="E15" s="255"/>
    </row>
    <row r="16" spans="1:9" ht="14.25" customHeight="1" x14ac:dyDescent="0.2">
      <c r="A16" s="84" t="s">
        <v>452</v>
      </c>
      <c r="B16" s="255" t="s">
        <v>453</v>
      </c>
      <c r="C16" s="255"/>
      <c r="D16" s="255"/>
      <c r="E16" s="255"/>
    </row>
    <row r="17" spans="1:6" x14ac:dyDescent="0.2">
      <c r="A17" s="79"/>
      <c r="B17" s="167"/>
      <c r="C17" s="167"/>
      <c r="D17" s="167"/>
      <c r="E17" s="167"/>
    </row>
    <row r="18" spans="1:6" ht="15" x14ac:dyDescent="0.2">
      <c r="A18" s="82" t="s">
        <v>49</v>
      </c>
      <c r="B18" s="167"/>
      <c r="C18" s="167"/>
      <c r="D18" s="167"/>
      <c r="E18" s="167"/>
    </row>
    <row r="19" spans="1:6" ht="15" x14ac:dyDescent="0.2">
      <c r="A19" s="81"/>
      <c r="B19" s="252"/>
      <c r="C19" s="252"/>
      <c r="D19" s="252"/>
      <c r="E19" s="252"/>
    </row>
    <row r="20" spans="1:6" x14ac:dyDescent="0.2">
      <c r="A20" s="253" t="s">
        <v>391</v>
      </c>
      <c r="B20" s="254"/>
      <c r="C20" s="254"/>
      <c r="D20" s="254"/>
      <c r="E20" s="254"/>
    </row>
    <row r="21" spans="1:6" x14ac:dyDescent="0.2">
      <c r="A21" s="79"/>
      <c r="B21" s="79"/>
      <c r="C21" s="79"/>
      <c r="D21" s="79"/>
      <c r="E21" s="79"/>
    </row>
    <row r="22" spans="1:6" ht="15" x14ac:dyDescent="0.2">
      <c r="A22" s="166" t="s">
        <v>50</v>
      </c>
      <c r="B22" s="164"/>
      <c r="C22" s="164"/>
      <c r="D22" s="164"/>
      <c r="E22" s="164"/>
      <c r="F22" s="163"/>
    </row>
    <row r="23" spans="1:6" ht="15" x14ac:dyDescent="0.2">
      <c r="A23" s="165"/>
      <c r="B23" s="250"/>
      <c r="C23" s="250"/>
      <c r="D23" s="250"/>
      <c r="E23" s="250"/>
      <c r="F23" s="250"/>
    </row>
    <row r="24" spans="1:6" ht="27.75" customHeight="1" x14ac:dyDescent="0.2">
      <c r="A24" s="248" t="s">
        <v>342</v>
      </c>
      <c r="B24" s="249"/>
      <c r="C24" s="249"/>
      <c r="D24" s="249"/>
      <c r="E24" s="249"/>
      <c r="F24" s="163"/>
    </row>
    <row r="25" spans="1:6" ht="29.25" customHeight="1" x14ac:dyDescent="0.2">
      <c r="A25" s="247" t="s">
        <v>468</v>
      </c>
      <c r="B25" s="247"/>
      <c r="C25" s="247"/>
      <c r="D25" s="247"/>
      <c r="E25" s="247"/>
      <c r="F25" s="163"/>
    </row>
  </sheetData>
  <customSheetViews>
    <customSheetView guid="{5032A364-B81A-48DA-88DA-AB3B86B47EE9}">
      <selection activeCell="A12" sqref="A12"/>
      <pageMargins left="0.7" right="0.7" top="0.75" bottom="0.75" header="0.3" footer="0.3"/>
    </customSheetView>
  </customSheetViews>
  <mergeCells count="16">
    <mergeCell ref="B7:E7"/>
    <mergeCell ref="B8:E8"/>
    <mergeCell ref="B9:E9"/>
    <mergeCell ref="B10:E10"/>
    <mergeCell ref="B11:E11"/>
    <mergeCell ref="A25:E25"/>
    <mergeCell ref="A24:E24"/>
    <mergeCell ref="B23:F23"/>
    <mergeCell ref="F11:I11"/>
    <mergeCell ref="B19:E19"/>
    <mergeCell ref="A20:E20"/>
    <mergeCell ref="B15:E15"/>
    <mergeCell ref="B12:E12"/>
    <mergeCell ref="B14:E14"/>
    <mergeCell ref="B13:E13"/>
    <mergeCell ref="B16:E16"/>
  </mergeCells>
  <hyperlinks>
    <hyperlink ref="A8" location="'Annex 1 LV and HV charges'!A1" display="Annex 1 LV and HV charges"/>
    <hyperlink ref="A9" location="'Annex 2 EHV charges'!A1" display="Annex 2 EHV charges"/>
    <hyperlink ref="A10" location="'Annex 3 Preserved charges'!A1" display="Annex 3 Preserved charges"/>
    <hyperlink ref="A11" location="'Annex 4 LDNO charges'!A1" display="Annex 4 LDNO charges"/>
    <hyperlink ref="A12" location="'Annex 5 LLFs'!A1" display="Annex 5 LLFs"/>
    <hyperlink ref="A14" location="'Nodal prices'!A1" display="Nodal prices"/>
    <hyperlink ref="A13" location="'Annex 6 New Designated EHV Prop'!A1" display="Annex 6 new Designated EHV Properties"/>
    <hyperlink ref="A15" location="'SSC TPR unit rate lookup'!A1" display="SSC TPR to unit rate lookup table"/>
    <hyperlink ref="A16" location="'Charge Calculator'!A1" display="Charge calculator"/>
  </hyperlinks>
  <pageMargins left="0.70866141732283472" right="0.70866141732283472" top="0.74803149606299213" bottom="0.74803149606299213" header="0.31496062992125984" footer="0.31496062992125984"/>
  <pageSetup paperSize="9" scale="65"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930"/>
  <sheetViews>
    <sheetView zoomScale="70" zoomScaleNormal="70" zoomScaleSheetLayoutView="100" workbookViewId="0">
      <selection activeCell="C4" sqref="C4:D574"/>
    </sheetView>
  </sheetViews>
  <sheetFormatPr defaultRowHeight="27.75" customHeight="1" x14ac:dyDescent="0.2"/>
  <cols>
    <col min="1" max="1" width="32" style="2" customWidth="1"/>
    <col min="2" max="2" width="44.5703125" style="2" customWidth="1"/>
    <col min="3" max="4" width="18.5703125" style="3" customWidth="1"/>
    <col min="5" max="5" width="15.5703125" style="2" customWidth="1"/>
    <col min="6" max="16384" width="9.140625" style="2"/>
  </cols>
  <sheetData>
    <row r="1" spans="1:7" ht="27.75" customHeight="1" x14ac:dyDescent="0.2">
      <c r="A1" s="16" t="s">
        <v>40</v>
      </c>
      <c r="B1" s="3"/>
      <c r="C1" s="2"/>
      <c r="E1" s="10"/>
      <c r="F1" s="4"/>
      <c r="G1" s="4"/>
    </row>
    <row r="2" spans="1:7" s="11" customFormat="1" ht="39.75" customHeight="1" x14ac:dyDescent="0.2">
      <c r="A2" s="266" t="str">
        <f>Overview!B4&amp; " - Effective from "&amp;TEXT(Overview!D4,"D MMMM YYYY")&amp;" - "&amp;Overview!E4&amp;" Nodal/Zonal charges"</f>
        <v>Western Power Distribution (South West) plc - Effective from 1 April 2018 - Final Nodal/Zonal charges</v>
      </c>
      <c r="B2" s="267"/>
      <c r="C2" s="267"/>
      <c r="D2" s="267"/>
    </row>
    <row r="3" spans="1:7" ht="60.75" customHeight="1" x14ac:dyDescent="0.2">
      <c r="A3" s="22" t="s">
        <v>367</v>
      </c>
      <c r="B3" s="22" t="s">
        <v>22</v>
      </c>
      <c r="C3" s="22" t="s">
        <v>320</v>
      </c>
      <c r="D3" s="22" t="s">
        <v>321</v>
      </c>
    </row>
    <row r="4" spans="1:7" ht="12.75" x14ac:dyDescent="0.2">
      <c r="A4" s="118" t="s">
        <v>1642</v>
      </c>
      <c r="B4" s="119"/>
      <c r="C4" s="117">
        <v>0</v>
      </c>
      <c r="D4" s="117">
        <v>1.849449476478064</v>
      </c>
    </row>
    <row r="5" spans="1:7" ht="12.75" x14ac:dyDescent="0.2">
      <c r="A5" s="118" t="s">
        <v>1643</v>
      </c>
      <c r="B5" s="119"/>
      <c r="C5" s="117">
        <v>5.1909706402722495</v>
      </c>
      <c r="D5" s="117">
        <v>0.81533880654911972</v>
      </c>
    </row>
    <row r="6" spans="1:7" ht="12.75" x14ac:dyDescent="0.2">
      <c r="A6" s="118" t="s">
        <v>1644</v>
      </c>
      <c r="B6" s="119"/>
      <c r="C6" s="117">
        <v>0.74529149269247585</v>
      </c>
      <c r="D6" s="117">
        <v>4.1791762544579587</v>
      </c>
    </row>
    <row r="7" spans="1:7" ht="12.75" x14ac:dyDescent="0.2">
      <c r="A7" s="118" t="s">
        <v>1645</v>
      </c>
      <c r="B7" s="119"/>
      <c r="C7" s="117">
        <v>0.47437895217085491</v>
      </c>
      <c r="D7" s="117">
        <v>3.7398851626298031</v>
      </c>
    </row>
    <row r="8" spans="1:7" ht="12.75" x14ac:dyDescent="0.2">
      <c r="A8" s="118" t="s">
        <v>1646</v>
      </c>
      <c r="B8" s="119"/>
      <c r="C8" s="117">
        <v>0.38168580499803301</v>
      </c>
      <c r="D8" s="117">
        <v>4.6775875114267613</v>
      </c>
    </row>
    <row r="9" spans="1:7" ht="12.75" x14ac:dyDescent="0.2">
      <c r="A9" s="118" t="s">
        <v>1647</v>
      </c>
      <c r="B9" s="119"/>
      <c r="C9" s="117">
        <v>0.51399163629521993</v>
      </c>
      <c r="D9" s="117">
        <v>0.96238251269489361</v>
      </c>
    </row>
    <row r="10" spans="1:7" ht="12.75" x14ac:dyDescent="0.2">
      <c r="A10" s="118" t="s">
        <v>1648</v>
      </c>
      <c r="B10" s="119"/>
      <c r="C10" s="117">
        <v>0.41080520565635492</v>
      </c>
      <c r="D10" s="117">
        <v>1.4320619272676114</v>
      </c>
    </row>
    <row r="11" spans="1:7" ht="12.75" x14ac:dyDescent="0.2">
      <c r="A11" s="118" t="s">
        <v>1649</v>
      </c>
      <c r="B11" s="119"/>
      <c r="C11" s="117">
        <v>1.2990890791385852</v>
      </c>
      <c r="D11" s="117">
        <v>3.1260289437663431</v>
      </c>
    </row>
    <row r="12" spans="1:7" ht="12.75" x14ac:dyDescent="0.2">
      <c r="A12" s="118" t="s">
        <v>1650</v>
      </c>
      <c r="B12" s="119"/>
      <c r="C12" s="117">
        <v>0.37079225688213785</v>
      </c>
      <c r="D12" s="117">
        <v>3.1332871692954765</v>
      </c>
    </row>
    <row r="13" spans="1:7" ht="12.75" x14ac:dyDescent="0.2">
      <c r="A13" s="118" t="s">
        <v>1651</v>
      </c>
      <c r="B13" s="119"/>
      <c r="C13" s="117">
        <v>7.5946331709724729E-2</v>
      </c>
      <c r="D13" s="117">
        <v>1.1393389755864896</v>
      </c>
    </row>
    <row r="14" spans="1:7" ht="12.75" x14ac:dyDescent="0.2">
      <c r="A14" s="118" t="s">
        <v>1652</v>
      </c>
      <c r="B14" s="119"/>
      <c r="C14" s="117">
        <v>0.22533457562745213</v>
      </c>
      <c r="D14" s="117">
        <v>8.4643075768597775</v>
      </c>
    </row>
    <row r="15" spans="1:7" ht="12.75" x14ac:dyDescent="0.2">
      <c r="A15" s="118" t="s">
        <v>1653</v>
      </c>
      <c r="B15" s="119"/>
      <c r="C15" s="117">
        <v>0</v>
      </c>
      <c r="D15" s="117">
        <v>1.8714381932557631</v>
      </c>
    </row>
    <row r="16" spans="1:7" ht="12.75" x14ac:dyDescent="0.2">
      <c r="A16" s="118" t="s">
        <v>1654</v>
      </c>
      <c r="B16" s="119"/>
      <c r="C16" s="117">
        <v>0.80686208975015716</v>
      </c>
      <c r="D16" s="117">
        <v>18.202076156361723</v>
      </c>
    </row>
    <row r="17" spans="1:4" ht="12.75" x14ac:dyDescent="0.2">
      <c r="A17" s="118" t="s">
        <v>1655</v>
      </c>
      <c r="B17" s="119"/>
      <c r="C17" s="117">
        <v>0.16489083595065718</v>
      </c>
      <c r="D17" s="117">
        <v>1.3946840813726</v>
      </c>
    </row>
    <row r="18" spans="1:4" ht="12.75" x14ac:dyDescent="0.2">
      <c r="A18" s="118" t="s">
        <v>1656</v>
      </c>
      <c r="B18" s="119"/>
      <c r="C18" s="117">
        <v>4.4229795326645546E-2</v>
      </c>
      <c r="D18" s="117">
        <v>18.056169227592704</v>
      </c>
    </row>
    <row r="19" spans="1:4" ht="12.75" x14ac:dyDescent="0.2">
      <c r="A19" s="118" t="s">
        <v>1657</v>
      </c>
      <c r="B19" s="119"/>
      <c r="C19" s="117">
        <v>1.6498800940457869</v>
      </c>
      <c r="D19" s="117">
        <v>3.8769559268453815</v>
      </c>
    </row>
    <row r="20" spans="1:4" ht="12.75" x14ac:dyDescent="0.2">
      <c r="A20" s="118" t="s">
        <v>1658</v>
      </c>
      <c r="B20" s="119"/>
      <c r="C20" s="117">
        <v>0.34442747453336492</v>
      </c>
      <c r="D20" s="117">
        <v>1.6198909323864448</v>
      </c>
    </row>
    <row r="21" spans="1:4" ht="12.75" x14ac:dyDescent="0.2">
      <c r="A21" s="118" t="s">
        <v>1659</v>
      </c>
      <c r="B21" s="119"/>
      <c r="C21" s="117">
        <v>0.40312616312324995</v>
      </c>
      <c r="D21" s="117">
        <v>2.1852815748678824</v>
      </c>
    </row>
    <row r="22" spans="1:4" ht="12.75" x14ac:dyDescent="0.2">
      <c r="A22" s="118" t="s">
        <v>1660</v>
      </c>
      <c r="B22" s="119"/>
      <c r="C22" s="117">
        <v>1.5472506504145778</v>
      </c>
      <c r="D22" s="117">
        <v>2.1580677203636132</v>
      </c>
    </row>
    <row r="23" spans="1:4" ht="12.75" x14ac:dyDescent="0.2">
      <c r="A23" s="118" t="s">
        <v>1661</v>
      </c>
      <c r="B23" s="119"/>
      <c r="C23" s="117">
        <v>0.23861925613362073</v>
      </c>
      <c r="D23" s="117">
        <v>2.1698811492775298E-2</v>
      </c>
    </row>
    <row r="24" spans="1:4" ht="12.75" x14ac:dyDescent="0.2">
      <c r="A24" s="118" t="s">
        <v>1662</v>
      </c>
      <c r="B24" s="119"/>
      <c r="C24" s="117">
        <v>0.18277866145708385</v>
      </c>
      <c r="D24" s="117">
        <v>3.2453181828499242</v>
      </c>
    </row>
    <row r="25" spans="1:4" ht="12.75" x14ac:dyDescent="0.2">
      <c r="A25" s="118" t="s">
        <v>1663</v>
      </c>
      <c r="B25" s="119"/>
      <c r="C25" s="117">
        <v>0</v>
      </c>
      <c r="D25" s="117">
        <v>5.2820388455283718</v>
      </c>
    </row>
    <row r="26" spans="1:4" ht="12.75" x14ac:dyDescent="0.2">
      <c r="A26" s="118" t="s">
        <v>1664</v>
      </c>
      <c r="B26" s="119"/>
      <c r="C26" s="117">
        <v>1.7773589473674436</v>
      </c>
      <c r="D26" s="117">
        <v>1.2300601298241507</v>
      </c>
    </row>
    <row r="27" spans="1:4" ht="12.75" x14ac:dyDescent="0.2">
      <c r="A27" s="118" t="s">
        <v>1665</v>
      </c>
      <c r="B27" s="119"/>
      <c r="C27" s="117">
        <v>0.78442865606618672</v>
      </c>
      <c r="D27" s="117">
        <v>4.6878469736458364</v>
      </c>
    </row>
    <row r="28" spans="1:4" ht="12.75" x14ac:dyDescent="0.2">
      <c r="A28" s="118" t="s">
        <v>1666</v>
      </c>
      <c r="B28" s="119"/>
      <c r="C28" s="117">
        <v>0.64707056538740548</v>
      </c>
      <c r="D28" s="117">
        <v>4.9019306786232582</v>
      </c>
    </row>
    <row r="29" spans="1:4" ht="12.75" x14ac:dyDescent="0.2">
      <c r="A29" s="118" t="s">
        <v>1667</v>
      </c>
      <c r="B29" s="119"/>
      <c r="C29" s="117">
        <v>1.2269639180884934E-2</v>
      </c>
      <c r="D29" s="117">
        <v>1.8063352229949392</v>
      </c>
    </row>
    <row r="30" spans="1:4" ht="12.75" x14ac:dyDescent="0.2">
      <c r="A30" s="118" t="s">
        <v>1668</v>
      </c>
      <c r="B30" s="119"/>
      <c r="C30" s="117">
        <v>2.436826792069406</v>
      </c>
      <c r="D30" s="117">
        <v>15.094704472652321</v>
      </c>
    </row>
    <row r="31" spans="1:4" ht="12.75" x14ac:dyDescent="0.2">
      <c r="A31" s="118" t="s">
        <v>1669</v>
      </c>
      <c r="B31" s="119"/>
      <c r="C31" s="117">
        <v>0.51048172380599699</v>
      </c>
      <c r="D31" s="117">
        <v>3.6597345225508389</v>
      </c>
    </row>
    <row r="32" spans="1:4" ht="12.75" x14ac:dyDescent="0.2">
      <c r="A32" s="118" t="s">
        <v>1670</v>
      </c>
      <c r="B32" s="119"/>
      <c r="C32" s="117">
        <v>2.4548445015854026</v>
      </c>
      <c r="D32" s="117">
        <v>5.2542855176167613</v>
      </c>
    </row>
    <row r="33" spans="1:4" ht="12.75" x14ac:dyDescent="0.2">
      <c r="A33" s="118" t="s">
        <v>1671</v>
      </c>
      <c r="B33" s="119"/>
      <c r="C33" s="117">
        <v>0.35475535186804413</v>
      </c>
      <c r="D33" s="117">
        <v>15.058217002104524</v>
      </c>
    </row>
    <row r="34" spans="1:4" ht="12.75" x14ac:dyDescent="0.2">
      <c r="A34" s="118" t="s">
        <v>1672</v>
      </c>
      <c r="B34" s="119"/>
      <c r="C34" s="117">
        <v>0.58423511207397572</v>
      </c>
      <c r="D34" s="117">
        <v>4.5189904365518441</v>
      </c>
    </row>
    <row r="35" spans="1:4" ht="12.75" x14ac:dyDescent="0.2">
      <c r="A35" s="118" t="s">
        <v>1673</v>
      </c>
      <c r="B35" s="119"/>
      <c r="C35" s="117">
        <v>0.17054437521567914</v>
      </c>
      <c r="D35" s="117">
        <v>2.2195283664385124</v>
      </c>
    </row>
    <row r="36" spans="1:4" ht="12.75" x14ac:dyDescent="0.2">
      <c r="A36" s="118" t="s">
        <v>1674</v>
      </c>
      <c r="B36" s="119"/>
      <c r="C36" s="117">
        <v>0.75169421428806993</v>
      </c>
      <c r="D36" s="117">
        <v>0.65947892813429043</v>
      </c>
    </row>
    <row r="37" spans="1:4" ht="12.75" x14ac:dyDescent="0.2">
      <c r="A37" s="118" t="s">
        <v>1675</v>
      </c>
      <c r="B37" s="119"/>
      <c r="C37" s="117">
        <v>2.616119967611144</v>
      </c>
      <c r="D37" s="117">
        <v>2.1961882902011336</v>
      </c>
    </row>
    <row r="38" spans="1:4" ht="12.75" x14ac:dyDescent="0.2">
      <c r="A38" s="118" t="s">
        <v>1676</v>
      </c>
      <c r="B38" s="119"/>
      <c r="C38" s="117">
        <v>0.77227611089813031</v>
      </c>
      <c r="D38" s="117">
        <v>12.745642288102957</v>
      </c>
    </row>
    <row r="39" spans="1:4" ht="12.75" x14ac:dyDescent="0.2">
      <c r="A39" s="118" t="s">
        <v>1677</v>
      </c>
      <c r="B39" s="119"/>
      <c r="C39" s="117">
        <v>0.17151992460149285</v>
      </c>
      <c r="D39" s="117">
        <v>4.2708412359933972</v>
      </c>
    </row>
    <row r="40" spans="1:4" ht="12.75" x14ac:dyDescent="0.2">
      <c r="A40" s="118" t="s">
        <v>1678</v>
      </c>
      <c r="B40" s="119"/>
      <c r="C40" s="117">
        <v>1.6354571638739486</v>
      </c>
      <c r="D40" s="117">
        <v>3.2648828426347936</v>
      </c>
    </row>
    <row r="41" spans="1:4" ht="12.75" x14ac:dyDescent="0.2">
      <c r="A41" s="118" t="s">
        <v>1679</v>
      </c>
      <c r="B41" s="119"/>
      <c r="C41" s="117">
        <v>1.1967526792704408</v>
      </c>
      <c r="D41" s="117">
        <v>5.0207674562297848</v>
      </c>
    </row>
    <row r="42" spans="1:4" ht="12.75" x14ac:dyDescent="0.2">
      <c r="A42" s="118" t="s">
        <v>1680</v>
      </c>
      <c r="B42" s="119"/>
      <c r="C42" s="117">
        <v>0.65586530641455165</v>
      </c>
      <c r="D42" s="117">
        <v>8.7299824341659633</v>
      </c>
    </row>
    <row r="43" spans="1:4" ht="12.75" x14ac:dyDescent="0.2">
      <c r="A43" s="118" t="s">
        <v>1681</v>
      </c>
      <c r="B43" s="119"/>
      <c r="C43" s="117">
        <v>7.8492007594627072E-2</v>
      </c>
      <c r="D43" s="117">
        <v>0.7170506060962637</v>
      </c>
    </row>
    <row r="44" spans="1:4" ht="12.75" x14ac:dyDescent="0.2">
      <c r="A44" s="118" t="s">
        <v>1682</v>
      </c>
      <c r="B44" s="119"/>
      <c r="C44" s="117">
        <v>3.3014679157930904</v>
      </c>
      <c r="D44" s="117">
        <v>2.996609563697624</v>
      </c>
    </row>
    <row r="45" spans="1:4" ht="12.75" x14ac:dyDescent="0.2">
      <c r="A45" s="118" t="s">
        <v>1683</v>
      </c>
      <c r="B45" s="119"/>
      <c r="C45" s="117">
        <v>0.24707175454012464</v>
      </c>
      <c r="D45" s="117">
        <v>1.8831076410581213</v>
      </c>
    </row>
    <row r="46" spans="1:4" ht="12.75" x14ac:dyDescent="0.2">
      <c r="A46" s="118" t="s">
        <v>1684</v>
      </c>
      <c r="B46" s="119"/>
      <c r="C46" s="117">
        <v>0.87349747947594791</v>
      </c>
      <c r="D46" s="117">
        <v>1.8187105761759783</v>
      </c>
    </row>
    <row r="47" spans="1:4" ht="12.75" x14ac:dyDescent="0.2">
      <c r="A47" s="118" t="s">
        <v>1685</v>
      </c>
      <c r="B47" s="119"/>
      <c r="C47" s="117">
        <v>0.41212508866132214</v>
      </c>
      <c r="D47" s="117">
        <v>2.1617040469587563</v>
      </c>
    </row>
    <row r="48" spans="1:4" ht="12.75" x14ac:dyDescent="0.2">
      <c r="A48" s="118" t="s">
        <v>1686</v>
      </c>
      <c r="B48" s="119"/>
      <c r="C48" s="117">
        <v>0.19630179863572775</v>
      </c>
      <c r="D48" s="117">
        <v>2.2294285623594146</v>
      </c>
    </row>
    <row r="49" spans="1:4" ht="12.75" x14ac:dyDescent="0.2">
      <c r="A49" s="118" t="s">
        <v>1687</v>
      </c>
      <c r="B49" s="119"/>
      <c r="C49" s="117">
        <v>0.53211054028016125</v>
      </c>
      <c r="D49" s="117">
        <v>7.2446851420602965</v>
      </c>
    </row>
    <row r="50" spans="1:4" ht="12.75" x14ac:dyDescent="0.2">
      <c r="A50" s="118" t="s">
        <v>1688</v>
      </c>
      <c r="B50" s="119"/>
      <c r="C50" s="117">
        <v>0.4480752379544134</v>
      </c>
      <c r="D50" s="117">
        <v>1.9627394626640944</v>
      </c>
    </row>
    <row r="51" spans="1:4" ht="12.75" x14ac:dyDescent="0.2">
      <c r="A51" s="118" t="s">
        <v>1689</v>
      </c>
      <c r="B51" s="119"/>
      <c r="C51" s="117">
        <v>0.35234154706439808</v>
      </c>
      <c r="D51" s="117">
        <v>4.7568235506043477</v>
      </c>
    </row>
    <row r="52" spans="1:4" ht="12.75" x14ac:dyDescent="0.2">
      <c r="A52" s="118" t="s">
        <v>1690</v>
      </c>
      <c r="B52" s="119"/>
      <c r="C52" s="117">
        <v>3.5236207372366635</v>
      </c>
      <c r="D52" s="117">
        <v>5.3054694993271321</v>
      </c>
    </row>
    <row r="53" spans="1:4" ht="12.75" x14ac:dyDescent="0.2">
      <c r="A53" s="118" t="s">
        <v>1691</v>
      </c>
      <c r="B53" s="119"/>
      <c r="C53" s="117">
        <v>0.74065041025699585</v>
      </c>
      <c r="D53" s="117">
        <v>9.7455421694068285</v>
      </c>
    </row>
    <row r="54" spans="1:4" ht="12.75" x14ac:dyDescent="0.2">
      <c r="A54" s="118" t="s">
        <v>1692</v>
      </c>
      <c r="B54" s="119"/>
      <c r="C54" s="117">
        <v>3.1941478863857471</v>
      </c>
      <c r="D54" s="117">
        <v>10.14446425392733</v>
      </c>
    </row>
    <row r="55" spans="1:4" ht="12.75" x14ac:dyDescent="0.2">
      <c r="A55" s="118" t="s">
        <v>1693</v>
      </c>
      <c r="B55" s="119"/>
      <c r="C55" s="117">
        <v>1.2983683691935695</v>
      </c>
      <c r="D55" s="117">
        <v>9.0845390751304542</v>
      </c>
    </row>
    <row r="56" spans="1:4" ht="12.75" x14ac:dyDescent="0.2">
      <c r="A56" s="118" t="s">
        <v>1694</v>
      </c>
      <c r="B56" s="119"/>
      <c r="C56" s="117">
        <v>1.4082643565507635</v>
      </c>
      <c r="D56" s="117">
        <v>3.2978561993907509</v>
      </c>
    </row>
    <row r="57" spans="1:4" ht="12.75" x14ac:dyDescent="0.2">
      <c r="A57" s="118" t="s">
        <v>1695</v>
      </c>
      <c r="B57" s="119"/>
      <c r="C57" s="117">
        <v>2.2300976828854915</v>
      </c>
      <c r="D57" s="117">
        <v>18.78156627495877</v>
      </c>
    </row>
    <row r="58" spans="1:4" ht="12.75" x14ac:dyDescent="0.2">
      <c r="A58" s="118" t="s">
        <v>1696</v>
      </c>
      <c r="B58" s="119"/>
      <c r="C58" s="117">
        <v>1.1270972593486306</v>
      </c>
      <c r="D58" s="117">
        <v>10.847316277077043</v>
      </c>
    </row>
    <row r="59" spans="1:4" ht="12.75" x14ac:dyDescent="0.2">
      <c r="A59" s="118" t="s">
        <v>1697</v>
      </c>
      <c r="B59" s="119"/>
      <c r="C59" s="117">
        <v>3.639321350191147</v>
      </c>
      <c r="D59" s="117">
        <v>15.15822090185296</v>
      </c>
    </row>
    <row r="60" spans="1:4" ht="12.75" x14ac:dyDescent="0.2">
      <c r="A60" s="118" t="s">
        <v>1698</v>
      </c>
      <c r="B60" s="119"/>
      <c r="C60" s="117">
        <v>6.1190027299961543E-2</v>
      </c>
      <c r="D60" s="117">
        <v>13.994609889087458</v>
      </c>
    </row>
    <row r="61" spans="1:4" ht="12.75" x14ac:dyDescent="0.2">
      <c r="A61" s="118" t="s">
        <v>1699</v>
      </c>
      <c r="B61" s="119"/>
      <c r="C61" s="117">
        <v>2.2275341644394731</v>
      </c>
      <c r="D61" s="117">
        <v>14.731047512409067</v>
      </c>
    </row>
    <row r="62" spans="1:4" ht="12.75" x14ac:dyDescent="0.2">
      <c r="A62" s="118" t="s">
        <v>1700</v>
      </c>
      <c r="B62" s="119"/>
      <c r="C62" s="117">
        <v>0.51344901601928783</v>
      </c>
      <c r="D62" s="117">
        <v>2.7541316200228358</v>
      </c>
    </row>
    <row r="63" spans="1:4" ht="12.75" x14ac:dyDescent="0.2">
      <c r="A63" s="118" t="s">
        <v>1701</v>
      </c>
      <c r="B63" s="119"/>
      <c r="C63" s="117">
        <v>2.2043051042428417</v>
      </c>
      <c r="D63" s="117">
        <v>8.9591232980762001</v>
      </c>
    </row>
    <row r="64" spans="1:4" ht="12.75" x14ac:dyDescent="0.2">
      <c r="A64" s="118" t="s">
        <v>1702</v>
      </c>
      <c r="B64" s="119"/>
      <c r="C64" s="117">
        <v>0.42891301750316707</v>
      </c>
      <c r="D64" s="117">
        <v>3.4089967112404027</v>
      </c>
    </row>
    <row r="65" spans="1:4" ht="12.75" x14ac:dyDescent="0.2">
      <c r="A65" s="118" t="s">
        <v>1703</v>
      </c>
      <c r="B65" s="119"/>
      <c r="C65" s="117">
        <v>1.6020073229402019</v>
      </c>
      <c r="D65" s="117">
        <v>3.2649954777104915</v>
      </c>
    </row>
    <row r="66" spans="1:4" ht="12.75" x14ac:dyDescent="0.2">
      <c r="A66" s="118" t="s">
        <v>1704</v>
      </c>
      <c r="B66" s="119"/>
      <c r="C66" s="117">
        <v>0.56291934090106288</v>
      </c>
      <c r="D66" s="117">
        <v>5.7405066179127049</v>
      </c>
    </row>
    <row r="67" spans="1:4" ht="12.75" x14ac:dyDescent="0.2">
      <c r="A67" s="118" t="s">
        <v>1705</v>
      </c>
      <c r="B67" s="119"/>
      <c r="C67" s="117">
        <v>0.39066773204112437</v>
      </c>
      <c r="D67" s="117">
        <v>0.78269555824683046</v>
      </c>
    </row>
    <row r="68" spans="1:4" ht="12.75" x14ac:dyDescent="0.2">
      <c r="A68" s="118" t="s">
        <v>1706</v>
      </c>
      <c r="B68" s="119"/>
      <c r="C68" s="117">
        <v>1.83637302339879</v>
      </c>
      <c r="D68" s="117">
        <v>5.7878579168843833</v>
      </c>
    </row>
    <row r="69" spans="1:4" ht="12.75" x14ac:dyDescent="0.2">
      <c r="A69" s="118" t="s">
        <v>1707</v>
      </c>
      <c r="B69" s="119"/>
      <c r="C69" s="117">
        <v>0.40529435425695137</v>
      </c>
      <c r="D69" s="117">
        <v>1.2641800265041794</v>
      </c>
    </row>
    <row r="70" spans="1:4" ht="12.75" x14ac:dyDescent="0.2">
      <c r="A70" s="118" t="s">
        <v>1708</v>
      </c>
      <c r="B70" s="119"/>
      <c r="C70" s="117">
        <v>0.375445468726473</v>
      </c>
      <c r="D70" s="117">
        <v>1.7933335118927998</v>
      </c>
    </row>
    <row r="71" spans="1:4" ht="12.75" x14ac:dyDescent="0.2">
      <c r="A71" s="118" t="s">
        <v>1709</v>
      </c>
      <c r="B71" s="119"/>
      <c r="C71" s="117">
        <v>2.9915279767257061</v>
      </c>
      <c r="D71" s="117">
        <v>15.367535957713486</v>
      </c>
    </row>
    <row r="72" spans="1:4" ht="12.75" x14ac:dyDescent="0.2">
      <c r="A72" s="118" t="s">
        <v>1710</v>
      </c>
      <c r="B72" s="119"/>
      <c r="C72" s="117">
        <v>6.5235201003203819E-2</v>
      </c>
      <c r="D72" s="117">
        <v>18.558674187247295</v>
      </c>
    </row>
    <row r="73" spans="1:4" ht="12.75" x14ac:dyDescent="0.2">
      <c r="A73" s="118" t="s">
        <v>1711</v>
      </c>
      <c r="B73" s="119"/>
      <c r="C73" s="117">
        <v>1.3802789861010603</v>
      </c>
      <c r="D73" s="117">
        <v>14.999442776922253</v>
      </c>
    </row>
    <row r="74" spans="1:4" ht="12.75" x14ac:dyDescent="0.2">
      <c r="A74" s="118" t="s">
        <v>1712</v>
      </c>
      <c r="B74" s="119"/>
      <c r="C74" s="117">
        <v>1.6721695942132531</v>
      </c>
      <c r="D74" s="117">
        <v>-3.7983661805819927E-2</v>
      </c>
    </row>
    <row r="75" spans="1:4" ht="12.75" x14ac:dyDescent="0.2">
      <c r="A75" s="118" t="s">
        <v>1713</v>
      </c>
      <c r="B75" s="119"/>
      <c r="C75" s="117">
        <v>3.2382420541514847</v>
      </c>
      <c r="D75" s="117">
        <v>4.4795855843698558</v>
      </c>
    </row>
    <row r="76" spans="1:4" ht="12.75" x14ac:dyDescent="0.2">
      <c r="A76" s="118" t="s">
        <v>1714</v>
      </c>
      <c r="B76" s="119"/>
      <c r="C76" s="117">
        <v>3.2382420541514847</v>
      </c>
      <c r="D76" s="117">
        <v>4.4795855843698558</v>
      </c>
    </row>
    <row r="77" spans="1:4" ht="12.75" x14ac:dyDescent="0.2">
      <c r="A77" s="118" t="s">
        <v>1715</v>
      </c>
      <c r="B77" s="119"/>
      <c r="C77" s="117">
        <v>0.34834130657006812</v>
      </c>
      <c r="D77" s="117">
        <v>5.07201582941713</v>
      </c>
    </row>
    <row r="78" spans="1:4" ht="12.75" x14ac:dyDescent="0.2">
      <c r="A78" s="118" t="s">
        <v>1716</v>
      </c>
      <c r="B78" s="119"/>
      <c r="C78" s="117">
        <v>1.7428541825908237</v>
      </c>
      <c r="D78" s="117">
        <v>7.3598051205209343</v>
      </c>
    </row>
    <row r="79" spans="1:4" ht="12.75" x14ac:dyDescent="0.2">
      <c r="A79" s="118" t="s">
        <v>1717</v>
      </c>
      <c r="B79" s="119"/>
      <c r="C79" s="117">
        <v>0.16741693685133446</v>
      </c>
      <c r="D79" s="117">
        <v>10.375614991142546</v>
      </c>
    </row>
    <row r="80" spans="1:4" ht="12.75" x14ac:dyDescent="0.2">
      <c r="A80" s="118" t="s">
        <v>1718</v>
      </c>
      <c r="B80" s="119"/>
      <c r="C80" s="117">
        <v>0.18360270319371169</v>
      </c>
      <c r="D80" s="117">
        <v>4.5662743616838926</v>
      </c>
    </row>
    <row r="81" spans="1:4" ht="12.75" x14ac:dyDescent="0.2">
      <c r="A81" s="118" t="s">
        <v>1719</v>
      </c>
      <c r="B81" s="119"/>
      <c r="C81" s="117">
        <v>1.4621531774455265</v>
      </c>
      <c r="D81" s="117">
        <v>1.1896297292482561</v>
      </c>
    </row>
    <row r="82" spans="1:4" ht="12.75" x14ac:dyDescent="0.2">
      <c r="A82" s="118" t="s">
        <v>1720</v>
      </c>
      <c r="B82" s="119"/>
      <c r="C82" s="117">
        <v>1.0072689110051671</v>
      </c>
      <c r="D82" s="117">
        <v>2.1160363396656461</v>
      </c>
    </row>
    <row r="83" spans="1:4" ht="12.75" x14ac:dyDescent="0.2">
      <c r="A83" s="118" t="s">
        <v>1721</v>
      </c>
      <c r="B83" s="119"/>
      <c r="C83" s="117">
        <v>0.18969403684094774</v>
      </c>
      <c r="D83" s="117">
        <v>9.0577739024606601</v>
      </c>
    </row>
    <row r="84" spans="1:4" ht="12.75" x14ac:dyDescent="0.2">
      <c r="A84" s="118" t="s">
        <v>1722</v>
      </c>
      <c r="B84" s="119"/>
      <c r="C84" s="117">
        <v>2.2662140913764852</v>
      </c>
      <c r="D84" s="117">
        <v>0.68486235551349028</v>
      </c>
    </row>
    <row r="85" spans="1:4" ht="12.75" x14ac:dyDescent="0.2">
      <c r="A85" s="118" t="s">
        <v>1723</v>
      </c>
      <c r="B85" s="119"/>
      <c r="C85" s="117">
        <v>0.31052148492153286</v>
      </c>
      <c r="D85" s="117">
        <v>1.5328471048436714</v>
      </c>
    </row>
    <row r="86" spans="1:4" ht="12.75" x14ac:dyDescent="0.2">
      <c r="A86" s="118" t="s">
        <v>1724</v>
      </c>
      <c r="B86" s="119"/>
      <c r="C86" s="117">
        <v>0.15139470012857587</v>
      </c>
      <c r="D86" s="117">
        <v>5.7186996204799385</v>
      </c>
    </row>
    <row r="87" spans="1:4" ht="12.75" x14ac:dyDescent="0.2">
      <c r="A87" s="118" t="s">
        <v>1725</v>
      </c>
      <c r="B87" s="119"/>
      <c r="C87" s="117">
        <v>1.2621011994945739</v>
      </c>
      <c r="D87" s="117">
        <v>8.6563896236448397</v>
      </c>
    </row>
    <row r="88" spans="1:4" ht="12.75" x14ac:dyDescent="0.2">
      <c r="A88" s="118" t="s">
        <v>1726</v>
      </c>
      <c r="B88" s="119"/>
      <c r="C88" s="117">
        <v>0.44847399749004568</v>
      </c>
      <c r="D88" s="117">
        <v>15.26554495328689</v>
      </c>
    </row>
    <row r="89" spans="1:4" ht="12.75" x14ac:dyDescent="0.2">
      <c r="A89" s="118" t="s">
        <v>1727</v>
      </c>
      <c r="B89" s="119"/>
      <c r="C89" s="117">
        <v>0.64274524236674968</v>
      </c>
      <c r="D89" s="117">
        <v>5.3654129550424337</v>
      </c>
    </row>
    <row r="90" spans="1:4" ht="12.75" x14ac:dyDescent="0.2">
      <c r="A90" s="118" t="s">
        <v>1728</v>
      </c>
      <c r="B90" s="119"/>
      <c r="C90" s="117">
        <v>1.0533524074987861</v>
      </c>
      <c r="D90" s="117">
        <v>4.1110621684645086</v>
      </c>
    </row>
    <row r="91" spans="1:4" ht="12.75" x14ac:dyDescent="0.2">
      <c r="A91" s="118" t="s">
        <v>1729</v>
      </c>
      <c r="B91" s="119"/>
      <c r="C91" s="117">
        <v>0.52815558420898578</v>
      </c>
      <c r="D91" s="117">
        <v>11.736023110139108</v>
      </c>
    </row>
    <row r="92" spans="1:4" ht="12.75" x14ac:dyDescent="0.2">
      <c r="A92" s="118" t="s">
        <v>1730</v>
      </c>
      <c r="B92" s="119"/>
      <c r="C92" s="117">
        <v>0.28625059366624878</v>
      </c>
      <c r="D92" s="117">
        <v>0.42329417889183835</v>
      </c>
    </row>
    <row r="93" spans="1:4" ht="12.75" x14ac:dyDescent="0.2">
      <c r="A93" s="118" t="s">
        <v>1731</v>
      </c>
      <c r="B93" s="119"/>
      <c r="C93" s="117">
        <v>0.67226546427488942</v>
      </c>
      <c r="D93" s="117">
        <v>18.544159102793582</v>
      </c>
    </row>
    <row r="94" spans="1:4" ht="12.75" x14ac:dyDescent="0.2">
      <c r="A94" s="118" t="s">
        <v>1732</v>
      </c>
      <c r="B94" s="119"/>
      <c r="C94" s="117">
        <v>0.28815676568088783</v>
      </c>
      <c r="D94" s="117">
        <v>1.1831730478310118</v>
      </c>
    </row>
    <row r="95" spans="1:4" ht="12.75" x14ac:dyDescent="0.2">
      <c r="A95" s="118" t="s">
        <v>1733</v>
      </c>
      <c r="B95" s="119"/>
      <c r="C95" s="117">
        <v>0.88603918013281868</v>
      </c>
      <c r="D95" s="117">
        <v>2.617638721011196</v>
      </c>
    </row>
    <row r="96" spans="1:4" ht="12.75" x14ac:dyDescent="0.2">
      <c r="A96" s="118" t="s">
        <v>1734</v>
      </c>
      <c r="B96" s="119"/>
      <c r="C96" s="117">
        <v>0.36589089469115038</v>
      </c>
      <c r="D96" s="117">
        <v>2.6217471571851561</v>
      </c>
    </row>
    <row r="97" spans="1:4" ht="12.75" x14ac:dyDescent="0.2">
      <c r="A97" s="118" t="s">
        <v>1735</v>
      </c>
      <c r="B97" s="119"/>
      <c r="C97" s="117">
        <v>0.24358396103433799</v>
      </c>
      <c r="D97" s="117">
        <v>7.4051598436566355</v>
      </c>
    </row>
    <row r="98" spans="1:4" ht="12.75" x14ac:dyDescent="0.2">
      <c r="A98" s="118" t="s">
        <v>1736</v>
      </c>
      <c r="B98" s="119"/>
      <c r="C98" s="117">
        <v>1.5495152576909683</v>
      </c>
      <c r="D98" s="117">
        <v>5.6302959925941209</v>
      </c>
    </row>
    <row r="99" spans="1:4" ht="12.75" x14ac:dyDescent="0.2">
      <c r="A99" s="118" t="s">
        <v>1737</v>
      </c>
      <c r="B99" s="119"/>
      <c r="C99" s="117">
        <v>0.43923302799202063</v>
      </c>
      <c r="D99" s="117">
        <v>5.2189494527997748</v>
      </c>
    </row>
    <row r="100" spans="1:4" ht="12.75" x14ac:dyDescent="0.2">
      <c r="A100" s="118" t="s">
        <v>1738</v>
      </c>
      <c r="B100" s="119"/>
      <c r="C100" s="117">
        <v>0.55491051322318097</v>
      </c>
      <c r="D100" s="117">
        <v>2.5307077210221003</v>
      </c>
    </row>
    <row r="101" spans="1:4" ht="12.75" x14ac:dyDescent="0.2">
      <c r="A101" s="118" t="s">
        <v>1739</v>
      </c>
      <c r="B101" s="119"/>
      <c r="C101" s="117">
        <v>1.1720698646122543</v>
      </c>
      <c r="D101" s="117">
        <v>1.8516246515803474</v>
      </c>
    </row>
    <row r="102" spans="1:4" ht="12.75" x14ac:dyDescent="0.2">
      <c r="A102" s="118" t="s">
        <v>1740</v>
      </c>
      <c r="B102" s="119"/>
      <c r="C102" s="117">
        <v>2.529323536817464</v>
      </c>
      <c r="D102" s="117">
        <v>3.1605924010769599</v>
      </c>
    </row>
    <row r="103" spans="1:4" ht="12.75" x14ac:dyDescent="0.2">
      <c r="A103" s="118" t="s">
        <v>1741</v>
      </c>
      <c r="B103" s="119"/>
      <c r="C103" s="117">
        <v>2.1130026339533479</v>
      </c>
      <c r="D103" s="117">
        <v>1.803275261106368</v>
      </c>
    </row>
    <row r="104" spans="1:4" ht="12.75" x14ac:dyDescent="0.2">
      <c r="A104" s="118" t="s">
        <v>1742</v>
      </c>
      <c r="B104" s="119"/>
      <c r="C104" s="117">
        <v>4.7792451965974744E-2</v>
      </c>
      <c r="D104" s="117">
        <v>4.1331466107187271</v>
      </c>
    </row>
    <row r="105" spans="1:4" ht="12.75" x14ac:dyDescent="0.2">
      <c r="A105" s="118" t="s">
        <v>1743</v>
      </c>
      <c r="B105" s="119"/>
      <c r="C105" s="117">
        <v>0.27212818391571103</v>
      </c>
      <c r="D105" s="117">
        <v>7.2133477659428662</v>
      </c>
    </row>
    <row r="106" spans="1:4" ht="12.75" x14ac:dyDescent="0.2">
      <c r="A106" s="118" t="s">
        <v>1744</v>
      </c>
      <c r="B106" s="119"/>
      <c r="C106" s="117">
        <v>0.48388722698240905</v>
      </c>
      <c r="D106" s="117">
        <v>4.4197136169930724</v>
      </c>
    </row>
    <row r="107" spans="1:4" ht="12.75" x14ac:dyDescent="0.2">
      <c r="A107" s="118" t="s">
        <v>1745</v>
      </c>
      <c r="B107" s="119"/>
      <c r="C107" s="117">
        <v>0.21219592945702612</v>
      </c>
      <c r="D107" s="117">
        <v>19.029071365212488</v>
      </c>
    </row>
    <row r="108" spans="1:4" ht="12.75" x14ac:dyDescent="0.2">
      <c r="A108" s="118" t="s">
        <v>1746</v>
      </c>
      <c r="B108" s="119"/>
      <c r="C108" s="117">
        <v>1.0508510432917044</v>
      </c>
      <c r="D108" s="117">
        <v>13.888446811315573</v>
      </c>
    </row>
    <row r="109" spans="1:4" ht="12.75" x14ac:dyDescent="0.2">
      <c r="A109" s="118" t="s">
        <v>1747</v>
      </c>
      <c r="B109" s="119"/>
      <c r="C109" s="117">
        <v>0.12014160936601721</v>
      </c>
      <c r="D109" s="117">
        <v>0.83549356936023511</v>
      </c>
    </row>
    <row r="110" spans="1:4" ht="12.75" x14ac:dyDescent="0.2">
      <c r="A110" s="118" t="s">
        <v>1748</v>
      </c>
      <c r="B110" s="119"/>
      <c r="C110" s="117">
        <v>3.3567303287516719</v>
      </c>
      <c r="D110" s="117">
        <v>7.2236076506604556</v>
      </c>
    </row>
    <row r="111" spans="1:4" ht="12.75" x14ac:dyDescent="0.2">
      <c r="A111" s="118" t="s">
        <v>1749</v>
      </c>
      <c r="B111" s="119"/>
      <c r="C111" s="117">
        <v>1.5054248722129981</v>
      </c>
      <c r="D111" s="117">
        <v>1.9015679473503586</v>
      </c>
    </row>
    <row r="112" spans="1:4" ht="12.75" x14ac:dyDescent="0.2">
      <c r="A112" s="118" t="s">
        <v>1750</v>
      </c>
      <c r="B112" s="119"/>
      <c r="C112" s="117">
        <v>0.54119578475884023</v>
      </c>
      <c r="D112" s="117">
        <v>1.0219236261253377</v>
      </c>
    </row>
    <row r="113" spans="1:4" ht="12.75" x14ac:dyDescent="0.2">
      <c r="A113" s="118" t="s">
        <v>1751</v>
      </c>
      <c r="B113" s="119"/>
      <c r="C113" s="117">
        <v>0.3345147636936413</v>
      </c>
      <c r="D113" s="117">
        <v>3.0366965827444843</v>
      </c>
    </row>
    <row r="114" spans="1:4" ht="12.75" x14ac:dyDescent="0.2">
      <c r="A114" s="118" t="s">
        <v>1752</v>
      </c>
      <c r="B114" s="119"/>
      <c r="C114" s="117">
        <v>0.49760396362940668</v>
      </c>
      <c r="D114" s="117">
        <v>3.2787035551948085</v>
      </c>
    </row>
    <row r="115" spans="1:4" ht="12.75" x14ac:dyDescent="0.2">
      <c r="A115" s="118" t="s">
        <v>1753</v>
      </c>
      <c r="B115" s="119"/>
      <c r="C115" s="117">
        <v>0.74529109651870407</v>
      </c>
      <c r="D115" s="117">
        <v>3.7979993253589597</v>
      </c>
    </row>
    <row r="116" spans="1:4" ht="12.75" x14ac:dyDescent="0.2">
      <c r="A116" s="118" t="s">
        <v>1754</v>
      </c>
      <c r="B116" s="119"/>
      <c r="C116" s="117">
        <v>5.2751054749343087</v>
      </c>
      <c r="D116" s="117">
        <v>10.232712158650582</v>
      </c>
    </row>
    <row r="117" spans="1:4" ht="12.75" x14ac:dyDescent="0.2">
      <c r="A117" s="118" t="s">
        <v>1755</v>
      </c>
      <c r="B117" s="119"/>
      <c r="C117" s="117">
        <v>1.6027951266152929</v>
      </c>
      <c r="D117" s="117">
        <v>2.9314716615732634</v>
      </c>
    </row>
    <row r="118" spans="1:4" ht="12.75" x14ac:dyDescent="0.2">
      <c r="A118" s="118" t="s">
        <v>1756</v>
      </c>
      <c r="B118" s="119"/>
      <c r="C118" s="117">
        <v>0.75097038756101753</v>
      </c>
      <c r="D118" s="117">
        <v>10.417869057759843</v>
      </c>
    </row>
    <row r="119" spans="1:4" ht="12.75" x14ac:dyDescent="0.2">
      <c r="A119" s="118" t="s">
        <v>1757</v>
      </c>
      <c r="B119" s="119"/>
      <c r="C119" s="117">
        <v>0</v>
      </c>
      <c r="D119" s="117">
        <v>0.33532727550630925</v>
      </c>
    </row>
    <row r="120" spans="1:4" ht="12.75" x14ac:dyDescent="0.2">
      <c r="A120" s="118" t="s">
        <v>1758</v>
      </c>
      <c r="B120" s="119"/>
      <c r="C120" s="117">
        <v>0.48502306694394953</v>
      </c>
      <c r="D120" s="117">
        <v>2.0133824591709235</v>
      </c>
    </row>
    <row r="121" spans="1:4" ht="12.75" x14ac:dyDescent="0.2">
      <c r="A121" s="118" t="s">
        <v>1759</v>
      </c>
      <c r="B121" s="119"/>
      <c r="C121" s="117">
        <v>0.75535321225859697</v>
      </c>
      <c r="D121" s="117">
        <v>5.8669406093749918</v>
      </c>
    </row>
    <row r="122" spans="1:4" ht="12.75" x14ac:dyDescent="0.2">
      <c r="A122" s="118" t="s">
        <v>1760</v>
      </c>
      <c r="B122" s="119"/>
      <c r="C122" s="117">
        <v>0.15045413309375411</v>
      </c>
      <c r="D122" s="117">
        <v>16.295965190840409</v>
      </c>
    </row>
    <row r="123" spans="1:4" ht="12.75" x14ac:dyDescent="0.2">
      <c r="A123" s="118" t="s">
        <v>1761</v>
      </c>
      <c r="B123" s="119"/>
      <c r="C123" s="117">
        <v>0.22843906469681644</v>
      </c>
      <c r="D123" s="117">
        <v>6.6830633770945376</v>
      </c>
    </row>
    <row r="124" spans="1:4" ht="12.75" x14ac:dyDescent="0.2">
      <c r="A124" s="118" t="s">
        <v>1762</v>
      </c>
      <c r="B124" s="119"/>
      <c r="C124" s="117">
        <v>2.3722604854123408</v>
      </c>
      <c r="D124" s="117">
        <v>5.5024836284765293</v>
      </c>
    </row>
    <row r="125" spans="1:4" ht="12.75" x14ac:dyDescent="0.2">
      <c r="A125" s="118" t="s">
        <v>1763</v>
      </c>
      <c r="B125" s="119"/>
      <c r="C125" s="117">
        <v>3.4028170173648005</v>
      </c>
      <c r="D125" s="117">
        <v>3.376752639968795</v>
      </c>
    </row>
    <row r="126" spans="1:4" ht="12.75" x14ac:dyDescent="0.2">
      <c r="A126" s="118" t="s">
        <v>1764</v>
      </c>
      <c r="B126" s="119"/>
      <c r="C126" s="117">
        <v>0.24581148194734798</v>
      </c>
      <c r="D126" s="117">
        <v>5.790878528819742</v>
      </c>
    </row>
    <row r="127" spans="1:4" ht="12.75" x14ac:dyDescent="0.2">
      <c r="A127" s="118" t="s">
        <v>1765</v>
      </c>
      <c r="B127" s="119"/>
      <c r="C127" s="117">
        <v>1.7082542501354734</v>
      </c>
      <c r="D127" s="117">
        <v>5.6945534039535639</v>
      </c>
    </row>
    <row r="128" spans="1:4" ht="12.75" x14ac:dyDescent="0.2">
      <c r="A128" s="118" t="s">
        <v>1766</v>
      </c>
      <c r="B128" s="119"/>
      <c r="C128" s="117">
        <v>0.67327190350640642</v>
      </c>
      <c r="D128" s="117">
        <v>5.2751288673035512</v>
      </c>
    </row>
    <row r="129" spans="1:4" ht="12.75" x14ac:dyDescent="0.2">
      <c r="A129" s="118" t="s">
        <v>1767</v>
      </c>
      <c r="B129" s="119"/>
      <c r="C129" s="117">
        <v>1.2764552557883055</v>
      </c>
      <c r="D129" s="117">
        <v>2.1620858733298016</v>
      </c>
    </row>
    <row r="130" spans="1:4" ht="12.75" x14ac:dyDescent="0.2">
      <c r="A130" s="118" t="s">
        <v>1768</v>
      </c>
      <c r="B130" s="119"/>
      <c r="C130" s="117">
        <v>0</v>
      </c>
      <c r="D130" s="117">
        <v>7.1124975696249146</v>
      </c>
    </row>
    <row r="131" spans="1:4" ht="12.75" x14ac:dyDescent="0.2">
      <c r="A131" s="118" t="s">
        <v>1769</v>
      </c>
      <c r="B131" s="119"/>
      <c r="C131" s="117">
        <v>0.79149854442677292</v>
      </c>
      <c r="D131" s="117">
        <v>2.7604875256565191</v>
      </c>
    </row>
    <row r="132" spans="1:4" ht="12.75" x14ac:dyDescent="0.2">
      <c r="A132" s="118" t="s">
        <v>1770</v>
      </c>
      <c r="B132" s="119"/>
      <c r="C132" s="117">
        <v>0.23337556655375247</v>
      </c>
      <c r="D132" s="117">
        <v>9.9309459361964265</v>
      </c>
    </row>
    <row r="133" spans="1:4" ht="12.75" x14ac:dyDescent="0.2">
      <c r="A133" s="118" t="s">
        <v>1771</v>
      </c>
      <c r="B133" s="119"/>
      <c r="C133" s="117">
        <v>2.7372946764897328E-2</v>
      </c>
      <c r="D133" s="117">
        <v>2.4648426004493902</v>
      </c>
    </row>
    <row r="134" spans="1:4" ht="12.75" x14ac:dyDescent="0.2">
      <c r="A134" s="118" t="s">
        <v>1772</v>
      </c>
      <c r="B134" s="119"/>
      <c r="C134" s="117">
        <v>1.3844843627777148</v>
      </c>
      <c r="D134" s="117">
        <v>2.7653344796723767</v>
      </c>
    </row>
    <row r="135" spans="1:4" ht="12.75" x14ac:dyDescent="0.2">
      <c r="A135" s="118" t="s">
        <v>1773</v>
      </c>
      <c r="B135" s="119"/>
      <c r="C135" s="117">
        <v>1.9406069505894901</v>
      </c>
      <c r="D135" s="117">
        <v>1.7843887907436176</v>
      </c>
    </row>
    <row r="136" spans="1:4" ht="12.75" x14ac:dyDescent="0.2">
      <c r="A136" s="118" t="s">
        <v>1774</v>
      </c>
      <c r="B136" s="119"/>
      <c r="C136" s="117">
        <v>2.3022080679628854</v>
      </c>
      <c r="D136" s="117">
        <v>5.5813752723759302</v>
      </c>
    </row>
    <row r="137" spans="1:4" ht="12.75" x14ac:dyDescent="0.2">
      <c r="A137" s="118" t="s">
        <v>1775</v>
      </c>
      <c r="B137" s="119"/>
      <c r="C137" s="117">
        <v>0.65148059516022061</v>
      </c>
      <c r="D137" s="117">
        <v>11.959920241438732</v>
      </c>
    </row>
    <row r="138" spans="1:4" ht="12.75" x14ac:dyDescent="0.2">
      <c r="A138" s="118" t="s">
        <v>1776</v>
      </c>
      <c r="B138" s="119"/>
      <c r="C138" s="117">
        <v>1.55575572957027</v>
      </c>
      <c r="D138" s="117">
        <v>8.7033296225110011</v>
      </c>
    </row>
    <row r="139" spans="1:4" ht="12.75" x14ac:dyDescent="0.2">
      <c r="A139" s="118" t="s">
        <v>1777</v>
      </c>
      <c r="B139" s="119"/>
      <c r="C139" s="117">
        <v>7.0235059502295485E-2</v>
      </c>
      <c r="D139" s="117">
        <v>1.8158975450413355</v>
      </c>
    </row>
    <row r="140" spans="1:4" ht="12.75" x14ac:dyDescent="0.2">
      <c r="A140" s="118" t="s">
        <v>1778</v>
      </c>
      <c r="B140" s="119"/>
      <c r="C140" s="117">
        <v>-1.6643173601037564E-2</v>
      </c>
      <c r="D140" s="117">
        <v>16.055057667004263</v>
      </c>
    </row>
    <row r="141" spans="1:4" ht="12.75" x14ac:dyDescent="0.2">
      <c r="A141" s="118" t="s">
        <v>1779</v>
      </c>
      <c r="B141" s="119"/>
      <c r="C141" s="117">
        <v>0.22878996779296004</v>
      </c>
      <c r="D141" s="117">
        <v>3.8800249084589784</v>
      </c>
    </row>
    <row r="142" spans="1:4" ht="12.75" x14ac:dyDescent="0.2">
      <c r="A142" s="118" t="s">
        <v>1780</v>
      </c>
      <c r="B142" s="119"/>
      <c r="C142" s="117">
        <v>2.0215675498204742</v>
      </c>
      <c r="D142" s="117">
        <v>11.088377893540175</v>
      </c>
    </row>
    <row r="143" spans="1:4" ht="12.75" x14ac:dyDescent="0.2">
      <c r="A143" s="118" t="s">
        <v>1781</v>
      </c>
      <c r="B143" s="119"/>
      <c r="C143" s="117">
        <v>9.459979018193565E-2</v>
      </c>
      <c r="D143" s="117">
        <v>2.2000244807788225</v>
      </c>
    </row>
    <row r="144" spans="1:4" ht="12.75" x14ac:dyDescent="0.2">
      <c r="A144" s="118" t="s">
        <v>1782</v>
      </c>
      <c r="B144" s="119"/>
      <c r="C144" s="117">
        <v>0.42257973937054266</v>
      </c>
      <c r="D144" s="117">
        <v>4.8798899603369108</v>
      </c>
    </row>
    <row r="145" spans="1:4" ht="12.75" x14ac:dyDescent="0.2">
      <c r="A145" s="118" t="s">
        <v>1783</v>
      </c>
      <c r="B145" s="119"/>
      <c r="C145" s="117">
        <v>1.3349369204185155</v>
      </c>
      <c r="D145" s="117">
        <v>10.29772792681252</v>
      </c>
    </row>
    <row r="146" spans="1:4" ht="12.75" x14ac:dyDescent="0.2">
      <c r="A146" s="118" t="s">
        <v>1784</v>
      </c>
      <c r="B146" s="119"/>
      <c r="C146" s="117">
        <v>0.12596319447683701</v>
      </c>
      <c r="D146" s="117">
        <v>3.4020964157177045</v>
      </c>
    </row>
    <row r="147" spans="1:4" ht="12.75" x14ac:dyDescent="0.2">
      <c r="A147" s="118" t="s">
        <v>1785</v>
      </c>
      <c r="B147" s="119"/>
      <c r="C147" s="117">
        <v>0.82951229347604394</v>
      </c>
      <c r="D147" s="117">
        <v>-0.32932162449936464</v>
      </c>
    </row>
    <row r="148" spans="1:4" ht="12.75" x14ac:dyDescent="0.2">
      <c r="A148" s="118" t="s">
        <v>1786</v>
      </c>
      <c r="B148" s="119"/>
      <c r="C148" s="117">
        <v>0.11946344643846817</v>
      </c>
      <c r="D148" s="117">
        <v>3.3339546507990896</v>
      </c>
    </row>
    <row r="149" spans="1:4" ht="12.75" x14ac:dyDescent="0.2">
      <c r="A149" s="118" t="s">
        <v>1787</v>
      </c>
      <c r="B149" s="119"/>
      <c r="C149" s="117">
        <v>2.3887385518379562</v>
      </c>
      <c r="D149" s="117">
        <v>11.707574372970052</v>
      </c>
    </row>
    <row r="150" spans="1:4" ht="12.75" x14ac:dyDescent="0.2">
      <c r="A150" s="118" t="s">
        <v>1788</v>
      </c>
      <c r="B150" s="119"/>
      <c r="C150" s="117">
        <v>1.1688277751438052</v>
      </c>
      <c r="D150" s="117">
        <v>2.2579060380531337</v>
      </c>
    </row>
    <row r="151" spans="1:4" ht="12.75" x14ac:dyDescent="0.2">
      <c r="A151" s="118" t="s">
        <v>1789</v>
      </c>
      <c r="B151" s="119"/>
      <c r="C151" s="117">
        <v>1.1872961287144592</v>
      </c>
      <c r="D151" s="117">
        <v>2.2129333749021396</v>
      </c>
    </row>
    <row r="152" spans="1:4" ht="12.75" x14ac:dyDescent="0.2">
      <c r="A152" s="118" t="s">
        <v>1790</v>
      </c>
      <c r="B152" s="119"/>
      <c r="C152" s="117">
        <v>1.1560495154362416</v>
      </c>
      <c r="D152" s="117">
        <v>5.9507143804425464</v>
      </c>
    </row>
    <row r="153" spans="1:4" ht="12.75" x14ac:dyDescent="0.2">
      <c r="A153" s="118" t="s">
        <v>1791</v>
      </c>
      <c r="B153" s="119"/>
      <c r="C153" s="117">
        <v>0.45455001271116863</v>
      </c>
      <c r="D153" s="117">
        <v>8.4207418689003166</v>
      </c>
    </row>
    <row r="154" spans="1:4" ht="12.75" x14ac:dyDescent="0.2">
      <c r="A154" s="118" t="s">
        <v>1792</v>
      </c>
      <c r="B154" s="119"/>
      <c r="C154" s="117">
        <v>0.38161278540579258</v>
      </c>
      <c r="D154" s="117">
        <v>3.9540910951768438</v>
      </c>
    </row>
    <row r="155" spans="1:4" ht="12.75" x14ac:dyDescent="0.2">
      <c r="A155" s="118" t="s">
        <v>1793</v>
      </c>
      <c r="B155" s="119"/>
      <c r="C155" s="117">
        <v>1.0742592550544749</v>
      </c>
      <c r="D155" s="117">
        <v>3.8522233551002172</v>
      </c>
    </row>
    <row r="156" spans="1:4" ht="12.75" x14ac:dyDescent="0.2">
      <c r="A156" s="118" t="s">
        <v>1794</v>
      </c>
      <c r="B156" s="119"/>
      <c r="C156" s="117">
        <v>0.82198420783491788</v>
      </c>
      <c r="D156" s="117">
        <v>1.2580245602899638</v>
      </c>
    </row>
    <row r="157" spans="1:4" ht="12.75" x14ac:dyDescent="0.2">
      <c r="A157" s="118" t="s">
        <v>1795</v>
      </c>
      <c r="B157" s="119"/>
      <c r="C157" s="117">
        <v>0.33126595008070553</v>
      </c>
      <c r="D157" s="117">
        <v>4.9426907757965068</v>
      </c>
    </row>
    <row r="158" spans="1:4" ht="12.75" x14ac:dyDescent="0.2">
      <c r="A158" s="118" t="s">
        <v>1796</v>
      </c>
      <c r="B158" s="119"/>
      <c r="C158" s="117">
        <v>0.22614471769303288</v>
      </c>
      <c r="D158" s="117">
        <v>2.2201871019281487</v>
      </c>
    </row>
    <row r="159" spans="1:4" ht="12.75" x14ac:dyDescent="0.2">
      <c r="A159" s="118" t="s">
        <v>1797</v>
      </c>
      <c r="B159" s="119"/>
      <c r="C159" s="117">
        <v>1.4129294541413648</v>
      </c>
      <c r="D159" s="117">
        <v>3.3255212472299598</v>
      </c>
    </row>
    <row r="160" spans="1:4" ht="12.75" x14ac:dyDescent="0.2">
      <c r="A160" s="118" t="s">
        <v>1798</v>
      </c>
      <c r="B160" s="119"/>
      <c r="C160" s="117">
        <v>5.2891023451443482E-2</v>
      </c>
      <c r="D160" s="117">
        <v>3.0881198269923864</v>
      </c>
    </row>
    <row r="161" spans="1:4" ht="12.75" x14ac:dyDescent="0.2">
      <c r="A161" s="118" t="s">
        <v>1799</v>
      </c>
      <c r="B161" s="119"/>
      <c r="C161" s="117">
        <v>9.931584700286486E-2</v>
      </c>
      <c r="D161" s="117">
        <v>3.4355132599131579</v>
      </c>
    </row>
    <row r="162" spans="1:4" ht="12.75" x14ac:dyDescent="0.2">
      <c r="A162" s="118" t="s">
        <v>1800</v>
      </c>
      <c r="B162" s="119"/>
      <c r="C162" s="117">
        <v>0.45125338269245119</v>
      </c>
      <c r="D162" s="117">
        <v>0.22862608019037917</v>
      </c>
    </row>
    <row r="163" spans="1:4" ht="12.75" x14ac:dyDescent="0.2">
      <c r="A163" s="118" t="s">
        <v>1801</v>
      </c>
      <c r="B163" s="119"/>
      <c r="C163" s="117">
        <v>0.27587309329272997</v>
      </c>
      <c r="D163" s="117">
        <v>2.2569362316406911</v>
      </c>
    </row>
    <row r="164" spans="1:4" ht="12.75" x14ac:dyDescent="0.2">
      <c r="A164" s="118" t="s">
        <v>1802</v>
      </c>
      <c r="B164" s="119"/>
      <c r="C164" s="117">
        <v>1.6427095435178851</v>
      </c>
      <c r="D164" s="117">
        <v>8.5006037675518122</v>
      </c>
    </row>
    <row r="165" spans="1:4" ht="12.75" x14ac:dyDescent="0.2">
      <c r="A165" s="118" t="s">
        <v>1803</v>
      </c>
      <c r="B165" s="119"/>
      <c r="C165" s="117">
        <v>0.609129633182798</v>
      </c>
      <c r="D165" s="117">
        <v>10.793318449860795</v>
      </c>
    </row>
    <row r="166" spans="1:4" ht="12.75" x14ac:dyDescent="0.2">
      <c r="A166" s="118" t="s">
        <v>1804</v>
      </c>
      <c r="B166" s="119"/>
      <c r="C166" s="117">
        <v>0.45868290090368596</v>
      </c>
      <c r="D166" s="117">
        <v>14.313456142849777</v>
      </c>
    </row>
    <row r="167" spans="1:4" ht="12.75" x14ac:dyDescent="0.2">
      <c r="A167" s="118" t="s">
        <v>1805</v>
      </c>
      <c r="B167" s="119"/>
      <c r="C167" s="117">
        <v>0.74081170930271401</v>
      </c>
      <c r="D167" s="117">
        <v>5.9565866971544663</v>
      </c>
    </row>
    <row r="168" spans="1:4" ht="12.75" x14ac:dyDescent="0.2">
      <c r="A168" s="118" t="s">
        <v>1806</v>
      </c>
      <c r="B168" s="119"/>
      <c r="C168" s="117">
        <v>0.84875418484027354</v>
      </c>
      <c r="D168" s="117">
        <v>5.2854404263265131</v>
      </c>
    </row>
    <row r="169" spans="1:4" ht="12.75" x14ac:dyDescent="0.2">
      <c r="A169" s="118" t="s">
        <v>1807</v>
      </c>
      <c r="B169" s="119"/>
      <c r="C169" s="117">
        <v>4.5745201929244229E-2</v>
      </c>
      <c r="D169" s="117">
        <v>3.1272883832214551</v>
      </c>
    </row>
    <row r="170" spans="1:4" ht="12.75" x14ac:dyDescent="0.2">
      <c r="A170" s="118" t="s">
        <v>1808</v>
      </c>
      <c r="B170" s="119"/>
      <c r="C170" s="117">
        <v>1.7121113193863071</v>
      </c>
      <c r="D170" s="117">
        <v>5.685063864397546</v>
      </c>
    </row>
    <row r="171" spans="1:4" ht="12.75" x14ac:dyDescent="0.2">
      <c r="A171" s="118" t="s">
        <v>1809</v>
      </c>
      <c r="B171" s="119"/>
      <c r="C171" s="117">
        <v>1.0787729142418094</v>
      </c>
      <c r="D171" s="117">
        <v>4.1526513193631152</v>
      </c>
    </row>
    <row r="172" spans="1:4" ht="12.75" x14ac:dyDescent="0.2">
      <c r="A172" s="118" t="s">
        <v>1810</v>
      </c>
      <c r="B172" s="119"/>
      <c r="C172" s="117">
        <v>2.0821998266983317</v>
      </c>
      <c r="D172" s="117">
        <v>3.1138363286357857</v>
      </c>
    </row>
    <row r="173" spans="1:4" ht="12.75" x14ac:dyDescent="0.2">
      <c r="A173" s="118" t="s">
        <v>1811</v>
      </c>
      <c r="B173" s="119"/>
      <c r="C173" s="117">
        <v>0.1856294954291863</v>
      </c>
      <c r="D173" s="117">
        <v>1.8792423065907904</v>
      </c>
    </row>
    <row r="174" spans="1:4" ht="12.75" x14ac:dyDescent="0.2">
      <c r="A174" s="118" t="s">
        <v>1812</v>
      </c>
      <c r="B174" s="119"/>
      <c r="C174" s="117">
        <v>0.43217284243821208</v>
      </c>
      <c r="D174" s="117">
        <v>6.6582438635291581</v>
      </c>
    </row>
    <row r="175" spans="1:4" ht="12.75" x14ac:dyDescent="0.2">
      <c r="A175" s="118" t="s">
        <v>1813</v>
      </c>
      <c r="B175" s="119"/>
      <c r="C175" s="117">
        <v>0.89210956569546085</v>
      </c>
      <c r="D175" s="117">
        <v>9.881233366013003</v>
      </c>
    </row>
    <row r="176" spans="1:4" ht="12.75" x14ac:dyDescent="0.2">
      <c r="A176" s="118" t="s">
        <v>1814</v>
      </c>
      <c r="B176" s="119"/>
      <c r="C176" s="117">
        <v>1.63489639362482</v>
      </c>
      <c r="D176" s="117">
        <v>4.995067253505959</v>
      </c>
    </row>
    <row r="177" spans="1:4" ht="12.75" x14ac:dyDescent="0.2">
      <c r="A177" s="118" t="s">
        <v>1815</v>
      </c>
      <c r="B177" s="119"/>
      <c r="C177" s="117">
        <v>0.25869420284931144</v>
      </c>
      <c r="D177" s="117">
        <v>1.027328324633987</v>
      </c>
    </row>
    <row r="178" spans="1:4" ht="12.75" x14ac:dyDescent="0.2">
      <c r="A178" s="118" t="s">
        <v>1816</v>
      </c>
      <c r="B178" s="119"/>
      <c r="C178" s="117">
        <v>3.4561616806205553</v>
      </c>
      <c r="D178" s="117">
        <v>3.8380784163109829</v>
      </c>
    </row>
    <row r="179" spans="1:4" ht="12.75" x14ac:dyDescent="0.2">
      <c r="A179" s="118" t="s">
        <v>1817</v>
      </c>
      <c r="B179" s="119"/>
      <c r="C179" s="117">
        <v>0.43849197154255348</v>
      </c>
      <c r="D179" s="117">
        <v>4.4654920034553829</v>
      </c>
    </row>
    <row r="180" spans="1:4" ht="12.75" x14ac:dyDescent="0.2">
      <c r="A180" s="118" t="s">
        <v>1818</v>
      </c>
      <c r="B180" s="119"/>
      <c r="C180" s="117">
        <v>3.2540251135026446</v>
      </c>
      <c r="D180" s="117">
        <v>1.6142688857561103</v>
      </c>
    </row>
    <row r="181" spans="1:4" ht="12.75" x14ac:dyDescent="0.2">
      <c r="A181" s="118" t="s">
        <v>1819</v>
      </c>
      <c r="B181" s="119"/>
      <c r="C181" s="117">
        <v>2.9014741716388896E-2</v>
      </c>
      <c r="D181" s="117">
        <v>3.1638510275335885</v>
      </c>
    </row>
    <row r="182" spans="1:4" ht="12.75" x14ac:dyDescent="0.2">
      <c r="A182" s="118" t="s">
        <v>1820</v>
      </c>
      <c r="B182" s="119"/>
      <c r="C182" s="117">
        <v>2.0127627179215342</v>
      </c>
      <c r="D182" s="117">
        <v>15.481839097101592</v>
      </c>
    </row>
    <row r="183" spans="1:4" ht="12.75" x14ac:dyDescent="0.2">
      <c r="A183" s="118" t="s">
        <v>1821</v>
      </c>
      <c r="B183" s="119"/>
      <c r="C183" s="117">
        <v>0.19923074679746464</v>
      </c>
      <c r="D183" s="117">
        <v>0.88417181470943973</v>
      </c>
    </row>
    <row r="184" spans="1:4" ht="12.75" x14ac:dyDescent="0.2">
      <c r="A184" s="118" t="s">
        <v>1822</v>
      </c>
      <c r="B184" s="119"/>
      <c r="C184" s="117">
        <v>1.2809008941828637</v>
      </c>
      <c r="D184" s="117">
        <v>19.362893445644492</v>
      </c>
    </row>
    <row r="185" spans="1:4" ht="12.75" x14ac:dyDescent="0.2">
      <c r="A185" s="118" t="s">
        <v>1823</v>
      </c>
      <c r="B185" s="119"/>
      <c r="C185" s="117">
        <v>0.70599502936659786</v>
      </c>
      <c r="D185" s="117">
        <v>12.425407677310243</v>
      </c>
    </row>
    <row r="186" spans="1:4" ht="12.75" x14ac:dyDescent="0.2">
      <c r="A186" s="118" t="s">
        <v>1824</v>
      </c>
      <c r="B186" s="119"/>
      <c r="C186" s="117">
        <v>0.23597685154153608</v>
      </c>
      <c r="D186" s="117">
        <v>9.8533229256127619</v>
      </c>
    </row>
    <row r="187" spans="1:4" ht="12.75" x14ac:dyDescent="0.2">
      <c r="A187" s="118" t="s">
        <v>1825</v>
      </c>
      <c r="B187" s="119"/>
      <c r="C187" s="117">
        <v>0.70763936299984076</v>
      </c>
      <c r="D187" s="117">
        <v>3.945083425448332</v>
      </c>
    </row>
    <row r="188" spans="1:4" ht="12.75" x14ac:dyDescent="0.2">
      <c r="A188" s="118" t="s">
        <v>1826</v>
      </c>
      <c r="B188" s="119"/>
      <c r="C188" s="117">
        <v>0.34790164897679798</v>
      </c>
      <c r="D188" s="117">
        <v>4.7211193003589456</v>
      </c>
    </row>
    <row r="189" spans="1:4" ht="12.75" x14ac:dyDescent="0.2">
      <c r="A189" s="118" t="s">
        <v>1827</v>
      </c>
      <c r="B189" s="119"/>
      <c r="C189" s="117">
        <v>1.0747848763296481</v>
      </c>
      <c r="D189" s="117">
        <v>4.3151183487926161</v>
      </c>
    </row>
    <row r="190" spans="1:4" ht="12.75" x14ac:dyDescent="0.2">
      <c r="A190" s="118" t="s">
        <v>1828</v>
      </c>
      <c r="B190" s="119"/>
      <c r="C190" s="117">
        <v>0.52694902086511131</v>
      </c>
      <c r="D190" s="117">
        <v>1.5217266258258728</v>
      </c>
    </row>
    <row r="191" spans="1:4" ht="12.75" x14ac:dyDescent="0.2">
      <c r="A191" s="118" t="s">
        <v>1829</v>
      </c>
      <c r="B191" s="119"/>
      <c r="C191" s="117">
        <v>1.7634002410524729</v>
      </c>
      <c r="D191" s="117">
        <v>10.428009278555054</v>
      </c>
    </row>
    <row r="192" spans="1:4" ht="12.75" x14ac:dyDescent="0.2">
      <c r="A192" s="118" t="s">
        <v>1830</v>
      </c>
      <c r="B192" s="119"/>
      <c r="C192" s="117">
        <v>0.23327342526675957</v>
      </c>
      <c r="D192" s="117">
        <v>3.4906443960910463</v>
      </c>
    </row>
    <row r="193" spans="1:4" ht="12.75" x14ac:dyDescent="0.2">
      <c r="A193" s="118" t="s">
        <v>1831</v>
      </c>
      <c r="B193" s="119"/>
      <c r="C193" s="117">
        <v>1.8397009622619545</v>
      </c>
      <c r="D193" s="117">
        <v>14.941360760659162</v>
      </c>
    </row>
    <row r="194" spans="1:4" ht="12.75" x14ac:dyDescent="0.2">
      <c r="A194" s="118" t="s">
        <v>1832</v>
      </c>
      <c r="B194" s="119"/>
      <c r="C194" s="117">
        <v>0.26415194814728105</v>
      </c>
      <c r="D194" s="117">
        <v>1.9162737610885243</v>
      </c>
    </row>
    <row r="195" spans="1:4" ht="12.75" x14ac:dyDescent="0.2">
      <c r="A195" s="118" t="s">
        <v>1833</v>
      </c>
      <c r="B195" s="119"/>
      <c r="C195" s="117">
        <v>0.61276405364230768</v>
      </c>
      <c r="D195" s="117">
        <v>1.8608282927900757</v>
      </c>
    </row>
    <row r="196" spans="1:4" ht="12.75" x14ac:dyDescent="0.2">
      <c r="A196" s="118" t="s">
        <v>1834</v>
      </c>
      <c r="B196" s="119"/>
      <c r="C196" s="117">
        <v>0.29760718720311741</v>
      </c>
      <c r="D196" s="117">
        <v>2.8513577642916639</v>
      </c>
    </row>
    <row r="197" spans="1:4" ht="12.75" x14ac:dyDescent="0.2">
      <c r="A197" s="118" t="s">
        <v>1835</v>
      </c>
      <c r="B197" s="119"/>
      <c r="C197" s="117">
        <v>2.0679633133249206E-2</v>
      </c>
      <c r="D197" s="117">
        <v>1.4362043842655827</v>
      </c>
    </row>
    <row r="198" spans="1:4" ht="12.75" x14ac:dyDescent="0.2">
      <c r="A198" s="118" t="s">
        <v>1836</v>
      </c>
      <c r="B198" s="119"/>
      <c r="C198" s="117">
        <v>3.8021085877592866</v>
      </c>
      <c r="D198" s="117">
        <v>5.506298740093559</v>
      </c>
    </row>
    <row r="199" spans="1:4" ht="12.75" x14ac:dyDescent="0.2">
      <c r="A199" s="118" t="s">
        <v>1837</v>
      </c>
      <c r="B199" s="119"/>
      <c r="C199" s="117">
        <v>2.3417493580519335</v>
      </c>
      <c r="D199" s="117">
        <v>1.7405571363473413</v>
      </c>
    </row>
    <row r="200" spans="1:4" ht="12.75" x14ac:dyDescent="0.2">
      <c r="A200" s="118" t="s">
        <v>1838</v>
      </c>
      <c r="B200" s="119"/>
      <c r="C200" s="117">
        <v>1.3436429441496265</v>
      </c>
      <c r="D200" s="117">
        <v>18.953065488439787</v>
      </c>
    </row>
    <row r="201" spans="1:4" ht="12.75" x14ac:dyDescent="0.2">
      <c r="A201" s="118" t="s">
        <v>1839</v>
      </c>
      <c r="B201" s="119"/>
      <c r="C201" s="117">
        <v>4.9679707588406938E-2</v>
      </c>
      <c r="D201" s="117">
        <v>3.8182011627802455</v>
      </c>
    </row>
    <row r="202" spans="1:4" ht="12.75" x14ac:dyDescent="0.2">
      <c r="A202" s="118" t="s">
        <v>1840</v>
      </c>
      <c r="B202" s="119"/>
      <c r="C202" s="117">
        <v>0.60304730500104309</v>
      </c>
      <c r="D202" s="117">
        <v>2.5802169379144684</v>
      </c>
    </row>
    <row r="203" spans="1:4" ht="12.75" x14ac:dyDescent="0.2">
      <c r="A203" s="118" t="s">
        <v>1841</v>
      </c>
      <c r="B203" s="119"/>
      <c r="C203" s="117">
        <v>3.2758443181002455</v>
      </c>
      <c r="D203" s="117">
        <v>1.1150797789208238</v>
      </c>
    </row>
    <row r="204" spans="1:4" ht="12.75" x14ac:dyDescent="0.2">
      <c r="A204" s="118" t="s">
        <v>1842</v>
      </c>
      <c r="B204" s="119"/>
      <c r="C204" s="117">
        <v>0.20489658735327948</v>
      </c>
      <c r="D204" s="117">
        <v>2.7876320330353224</v>
      </c>
    </row>
    <row r="205" spans="1:4" ht="12.75" x14ac:dyDescent="0.2">
      <c r="A205" s="118" t="s">
        <v>1843</v>
      </c>
      <c r="B205" s="119"/>
      <c r="C205" s="117">
        <v>2.5058239517048913</v>
      </c>
      <c r="D205" s="117">
        <v>4.860094431947104</v>
      </c>
    </row>
    <row r="206" spans="1:4" ht="12.75" x14ac:dyDescent="0.2">
      <c r="A206" s="118" t="s">
        <v>1844</v>
      </c>
      <c r="B206" s="119"/>
      <c r="C206" s="117">
        <v>2.2404542489977852</v>
      </c>
      <c r="D206" s="117">
        <v>18.401315928393085</v>
      </c>
    </row>
    <row r="207" spans="1:4" ht="12.75" x14ac:dyDescent="0.2">
      <c r="A207" s="118" t="s">
        <v>1845</v>
      </c>
      <c r="B207" s="119"/>
      <c r="C207" s="117">
        <v>2.3364394996929985</v>
      </c>
      <c r="D207" s="117">
        <v>9.8460295173312993</v>
      </c>
    </row>
    <row r="208" spans="1:4" ht="12.75" x14ac:dyDescent="0.2">
      <c r="A208" s="118" t="s">
        <v>1846</v>
      </c>
      <c r="B208" s="119"/>
      <c r="C208" s="117">
        <v>1.0695758546079808</v>
      </c>
      <c r="D208" s="117">
        <v>9.9355519138061315</v>
      </c>
    </row>
    <row r="209" spans="1:4" ht="12.75" x14ac:dyDescent="0.2">
      <c r="A209" s="118" t="s">
        <v>1847</v>
      </c>
      <c r="B209" s="119"/>
      <c r="C209" s="117">
        <v>0.13151357194728883</v>
      </c>
      <c r="D209" s="117">
        <v>14.98597805012078</v>
      </c>
    </row>
    <row r="210" spans="1:4" ht="12.75" x14ac:dyDescent="0.2">
      <c r="A210" s="118" t="s">
        <v>1848</v>
      </c>
      <c r="B210" s="119"/>
      <c r="C210" s="117">
        <v>0.12449093521450201</v>
      </c>
      <c r="D210" s="117">
        <v>14.858559669712061</v>
      </c>
    </row>
    <row r="211" spans="1:4" ht="12.75" x14ac:dyDescent="0.2">
      <c r="A211" s="118" t="s">
        <v>1849</v>
      </c>
      <c r="B211" s="119"/>
      <c r="C211" s="117">
        <v>0.31966010241946713</v>
      </c>
      <c r="D211" s="117">
        <v>0.99937224409370162</v>
      </c>
    </row>
    <row r="212" spans="1:4" ht="12.75" x14ac:dyDescent="0.2">
      <c r="A212" s="118" t="s">
        <v>1850</v>
      </c>
      <c r="B212" s="119"/>
      <c r="C212" s="117">
        <v>1.0792360189177641</v>
      </c>
      <c r="D212" s="117">
        <v>4.8218513114169346</v>
      </c>
    </row>
    <row r="213" spans="1:4" ht="12.75" x14ac:dyDescent="0.2">
      <c r="A213" s="118" t="s">
        <v>1851</v>
      </c>
      <c r="B213" s="119"/>
      <c r="C213" s="117">
        <v>0.50470602027700151</v>
      </c>
      <c r="D213" s="117">
        <v>0.37005306896144208</v>
      </c>
    </row>
    <row r="214" spans="1:4" ht="12.75" x14ac:dyDescent="0.2">
      <c r="A214" s="118" t="s">
        <v>1852</v>
      </c>
      <c r="B214" s="119"/>
      <c r="C214" s="117">
        <v>0.4689428047717431</v>
      </c>
      <c r="D214" s="117">
        <v>3.6204851645707703</v>
      </c>
    </row>
    <row r="215" spans="1:4" ht="12.75" x14ac:dyDescent="0.2">
      <c r="A215" s="118" t="s">
        <v>1853</v>
      </c>
      <c r="B215" s="119"/>
      <c r="C215" s="117">
        <v>1.5929820309110914</v>
      </c>
      <c r="D215" s="117">
        <v>2.7992347367118868</v>
      </c>
    </row>
    <row r="216" spans="1:4" ht="12.75" x14ac:dyDescent="0.2">
      <c r="A216" s="118" t="s">
        <v>1854</v>
      </c>
      <c r="B216" s="119"/>
      <c r="C216" s="117">
        <v>1.1966843117571879</v>
      </c>
      <c r="D216" s="117">
        <v>5.2684222569630013</v>
      </c>
    </row>
    <row r="217" spans="1:4" ht="12.75" x14ac:dyDescent="0.2">
      <c r="A217" s="118" t="s">
        <v>1855</v>
      </c>
      <c r="B217" s="119"/>
      <c r="C217" s="117">
        <v>0.32759945962851955</v>
      </c>
      <c r="D217" s="117">
        <v>4.1426379576560057</v>
      </c>
    </row>
    <row r="218" spans="1:4" ht="12.75" x14ac:dyDescent="0.2">
      <c r="A218" s="118" t="s">
        <v>1856</v>
      </c>
      <c r="B218" s="119"/>
      <c r="C218" s="117">
        <v>0.58922354892055773</v>
      </c>
      <c r="D218" s="117">
        <v>6.7206673272383206</v>
      </c>
    </row>
    <row r="219" spans="1:4" ht="12.75" x14ac:dyDescent="0.2">
      <c r="A219" s="118" t="s">
        <v>1857</v>
      </c>
      <c r="B219" s="119"/>
      <c r="C219" s="117">
        <v>0.48786650689340083</v>
      </c>
      <c r="D219" s="117">
        <v>1.409873516689325</v>
      </c>
    </row>
    <row r="220" spans="1:4" ht="12.75" x14ac:dyDescent="0.2">
      <c r="A220" s="118" t="s">
        <v>1858</v>
      </c>
      <c r="B220" s="119"/>
      <c r="C220" s="117">
        <v>0.33064069215128317</v>
      </c>
      <c r="D220" s="117">
        <v>1.7498373153216593</v>
      </c>
    </row>
    <row r="221" spans="1:4" ht="12.75" x14ac:dyDescent="0.2">
      <c r="A221" s="118" t="s">
        <v>1859</v>
      </c>
      <c r="B221" s="119"/>
      <c r="C221" s="117">
        <v>0.74799036897913762</v>
      </c>
      <c r="D221" s="117">
        <v>3.921036318636447</v>
      </c>
    </row>
    <row r="222" spans="1:4" ht="12.75" x14ac:dyDescent="0.2">
      <c r="A222" s="118" t="s">
        <v>1860</v>
      </c>
      <c r="B222" s="119"/>
      <c r="C222" s="117">
        <v>6.1414224702481764E-2</v>
      </c>
      <c r="D222" s="117">
        <v>0.86709019243024865</v>
      </c>
    </row>
    <row r="223" spans="1:4" ht="12.75" x14ac:dyDescent="0.2">
      <c r="A223" s="118" t="s">
        <v>1861</v>
      </c>
      <c r="B223" s="119"/>
      <c r="C223" s="117">
        <v>1.1929661150455961</v>
      </c>
      <c r="D223" s="117">
        <v>10.95467295251628</v>
      </c>
    </row>
    <row r="224" spans="1:4" ht="12.75" x14ac:dyDescent="0.2">
      <c r="A224" s="118" t="s">
        <v>1862</v>
      </c>
      <c r="B224" s="119"/>
      <c r="C224" s="117">
        <v>0.67762643398314881</v>
      </c>
      <c r="D224" s="117">
        <v>0.79892154472310484</v>
      </c>
    </row>
    <row r="225" spans="1:4" ht="12.75" x14ac:dyDescent="0.2">
      <c r="A225" s="118" t="s">
        <v>1863</v>
      </c>
      <c r="B225" s="119"/>
      <c r="C225" s="117">
        <v>0.46600517126108132</v>
      </c>
      <c r="D225" s="117">
        <v>1.9484668710503199</v>
      </c>
    </row>
    <row r="226" spans="1:4" ht="12.75" x14ac:dyDescent="0.2">
      <c r="A226" s="118" t="s">
        <v>1864</v>
      </c>
      <c r="B226" s="119"/>
      <c r="C226" s="117">
        <v>2.6007126916713581</v>
      </c>
      <c r="D226" s="117">
        <v>4.4030642413218786</v>
      </c>
    </row>
    <row r="227" spans="1:4" ht="12.75" x14ac:dyDescent="0.2">
      <c r="A227" s="118" t="s">
        <v>1865</v>
      </c>
      <c r="B227" s="119"/>
      <c r="C227" s="117">
        <v>1.1790417682140073</v>
      </c>
      <c r="D227" s="117">
        <v>2.1338335407370539</v>
      </c>
    </row>
    <row r="228" spans="1:4" ht="12.75" x14ac:dyDescent="0.2">
      <c r="A228" s="118" t="s">
        <v>1866</v>
      </c>
      <c r="B228" s="119"/>
      <c r="C228" s="117">
        <v>9.654574748352418E-2</v>
      </c>
      <c r="D228" s="117">
        <v>3.1268216953331622</v>
      </c>
    </row>
    <row r="229" spans="1:4" ht="12.75" x14ac:dyDescent="0.2">
      <c r="A229" s="118" t="s">
        <v>1867</v>
      </c>
      <c r="B229" s="119"/>
      <c r="C229" s="117">
        <v>0.16673186812386351</v>
      </c>
      <c r="D229" s="117">
        <v>2.6922680822070282</v>
      </c>
    </row>
    <row r="230" spans="1:4" ht="12.75" x14ac:dyDescent="0.2">
      <c r="A230" s="118" t="s">
        <v>1868</v>
      </c>
      <c r="B230" s="119"/>
      <c r="C230" s="117">
        <v>0.91410922931970429</v>
      </c>
      <c r="D230" s="117">
        <v>2.0061198663913937</v>
      </c>
    </row>
    <row r="231" spans="1:4" ht="12.75" x14ac:dyDescent="0.2">
      <c r="A231" s="118" t="s">
        <v>1869</v>
      </c>
      <c r="B231" s="119"/>
      <c r="C231" s="117">
        <v>0.21868456835484329</v>
      </c>
      <c r="D231" s="117">
        <v>2.404887973216761</v>
      </c>
    </row>
    <row r="232" spans="1:4" ht="12.75" x14ac:dyDescent="0.2">
      <c r="A232" s="118" t="s">
        <v>1870</v>
      </c>
      <c r="B232" s="119"/>
      <c r="C232" s="117">
        <v>0.53585151007375975</v>
      </c>
      <c r="D232" s="117">
        <v>3.0364973897081717</v>
      </c>
    </row>
    <row r="233" spans="1:4" ht="12.75" x14ac:dyDescent="0.2">
      <c r="A233" s="118" t="s">
        <v>1871</v>
      </c>
      <c r="B233" s="119"/>
      <c r="C233" s="117">
        <v>0.41406138540170351</v>
      </c>
      <c r="D233" s="117">
        <v>3.0201692227182613</v>
      </c>
    </row>
    <row r="234" spans="1:4" ht="12.75" x14ac:dyDescent="0.2">
      <c r="A234" s="118" t="s">
        <v>1872</v>
      </c>
      <c r="B234" s="119"/>
      <c r="C234" s="117">
        <v>0.58641932577949774</v>
      </c>
      <c r="D234" s="117">
        <v>13.412568126547233</v>
      </c>
    </row>
    <row r="235" spans="1:4" ht="12.75" x14ac:dyDescent="0.2">
      <c r="A235" s="118" t="s">
        <v>1873</v>
      </c>
      <c r="B235" s="119"/>
      <c r="C235" s="117">
        <v>0.19925098723757428</v>
      </c>
      <c r="D235" s="117">
        <v>4.1550451169763098</v>
      </c>
    </row>
    <row r="236" spans="1:4" ht="12.75" x14ac:dyDescent="0.2">
      <c r="A236" s="118" t="s">
        <v>1874</v>
      </c>
      <c r="B236" s="119"/>
      <c r="C236" s="117">
        <v>0.19925098723757428</v>
      </c>
      <c r="D236" s="117">
        <v>4.1550451169763098</v>
      </c>
    </row>
    <row r="237" spans="1:4" ht="12.75" x14ac:dyDescent="0.2">
      <c r="A237" s="118" t="s">
        <v>1875</v>
      </c>
      <c r="B237" s="119"/>
      <c r="C237" s="117">
        <v>8.3250507537869903E-2</v>
      </c>
      <c r="D237" s="117">
        <v>0.84386308606398186</v>
      </c>
    </row>
    <row r="238" spans="1:4" ht="12.75" x14ac:dyDescent="0.2">
      <c r="A238" s="118" t="s">
        <v>1876</v>
      </c>
      <c r="B238" s="119"/>
      <c r="C238" s="117">
        <v>5.815660623323262E-2</v>
      </c>
      <c r="D238" s="117">
        <v>1.4301187701801044</v>
      </c>
    </row>
    <row r="239" spans="1:4" ht="12.75" x14ac:dyDescent="0.2">
      <c r="A239" s="118" t="s">
        <v>1877</v>
      </c>
      <c r="B239" s="119"/>
      <c r="C239" s="117">
        <v>0.8458282203595765</v>
      </c>
      <c r="D239" s="117">
        <v>5.8563305674731838</v>
      </c>
    </row>
    <row r="240" spans="1:4" ht="12.75" x14ac:dyDescent="0.2">
      <c r="A240" s="118" t="s">
        <v>1878</v>
      </c>
      <c r="B240" s="119"/>
      <c r="C240" s="117">
        <v>0.53539147611089899</v>
      </c>
      <c r="D240" s="117">
        <v>4.870261578536887</v>
      </c>
    </row>
    <row r="241" spans="1:4" ht="12.75" x14ac:dyDescent="0.2">
      <c r="A241" s="118" t="s">
        <v>1879</v>
      </c>
      <c r="B241" s="119"/>
      <c r="C241" s="117">
        <v>1.6485047407170221</v>
      </c>
      <c r="D241" s="117">
        <v>3.447026271298804</v>
      </c>
    </row>
    <row r="242" spans="1:4" ht="12.75" x14ac:dyDescent="0.2">
      <c r="A242" s="118" t="s">
        <v>1880</v>
      </c>
      <c r="B242" s="119"/>
      <c r="C242" s="117">
        <v>0.52567339684217196</v>
      </c>
      <c r="D242" s="117">
        <v>1.5768730697194984</v>
      </c>
    </row>
    <row r="243" spans="1:4" ht="12.75" x14ac:dyDescent="0.2">
      <c r="A243" s="118" t="s">
        <v>1881</v>
      </c>
      <c r="B243" s="119"/>
      <c r="C243" s="117">
        <v>1.3142178935453246</v>
      </c>
      <c r="D243" s="117">
        <v>4.8853941843493471</v>
      </c>
    </row>
    <row r="244" spans="1:4" ht="12.75" x14ac:dyDescent="0.2">
      <c r="A244" s="118" t="s">
        <v>1882</v>
      </c>
      <c r="B244" s="119"/>
      <c r="C244" s="117">
        <v>0.11414375856113679</v>
      </c>
      <c r="D244" s="117">
        <v>2.9020007068978777</v>
      </c>
    </row>
    <row r="245" spans="1:4" ht="12.75" x14ac:dyDescent="0.2">
      <c r="A245" s="118" t="s">
        <v>1883</v>
      </c>
      <c r="B245" s="119"/>
      <c r="C245" s="117">
        <v>0.46891322658889995</v>
      </c>
      <c r="D245" s="117">
        <v>0.69823690731348886</v>
      </c>
    </row>
    <row r="246" spans="1:4" ht="12.75" x14ac:dyDescent="0.2">
      <c r="A246" s="118" t="s">
        <v>1884</v>
      </c>
      <c r="B246" s="119"/>
      <c r="C246" s="117">
        <v>6.1807220942022809</v>
      </c>
      <c r="D246" s="117">
        <v>12.939487853388473</v>
      </c>
    </row>
    <row r="247" spans="1:4" ht="12.75" x14ac:dyDescent="0.2">
      <c r="A247" s="118" t="s">
        <v>1885</v>
      </c>
      <c r="B247" s="119"/>
      <c r="C247" s="117">
        <v>4.6763373379149948</v>
      </c>
      <c r="D247" s="117">
        <v>15.819584250442345</v>
      </c>
    </row>
    <row r="248" spans="1:4" ht="12.75" x14ac:dyDescent="0.2">
      <c r="A248" s="118" t="s">
        <v>1886</v>
      </c>
      <c r="B248" s="119"/>
      <c r="C248" s="117">
        <v>1.1169735915436005</v>
      </c>
      <c r="D248" s="117">
        <v>1.0027761067615235</v>
      </c>
    </row>
    <row r="249" spans="1:4" ht="12.75" x14ac:dyDescent="0.2">
      <c r="A249" s="118" t="s">
        <v>1887</v>
      </c>
      <c r="B249" s="119"/>
      <c r="C249" s="117">
        <v>0.36123743038752026</v>
      </c>
      <c r="D249" s="117">
        <v>4.1330814116682655</v>
      </c>
    </row>
    <row r="250" spans="1:4" ht="12.75" x14ac:dyDescent="0.2">
      <c r="A250" s="118" t="s">
        <v>1888</v>
      </c>
      <c r="B250" s="119"/>
      <c r="C250" s="117">
        <v>0.21105821639212158</v>
      </c>
      <c r="D250" s="117">
        <v>5.937440637289904</v>
      </c>
    </row>
    <row r="251" spans="1:4" ht="12.75" x14ac:dyDescent="0.2">
      <c r="A251" s="118" t="s">
        <v>1889</v>
      </c>
      <c r="B251" s="119"/>
      <c r="C251" s="117">
        <v>2.0608276776734518</v>
      </c>
      <c r="D251" s="117">
        <v>14.01955103687367</v>
      </c>
    </row>
    <row r="252" spans="1:4" ht="12.75" x14ac:dyDescent="0.2">
      <c r="A252" s="118" t="s">
        <v>1890</v>
      </c>
      <c r="B252" s="119"/>
      <c r="C252" s="117">
        <v>0.90146065196858916</v>
      </c>
      <c r="D252" s="117">
        <v>7.7276495892165471</v>
      </c>
    </row>
    <row r="253" spans="1:4" ht="12.75" x14ac:dyDescent="0.2">
      <c r="A253" s="118" t="s">
        <v>1891</v>
      </c>
      <c r="B253" s="119"/>
      <c r="C253" s="117">
        <v>0.32274494608633358</v>
      </c>
      <c r="D253" s="117">
        <v>3.280887479582145</v>
      </c>
    </row>
    <row r="254" spans="1:4" ht="12.75" x14ac:dyDescent="0.2">
      <c r="A254" s="118" t="s">
        <v>1892</v>
      </c>
      <c r="B254" s="119"/>
      <c r="C254" s="117">
        <v>0.24514162785788995</v>
      </c>
      <c r="D254" s="117">
        <v>5.959628826295412</v>
      </c>
    </row>
    <row r="255" spans="1:4" ht="12.75" x14ac:dyDescent="0.2">
      <c r="A255" s="118" t="s">
        <v>1893</v>
      </c>
      <c r="B255" s="119"/>
      <c r="C255" s="117">
        <v>1.9777981750811848</v>
      </c>
      <c r="D255" s="117">
        <v>3.0505343147539903</v>
      </c>
    </row>
    <row r="256" spans="1:4" ht="12.75" x14ac:dyDescent="0.2">
      <c r="A256" s="118" t="s">
        <v>1894</v>
      </c>
      <c r="B256" s="119"/>
      <c r="C256" s="117">
        <v>7.1693969002284391E-2</v>
      </c>
      <c r="D256" s="117">
        <v>2.106520299480541</v>
      </c>
    </row>
    <row r="257" spans="1:4" ht="12.75" x14ac:dyDescent="0.2">
      <c r="A257" s="118" t="s">
        <v>1895</v>
      </c>
      <c r="B257" s="119"/>
      <c r="C257" s="117">
        <v>3.6879387032298601</v>
      </c>
      <c r="D257" s="117">
        <v>1.6830075041832824</v>
      </c>
    </row>
    <row r="258" spans="1:4" ht="12.75" x14ac:dyDescent="0.2">
      <c r="A258" s="118" t="s">
        <v>1896</v>
      </c>
      <c r="B258" s="119"/>
      <c r="C258" s="117">
        <v>0.18482864884809261</v>
      </c>
      <c r="D258" s="117">
        <v>1.4001560500652224</v>
      </c>
    </row>
    <row r="259" spans="1:4" ht="12.75" x14ac:dyDescent="0.2">
      <c r="A259" s="118" t="s">
        <v>1897</v>
      </c>
      <c r="B259" s="119"/>
      <c r="C259" s="117">
        <v>2.7033999491751168</v>
      </c>
      <c r="D259" s="117">
        <v>12.002090131237662</v>
      </c>
    </row>
    <row r="260" spans="1:4" ht="12.75" x14ac:dyDescent="0.2">
      <c r="A260" s="118" t="s">
        <v>1898</v>
      </c>
      <c r="B260" s="119"/>
      <c r="C260" s="117">
        <v>0.2097363086532501</v>
      </c>
      <c r="D260" s="117">
        <v>14.350299808194725</v>
      </c>
    </row>
    <row r="261" spans="1:4" ht="12.75" x14ac:dyDescent="0.2">
      <c r="A261" s="118" t="s">
        <v>1899</v>
      </c>
      <c r="B261" s="119"/>
      <c r="C261" s="117">
        <v>0</v>
      </c>
      <c r="D261" s="117">
        <v>14.960240873820213</v>
      </c>
    </row>
    <row r="262" spans="1:4" ht="12.75" x14ac:dyDescent="0.2">
      <c r="A262" s="118" t="s">
        <v>1900</v>
      </c>
      <c r="B262" s="119"/>
      <c r="C262" s="117">
        <v>1.3657579180479129</v>
      </c>
      <c r="D262" s="117">
        <v>9.3026031505707341</v>
      </c>
    </row>
    <row r="263" spans="1:4" ht="12.75" x14ac:dyDescent="0.2">
      <c r="A263" s="118" t="s">
        <v>1901</v>
      </c>
      <c r="B263" s="119"/>
      <c r="C263" s="117">
        <v>3.6616289286953361</v>
      </c>
      <c r="D263" s="117">
        <v>9.3274955864425824</v>
      </c>
    </row>
    <row r="264" spans="1:4" ht="12.75" x14ac:dyDescent="0.2">
      <c r="A264" s="118" t="s">
        <v>1902</v>
      </c>
      <c r="B264" s="119"/>
      <c r="C264" s="117">
        <v>0.50278479107296237</v>
      </c>
      <c r="D264" s="117">
        <v>7.035106494446504</v>
      </c>
    </row>
    <row r="265" spans="1:4" ht="12.75" x14ac:dyDescent="0.2">
      <c r="A265" s="118" t="s">
        <v>1903</v>
      </c>
      <c r="B265" s="119"/>
      <c r="C265" s="117">
        <v>0.52886165281386954</v>
      </c>
      <c r="D265" s="117">
        <v>8.1024431356524715</v>
      </c>
    </row>
    <row r="266" spans="1:4" ht="12.75" x14ac:dyDescent="0.2">
      <c r="A266" s="118" t="s">
        <v>1904</v>
      </c>
      <c r="B266" s="119"/>
      <c r="C266" s="117">
        <v>0.87131770122496033</v>
      </c>
      <c r="D266" s="117">
        <v>9.4928343530548247</v>
      </c>
    </row>
    <row r="267" spans="1:4" ht="12.75" x14ac:dyDescent="0.2">
      <c r="A267" s="118" t="s">
        <v>1905</v>
      </c>
      <c r="B267" s="119"/>
      <c r="C267" s="117">
        <v>3.485730231324514</v>
      </c>
      <c r="D267" s="117">
        <v>5.1237031025932236</v>
      </c>
    </row>
    <row r="268" spans="1:4" ht="12.75" x14ac:dyDescent="0.2">
      <c r="A268" s="118" t="s">
        <v>1906</v>
      </c>
      <c r="B268" s="119"/>
      <c r="C268" s="117">
        <v>1.0754589006795965</v>
      </c>
      <c r="D268" s="117">
        <v>3.2944699986286481</v>
      </c>
    </row>
    <row r="269" spans="1:4" ht="12.75" x14ac:dyDescent="0.2">
      <c r="A269" s="118" t="s">
        <v>1907</v>
      </c>
      <c r="B269" s="119"/>
      <c r="C269" s="117">
        <v>0.20991034568659742</v>
      </c>
      <c r="D269" s="117">
        <v>5.963599336858783</v>
      </c>
    </row>
    <row r="270" spans="1:4" ht="12.75" x14ac:dyDescent="0.2">
      <c r="A270" s="118" t="s">
        <v>1908</v>
      </c>
      <c r="B270" s="119"/>
      <c r="C270" s="117">
        <v>1.6762402322946419</v>
      </c>
      <c r="D270" s="117">
        <v>2.5523053583883413</v>
      </c>
    </row>
    <row r="271" spans="1:4" ht="12.75" x14ac:dyDescent="0.2">
      <c r="A271" s="118" t="s">
        <v>1909</v>
      </c>
      <c r="B271" s="119"/>
      <c r="C271" s="117">
        <v>0.32395147845792593</v>
      </c>
      <c r="D271" s="117">
        <v>12.423278862859323</v>
      </c>
    </row>
    <row r="272" spans="1:4" ht="12.75" x14ac:dyDescent="0.2">
      <c r="A272" s="118" t="s">
        <v>1910</v>
      </c>
      <c r="B272" s="119"/>
      <c r="C272" s="117">
        <v>6.2542384416474195E-2</v>
      </c>
      <c r="D272" s="117">
        <v>4.136830125399853</v>
      </c>
    </row>
    <row r="273" spans="1:4" ht="12.75" x14ac:dyDescent="0.2">
      <c r="A273" s="118" t="s">
        <v>1911</v>
      </c>
      <c r="B273" s="119"/>
      <c r="C273" s="117">
        <v>1.8299150971241021</v>
      </c>
      <c r="D273" s="117">
        <v>3.3464686417009757</v>
      </c>
    </row>
    <row r="274" spans="1:4" ht="12.75" x14ac:dyDescent="0.2">
      <c r="A274" s="118" t="s">
        <v>1912</v>
      </c>
      <c r="B274" s="119"/>
      <c r="C274" s="117">
        <v>0</v>
      </c>
      <c r="D274" s="117">
        <v>1.9327374551619536</v>
      </c>
    </row>
    <row r="275" spans="1:4" ht="12.75" x14ac:dyDescent="0.2">
      <c r="A275" s="118" t="s">
        <v>1913</v>
      </c>
      <c r="B275" s="119"/>
      <c r="C275" s="117">
        <v>0.70550841728760838</v>
      </c>
      <c r="D275" s="117">
        <v>1.1304724533205939</v>
      </c>
    </row>
    <row r="276" spans="1:4" ht="12.75" x14ac:dyDescent="0.2">
      <c r="A276" s="118" t="s">
        <v>1914</v>
      </c>
      <c r="B276" s="119"/>
      <c r="C276" s="117">
        <v>1.091784108170941</v>
      </c>
      <c r="D276" s="117">
        <v>2.2520761183014688</v>
      </c>
    </row>
    <row r="277" spans="1:4" ht="12.75" x14ac:dyDescent="0.2">
      <c r="A277" s="118" t="s">
        <v>1915</v>
      </c>
      <c r="B277" s="119"/>
      <c r="C277" s="117">
        <v>1.4258234809498935</v>
      </c>
      <c r="D277" s="117">
        <v>3.9063292189219125</v>
      </c>
    </row>
    <row r="278" spans="1:4" ht="12.75" x14ac:dyDescent="0.2">
      <c r="A278" s="118" t="s">
        <v>1916</v>
      </c>
      <c r="B278" s="119"/>
      <c r="C278" s="117">
        <v>1.0151635666675163</v>
      </c>
      <c r="D278" s="117">
        <v>3.9707849772714874</v>
      </c>
    </row>
    <row r="279" spans="1:4" ht="12.75" x14ac:dyDescent="0.2">
      <c r="A279" s="118" t="s">
        <v>1917</v>
      </c>
      <c r="B279" s="119"/>
      <c r="C279" s="117">
        <v>1.2771234449574647</v>
      </c>
      <c r="D279" s="117">
        <v>18.52734662971924</v>
      </c>
    </row>
    <row r="280" spans="1:4" ht="12.75" x14ac:dyDescent="0.2">
      <c r="A280" s="118" t="s">
        <v>1918</v>
      </c>
      <c r="B280" s="119"/>
      <c r="C280" s="117">
        <v>0.80893494299447621</v>
      </c>
      <c r="D280" s="117">
        <v>3.4887837587485553</v>
      </c>
    </row>
    <row r="281" spans="1:4" ht="12.75" x14ac:dyDescent="0.2">
      <c r="A281" s="118" t="s">
        <v>1919</v>
      </c>
      <c r="B281" s="119"/>
      <c r="C281" s="117">
        <v>0.64367944264094812</v>
      </c>
      <c r="D281" s="117">
        <v>5.7710161639526305</v>
      </c>
    </row>
    <row r="282" spans="1:4" ht="12.75" x14ac:dyDescent="0.2">
      <c r="A282" s="118" t="s">
        <v>1920</v>
      </c>
      <c r="B282" s="119"/>
      <c r="C282" s="117">
        <v>0.14073938338402403</v>
      </c>
      <c r="D282" s="117">
        <v>1.1528090559741744</v>
      </c>
    </row>
    <row r="283" spans="1:4" ht="12.75" x14ac:dyDescent="0.2">
      <c r="A283" s="118" t="s">
        <v>1921</v>
      </c>
      <c r="B283" s="119"/>
      <c r="C283" s="117">
        <v>0.12655341792196292</v>
      </c>
      <c r="D283" s="117">
        <v>0.46149792174000454</v>
      </c>
    </row>
    <row r="284" spans="1:4" ht="12.75" x14ac:dyDescent="0.2">
      <c r="A284" s="118" t="s">
        <v>1922</v>
      </c>
      <c r="B284" s="119"/>
      <c r="C284" s="117">
        <v>0.19275471302245253</v>
      </c>
      <c r="D284" s="117">
        <v>-0.3477991100667816</v>
      </c>
    </row>
    <row r="285" spans="1:4" ht="12.75" x14ac:dyDescent="0.2">
      <c r="A285" s="118" t="s">
        <v>1923</v>
      </c>
      <c r="B285" s="119"/>
      <c r="C285" s="117">
        <v>0.14473265284055295</v>
      </c>
      <c r="D285" s="117">
        <v>4.2598959454495926</v>
      </c>
    </row>
    <row r="286" spans="1:4" ht="12.75" x14ac:dyDescent="0.2">
      <c r="A286" s="118" t="s">
        <v>1924</v>
      </c>
      <c r="B286" s="119"/>
      <c r="C286" s="117">
        <v>1.6710912827206938</v>
      </c>
      <c r="D286" s="117">
        <v>6.3783003768041784</v>
      </c>
    </row>
    <row r="287" spans="1:4" ht="12.75" x14ac:dyDescent="0.2">
      <c r="A287" s="118" t="s">
        <v>1925</v>
      </c>
      <c r="B287" s="119"/>
      <c r="C287" s="117">
        <v>1.6610860912990413</v>
      </c>
      <c r="D287" s="117">
        <v>0.4817378281078995</v>
      </c>
    </row>
    <row r="288" spans="1:4" ht="12.75" x14ac:dyDescent="0.2">
      <c r="A288" s="118" t="s">
        <v>1926</v>
      </c>
      <c r="B288" s="119"/>
      <c r="C288" s="117">
        <v>2.5032956711423093</v>
      </c>
      <c r="D288" s="117">
        <v>0.68464208702445928</v>
      </c>
    </row>
    <row r="289" spans="1:4" ht="12.75" x14ac:dyDescent="0.2">
      <c r="A289" s="118" t="s">
        <v>1927</v>
      </c>
      <c r="B289" s="119"/>
      <c r="C289" s="117">
        <v>0.42456477947603988</v>
      </c>
      <c r="D289" s="117">
        <v>1.5031887974863876</v>
      </c>
    </row>
    <row r="290" spans="1:4" ht="12.75" x14ac:dyDescent="0.2">
      <c r="A290" s="118" t="s">
        <v>1928</v>
      </c>
      <c r="B290" s="119"/>
      <c r="C290" s="117">
        <v>0.41427313589716053</v>
      </c>
      <c r="D290" s="117">
        <v>5.2442614996929473</v>
      </c>
    </row>
    <row r="291" spans="1:4" ht="12.75" x14ac:dyDescent="0.2">
      <c r="A291" s="118" t="s">
        <v>1929</v>
      </c>
      <c r="B291" s="119"/>
      <c r="C291" s="117">
        <v>0.4376186323079494</v>
      </c>
      <c r="D291" s="117">
        <v>5.6999659987675129</v>
      </c>
    </row>
    <row r="292" spans="1:4" ht="12.75" x14ac:dyDescent="0.2">
      <c r="A292" s="118" t="s">
        <v>1930</v>
      </c>
      <c r="B292" s="119"/>
      <c r="C292" s="117">
        <v>1.5631567674545352</v>
      </c>
      <c r="D292" s="117">
        <v>7.2203241072008204</v>
      </c>
    </row>
    <row r="293" spans="1:4" ht="12.75" x14ac:dyDescent="0.2">
      <c r="A293" s="118" t="s">
        <v>1931</v>
      </c>
      <c r="B293" s="119"/>
      <c r="C293" s="117">
        <v>0.62823822796086304</v>
      </c>
      <c r="D293" s="117">
        <v>2.1940110365811822</v>
      </c>
    </row>
    <row r="294" spans="1:4" ht="12.75" x14ac:dyDescent="0.2">
      <c r="A294" s="118" t="s">
        <v>1932</v>
      </c>
      <c r="B294" s="119"/>
      <c r="C294" s="117">
        <v>1.0124724582121802</v>
      </c>
      <c r="D294" s="117">
        <v>1.4246880298925659</v>
      </c>
    </row>
    <row r="295" spans="1:4" ht="12.75" x14ac:dyDescent="0.2">
      <c r="A295" s="118" t="s">
        <v>1933</v>
      </c>
      <c r="B295" s="119"/>
      <c r="C295" s="117">
        <v>0.48674850960317934</v>
      </c>
      <c r="D295" s="117">
        <v>6.516581642149732</v>
      </c>
    </row>
    <row r="296" spans="1:4" ht="12.75" x14ac:dyDescent="0.2">
      <c r="A296" s="118" t="s">
        <v>1934</v>
      </c>
      <c r="B296" s="119"/>
      <c r="C296" s="117">
        <v>0.40501444336526288</v>
      </c>
      <c r="D296" s="117">
        <v>2.2015883050193925</v>
      </c>
    </row>
    <row r="297" spans="1:4" ht="12.75" x14ac:dyDescent="0.2">
      <c r="A297" s="118" t="s">
        <v>1935</v>
      </c>
      <c r="B297" s="119"/>
      <c r="C297" s="117">
        <v>2.1807141157294532</v>
      </c>
      <c r="D297" s="117">
        <v>16.000236251567941</v>
      </c>
    </row>
    <row r="298" spans="1:4" ht="12.75" x14ac:dyDescent="0.2">
      <c r="A298" s="118" t="s">
        <v>1936</v>
      </c>
      <c r="B298" s="119"/>
      <c r="C298" s="117">
        <v>1.0088260739592665</v>
      </c>
      <c r="D298" s="117">
        <v>2.4601549217816592</v>
      </c>
    </row>
    <row r="299" spans="1:4" ht="12.75" x14ac:dyDescent="0.2">
      <c r="A299" s="118" t="s">
        <v>1937</v>
      </c>
      <c r="B299" s="119"/>
      <c r="C299" s="117">
        <v>1.2099082187722219</v>
      </c>
      <c r="D299" s="117">
        <v>10.88513106333809</v>
      </c>
    </row>
    <row r="300" spans="1:4" ht="12.75" x14ac:dyDescent="0.2">
      <c r="A300" s="118" t="s">
        <v>1938</v>
      </c>
      <c r="B300" s="119"/>
      <c r="C300" s="117">
        <v>1.1531225625417423</v>
      </c>
      <c r="D300" s="117">
        <v>1.9762331694377504</v>
      </c>
    </row>
    <row r="301" spans="1:4" ht="12.75" x14ac:dyDescent="0.2">
      <c r="A301" s="118" t="s">
        <v>1939</v>
      </c>
      <c r="B301" s="119"/>
      <c r="C301" s="117">
        <v>0.10638332179076902</v>
      </c>
      <c r="D301" s="117">
        <v>2.4917216949015062</v>
      </c>
    </row>
    <row r="302" spans="1:4" ht="12.75" x14ac:dyDescent="0.2">
      <c r="A302" s="118" t="s">
        <v>1940</v>
      </c>
      <c r="B302" s="119"/>
      <c r="C302" s="117">
        <v>0.56069721329794298</v>
      </c>
      <c r="D302" s="117">
        <v>4.1967510463111841</v>
      </c>
    </row>
    <row r="303" spans="1:4" ht="12.75" x14ac:dyDescent="0.2">
      <c r="A303" s="118" t="s">
        <v>1941</v>
      </c>
      <c r="B303" s="119"/>
      <c r="C303" s="117">
        <v>1.9651725093105994</v>
      </c>
      <c r="D303" s="117">
        <v>1.8524108340116938</v>
      </c>
    </row>
    <row r="304" spans="1:4" ht="12.75" x14ac:dyDescent="0.2">
      <c r="A304" s="118" t="s">
        <v>1942</v>
      </c>
      <c r="B304" s="119"/>
      <c r="C304" s="117">
        <v>0.40031758834138842</v>
      </c>
      <c r="D304" s="117">
        <v>12.482929728106082</v>
      </c>
    </row>
    <row r="305" spans="1:4" ht="12.75" x14ac:dyDescent="0.2">
      <c r="A305" s="118" t="s">
        <v>1943</v>
      </c>
      <c r="B305" s="119"/>
      <c r="C305" s="117">
        <v>0.35052118245653657</v>
      </c>
      <c r="D305" s="117">
        <v>1.8087517656482812</v>
      </c>
    </row>
    <row r="306" spans="1:4" ht="12.75" x14ac:dyDescent="0.2">
      <c r="A306" s="118" t="s">
        <v>1944</v>
      </c>
      <c r="B306" s="119"/>
      <c r="C306" s="117">
        <v>2.3074638815600276E-2</v>
      </c>
      <c r="D306" s="117">
        <v>5.7903313394400255</v>
      </c>
    </row>
    <row r="307" spans="1:4" ht="12.75" x14ac:dyDescent="0.2">
      <c r="A307" s="118" t="s">
        <v>1945</v>
      </c>
      <c r="B307" s="119"/>
      <c r="C307" s="117">
        <v>0.57966428432368666</v>
      </c>
      <c r="D307" s="117">
        <v>4.2273126734688464</v>
      </c>
    </row>
    <row r="308" spans="1:4" ht="12.75" x14ac:dyDescent="0.2">
      <c r="A308" s="118" t="s">
        <v>1946</v>
      </c>
      <c r="B308" s="119"/>
      <c r="C308" s="117">
        <v>0.28643866272083074</v>
      </c>
      <c r="D308" s="117">
        <v>2.1302470053342484</v>
      </c>
    </row>
    <row r="309" spans="1:4" ht="12.75" x14ac:dyDescent="0.2">
      <c r="A309" s="118" t="s">
        <v>1947</v>
      </c>
      <c r="B309" s="119"/>
      <c r="C309" s="117">
        <v>0.6199375192908263</v>
      </c>
      <c r="D309" s="117">
        <v>3.3047962576011964</v>
      </c>
    </row>
    <row r="310" spans="1:4" ht="12.75" x14ac:dyDescent="0.2">
      <c r="A310" s="118" t="s">
        <v>1948</v>
      </c>
      <c r="B310" s="119"/>
      <c r="C310" s="117">
        <v>0.3554513291571938</v>
      </c>
      <c r="D310" s="117">
        <v>2.4290208412670458</v>
      </c>
    </row>
    <row r="311" spans="1:4" ht="12.75" x14ac:dyDescent="0.2">
      <c r="A311" s="118" t="s">
        <v>1949</v>
      </c>
      <c r="B311" s="119"/>
      <c r="C311" s="117">
        <v>0.14843561069961511</v>
      </c>
      <c r="D311" s="117">
        <v>18.282110300496559</v>
      </c>
    </row>
    <row r="312" spans="1:4" ht="12.75" x14ac:dyDescent="0.2">
      <c r="A312" s="118" t="s">
        <v>1950</v>
      </c>
      <c r="B312" s="119"/>
      <c r="C312" s="117">
        <v>0.12083856138794402</v>
      </c>
      <c r="D312" s="117">
        <v>17.266493880876801</v>
      </c>
    </row>
    <row r="313" spans="1:4" ht="12.75" x14ac:dyDescent="0.2">
      <c r="A313" s="118" t="s">
        <v>1951</v>
      </c>
      <c r="B313" s="119"/>
      <c r="C313" s="117">
        <v>0.88380461766838125</v>
      </c>
      <c r="D313" s="117">
        <v>3.4717603451361896</v>
      </c>
    </row>
    <row r="314" spans="1:4" ht="12.75" x14ac:dyDescent="0.2">
      <c r="A314" s="118" t="s">
        <v>1952</v>
      </c>
      <c r="B314" s="119"/>
      <c r="C314" s="117">
        <v>0</v>
      </c>
      <c r="D314" s="117">
        <v>7.8308663590946495</v>
      </c>
    </row>
    <row r="315" spans="1:4" ht="12.75" x14ac:dyDescent="0.2">
      <c r="A315" s="118" t="s">
        <v>1953</v>
      </c>
      <c r="B315" s="119"/>
      <c r="C315" s="117">
        <v>0</v>
      </c>
      <c r="D315" s="117">
        <v>0</v>
      </c>
    </row>
    <row r="316" spans="1:4" ht="12.75" x14ac:dyDescent="0.2">
      <c r="A316" s="118" t="s">
        <v>1954</v>
      </c>
      <c r="B316" s="119"/>
      <c r="C316" s="117">
        <v>0.32468099786129145</v>
      </c>
      <c r="D316" s="117">
        <v>0.2591184732416032</v>
      </c>
    </row>
    <row r="317" spans="1:4" ht="12.75" x14ac:dyDescent="0.2">
      <c r="A317" s="118" t="s">
        <v>1955</v>
      </c>
      <c r="B317" s="119"/>
      <c r="C317" s="117">
        <v>0.14605905659561944</v>
      </c>
      <c r="D317" s="117">
        <v>3.2916874327725578</v>
      </c>
    </row>
    <row r="318" spans="1:4" ht="12.75" x14ac:dyDescent="0.2">
      <c r="A318" s="118" t="s">
        <v>1956</v>
      </c>
      <c r="B318" s="119"/>
      <c r="C318" s="117">
        <v>6.9087109397489993E-2</v>
      </c>
      <c r="D318" s="117">
        <v>1.9109564281084892</v>
      </c>
    </row>
    <row r="319" spans="1:4" ht="12.75" x14ac:dyDescent="0.2">
      <c r="A319" s="118" t="s">
        <v>1957</v>
      </c>
      <c r="B319" s="119"/>
      <c r="C319" s="117">
        <v>0.82968271220806666</v>
      </c>
      <c r="D319" s="117">
        <v>2.5451569179401852</v>
      </c>
    </row>
    <row r="320" spans="1:4" ht="12.75" x14ac:dyDescent="0.2">
      <c r="A320" s="118" t="s">
        <v>1958</v>
      </c>
      <c r="B320" s="119"/>
      <c r="C320" s="117">
        <v>0.34421847478888468</v>
      </c>
      <c r="D320" s="117">
        <v>2.4269497363557422</v>
      </c>
    </row>
    <row r="321" spans="1:4" ht="12.75" x14ac:dyDescent="0.2">
      <c r="A321" s="118" t="s">
        <v>1959</v>
      </c>
      <c r="B321" s="119"/>
      <c r="C321" s="117">
        <v>0.93370927958614114</v>
      </c>
      <c r="D321" s="117">
        <v>2.4563940097018526</v>
      </c>
    </row>
    <row r="322" spans="1:4" ht="12.75" x14ac:dyDescent="0.2">
      <c r="A322" s="118" t="s">
        <v>1960</v>
      </c>
      <c r="B322" s="119"/>
      <c r="C322" s="117">
        <v>0.88939877927920896</v>
      </c>
      <c r="D322" s="117">
        <v>0.11515579604390437</v>
      </c>
    </row>
    <row r="323" spans="1:4" ht="12.75" x14ac:dyDescent="0.2">
      <c r="A323" s="118" t="s">
        <v>1961</v>
      </c>
      <c r="B323" s="119"/>
      <c r="C323" s="117">
        <v>1.0427504540968173</v>
      </c>
      <c r="D323" s="117">
        <v>13.955935180456382</v>
      </c>
    </row>
    <row r="324" spans="1:4" ht="12.75" x14ac:dyDescent="0.2">
      <c r="A324" s="118" t="s">
        <v>1962</v>
      </c>
      <c r="B324" s="119"/>
      <c r="C324" s="117">
        <v>0.40181491980937095</v>
      </c>
      <c r="D324" s="117">
        <v>5.1492428267362618</v>
      </c>
    </row>
    <row r="325" spans="1:4" ht="12.75" x14ac:dyDescent="0.2">
      <c r="A325" s="118" t="s">
        <v>1963</v>
      </c>
      <c r="B325" s="119"/>
      <c r="C325" s="117">
        <v>2.7504450082010563</v>
      </c>
      <c r="D325" s="117">
        <v>2.6364825578370299</v>
      </c>
    </row>
    <row r="326" spans="1:4" ht="12.75" x14ac:dyDescent="0.2">
      <c r="A326" s="118" t="s">
        <v>1964</v>
      </c>
      <c r="B326" s="119"/>
      <c r="C326" s="117">
        <v>1.0074800921217013</v>
      </c>
      <c r="D326" s="117">
        <v>3.3517832248552564</v>
      </c>
    </row>
    <row r="327" spans="1:4" ht="12.75" x14ac:dyDescent="0.2">
      <c r="A327" s="118" t="s">
        <v>1965</v>
      </c>
      <c r="B327" s="119"/>
      <c r="C327" s="117">
        <v>0.60290315336765454</v>
      </c>
      <c r="D327" s="117">
        <v>1.782459065698341</v>
      </c>
    </row>
    <row r="328" spans="1:4" ht="12.75" x14ac:dyDescent="0.2">
      <c r="A328" s="118" t="s">
        <v>1966</v>
      </c>
      <c r="B328" s="119"/>
      <c r="C328" s="117">
        <v>6.0101085070021106E-2</v>
      </c>
      <c r="D328" s="117">
        <v>10.525775954611971</v>
      </c>
    </row>
    <row r="329" spans="1:4" ht="12.75" x14ac:dyDescent="0.2">
      <c r="A329" s="118" t="s">
        <v>1967</v>
      </c>
      <c r="B329" s="119"/>
      <c r="C329" s="117">
        <v>-3.8222439755191545E-2</v>
      </c>
      <c r="D329" s="117">
        <v>4.7895528514842516</v>
      </c>
    </row>
    <row r="330" spans="1:4" ht="12.75" x14ac:dyDescent="0.2">
      <c r="A330" s="118" t="s">
        <v>1968</v>
      </c>
      <c r="B330" s="119"/>
      <c r="C330" s="117">
        <v>1.9335087298917479</v>
      </c>
      <c r="D330" s="117">
        <v>4.8178543590768523</v>
      </c>
    </row>
    <row r="331" spans="1:4" ht="12.75" x14ac:dyDescent="0.2">
      <c r="A331" s="118" t="s">
        <v>1969</v>
      </c>
      <c r="B331" s="119"/>
      <c r="C331" s="117">
        <v>-9.1555646919335987E-2</v>
      </c>
      <c r="D331" s="117">
        <v>4.8250398930671636</v>
      </c>
    </row>
    <row r="332" spans="1:4" ht="12.75" x14ac:dyDescent="0.2">
      <c r="A332" s="118" t="s">
        <v>1970</v>
      </c>
      <c r="B332" s="119"/>
      <c r="C332" s="117">
        <v>0.96205523606003707</v>
      </c>
      <c r="D332" s="117">
        <v>16.663717099343476</v>
      </c>
    </row>
    <row r="333" spans="1:4" ht="12.75" x14ac:dyDescent="0.2">
      <c r="A333" s="118" t="s">
        <v>1971</v>
      </c>
      <c r="B333" s="119"/>
      <c r="C333" s="117">
        <v>0.56805412897067398</v>
      </c>
      <c r="D333" s="117">
        <v>6.5293461055482907E-2</v>
      </c>
    </row>
    <row r="334" spans="1:4" ht="12.75" x14ac:dyDescent="0.2">
      <c r="A334" s="118" t="s">
        <v>1972</v>
      </c>
      <c r="B334" s="119"/>
      <c r="C334" s="117">
        <v>1.5040474332629308</v>
      </c>
      <c r="D334" s="117">
        <v>2.5726704787525745</v>
      </c>
    </row>
    <row r="335" spans="1:4" ht="12.75" x14ac:dyDescent="0.2">
      <c r="A335" s="118" t="s">
        <v>1973</v>
      </c>
      <c r="B335" s="119"/>
      <c r="C335" s="117">
        <v>1.7861284954127799E-2</v>
      </c>
      <c r="D335" s="117">
        <v>1.284273391724559</v>
      </c>
    </row>
    <row r="336" spans="1:4" ht="12.75" x14ac:dyDescent="0.2">
      <c r="A336" s="118" t="s">
        <v>1974</v>
      </c>
      <c r="B336" s="119"/>
      <c r="C336" s="117">
        <v>0.80145945695428955</v>
      </c>
      <c r="D336" s="117">
        <v>2.5401035828536136</v>
      </c>
    </row>
    <row r="337" spans="1:4" ht="12.75" x14ac:dyDescent="0.2">
      <c r="A337" s="118" t="s">
        <v>1975</v>
      </c>
      <c r="B337" s="119"/>
      <c r="C337" s="117">
        <v>2.8139531664680097</v>
      </c>
      <c r="D337" s="117">
        <v>0.39660186975086542</v>
      </c>
    </row>
    <row r="338" spans="1:4" ht="12.75" x14ac:dyDescent="0.2">
      <c r="A338" s="118" t="s">
        <v>1976</v>
      </c>
      <c r="B338" s="119"/>
      <c r="C338" s="117">
        <v>0.3339802500641626</v>
      </c>
      <c r="D338" s="117">
        <v>1.4723060624853292</v>
      </c>
    </row>
    <row r="339" spans="1:4" ht="12.75" x14ac:dyDescent="0.2">
      <c r="A339" s="118" t="s">
        <v>1977</v>
      </c>
      <c r="B339" s="119"/>
      <c r="C339" s="117">
        <v>0.7254396690620003</v>
      </c>
      <c r="D339" s="117">
        <v>0.76306826595070587</v>
      </c>
    </row>
    <row r="340" spans="1:4" ht="12.75" x14ac:dyDescent="0.2">
      <c r="A340" s="118" t="s">
        <v>1978</v>
      </c>
      <c r="B340" s="119"/>
      <c r="C340" s="117">
        <v>4.7685484964845815</v>
      </c>
      <c r="D340" s="117">
        <v>0.76066045033498386</v>
      </c>
    </row>
    <row r="341" spans="1:4" ht="12.75" x14ac:dyDescent="0.2">
      <c r="A341" s="118" t="s">
        <v>1979</v>
      </c>
      <c r="B341" s="119"/>
      <c r="C341" s="117">
        <v>2.427595614232771</v>
      </c>
      <c r="D341" s="117">
        <v>2.2109797136034435</v>
      </c>
    </row>
    <row r="342" spans="1:4" ht="12.75" x14ac:dyDescent="0.2">
      <c r="A342" s="118" t="s">
        <v>1980</v>
      </c>
      <c r="B342" s="119"/>
      <c r="C342" s="117">
        <v>8.6959768412781688</v>
      </c>
      <c r="D342" s="117">
        <v>0.80721259880554641</v>
      </c>
    </row>
    <row r="343" spans="1:4" ht="12.75" x14ac:dyDescent="0.2">
      <c r="A343" s="118" t="s">
        <v>1981</v>
      </c>
      <c r="B343" s="119"/>
      <c r="C343" s="117">
        <v>1.48216489805717E-2</v>
      </c>
      <c r="D343" s="117">
        <v>1.3058419979784075</v>
      </c>
    </row>
    <row r="344" spans="1:4" ht="12.75" x14ac:dyDescent="0.2">
      <c r="A344" s="118" t="s">
        <v>1982</v>
      </c>
      <c r="B344" s="119"/>
      <c r="C344" s="117">
        <v>0.80009433649186068</v>
      </c>
      <c r="D344" s="117">
        <v>2.2472191677341247</v>
      </c>
    </row>
    <row r="345" spans="1:4" ht="12.75" x14ac:dyDescent="0.2">
      <c r="A345" s="118" t="s">
        <v>1983</v>
      </c>
      <c r="B345" s="119"/>
      <c r="C345" s="117">
        <v>1.7065367701836416</v>
      </c>
      <c r="D345" s="117">
        <v>0.42012925257058964</v>
      </c>
    </row>
    <row r="346" spans="1:4" ht="12.75" x14ac:dyDescent="0.2">
      <c r="A346" s="118" t="s">
        <v>1984</v>
      </c>
      <c r="B346" s="119"/>
      <c r="C346" s="117">
        <v>0</v>
      </c>
      <c r="D346" s="117">
        <v>7.743287723648681</v>
      </c>
    </row>
    <row r="347" spans="1:4" ht="12.75" x14ac:dyDescent="0.2">
      <c r="A347" s="118" t="s">
        <v>1985</v>
      </c>
      <c r="B347" s="119"/>
      <c r="C347" s="117">
        <v>1.9127675875710091E-3</v>
      </c>
      <c r="D347" s="117">
        <v>29.207109101826781</v>
      </c>
    </row>
    <row r="348" spans="1:4" ht="12.75" x14ac:dyDescent="0.2">
      <c r="A348" s="118" t="s">
        <v>1986</v>
      </c>
      <c r="B348" s="119"/>
      <c r="C348" s="117">
        <v>1.1950379081171716</v>
      </c>
      <c r="D348" s="117">
        <v>0.88609110583883421</v>
      </c>
    </row>
    <row r="349" spans="1:4" ht="12.75" x14ac:dyDescent="0.2">
      <c r="A349" s="118" t="s">
        <v>1987</v>
      </c>
      <c r="B349" s="119"/>
      <c r="C349" s="117">
        <v>0.49993991740880173</v>
      </c>
      <c r="D349" s="117">
        <v>0.72866947801972048</v>
      </c>
    </row>
    <row r="350" spans="1:4" ht="12.75" x14ac:dyDescent="0.2">
      <c r="A350" s="118" t="s">
        <v>1988</v>
      </c>
      <c r="B350" s="119"/>
      <c r="C350" s="117">
        <v>0.71079367637435542</v>
      </c>
      <c r="D350" s="117">
        <v>0.33915318385098853</v>
      </c>
    </row>
    <row r="351" spans="1:4" ht="12.75" x14ac:dyDescent="0.2">
      <c r="A351" s="118" t="s">
        <v>1989</v>
      </c>
      <c r="B351" s="119"/>
      <c r="C351" s="117">
        <v>0.65210375298576417</v>
      </c>
      <c r="D351" s="117">
        <v>1.3708620434923779</v>
      </c>
    </row>
    <row r="352" spans="1:4" ht="12.75" x14ac:dyDescent="0.2">
      <c r="A352" s="118" t="s">
        <v>1990</v>
      </c>
      <c r="B352" s="119"/>
      <c r="C352" s="117">
        <v>1.2958680875375825</v>
      </c>
      <c r="D352" s="117">
        <v>1.6925789326260169E-3</v>
      </c>
    </row>
    <row r="353" spans="1:4" ht="12.75" x14ac:dyDescent="0.2">
      <c r="A353" s="118" t="s">
        <v>1991</v>
      </c>
      <c r="B353" s="119"/>
      <c r="C353" s="117">
        <v>0</v>
      </c>
      <c r="D353" s="117">
        <v>0</v>
      </c>
    </row>
    <row r="354" spans="1:4" ht="12.75" x14ac:dyDescent="0.2">
      <c r="A354" s="118" t="s">
        <v>1992</v>
      </c>
      <c r="B354" s="119"/>
      <c r="C354" s="117">
        <v>1.8186369007094751</v>
      </c>
      <c r="D354" s="117">
        <v>1.7113644419398206</v>
      </c>
    </row>
    <row r="355" spans="1:4" ht="12.75" x14ac:dyDescent="0.2">
      <c r="A355" s="118" t="s">
        <v>1993</v>
      </c>
      <c r="B355" s="119"/>
      <c r="C355" s="117">
        <v>1.9636487275906571</v>
      </c>
      <c r="D355" s="117">
        <v>8.8254452266190864</v>
      </c>
    </row>
    <row r="356" spans="1:4" ht="12.75" x14ac:dyDescent="0.2">
      <c r="A356" s="118" t="s">
        <v>1994</v>
      </c>
      <c r="B356" s="119"/>
      <c r="C356" s="117">
        <v>4.4405840195547057</v>
      </c>
      <c r="D356" s="117">
        <v>0.8651632414811985</v>
      </c>
    </row>
    <row r="357" spans="1:4" ht="12.75" x14ac:dyDescent="0.2">
      <c r="A357" s="118" t="s">
        <v>1995</v>
      </c>
      <c r="B357" s="119"/>
      <c r="C357" s="117">
        <v>3.2598388082533591</v>
      </c>
      <c r="D357" s="117">
        <v>9.6473349321531039</v>
      </c>
    </row>
    <row r="358" spans="1:4" ht="12.75" x14ac:dyDescent="0.2">
      <c r="A358" s="118" t="s">
        <v>1996</v>
      </c>
      <c r="B358" s="119"/>
      <c r="C358" s="117">
        <v>0.37493799917745857</v>
      </c>
      <c r="D358" s="117">
        <v>-6.0323049053117687E-2</v>
      </c>
    </row>
    <row r="359" spans="1:4" ht="12.75" x14ac:dyDescent="0.2">
      <c r="A359" s="118" t="s">
        <v>1997</v>
      </c>
      <c r="B359" s="119"/>
      <c r="C359" s="117">
        <v>1.8115934907104088</v>
      </c>
      <c r="D359" s="117">
        <v>-0.83673209716972663</v>
      </c>
    </row>
    <row r="360" spans="1:4" ht="12.75" x14ac:dyDescent="0.2">
      <c r="A360" s="118" t="s">
        <v>1998</v>
      </c>
      <c r="B360" s="119"/>
      <c r="C360" s="117">
        <v>4.3371760133180963</v>
      </c>
      <c r="D360" s="117">
        <v>0.78101172397074003</v>
      </c>
    </row>
    <row r="361" spans="1:4" ht="12.75" x14ac:dyDescent="0.2">
      <c r="A361" s="118" t="s">
        <v>1999</v>
      </c>
      <c r="B361" s="119"/>
      <c r="C361" s="117">
        <v>0.73476682098391133</v>
      </c>
      <c r="D361" s="117">
        <v>22.476418754519912</v>
      </c>
    </row>
    <row r="362" spans="1:4" ht="12.75" x14ac:dyDescent="0.2">
      <c r="A362" s="118" t="s">
        <v>2000</v>
      </c>
      <c r="B362" s="119"/>
      <c r="C362" s="117">
        <v>0.40882319219325874</v>
      </c>
      <c r="D362" s="117">
        <v>1.554702439335514</v>
      </c>
    </row>
    <row r="363" spans="1:4" ht="12.75" x14ac:dyDescent="0.2">
      <c r="A363" s="118" t="s">
        <v>2001</v>
      </c>
      <c r="B363" s="119"/>
      <c r="C363" s="117">
        <v>0.60402183777983065</v>
      </c>
      <c r="D363" s="117">
        <v>1.4927829524343481</v>
      </c>
    </row>
    <row r="364" spans="1:4" ht="12.75" x14ac:dyDescent="0.2">
      <c r="A364" s="118" t="s">
        <v>2002</v>
      </c>
      <c r="B364" s="119"/>
      <c r="C364" s="117">
        <v>5.141940163281125E-3</v>
      </c>
      <c r="D364" s="117">
        <v>0</v>
      </c>
    </row>
    <row r="365" spans="1:4" ht="12.75" x14ac:dyDescent="0.2">
      <c r="A365" s="118" t="s">
        <v>2003</v>
      </c>
      <c r="B365" s="119"/>
      <c r="C365" s="117">
        <v>2.3605682037953937</v>
      </c>
      <c r="D365" s="117">
        <v>0.75097339856405854</v>
      </c>
    </row>
    <row r="366" spans="1:4" ht="12.75" x14ac:dyDescent="0.2">
      <c r="A366" s="118" t="s">
        <v>2004</v>
      </c>
      <c r="B366" s="119"/>
      <c r="C366" s="117">
        <v>0.34222615575254889</v>
      </c>
      <c r="D366" s="117">
        <v>1.4042358675551867</v>
      </c>
    </row>
    <row r="367" spans="1:4" ht="12.75" x14ac:dyDescent="0.2">
      <c r="A367" s="118" t="s">
        <v>2005</v>
      </c>
      <c r="B367" s="119"/>
      <c r="C367" s="117">
        <v>0.42271049975008196</v>
      </c>
      <c r="D367" s="117">
        <v>0.46876744011186139</v>
      </c>
    </row>
    <row r="368" spans="1:4" ht="12.75" x14ac:dyDescent="0.2">
      <c r="A368" s="118" t="s">
        <v>2006</v>
      </c>
      <c r="B368" s="119"/>
      <c r="C368" s="117">
        <v>0.25639648594077197</v>
      </c>
      <c r="D368" s="117">
        <v>1.5215513625767576</v>
      </c>
    </row>
    <row r="369" spans="1:4" ht="12.75" x14ac:dyDescent="0.2">
      <c r="A369" s="118" t="s">
        <v>2007</v>
      </c>
      <c r="B369" s="119"/>
      <c r="C369" s="117">
        <v>0.25714945498287206</v>
      </c>
      <c r="D369" s="117">
        <v>1.5277884052322241</v>
      </c>
    </row>
    <row r="370" spans="1:4" ht="12.75" x14ac:dyDescent="0.2">
      <c r="A370" s="118" t="s">
        <v>2008</v>
      </c>
      <c r="B370" s="119"/>
      <c r="C370" s="117">
        <v>0.52343736617145487</v>
      </c>
      <c r="D370" s="117">
        <v>17.676828511350958</v>
      </c>
    </row>
    <row r="371" spans="1:4" ht="12.75" x14ac:dyDescent="0.2">
      <c r="A371" s="118" t="s">
        <v>2009</v>
      </c>
      <c r="B371" s="119"/>
      <c r="C371" s="117">
        <v>0.75949998547121567</v>
      </c>
      <c r="D371" s="117">
        <v>0.34208960996766613</v>
      </c>
    </row>
    <row r="372" spans="1:4" ht="12.75" x14ac:dyDescent="0.2">
      <c r="A372" s="118" t="s">
        <v>2010</v>
      </c>
      <c r="B372" s="119"/>
      <c r="C372" s="117">
        <v>1.8186668576056517</v>
      </c>
      <c r="D372" s="117">
        <v>1.1797204555615788</v>
      </c>
    </row>
    <row r="373" spans="1:4" ht="12.75" x14ac:dyDescent="0.2">
      <c r="A373" s="118" t="s">
        <v>2011</v>
      </c>
      <c r="B373" s="119"/>
      <c r="C373" s="117">
        <v>1.979066945678253</v>
      </c>
      <c r="D373" s="117">
        <v>1.1890058414321734</v>
      </c>
    </row>
    <row r="374" spans="1:4" ht="12.75" x14ac:dyDescent="0.2">
      <c r="A374" s="118" t="s">
        <v>2012</v>
      </c>
      <c r="B374" s="119"/>
      <c r="C374" s="117">
        <v>2.4811019788127537</v>
      </c>
      <c r="D374" s="117">
        <v>0.89419392701858391</v>
      </c>
    </row>
    <row r="375" spans="1:4" ht="12.75" x14ac:dyDescent="0.2">
      <c r="A375" s="118" t="s">
        <v>2013</v>
      </c>
      <c r="B375" s="119"/>
      <c r="C375" s="117">
        <v>0.22612836115788576</v>
      </c>
      <c r="D375" s="117">
        <v>0.58336764085670112</v>
      </c>
    </row>
    <row r="376" spans="1:4" ht="12.75" x14ac:dyDescent="0.2">
      <c r="A376" s="118" t="s">
        <v>2014</v>
      </c>
      <c r="B376" s="119"/>
      <c r="C376" s="117">
        <v>0.70873013136921326</v>
      </c>
      <c r="D376" s="117">
        <v>0.33764695850285137</v>
      </c>
    </row>
    <row r="377" spans="1:4" ht="12.75" x14ac:dyDescent="0.2">
      <c r="A377" s="118" t="s">
        <v>2015</v>
      </c>
      <c r="B377" s="119"/>
      <c r="C377" s="117">
        <v>0.22648323735302095</v>
      </c>
      <c r="D377" s="117">
        <v>0.63378919849199034</v>
      </c>
    </row>
    <row r="378" spans="1:4" ht="12.75" x14ac:dyDescent="0.2">
      <c r="A378" s="118" t="s">
        <v>2016</v>
      </c>
      <c r="B378" s="119"/>
      <c r="C378" s="117">
        <v>1.5543168802909344</v>
      </c>
      <c r="D378" s="117">
        <v>0.41313684958622227</v>
      </c>
    </row>
    <row r="379" spans="1:4" ht="12.75" x14ac:dyDescent="0.2">
      <c r="A379" s="118" t="s">
        <v>2017</v>
      </c>
      <c r="B379" s="119"/>
      <c r="C379" s="117">
        <v>-1.5213447279961241E-2</v>
      </c>
      <c r="D379" s="117">
        <v>0</v>
      </c>
    </row>
    <row r="380" spans="1:4" ht="12.75" x14ac:dyDescent="0.2">
      <c r="A380" s="118" t="s">
        <v>2018</v>
      </c>
      <c r="B380" s="119"/>
      <c r="C380" s="117">
        <v>3.8505232115900276</v>
      </c>
      <c r="D380" s="117">
        <v>1.559981549641458</v>
      </c>
    </row>
    <row r="381" spans="1:4" ht="12.75" x14ac:dyDescent="0.2">
      <c r="A381" s="118" t="s">
        <v>2019</v>
      </c>
      <c r="B381" s="119"/>
      <c r="C381" s="117">
        <v>0.96324377606293188</v>
      </c>
      <c r="D381" s="117">
        <v>1.7405780146712955</v>
      </c>
    </row>
    <row r="382" spans="1:4" ht="12.75" x14ac:dyDescent="0.2">
      <c r="A382" s="118" t="s">
        <v>2020</v>
      </c>
      <c r="B382" s="119"/>
      <c r="C382" s="117">
        <v>0.3598251964065366</v>
      </c>
      <c r="D382" s="117">
        <v>1.3460719834770773</v>
      </c>
    </row>
    <row r="383" spans="1:4" ht="12.75" x14ac:dyDescent="0.2">
      <c r="A383" s="118" t="s">
        <v>2021</v>
      </c>
      <c r="B383" s="119"/>
      <c r="C383" s="117">
        <v>1.4031765988750728</v>
      </c>
      <c r="D383" s="117">
        <v>1.7970919105991818</v>
      </c>
    </row>
    <row r="384" spans="1:4" ht="12.75" x14ac:dyDescent="0.2">
      <c r="A384" s="118" t="s">
        <v>2022</v>
      </c>
      <c r="B384" s="119"/>
      <c r="C384" s="117">
        <v>0.24195330182266686</v>
      </c>
      <c r="D384" s="117">
        <v>0.99936987316101267</v>
      </c>
    </row>
    <row r="385" spans="1:4" ht="12.75" x14ac:dyDescent="0.2">
      <c r="A385" s="118" t="s">
        <v>2023</v>
      </c>
      <c r="B385" s="119"/>
      <c r="C385" s="117">
        <v>0.85297635912352077</v>
      </c>
      <c r="D385" s="117">
        <v>1.1916676482123498</v>
      </c>
    </row>
    <row r="386" spans="1:4" ht="12.75" x14ac:dyDescent="0.2">
      <c r="A386" s="118" t="s">
        <v>2024</v>
      </c>
      <c r="B386" s="119"/>
      <c r="C386" s="117">
        <v>0.19930894922987449</v>
      </c>
      <c r="D386" s="117">
        <v>1.4949357724680623</v>
      </c>
    </row>
    <row r="387" spans="1:4" ht="12.75" x14ac:dyDescent="0.2">
      <c r="A387" s="118" t="s">
        <v>2025</v>
      </c>
      <c r="B387" s="119"/>
      <c r="C387" s="117">
        <v>0.49708007018520989</v>
      </c>
      <c r="D387" s="117">
        <v>0.73031021892954273</v>
      </c>
    </row>
    <row r="388" spans="1:4" ht="12.75" x14ac:dyDescent="0.2">
      <c r="A388" s="118" t="s">
        <v>2026</v>
      </c>
      <c r="B388" s="119"/>
      <c r="C388" s="117">
        <v>0.57843168135474654</v>
      </c>
      <c r="D388" s="117">
        <v>0</v>
      </c>
    </row>
    <row r="389" spans="1:4" ht="12.75" x14ac:dyDescent="0.2">
      <c r="A389" s="118" t="s">
        <v>2027</v>
      </c>
      <c r="B389" s="119"/>
      <c r="C389" s="117">
        <v>0.17848837299508205</v>
      </c>
      <c r="D389" s="117">
        <v>0</v>
      </c>
    </row>
    <row r="390" spans="1:4" ht="12.75" x14ac:dyDescent="0.2">
      <c r="A390" s="118" t="s">
        <v>2028</v>
      </c>
      <c r="B390" s="119"/>
      <c r="C390" s="117">
        <v>0.55410461547790557</v>
      </c>
      <c r="D390" s="117">
        <v>0.73949195411862201</v>
      </c>
    </row>
    <row r="391" spans="1:4" ht="12.75" x14ac:dyDescent="0.2">
      <c r="A391" s="118" t="s">
        <v>2029</v>
      </c>
      <c r="B391" s="119"/>
      <c r="C391" s="117">
        <v>0.17560799173329086</v>
      </c>
      <c r="D391" s="117">
        <v>0</v>
      </c>
    </row>
    <row r="392" spans="1:4" ht="12.75" x14ac:dyDescent="0.2">
      <c r="A392" s="118" t="s">
        <v>2030</v>
      </c>
      <c r="B392" s="119"/>
      <c r="C392" s="117">
        <v>1.9878843854515285</v>
      </c>
      <c r="D392" s="117">
        <v>1.7091900677376233</v>
      </c>
    </row>
    <row r="393" spans="1:4" ht="12.75" x14ac:dyDescent="0.2">
      <c r="A393" s="118" t="s">
        <v>2031</v>
      </c>
      <c r="B393" s="119"/>
      <c r="C393" s="117">
        <v>2.4315638731759122</v>
      </c>
      <c r="D393" s="117">
        <v>1.6724388559951742</v>
      </c>
    </row>
    <row r="394" spans="1:4" ht="12.75" x14ac:dyDescent="0.2">
      <c r="A394" s="118" t="s">
        <v>2032</v>
      </c>
      <c r="B394" s="119"/>
      <c r="C394" s="117">
        <v>7.4357898819696659</v>
      </c>
      <c r="D394" s="117">
        <v>0.89494431659215756</v>
      </c>
    </row>
    <row r="395" spans="1:4" ht="12.75" x14ac:dyDescent="0.2">
      <c r="A395" s="118" t="s">
        <v>2033</v>
      </c>
      <c r="B395" s="119"/>
      <c r="C395" s="117">
        <v>0.90131353301470885</v>
      </c>
      <c r="D395" s="117">
        <v>1.6966679250976555</v>
      </c>
    </row>
    <row r="396" spans="1:4" ht="12.75" x14ac:dyDescent="0.2">
      <c r="A396" s="118" t="s">
        <v>2034</v>
      </c>
      <c r="B396" s="119"/>
      <c r="C396" s="117">
        <v>2.2378425819718881</v>
      </c>
      <c r="D396" s="117">
        <v>5.2712908300245171</v>
      </c>
    </row>
    <row r="397" spans="1:4" ht="12.75" x14ac:dyDescent="0.2">
      <c r="A397" s="118" t="s">
        <v>2035</v>
      </c>
      <c r="B397" s="119"/>
      <c r="C397" s="117">
        <v>4.1590180850314691E-2</v>
      </c>
      <c r="D397" s="117">
        <v>9.9616211452562345E-3</v>
      </c>
    </row>
    <row r="398" spans="1:4" ht="12.75" x14ac:dyDescent="0.2">
      <c r="A398" s="118" t="s">
        <v>2036</v>
      </c>
      <c r="B398" s="119"/>
      <c r="C398" s="117">
        <v>3.624264685375715</v>
      </c>
      <c r="D398" s="117">
        <v>1.5434111776263255</v>
      </c>
    </row>
    <row r="399" spans="1:4" ht="12.75" x14ac:dyDescent="0.2">
      <c r="A399" s="118" t="s">
        <v>2037</v>
      </c>
      <c r="B399" s="119"/>
      <c r="C399" s="117">
        <v>0.71326699979268615</v>
      </c>
      <c r="D399" s="117">
        <v>-0.81349736466923028</v>
      </c>
    </row>
    <row r="400" spans="1:4" ht="12.75" x14ac:dyDescent="0.2">
      <c r="A400" s="118" t="s">
        <v>2038</v>
      </c>
      <c r="B400" s="119"/>
      <c r="C400" s="117">
        <v>1.9002392902425633</v>
      </c>
      <c r="D400" s="117">
        <v>22.857082848865048</v>
      </c>
    </row>
    <row r="401" spans="1:4" ht="12.75" x14ac:dyDescent="0.2">
      <c r="A401" s="118" t="s">
        <v>2039</v>
      </c>
      <c r="B401" s="119"/>
      <c r="C401" s="117">
        <v>0.66136705816351415</v>
      </c>
      <c r="D401" s="117">
        <v>17.684546808398817</v>
      </c>
    </row>
    <row r="402" spans="1:4" ht="12.75" x14ac:dyDescent="0.2">
      <c r="A402" s="118" t="s">
        <v>2040</v>
      </c>
      <c r="B402" s="119"/>
      <c r="C402" s="117">
        <v>4.23150164324624</v>
      </c>
      <c r="D402" s="117">
        <v>0.85874961493901958</v>
      </c>
    </row>
    <row r="403" spans="1:4" ht="12.75" x14ac:dyDescent="0.2">
      <c r="A403" s="118" t="s">
        <v>2041</v>
      </c>
      <c r="B403" s="119"/>
      <c r="C403" s="117">
        <v>2.6905056703083892</v>
      </c>
      <c r="D403" s="117">
        <v>1.074045764428305</v>
      </c>
    </row>
    <row r="404" spans="1:4" ht="12.75" x14ac:dyDescent="0.2">
      <c r="A404" s="118" t="s">
        <v>2042</v>
      </c>
      <c r="B404" s="119"/>
      <c r="C404" s="117">
        <v>4.565870917166797</v>
      </c>
      <c r="D404" s="117">
        <v>0.75735827298522285</v>
      </c>
    </row>
    <row r="405" spans="1:4" ht="12.75" x14ac:dyDescent="0.2">
      <c r="A405" s="118" t="s">
        <v>2043</v>
      </c>
      <c r="B405" s="119"/>
      <c r="C405" s="117">
        <v>4.7875797368701107</v>
      </c>
      <c r="D405" s="117">
        <v>0.76068696701026628</v>
      </c>
    </row>
    <row r="406" spans="1:4" ht="12.75" x14ac:dyDescent="0.2">
      <c r="A406" s="118" t="s">
        <v>2044</v>
      </c>
      <c r="B406" s="119"/>
      <c r="C406" s="117">
        <v>0.16502600255536493</v>
      </c>
      <c r="D406" s="117">
        <v>1.470360367583081</v>
      </c>
    </row>
    <row r="407" spans="1:4" ht="12.75" x14ac:dyDescent="0.2">
      <c r="A407" s="118" t="s">
        <v>2045</v>
      </c>
      <c r="B407" s="119"/>
      <c r="C407" s="117">
        <v>1.2541015708284069</v>
      </c>
      <c r="D407" s="117">
        <v>1.4975028312687035</v>
      </c>
    </row>
    <row r="408" spans="1:4" ht="12.75" x14ac:dyDescent="0.2">
      <c r="A408" s="118" t="s">
        <v>2046</v>
      </c>
      <c r="B408" s="119"/>
      <c r="C408" s="117">
        <v>3.7130150644300861</v>
      </c>
      <c r="D408" s="117">
        <v>2.2041308802381461</v>
      </c>
    </row>
    <row r="409" spans="1:4" ht="12.75" x14ac:dyDescent="0.2">
      <c r="A409" s="118" t="s">
        <v>2047</v>
      </c>
      <c r="B409" s="119"/>
      <c r="C409" s="117">
        <v>4.2448155759084534</v>
      </c>
      <c r="D409" s="117">
        <v>8.5061451305242605E-2</v>
      </c>
    </row>
    <row r="410" spans="1:4" ht="12.75" x14ac:dyDescent="0.2">
      <c r="A410" s="118" t="s">
        <v>2048</v>
      </c>
      <c r="B410" s="119"/>
      <c r="C410" s="117">
        <v>0.9139943110082781</v>
      </c>
      <c r="D410" s="117">
        <v>1.0060901541930491</v>
      </c>
    </row>
    <row r="411" spans="1:4" ht="12.75" x14ac:dyDescent="0.2">
      <c r="A411" s="118" t="s">
        <v>2049</v>
      </c>
      <c r="B411" s="119"/>
      <c r="C411" s="117">
        <v>2.5535640890594693</v>
      </c>
      <c r="D411" s="117">
        <v>8.3801586402597383E-2</v>
      </c>
    </row>
    <row r="412" spans="1:4" ht="12.75" x14ac:dyDescent="0.2">
      <c r="A412" s="118" t="s">
        <v>2050</v>
      </c>
      <c r="B412" s="119"/>
      <c r="C412" s="117">
        <v>0.45435958251322778</v>
      </c>
      <c r="D412" s="117">
        <v>1.3166633174740849</v>
      </c>
    </row>
    <row r="413" spans="1:4" ht="12.75" x14ac:dyDescent="0.2">
      <c r="A413" s="118" t="s">
        <v>2051</v>
      </c>
      <c r="B413" s="119"/>
      <c r="C413" s="117">
        <v>1.4103873874900277</v>
      </c>
      <c r="D413" s="117">
        <v>8.7926306213980467</v>
      </c>
    </row>
    <row r="414" spans="1:4" ht="12.75" x14ac:dyDescent="0.2">
      <c r="A414" s="118" t="s">
        <v>2052</v>
      </c>
      <c r="B414" s="119"/>
      <c r="C414" s="117">
        <v>1.9810449374923802</v>
      </c>
      <c r="D414" s="117">
        <v>1.0763354194450898</v>
      </c>
    </row>
    <row r="415" spans="1:4" ht="12.75" x14ac:dyDescent="0.2">
      <c r="A415" s="118" t="s">
        <v>2053</v>
      </c>
      <c r="B415" s="119"/>
      <c r="C415" s="117">
        <v>2.0409480874759471</v>
      </c>
      <c r="D415" s="117">
        <v>1.066214186525003</v>
      </c>
    </row>
    <row r="416" spans="1:4" ht="12.75" x14ac:dyDescent="0.2">
      <c r="A416" s="118" t="s">
        <v>2054</v>
      </c>
      <c r="B416" s="119"/>
      <c r="C416" s="117">
        <v>0.38309466047105173</v>
      </c>
      <c r="D416" s="117">
        <v>-0.80908067041912901</v>
      </c>
    </row>
    <row r="417" spans="1:4" ht="12.75" x14ac:dyDescent="0.2">
      <c r="A417" s="118" t="s">
        <v>2055</v>
      </c>
      <c r="B417" s="119"/>
      <c r="C417" s="117">
        <v>0.62248835022806948</v>
      </c>
      <c r="D417" s="117">
        <v>0</v>
      </c>
    </row>
    <row r="418" spans="1:4" ht="12.75" x14ac:dyDescent="0.2">
      <c r="A418" s="118" t="s">
        <v>2056</v>
      </c>
      <c r="B418" s="119"/>
      <c r="C418" s="117">
        <v>0.85759266929582834</v>
      </c>
      <c r="D418" s="117">
        <v>-8.3571314092376319E-3</v>
      </c>
    </row>
    <row r="419" spans="1:4" ht="12.75" x14ac:dyDescent="0.2">
      <c r="A419" s="118" t="s">
        <v>2057</v>
      </c>
      <c r="B419" s="119"/>
      <c r="C419" s="117">
        <v>1.5946119806283039</v>
      </c>
      <c r="D419" s="117">
        <v>2.4931249698288238</v>
      </c>
    </row>
    <row r="420" spans="1:4" ht="12.75" x14ac:dyDescent="0.2">
      <c r="A420" s="118" t="s">
        <v>2058</v>
      </c>
      <c r="B420" s="119"/>
      <c r="C420" s="117">
        <v>1.9415707516212561</v>
      </c>
      <c r="D420" s="117">
        <v>0.93987472016065854</v>
      </c>
    </row>
    <row r="421" spans="1:4" ht="12.75" x14ac:dyDescent="0.2">
      <c r="A421" s="118" t="s">
        <v>2059</v>
      </c>
      <c r="B421" s="119"/>
      <c r="C421" s="117">
        <v>4.1018825494063748E-3</v>
      </c>
      <c r="D421" s="117">
        <v>0</v>
      </c>
    </row>
    <row r="422" spans="1:4" ht="12.75" x14ac:dyDescent="0.2">
      <c r="A422" s="118" t="s">
        <v>2060</v>
      </c>
      <c r="B422" s="119"/>
      <c r="C422" s="117">
        <v>1.7007535547060952</v>
      </c>
      <c r="D422" s="117">
        <v>8.7683366586545386</v>
      </c>
    </row>
    <row r="423" spans="1:4" ht="12.75" x14ac:dyDescent="0.2">
      <c r="A423" s="118" t="s">
        <v>2061</v>
      </c>
      <c r="B423" s="119"/>
      <c r="C423" s="117">
        <v>5.0352438460830102</v>
      </c>
      <c r="D423" s="117">
        <v>7.9259936359189515E-2</v>
      </c>
    </row>
    <row r="424" spans="1:4" ht="12.75" x14ac:dyDescent="0.2">
      <c r="A424" s="118" t="s">
        <v>2062</v>
      </c>
      <c r="B424" s="119"/>
      <c r="C424" s="117">
        <v>1.7978794693948281</v>
      </c>
      <c r="D424" s="117">
        <v>0.4255480815020346</v>
      </c>
    </row>
    <row r="425" spans="1:4" ht="12.75" x14ac:dyDescent="0.2">
      <c r="A425" s="118" t="s">
        <v>2063</v>
      </c>
      <c r="B425" s="119"/>
      <c r="C425" s="117">
        <v>1.3434060920732467</v>
      </c>
      <c r="D425" s="117">
        <v>0.84204505515607964</v>
      </c>
    </row>
    <row r="426" spans="1:4" ht="12.75" x14ac:dyDescent="0.2">
      <c r="A426" s="118" t="s">
        <v>2064</v>
      </c>
      <c r="B426" s="119"/>
      <c r="C426" s="117">
        <v>2.1752564393452274</v>
      </c>
      <c r="D426" s="117">
        <v>2.0789204497133986</v>
      </c>
    </row>
    <row r="427" spans="1:4" ht="12.75" x14ac:dyDescent="0.2">
      <c r="A427" s="118" t="s">
        <v>2065</v>
      </c>
      <c r="B427" s="119"/>
      <c r="C427" s="117">
        <v>0.70544686947432156</v>
      </c>
      <c r="D427" s="117">
        <v>0.33539343430267854</v>
      </c>
    </row>
    <row r="428" spans="1:4" ht="12.75" x14ac:dyDescent="0.2">
      <c r="A428" s="118" t="s">
        <v>2066</v>
      </c>
      <c r="B428" s="119"/>
      <c r="C428" s="117">
        <v>-0.1181404577198906</v>
      </c>
      <c r="D428" s="117">
        <v>1.0490058790976548E-2</v>
      </c>
    </row>
    <row r="429" spans="1:4" ht="12.75" x14ac:dyDescent="0.2">
      <c r="A429" s="118" t="s">
        <v>2067</v>
      </c>
      <c r="B429" s="119"/>
      <c r="C429" s="117">
        <v>0.15613867040954588</v>
      </c>
      <c r="D429" s="117">
        <v>0.63359865825201478</v>
      </c>
    </row>
    <row r="430" spans="1:4" ht="12.75" x14ac:dyDescent="0.2">
      <c r="A430" s="118" t="s">
        <v>2068</v>
      </c>
      <c r="B430" s="119"/>
      <c r="C430" s="117">
        <v>1.0397220298690015</v>
      </c>
      <c r="D430" s="117">
        <v>1.3471122783172094</v>
      </c>
    </row>
    <row r="431" spans="1:4" ht="12.75" x14ac:dyDescent="0.2">
      <c r="A431" s="118" t="s">
        <v>2069</v>
      </c>
      <c r="B431" s="119"/>
      <c r="C431" s="117">
        <v>-7.8710905417471597E-2</v>
      </c>
      <c r="D431" s="117">
        <v>7.3528076654688038E-2</v>
      </c>
    </row>
    <row r="432" spans="1:4" ht="12.75" x14ac:dyDescent="0.2">
      <c r="A432" s="118" t="s">
        <v>2070</v>
      </c>
      <c r="B432" s="119"/>
      <c r="C432" s="117">
        <v>1.8300492196696241</v>
      </c>
      <c r="D432" s="117">
        <v>1.063968161718055</v>
      </c>
    </row>
    <row r="433" spans="1:4" ht="12.75" x14ac:dyDescent="0.2">
      <c r="A433" s="118" t="s">
        <v>2071</v>
      </c>
      <c r="B433" s="119"/>
      <c r="C433" s="117">
        <v>-0.69754115293060559</v>
      </c>
      <c r="D433" s="117">
        <v>0</v>
      </c>
    </row>
    <row r="434" spans="1:4" ht="12.75" x14ac:dyDescent="0.2">
      <c r="A434" s="118" t="s">
        <v>2072</v>
      </c>
      <c r="B434" s="119"/>
      <c r="C434" s="117">
        <v>0.1838877869501967</v>
      </c>
      <c r="D434" s="117">
        <v>0.63388637721595587</v>
      </c>
    </row>
    <row r="435" spans="1:4" ht="12.75" x14ac:dyDescent="0.2">
      <c r="A435" s="118" t="s">
        <v>2073</v>
      </c>
      <c r="B435" s="119"/>
      <c r="C435" s="117">
        <v>0.88834532120845744</v>
      </c>
      <c r="D435" s="117">
        <v>0.82411505424915288</v>
      </c>
    </row>
    <row r="436" spans="1:4" ht="12.75" x14ac:dyDescent="0.2">
      <c r="A436" s="118" t="s">
        <v>2074</v>
      </c>
      <c r="B436" s="119"/>
      <c r="C436" s="117">
        <v>0.65986432551224306</v>
      </c>
      <c r="D436" s="117">
        <v>-6.5522017580951948E-3</v>
      </c>
    </row>
    <row r="437" spans="1:4" ht="12.75" x14ac:dyDescent="0.2">
      <c r="A437" s="118" t="s">
        <v>2075</v>
      </c>
      <c r="B437" s="119"/>
      <c r="C437" s="117">
        <v>2.6188833767526694</v>
      </c>
      <c r="D437" s="117">
        <v>0.73436261365059285</v>
      </c>
    </row>
    <row r="438" spans="1:4" ht="12.75" x14ac:dyDescent="0.2">
      <c r="A438" s="118" t="s">
        <v>2076</v>
      </c>
      <c r="B438" s="119"/>
      <c r="C438" s="117">
        <v>0.15802895253332594</v>
      </c>
      <c r="D438" s="117">
        <v>17.631821076855523</v>
      </c>
    </row>
    <row r="439" spans="1:4" ht="12.75" x14ac:dyDescent="0.2">
      <c r="A439" s="118" t="s">
        <v>2077</v>
      </c>
      <c r="B439" s="119"/>
      <c r="C439" s="117">
        <v>2.8929732027586645</v>
      </c>
      <c r="D439" s="117">
        <v>1.0835253615552689</v>
      </c>
    </row>
    <row r="440" spans="1:4" ht="12.75" x14ac:dyDescent="0.2">
      <c r="A440" s="118" t="s">
        <v>2078</v>
      </c>
      <c r="B440" s="119"/>
      <c r="C440" s="117">
        <v>0.93485954226097268</v>
      </c>
      <c r="D440" s="117">
        <v>2.4854122473145224</v>
      </c>
    </row>
    <row r="441" spans="1:4" ht="12.75" x14ac:dyDescent="0.2">
      <c r="A441" s="118" t="s">
        <v>2079</v>
      </c>
      <c r="B441" s="119"/>
      <c r="C441" s="117">
        <v>0.91110431125060964</v>
      </c>
      <c r="D441" s="117">
        <v>2.486930808580182</v>
      </c>
    </row>
    <row r="442" spans="1:4" ht="12.75" x14ac:dyDescent="0.2">
      <c r="A442" s="118" t="s">
        <v>2080</v>
      </c>
      <c r="B442" s="119"/>
      <c r="C442" s="117">
        <v>1.2852034701598296</v>
      </c>
      <c r="D442" s="117">
        <v>5.4378247245190279</v>
      </c>
    </row>
    <row r="443" spans="1:4" ht="12.75" x14ac:dyDescent="0.2">
      <c r="A443" s="118" t="s">
        <v>2081</v>
      </c>
      <c r="B443" s="119"/>
      <c r="C443" s="117">
        <v>4.15906448898214E-2</v>
      </c>
      <c r="D443" s="117">
        <v>9.9616212800310421E-3</v>
      </c>
    </row>
    <row r="444" spans="1:4" ht="12.75" x14ac:dyDescent="0.2">
      <c r="A444" s="118" t="s">
        <v>2082</v>
      </c>
      <c r="B444" s="119"/>
      <c r="C444" s="117">
        <v>4.9033477624287753</v>
      </c>
      <c r="D444" s="117">
        <v>0.84184842534582305</v>
      </c>
    </row>
    <row r="445" spans="1:4" ht="12.75" x14ac:dyDescent="0.2">
      <c r="A445" s="118" t="s">
        <v>2083</v>
      </c>
      <c r="B445" s="119"/>
      <c r="C445" s="117">
        <v>5.4417974930402062</v>
      </c>
      <c r="D445" s="117">
        <v>8.0334268731508104E-2</v>
      </c>
    </row>
    <row r="446" spans="1:4" ht="12.75" x14ac:dyDescent="0.2">
      <c r="A446" s="118" t="s">
        <v>2084</v>
      </c>
      <c r="B446" s="119"/>
      <c r="C446" s="117">
        <v>5.0578069713048297</v>
      </c>
      <c r="D446" s="117">
        <v>7.9177961150868739E-2</v>
      </c>
    </row>
    <row r="447" spans="1:4" ht="12.75" x14ac:dyDescent="0.2">
      <c r="A447" s="118" t="s">
        <v>2085</v>
      </c>
      <c r="B447" s="119"/>
      <c r="C447" s="117">
        <v>0.55493259817257079</v>
      </c>
      <c r="D447" s="117">
        <v>1.5467617845697144</v>
      </c>
    </row>
    <row r="448" spans="1:4" ht="12.75" x14ac:dyDescent="0.2">
      <c r="A448" s="118" t="s">
        <v>2086</v>
      </c>
      <c r="B448" s="119"/>
      <c r="C448" s="117">
        <v>2.7493843719801254</v>
      </c>
      <c r="D448" s="117">
        <v>0.75498280609387791</v>
      </c>
    </row>
    <row r="449" spans="1:4" ht="12.75" x14ac:dyDescent="0.2">
      <c r="A449" s="118" t="s">
        <v>2087</v>
      </c>
      <c r="B449" s="119"/>
      <c r="C449" s="117">
        <v>2.2785452837693705</v>
      </c>
      <c r="D449" s="117">
        <v>0.41383647174966565</v>
      </c>
    </row>
    <row r="450" spans="1:4" ht="12.75" x14ac:dyDescent="0.2">
      <c r="A450" s="118" t="s">
        <v>2088</v>
      </c>
      <c r="B450" s="119"/>
      <c r="C450" s="117">
        <v>2.0526178024173163</v>
      </c>
      <c r="D450" s="117">
        <v>8.838427727958166</v>
      </c>
    </row>
    <row r="451" spans="1:4" ht="12.75" x14ac:dyDescent="0.2">
      <c r="A451" s="118" t="s">
        <v>2089</v>
      </c>
      <c r="B451" s="119"/>
      <c r="C451" s="117">
        <v>0.9352779008989881</v>
      </c>
      <c r="D451" s="117">
        <v>12.013667557739952</v>
      </c>
    </row>
    <row r="452" spans="1:4" ht="12.75" x14ac:dyDescent="0.2">
      <c r="A452" s="118" t="s">
        <v>2090</v>
      </c>
      <c r="B452" s="119"/>
      <c r="C452" s="117">
        <v>4.0212152606743254</v>
      </c>
      <c r="D452" s="117">
        <v>9.1411335994525942</v>
      </c>
    </row>
    <row r="453" spans="1:4" ht="12.75" x14ac:dyDescent="0.2">
      <c r="A453" s="118" t="s">
        <v>2091</v>
      </c>
      <c r="B453" s="119"/>
      <c r="C453" s="117">
        <v>0.15615294556972267</v>
      </c>
      <c r="D453" s="117">
        <v>0.63359578763479574</v>
      </c>
    </row>
    <row r="454" spans="1:4" ht="12.75" x14ac:dyDescent="0.2">
      <c r="A454" s="118" t="s">
        <v>2092</v>
      </c>
      <c r="B454" s="119"/>
      <c r="C454" s="117">
        <v>0.18302252609198916</v>
      </c>
      <c r="D454" s="117">
        <v>-3.5653068826770134E-3</v>
      </c>
    </row>
    <row r="455" spans="1:4" ht="12.75" x14ac:dyDescent="0.2">
      <c r="A455" s="118" t="s">
        <v>2093</v>
      </c>
      <c r="B455" s="119"/>
      <c r="C455" s="117">
        <v>0.2945280287727256</v>
      </c>
      <c r="D455" s="117">
        <v>-5.4969299098571629E-3</v>
      </c>
    </row>
    <row r="456" spans="1:4" ht="12.75" x14ac:dyDescent="0.2">
      <c r="A456" s="118" t="s">
        <v>2094</v>
      </c>
      <c r="B456" s="119"/>
      <c r="C456" s="117">
        <v>2.8270919563799652</v>
      </c>
      <c r="D456" s="117">
        <v>9.0502891619373855</v>
      </c>
    </row>
    <row r="457" spans="1:4" ht="12.75" x14ac:dyDescent="0.2">
      <c r="A457" s="118" t="s">
        <v>2095</v>
      </c>
      <c r="B457" s="119"/>
      <c r="C457" s="117">
        <v>2.8211617182097175</v>
      </c>
      <c r="D457" s="117">
        <v>9.0489144284456344</v>
      </c>
    </row>
    <row r="458" spans="1:4" ht="12.75" x14ac:dyDescent="0.2">
      <c r="A458" s="118" t="s">
        <v>2096</v>
      </c>
      <c r="B458" s="119"/>
      <c r="C458" s="117">
        <v>1.9702550840844832</v>
      </c>
      <c r="D458" s="117">
        <v>2.3937137793882948</v>
      </c>
    </row>
    <row r="459" spans="1:4" ht="12.75" x14ac:dyDescent="0.2">
      <c r="A459" s="118" t="s">
        <v>2097</v>
      </c>
      <c r="B459" s="119"/>
      <c r="C459" s="117">
        <v>4.9692735868425597</v>
      </c>
      <c r="D459" s="117">
        <v>5.3629219976122728</v>
      </c>
    </row>
    <row r="460" spans="1:4" ht="12.75" x14ac:dyDescent="0.2">
      <c r="A460" s="118" t="s">
        <v>2098</v>
      </c>
      <c r="B460" s="119"/>
      <c r="C460" s="117">
        <v>0.66944289998225637</v>
      </c>
      <c r="D460" s="117">
        <v>0</v>
      </c>
    </row>
    <row r="461" spans="1:4" ht="12.75" x14ac:dyDescent="0.2">
      <c r="A461" s="118" t="s">
        <v>2099</v>
      </c>
      <c r="B461" s="119"/>
      <c r="C461" s="117">
        <v>1.5233843439512524</v>
      </c>
      <c r="D461" s="117">
        <v>0.39803430961243247</v>
      </c>
    </row>
    <row r="462" spans="1:4" ht="12.75" x14ac:dyDescent="0.2">
      <c r="A462" s="118" t="s">
        <v>2100</v>
      </c>
      <c r="B462" s="119"/>
      <c r="C462" s="117">
        <v>4.1615153518072701</v>
      </c>
      <c r="D462" s="117">
        <v>0.81470699557714166</v>
      </c>
    </row>
    <row r="463" spans="1:4" ht="12.75" x14ac:dyDescent="0.2">
      <c r="A463" s="118" t="s">
        <v>2101</v>
      </c>
      <c r="B463" s="119"/>
      <c r="C463" s="117">
        <v>3.0731042011146399</v>
      </c>
      <c r="D463" s="117">
        <v>5.2435598420676595</v>
      </c>
    </row>
    <row r="464" spans="1:4" ht="12.75" x14ac:dyDescent="0.2">
      <c r="A464" s="118" t="s">
        <v>2102</v>
      </c>
      <c r="B464" s="119"/>
      <c r="C464" s="117">
        <v>0.63818131665662547</v>
      </c>
      <c r="D464" s="117">
        <v>1.7134649688598274</v>
      </c>
    </row>
    <row r="465" spans="1:4" ht="12.75" x14ac:dyDescent="0.2">
      <c r="A465" s="118" t="s">
        <v>2103</v>
      </c>
      <c r="B465" s="119"/>
      <c r="C465" s="117">
        <v>0.88649211474084777</v>
      </c>
      <c r="D465" s="117">
        <v>0.79198250357254385</v>
      </c>
    </row>
    <row r="466" spans="1:4" ht="12.75" x14ac:dyDescent="0.2">
      <c r="A466" s="118" t="s">
        <v>2104</v>
      </c>
      <c r="B466" s="119"/>
      <c r="C466" s="117">
        <v>2.3087750633138833</v>
      </c>
      <c r="D466" s="117">
        <v>0.84267880436628095</v>
      </c>
    </row>
    <row r="467" spans="1:4" ht="12.75" x14ac:dyDescent="0.2">
      <c r="A467" s="118" t="s">
        <v>2105</v>
      </c>
      <c r="B467" s="119"/>
      <c r="C467" s="117">
        <v>0.44454280793676276</v>
      </c>
      <c r="D467" s="117">
        <v>0.78850950735242853</v>
      </c>
    </row>
    <row r="468" spans="1:4" ht="12.75" x14ac:dyDescent="0.2">
      <c r="A468" s="118" t="s">
        <v>2106</v>
      </c>
      <c r="B468" s="119"/>
      <c r="C468" s="117">
        <v>2.8603455300402278</v>
      </c>
      <c r="D468" s="117">
        <v>9.7628781335223742</v>
      </c>
    </row>
    <row r="469" spans="1:4" ht="12.75" x14ac:dyDescent="0.2">
      <c r="A469" s="118" t="s">
        <v>2107</v>
      </c>
      <c r="B469" s="119"/>
      <c r="C469" s="117">
        <v>0.49942939259417751</v>
      </c>
      <c r="D469" s="117">
        <v>1.5501907264226518</v>
      </c>
    </row>
    <row r="470" spans="1:4" ht="12.75" x14ac:dyDescent="0.2">
      <c r="A470" s="118" t="s">
        <v>2108</v>
      </c>
      <c r="B470" s="119"/>
      <c r="C470" s="117">
        <v>0.31486171728531587</v>
      </c>
      <c r="D470" s="117">
        <v>1.4497209005097762</v>
      </c>
    </row>
    <row r="471" spans="1:4" ht="12.75" x14ac:dyDescent="0.2">
      <c r="A471" s="118" t="s">
        <v>2109</v>
      </c>
      <c r="B471" s="119"/>
      <c r="C471" s="117">
        <v>2.3942820306955408</v>
      </c>
      <c r="D471" s="117">
        <v>0.83686698603785847</v>
      </c>
    </row>
    <row r="472" spans="1:4" ht="12.75" x14ac:dyDescent="0.2">
      <c r="A472" s="118" t="s">
        <v>2110</v>
      </c>
      <c r="B472" s="119"/>
      <c r="C472" s="117">
        <v>4.2999960846525571</v>
      </c>
      <c r="D472" s="117">
        <v>0.7644371603335518</v>
      </c>
    </row>
    <row r="473" spans="1:4" ht="12.75" x14ac:dyDescent="0.2">
      <c r="A473" s="118" t="s">
        <v>2111</v>
      </c>
      <c r="B473" s="119"/>
      <c r="C473" s="117">
        <v>0.78520297131243666</v>
      </c>
      <c r="D473" s="117">
        <v>0</v>
      </c>
    </row>
    <row r="474" spans="1:4" ht="12.75" x14ac:dyDescent="0.2">
      <c r="A474" s="118" t="s">
        <v>2112</v>
      </c>
      <c r="B474" s="119"/>
      <c r="C474" s="117">
        <v>0</v>
      </c>
      <c r="D474" s="117">
        <v>0</v>
      </c>
    </row>
    <row r="475" spans="1:4" ht="12.75" x14ac:dyDescent="0.2">
      <c r="A475" s="118" t="s">
        <v>2113</v>
      </c>
      <c r="B475" s="119"/>
      <c r="C475" s="117">
        <v>-1.1095231970488522</v>
      </c>
      <c r="D475" s="117">
        <v>0</v>
      </c>
    </row>
    <row r="476" spans="1:4" ht="12.75" x14ac:dyDescent="0.2">
      <c r="A476" s="118" t="s">
        <v>2114</v>
      </c>
      <c r="B476" s="119"/>
      <c r="C476" s="117">
        <v>-0.32267357805864139</v>
      </c>
      <c r="D476" s="117">
        <v>1.9956525721126672E-2</v>
      </c>
    </row>
    <row r="477" spans="1:4" ht="12.75" x14ac:dyDescent="0.2">
      <c r="A477" s="118" t="s">
        <v>2115</v>
      </c>
      <c r="B477" s="119"/>
      <c r="C477" s="117">
        <v>-0.37099730369754552</v>
      </c>
      <c r="D477" s="117">
        <v>1.177755201632977E-3</v>
      </c>
    </row>
    <row r="478" spans="1:4" ht="12.75" x14ac:dyDescent="0.2">
      <c r="A478" s="118" t="s">
        <v>2116</v>
      </c>
      <c r="B478" s="119"/>
      <c r="C478" s="117">
        <v>0.63819918411311582</v>
      </c>
      <c r="D478" s="117">
        <v>1.7134890649785421</v>
      </c>
    </row>
    <row r="479" spans="1:4" ht="12.75" x14ac:dyDescent="0.2">
      <c r="A479" s="118" t="s">
        <v>2117</v>
      </c>
      <c r="B479" s="119"/>
      <c r="C479" s="117">
        <v>0.81887461468625811</v>
      </c>
      <c r="D479" s="117">
        <v>0.98552287555978257</v>
      </c>
    </row>
    <row r="480" spans="1:4" ht="12.75" x14ac:dyDescent="0.2">
      <c r="A480" s="118" t="s">
        <v>2118</v>
      </c>
      <c r="B480" s="119"/>
      <c r="C480" s="117">
        <v>0.8189750713317544</v>
      </c>
      <c r="D480" s="117">
        <v>0.98593970908639939</v>
      </c>
    </row>
    <row r="481" spans="1:4" ht="12.75" x14ac:dyDescent="0.2">
      <c r="A481" s="118" t="s">
        <v>2119</v>
      </c>
      <c r="B481" s="119"/>
      <c r="C481" s="117">
        <v>2.6349007804742901</v>
      </c>
      <c r="D481" s="117">
        <v>0.42050481360836633</v>
      </c>
    </row>
    <row r="482" spans="1:4" ht="12.75" x14ac:dyDescent="0.2">
      <c r="A482" s="118" t="s">
        <v>2120</v>
      </c>
      <c r="B482" s="119"/>
      <c r="C482" s="117">
        <v>1.3455914629161001</v>
      </c>
      <c r="D482" s="117">
        <v>0.84327035810282658</v>
      </c>
    </row>
    <row r="483" spans="1:4" ht="12.75" x14ac:dyDescent="0.2">
      <c r="A483" s="118" t="s">
        <v>2121</v>
      </c>
      <c r="B483" s="119"/>
      <c r="C483" s="117">
        <v>5.1732970047529729</v>
      </c>
      <c r="D483" s="117">
        <v>7.9217751411759449E-2</v>
      </c>
    </row>
    <row r="484" spans="1:4" ht="12.75" x14ac:dyDescent="0.2">
      <c r="A484" s="118" t="s">
        <v>2122</v>
      </c>
      <c r="B484" s="119"/>
      <c r="C484" s="117">
        <v>0</v>
      </c>
      <c r="D484" s="117">
        <v>0.32725615909784284</v>
      </c>
    </row>
    <row r="485" spans="1:4" ht="12.75" x14ac:dyDescent="0.2">
      <c r="A485" s="118" t="s">
        <v>2123</v>
      </c>
      <c r="B485" s="119"/>
      <c r="C485" s="117">
        <v>1.0470653073401091</v>
      </c>
      <c r="D485" s="117">
        <v>0.98005390461193165</v>
      </c>
    </row>
    <row r="486" spans="1:4" ht="12.75" x14ac:dyDescent="0.2">
      <c r="A486" s="118" t="s">
        <v>2124</v>
      </c>
      <c r="B486" s="119"/>
      <c r="C486" s="117">
        <v>5.318149568172382</v>
      </c>
      <c r="D486" s="117">
        <v>12.45442611112388</v>
      </c>
    </row>
    <row r="487" spans="1:4" ht="12.75" x14ac:dyDescent="0.2">
      <c r="A487" s="118" t="s">
        <v>2125</v>
      </c>
      <c r="B487" s="119"/>
      <c r="C487" s="117">
        <v>4.7444249355754442</v>
      </c>
      <c r="D487" s="117">
        <v>9.2304830546162133</v>
      </c>
    </row>
    <row r="488" spans="1:4" ht="12.75" x14ac:dyDescent="0.2">
      <c r="A488" s="118" t="s">
        <v>2126</v>
      </c>
      <c r="B488" s="119"/>
      <c r="C488" s="117">
        <v>2.3651624786296757</v>
      </c>
      <c r="D488" s="117">
        <v>0.75104663242576386</v>
      </c>
    </row>
    <row r="489" spans="1:4" ht="12.75" x14ac:dyDescent="0.2">
      <c r="A489" s="118" t="s">
        <v>2127</v>
      </c>
      <c r="B489" s="119"/>
      <c r="C489" s="117">
        <v>1.2908615924259301</v>
      </c>
      <c r="D489" s="117">
        <v>1.3982791508254859</v>
      </c>
    </row>
    <row r="490" spans="1:4" ht="12.75" x14ac:dyDescent="0.2">
      <c r="A490" s="118" t="s">
        <v>2128</v>
      </c>
      <c r="B490" s="119"/>
      <c r="C490" s="117">
        <v>1.5234654161091383</v>
      </c>
      <c r="D490" s="117">
        <v>0.39810393822660378</v>
      </c>
    </row>
    <row r="491" spans="1:4" ht="12.75" x14ac:dyDescent="0.2">
      <c r="A491" s="118" t="s">
        <v>2129</v>
      </c>
      <c r="B491" s="119"/>
      <c r="C491" s="117">
        <v>1.8115932430260704</v>
      </c>
      <c r="D491" s="117">
        <v>-0.83677402175818605</v>
      </c>
    </row>
    <row r="492" spans="1:4" ht="12.75" x14ac:dyDescent="0.2">
      <c r="A492" s="118" t="s">
        <v>2130</v>
      </c>
      <c r="B492" s="119"/>
      <c r="C492" s="117">
        <v>0.52138320126096249</v>
      </c>
      <c r="D492" s="117">
        <v>1.7044046720483423</v>
      </c>
    </row>
    <row r="493" spans="1:4" ht="12.75" x14ac:dyDescent="0.2">
      <c r="A493" s="118" t="s">
        <v>2131</v>
      </c>
      <c r="B493" s="119"/>
      <c r="C493" s="117">
        <v>0.74986879756299862</v>
      </c>
      <c r="D493" s="117">
        <v>0.99406771129231353</v>
      </c>
    </row>
    <row r="494" spans="1:4" ht="12.75" x14ac:dyDescent="0.2">
      <c r="A494" s="118" t="s">
        <v>2132</v>
      </c>
      <c r="B494" s="119"/>
      <c r="C494" s="117">
        <v>1.725719183943444</v>
      </c>
      <c r="D494" s="117">
        <v>8.5785885736834849E-2</v>
      </c>
    </row>
    <row r="495" spans="1:4" ht="12.75" x14ac:dyDescent="0.2">
      <c r="A495" s="118" t="s">
        <v>2133</v>
      </c>
      <c r="B495" s="119"/>
      <c r="C495" s="117">
        <v>0.70056291211272703</v>
      </c>
      <c r="D495" s="117">
        <v>0.99666334947724677</v>
      </c>
    </row>
    <row r="496" spans="1:4" ht="12.75" x14ac:dyDescent="0.2">
      <c r="A496" s="118" t="s">
        <v>2134</v>
      </c>
      <c r="B496" s="119"/>
      <c r="C496" s="117">
        <v>0.83111604965615793</v>
      </c>
      <c r="D496" s="117">
        <v>12.053571230771032</v>
      </c>
    </row>
    <row r="497" spans="1:4" ht="12.75" x14ac:dyDescent="0.2">
      <c r="A497" s="118" t="s">
        <v>2135</v>
      </c>
      <c r="B497" s="119"/>
      <c r="C497" s="117">
        <v>0.86843785329397494</v>
      </c>
      <c r="D497" s="117">
        <v>12.121209201962522</v>
      </c>
    </row>
    <row r="498" spans="1:4" ht="12.75" x14ac:dyDescent="0.2">
      <c r="A498" s="118" t="s">
        <v>2136</v>
      </c>
      <c r="B498" s="119"/>
      <c r="C498" s="117">
        <v>0.88769893044228121</v>
      </c>
      <c r="D498" s="117">
        <v>12.110490830546919</v>
      </c>
    </row>
    <row r="499" spans="1:4" ht="12.75" x14ac:dyDescent="0.2">
      <c r="A499" s="118" t="s">
        <v>2137</v>
      </c>
      <c r="B499" s="119"/>
      <c r="C499" s="117">
        <v>1.4192406203655561</v>
      </c>
      <c r="D499" s="117">
        <v>1.1679697165492104</v>
      </c>
    </row>
    <row r="500" spans="1:4" ht="12.75" x14ac:dyDescent="0.2">
      <c r="A500" s="118" t="s">
        <v>2138</v>
      </c>
      <c r="B500" s="119"/>
      <c r="C500" s="117">
        <v>1.4037163236749508</v>
      </c>
      <c r="D500" s="117">
        <v>8.7860905142564327</v>
      </c>
    </row>
    <row r="501" spans="1:4" ht="12.75" x14ac:dyDescent="0.2">
      <c r="A501" s="118" t="s">
        <v>2139</v>
      </c>
      <c r="B501" s="119"/>
      <c r="C501" s="117">
        <v>1.2628631839224485</v>
      </c>
      <c r="D501" s="117">
        <v>8.7494071694773226</v>
      </c>
    </row>
    <row r="502" spans="1:4" ht="12.75" x14ac:dyDescent="0.2">
      <c r="A502" s="118" t="s">
        <v>2140</v>
      </c>
      <c r="B502" s="119"/>
      <c r="C502" s="117">
        <v>3.6378529428045812</v>
      </c>
      <c r="D502" s="117">
        <v>2.1789963511830885</v>
      </c>
    </row>
    <row r="503" spans="1:4" ht="12.75" x14ac:dyDescent="0.2">
      <c r="A503" s="118" t="s">
        <v>2141</v>
      </c>
      <c r="B503" s="119"/>
      <c r="C503" s="117">
        <v>0.28426081231957945</v>
      </c>
      <c r="D503" s="117">
        <v>0.46771658744002154</v>
      </c>
    </row>
    <row r="504" spans="1:4" ht="12.75" x14ac:dyDescent="0.2">
      <c r="A504" s="118" t="s">
        <v>2142</v>
      </c>
      <c r="B504" s="119"/>
      <c r="C504" s="117">
        <v>2.0350013892098215</v>
      </c>
      <c r="D504" s="117">
        <v>1.6575586405142277</v>
      </c>
    </row>
    <row r="505" spans="1:4" ht="12.75" x14ac:dyDescent="0.2">
      <c r="A505" s="118" t="s">
        <v>2143</v>
      </c>
      <c r="B505" s="119"/>
      <c r="C505" s="117">
        <v>2.9230474536320097</v>
      </c>
      <c r="D505" s="117">
        <v>1.0921169526487771</v>
      </c>
    </row>
    <row r="506" spans="1:4" ht="12.75" x14ac:dyDescent="0.2">
      <c r="A506" s="118" t="s">
        <v>2144</v>
      </c>
      <c r="B506" s="119"/>
      <c r="C506" s="117">
        <v>3.6264866500479216</v>
      </c>
      <c r="D506" s="117">
        <v>2.1696613662492927</v>
      </c>
    </row>
    <row r="507" spans="1:4" ht="12.75" x14ac:dyDescent="0.2">
      <c r="A507" s="118" t="s">
        <v>2145</v>
      </c>
      <c r="B507" s="119"/>
      <c r="C507" s="117">
        <v>3.8693860755715233</v>
      </c>
      <c r="D507" s="117">
        <v>9.8481093841753964</v>
      </c>
    </row>
    <row r="508" spans="1:4" ht="12.75" x14ac:dyDescent="0.2">
      <c r="A508" s="118" t="s">
        <v>2146</v>
      </c>
      <c r="B508" s="119"/>
      <c r="C508" s="117">
        <v>1.351567916921699</v>
      </c>
      <c r="D508" s="117">
        <v>9.3992993596269869</v>
      </c>
    </row>
    <row r="509" spans="1:4" ht="12.75" x14ac:dyDescent="0.2">
      <c r="A509" s="118" t="s">
        <v>2147</v>
      </c>
      <c r="B509" s="119"/>
      <c r="C509" s="117">
        <v>1.4361882300532964</v>
      </c>
      <c r="D509" s="117">
        <v>5.4244339441997385</v>
      </c>
    </row>
    <row r="510" spans="1:4" ht="12.75" x14ac:dyDescent="0.2">
      <c r="A510" s="118" t="s">
        <v>2148</v>
      </c>
      <c r="B510" s="119"/>
      <c r="C510" s="117">
        <v>1.8494645369955538</v>
      </c>
      <c r="D510" s="117">
        <v>9.5562390233053893</v>
      </c>
    </row>
    <row r="511" spans="1:4" ht="12.75" x14ac:dyDescent="0.2">
      <c r="A511" s="118" t="s">
        <v>2149</v>
      </c>
      <c r="B511" s="119"/>
      <c r="C511" s="117">
        <v>0.85755420529468318</v>
      </c>
      <c r="D511" s="117">
        <v>-8.3571314092376319E-3</v>
      </c>
    </row>
    <row r="512" spans="1:4" ht="12.75" x14ac:dyDescent="0.2">
      <c r="A512" s="118" t="s">
        <v>2150</v>
      </c>
      <c r="B512" s="119"/>
      <c r="C512" s="117">
        <v>0.58997636713425849</v>
      </c>
      <c r="D512" s="117">
        <v>-0.80856834209162665</v>
      </c>
    </row>
    <row r="513" spans="1:4" ht="12.75" x14ac:dyDescent="0.2">
      <c r="A513" s="118" t="s">
        <v>2151</v>
      </c>
      <c r="B513" s="119"/>
      <c r="C513" s="117">
        <v>0.17455745370732284</v>
      </c>
      <c r="D513" s="117">
        <v>0</v>
      </c>
    </row>
    <row r="514" spans="1:4" ht="12.75" x14ac:dyDescent="0.2">
      <c r="A514" s="118" t="s">
        <v>2152</v>
      </c>
      <c r="B514" s="119"/>
      <c r="C514" s="117">
        <v>0.39336329434195827</v>
      </c>
      <c r="D514" s="117">
        <v>0.75618173598513361</v>
      </c>
    </row>
    <row r="515" spans="1:4" ht="12.75" x14ac:dyDescent="0.2">
      <c r="A515" s="118" t="s">
        <v>2153</v>
      </c>
      <c r="B515" s="119"/>
      <c r="C515" s="117">
        <v>0.62248296252859014</v>
      </c>
      <c r="D515" s="117">
        <v>0</v>
      </c>
    </row>
    <row r="516" spans="1:4" ht="12.75" x14ac:dyDescent="0.2">
      <c r="A516" s="118" t="s">
        <v>2154</v>
      </c>
      <c r="B516" s="119"/>
      <c r="C516" s="117">
        <v>0.4492378786806307</v>
      </c>
      <c r="D516" s="117">
        <v>0.79009325726045487</v>
      </c>
    </row>
    <row r="517" spans="1:4" ht="12.75" x14ac:dyDescent="0.2">
      <c r="A517" s="118" t="s">
        <v>2155</v>
      </c>
      <c r="B517" s="119"/>
      <c r="C517" s="117">
        <v>0.46388496366556331</v>
      </c>
      <c r="D517" s="117">
        <v>-0.81176365515164606</v>
      </c>
    </row>
    <row r="518" spans="1:4" ht="12.75" x14ac:dyDescent="0.2">
      <c r="A518" s="118" t="s">
        <v>2156</v>
      </c>
      <c r="B518" s="119"/>
      <c r="C518" s="117">
        <v>2.8842295232359345</v>
      </c>
      <c r="D518" s="117">
        <v>3.3064470273775202</v>
      </c>
    </row>
    <row r="519" spans="1:4" ht="12.75" x14ac:dyDescent="0.2">
      <c r="A519" s="118" t="s">
        <v>2157</v>
      </c>
      <c r="B519" s="119"/>
      <c r="C519" s="117">
        <v>0.62727181618120154</v>
      </c>
      <c r="D519" s="117">
        <v>3.9898619784874993</v>
      </c>
    </row>
    <row r="520" spans="1:4" ht="12.75" x14ac:dyDescent="0.2">
      <c r="A520" s="118" t="s">
        <v>2158</v>
      </c>
      <c r="B520" s="119"/>
      <c r="C520" s="117">
        <v>1.043111576031583</v>
      </c>
      <c r="D520" s="117">
        <v>7.7522322913611358E-2</v>
      </c>
    </row>
    <row r="521" spans="1:4" ht="12.75" x14ac:dyDescent="0.2">
      <c r="A521" s="118" t="s">
        <v>2159</v>
      </c>
      <c r="B521" s="119"/>
      <c r="C521" s="117">
        <v>3.7329778439275478</v>
      </c>
      <c r="D521" s="117">
        <v>5.3582966416588702</v>
      </c>
    </row>
    <row r="522" spans="1:4" ht="12.75" x14ac:dyDescent="0.2">
      <c r="A522" s="118" t="s">
        <v>2160</v>
      </c>
      <c r="B522" s="119"/>
      <c r="C522" s="117">
        <v>5.5473853224907064</v>
      </c>
      <c r="D522" s="117">
        <v>0.84726007543029525</v>
      </c>
    </row>
    <row r="523" spans="1:4" ht="12.75" x14ac:dyDescent="0.2">
      <c r="A523" s="118" t="s">
        <v>2161</v>
      </c>
      <c r="B523" s="119"/>
      <c r="C523" s="117">
        <v>0.78086131072155662</v>
      </c>
      <c r="D523" s="117">
        <v>2.4558308395499027</v>
      </c>
    </row>
    <row r="524" spans="1:4" ht="12.75" x14ac:dyDescent="0.2">
      <c r="A524" s="118" t="s">
        <v>2162</v>
      </c>
      <c r="B524" s="119"/>
      <c r="C524" s="117">
        <v>0.75515621949531764</v>
      </c>
      <c r="D524" s="117">
        <v>2.4482160916756008</v>
      </c>
    </row>
    <row r="525" spans="1:4" ht="12.75" x14ac:dyDescent="0.2">
      <c r="A525" s="118" t="s">
        <v>2163</v>
      </c>
      <c r="B525" s="119"/>
      <c r="C525" s="117">
        <v>1.5242795695401268</v>
      </c>
      <c r="D525" s="117">
        <v>2.5058865409871047</v>
      </c>
    </row>
    <row r="526" spans="1:4" ht="12.75" x14ac:dyDescent="0.2">
      <c r="A526" s="118" t="s">
        <v>2164</v>
      </c>
      <c r="B526" s="119"/>
      <c r="C526" s="117">
        <v>0.1996047065108392</v>
      </c>
      <c r="D526" s="117">
        <v>1.4970574227053539</v>
      </c>
    </row>
    <row r="527" spans="1:4" ht="12.75" x14ac:dyDescent="0.2">
      <c r="A527" s="118" t="s">
        <v>2165</v>
      </c>
      <c r="B527" s="119"/>
      <c r="C527" s="117">
        <v>2.7226008527295353</v>
      </c>
      <c r="D527" s="117">
        <v>0.90325579377639242</v>
      </c>
    </row>
    <row r="528" spans="1:4" ht="12.75" x14ac:dyDescent="0.2">
      <c r="A528" s="118" t="s">
        <v>2166</v>
      </c>
      <c r="B528" s="119"/>
      <c r="C528" s="117">
        <v>1.0644942300282463</v>
      </c>
      <c r="D528" s="117">
        <v>0</v>
      </c>
    </row>
    <row r="529" spans="1:4" ht="12.75" x14ac:dyDescent="0.2">
      <c r="A529" s="118" t="s">
        <v>2167</v>
      </c>
      <c r="B529" s="119"/>
      <c r="C529" s="117">
        <v>0.19925650453400723</v>
      </c>
      <c r="D529" s="117">
        <v>1.4944554772330643</v>
      </c>
    </row>
    <row r="530" spans="1:4" ht="12.75" x14ac:dyDescent="0.2">
      <c r="A530" s="118" t="s">
        <v>2168</v>
      </c>
      <c r="B530" s="119"/>
      <c r="C530" s="117">
        <v>0.68771701558017573</v>
      </c>
      <c r="D530" s="117">
        <v>1.673580679224431</v>
      </c>
    </row>
    <row r="531" spans="1:4" ht="12.75" x14ac:dyDescent="0.2">
      <c r="A531" s="118" t="s">
        <v>2169</v>
      </c>
      <c r="B531" s="119"/>
      <c r="C531" s="117">
        <v>2.7821735372183931</v>
      </c>
      <c r="D531" s="117">
        <v>-0.81810250239166138</v>
      </c>
    </row>
    <row r="532" spans="1:4" ht="12.75" x14ac:dyDescent="0.2">
      <c r="A532" s="118" t="s">
        <v>2170</v>
      </c>
      <c r="B532" s="119"/>
      <c r="C532" s="117">
        <v>0.68961769218196045</v>
      </c>
      <c r="D532" s="117">
        <v>0.99208299026662849</v>
      </c>
    </row>
    <row r="533" spans="1:4" ht="12.75" x14ac:dyDescent="0.2">
      <c r="A533" s="118" t="s">
        <v>2171</v>
      </c>
      <c r="B533" s="119"/>
      <c r="C533" s="117">
        <v>2.0359842394486765</v>
      </c>
      <c r="D533" s="117">
        <v>8.8464599211538886</v>
      </c>
    </row>
    <row r="534" spans="1:4" ht="12.75" x14ac:dyDescent="0.2">
      <c r="A534" s="118" t="s">
        <v>2172</v>
      </c>
      <c r="B534" s="119"/>
      <c r="C534" s="117">
        <v>0.16480537819445826</v>
      </c>
      <c r="D534" s="117">
        <v>1.4683801228080406</v>
      </c>
    </row>
    <row r="535" spans="1:4" ht="12.75" x14ac:dyDescent="0.2">
      <c r="A535" s="118" t="s">
        <v>2173</v>
      </c>
      <c r="B535" s="119"/>
      <c r="C535" s="117">
        <v>0.18218226489736156</v>
      </c>
      <c r="D535" s="117">
        <v>1.5698480429809749</v>
      </c>
    </row>
    <row r="536" spans="1:4" ht="12.75" x14ac:dyDescent="0.2">
      <c r="A536" s="118" t="s">
        <v>2174</v>
      </c>
      <c r="B536" s="119"/>
      <c r="C536" s="117">
        <v>0</v>
      </c>
      <c r="D536" s="117">
        <v>0</v>
      </c>
    </row>
    <row r="537" spans="1:4" ht="12.75" x14ac:dyDescent="0.2">
      <c r="A537" s="118" t="s">
        <v>2175</v>
      </c>
      <c r="B537" s="119"/>
      <c r="C537" s="117">
        <v>0.2842063502781535</v>
      </c>
      <c r="D537" s="117">
        <v>0.46753716555240532</v>
      </c>
    </row>
    <row r="538" spans="1:4" ht="12.75" x14ac:dyDescent="0.2">
      <c r="A538" s="118" t="s">
        <v>2176</v>
      </c>
      <c r="B538" s="119"/>
      <c r="C538" s="117">
        <v>2.616816564835649</v>
      </c>
      <c r="D538" s="117">
        <v>0.76681648766881361</v>
      </c>
    </row>
    <row r="539" spans="1:4" ht="12.75" x14ac:dyDescent="0.2">
      <c r="A539" s="118" t="s">
        <v>2177</v>
      </c>
      <c r="B539" s="119"/>
      <c r="C539" s="117">
        <v>0.44046120131574817</v>
      </c>
      <c r="D539" s="117">
        <v>-7.8630281579943374E-3</v>
      </c>
    </row>
    <row r="540" spans="1:4" ht="12.75" x14ac:dyDescent="0.2">
      <c r="A540" s="118" t="s">
        <v>2178</v>
      </c>
      <c r="B540" s="119"/>
      <c r="C540" s="117">
        <v>0.4287566433756857</v>
      </c>
      <c r="D540" s="117">
        <v>7.8686649635521938E-3</v>
      </c>
    </row>
    <row r="541" spans="1:4" ht="12.75" x14ac:dyDescent="0.2">
      <c r="A541" s="118" t="s">
        <v>2179</v>
      </c>
      <c r="B541" s="119"/>
      <c r="C541" s="117">
        <v>2.8842295232359345</v>
      </c>
      <c r="D541" s="117">
        <v>3.3064470273775202</v>
      </c>
    </row>
    <row r="542" spans="1:4" ht="12.75" x14ac:dyDescent="0.2">
      <c r="A542" s="118" t="s">
        <v>2180</v>
      </c>
      <c r="B542" s="119"/>
      <c r="C542" s="117">
        <v>0.63819993970086575</v>
      </c>
      <c r="D542" s="117">
        <v>1.7135472630840236</v>
      </c>
    </row>
    <row r="543" spans="1:4" ht="12.75" x14ac:dyDescent="0.2">
      <c r="A543" s="118" t="s">
        <v>2181</v>
      </c>
      <c r="B543" s="119"/>
      <c r="C543" s="117">
        <v>5.3959634907218703</v>
      </c>
      <c r="D543" s="117">
        <v>4.6322949906537962</v>
      </c>
    </row>
    <row r="544" spans="1:4" ht="12.75" x14ac:dyDescent="0.2">
      <c r="A544" s="118" t="s">
        <v>2182</v>
      </c>
      <c r="B544" s="119"/>
      <c r="C544" s="117">
        <v>4.4916925839756292</v>
      </c>
      <c r="D544" s="117">
        <v>4.3713634218866071</v>
      </c>
    </row>
    <row r="545" spans="1:4" ht="12.75" x14ac:dyDescent="0.2">
      <c r="A545" s="118" t="s">
        <v>2183</v>
      </c>
      <c r="B545" s="119"/>
      <c r="C545" s="117">
        <v>2.3818227640950251</v>
      </c>
      <c r="D545" s="117">
        <v>3.2658172487019872</v>
      </c>
    </row>
    <row r="546" spans="1:4" ht="12.75" x14ac:dyDescent="0.2">
      <c r="A546" s="118" t="s">
        <v>2184</v>
      </c>
      <c r="B546" s="119"/>
      <c r="C546" s="117">
        <v>2.3818227640950251</v>
      </c>
      <c r="D546" s="117">
        <v>3.2658172487019872</v>
      </c>
    </row>
    <row r="547" spans="1:4" ht="12.75" x14ac:dyDescent="0.2">
      <c r="A547" s="118" t="s">
        <v>2185</v>
      </c>
      <c r="B547" s="119"/>
      <c r="C547" s="117">
        <v>0.44041044359633696</v>
      </c>
      <c r="D547" s="117">
        <v>-7.8648814858874212E-3</v>
      </c>
    </row>
    <row r="548" spans="1:4" ht="12.75" x14ac:dyDescent="0.2">
      <c r="A548" s="118" t="s">
        <v>2186</v>
      </c>
      <c r="B548" s="119"/>
      <c r="C548" s="117">
        <v>0</v>
      </c>
      <c r="D548" s="117">
        <v>0</v>
      </c>
    </row>
    <row r="549" spans="1:4" ht="12.75" x14ac:dyDescent="0.2">
      <c r="A549" s="118" t="s">
        <v>2187</v>
      </c>
      <c r="B549" s="119"/>
      <c r="C549" s="117">
        <v>5.192898677196623E-2</v>
      </c>
      <c r="D549" s="117">
        <v>0.81801516236549621</v>
      </c>
    </row>
    <row r="550" spans="1:4" ht="12.75" x14ac:dyDescent="0.2">
      <c r="A550" s="118" t="s">
        <v>2188</v>
      </c>
      <c r="B550" s="119"/>
      <c r="C550" s="117">
        <v>0.6326120287543886</v>
      </c>
      <c r="D550" s="117">
        <v>4.0278082863521938</v>
      </c>
    </row>
    <row r="551" spans="1:4" ht="12.75" x14ac:dyDescent="0.2">
      <c r="A551" s="118" t="s">
        <v>2189</v>
      </c>
      <c r="B551" s="119"/>
      <c r="C551" s="117">
        <v>1.0866387609468424</v>
      </c>
      <c r="D551" s="117">
        <v>-9.7961236454715602E-3</v>
      </c>
    </row>
    <row r="552" spans="1:4" ht="12.75" x14ac:dyDescent="0.2">
      <c r="A552" s="118" t="s">
        <v>2190</v>
      </c>
      <c r="B552" s="119"/>
      <c r="C552" s="117">
        <v>1.5290796783616716</v>
      </c>
      <c r="D552" s="117">
        <v>8.7963250363941583</v>
      </c>
    </row>
    <row r="553" spans="1:4" ht="12.75" x14ac:dyDescent="0.2">
      <c r="A553" s="118" t="s">
        <v>2191</v>
      </c>
      <c r="B553" s="119"/>
      <c r="C553" s="117">
        <v>1.0340912536479074</v>
      </c>
      <c r="D553" s="117">
        <v>8.6920139885884957</v>
      </c>
    </row>
    <row r="554" spans="1:4" ht="12.75" x14ac:dyDescent="0.2">
      <c r="A554" s="118" t="s">
        <v>2192</v>
      </c>
      <c r="B554" s="119"/>
      <c r="C554" s="117">
        <v>0</v>
      </c>
      <c r="D554" s="117">
        <v>0</v>
      </c>
    </row>
    <row r="555" spans="1:4" ht="12.75" x14ac:dyDescent="0.2">
      <c r="A555" s="118" t="s">
        <v>2193</v>
      </c>
      <c r="B555" s="119"/>
      <c r="C555" s="117">
        <v>0</v>
      </c>
      <c r="D555" s="117">
        <v>0</v>
      </c>
    </row>
    <row r="556" spans="1:4" ht="12.75" x14ac:dyDescent="0.2">
      <c r="A556" s="118" t="s">
        <v>2194</v>
      </c>
      <c r="B556" s="119"/>
      <c r="C556" s="117">
        <v>1.8103619881711466</v>
      </c>
      <c r="D556" s="117">
        <v>12.112757688550841</v>
      </c>
    </row>
    <row r="557" spans="1:4" ht="12.75" x14ac:dyDescent="0.2">
      <c r="A557" s="118" t="s">
        <v>2195</v>
      </c>
      <c r="B557" s="119"/>
      <c r="C557" s="117">
        <v>0.61354765034931158</v>
      </c>
      <c r="D557" s="117">
        <v>1.2576907872021101</v>
      </c>
    </row>
    <row r="558" spans="1:4" ht="12.75" x14ac:dyDescent="0.2">
      <c r="A558" s="118" t="s">
        <v>2196</v>
      </c>
      <c r="B558" s="119"/>
      <c r="C558" s="117">
        <v>0.15936549576953504</v>
      </c>
      <c r="D558" s="117">
        <v>2.077821748133351</v>
      </c>
    </row>
    <row r="559" spans="1:4" ht="12.75" x14ac:dyDescent="0.2">
      <c r="A559" s="118" t="s">
        <v>2197</v>
      </c>
      <c r="B559" s="119"/>
      <c r="C559" s="117">
        <v>0.75615054351360911</v>
      </c>
      <c r="D559" s="117">
        <v>1.2586244478042392</v>
      </c>
    </row>
    <row r="560" spans="1:4" ht="12.75" x14ac:dyDescent="0.2">
      <c r="A560" s="118" t="s">
        <v>2198</v>
      </c>
      <c r="B560" s="119"/>
      <c r="C560" s="117">
        <v>0</v>
      </c>
      <c r="D560" s="117">
        <v>0</v>
      </c>
    </row>
    <row r="561" spans="1:4" ht="12.75" x14ac:dyDescent="0.2">
      <c r="A561" s="118" t="s">
        <v>2199</v>
      </c>
      <c r="B561" s="119"/>
      <c r="C561" s="117">
        <v>0.19922787017431554</v>
      </c>
      <c r="D561" s="117">
        <v>1.4941236831824998</v>
      </c>
    </row>
    <row r="562" spans="1:4" ht="12.75" x14ac:dyDescent="0.2">
      <c r="A562" s="118" t="s">
        <v>2200</v>
      </c>
      <c r="B562" s="119"/>
      <c r="C562" s="117">
        <v>0</v>
      </c>
      <c r="D562" s="117">
        <v>0</v>
      </c>
    </row>
    <row r="563" spans="1:4" ht="12.75" x14ac:dyDescent="0.2">
      <c r="A563" s="118" t="s">
        <v>2201</v>
      </c>
      <c r="B563" s="119"/>
      <c r="C563" s="117">
        <v>0.17275728214530087</v>
      </c>
      <c r="D563" s="117">
        <v>0</v>
      </c>
    </row>
    <row r="564" spans="1:4" ht="12.75" x14ac:dyDescent="0.2">
      <c r="A564" s="118" t="s">
        <v>2202</v>
      </c>
      <c r="B564" s="119"/>
      <c r="C564" s="117">
        <v>0.71562208574074471</v>
      </c>
      <c r="D564" s="117">
        <v>1.2562972929715932</v>
      </c>
    </row>
    <row r="565" spans="1:4" ht="12.75" x14ac:dyDescent="0.2">
      <c r="A565" s="118" t="s">
        <v>2203</v>
      </c>
      <c r="B565" s="119"/>
      <c r="C565" s="117">
        <v>0</v>
      </c>
      <c r="D565" s="117">
        <v>0</v>
      </c>
    </row>
    <row r="566" spans="1:4" ht="12.75" x14ac:dyDescent="0.2">
      <c r="A566" s="118" t="s">
        <v>2204</v>
      </c>
      <c r="B566" s="119"/>
      <c r="C566" s="117">
        <v>0</v>
      </c>
      <c r="D566" s="117">
        <v>0</v>
      </c>
    </row>
    <row r="567" spans="1:4" ht="12.75" x14ac:dyDescent="0.2">
      <c r="A567" s="118" t="s">
        <v>2205</v>
      </c>
      <c r="B567" s="119"/>
      <c r="C567" s="117">
        <v>0</v>
      </c>
      <c r="D567" s="117">
        <v>0</v>
      </c>
    </row>
    <row r="568" spans="1:4" ht="12.75" x14ac:dyDescent="0.2">
      <c r="A568" s="118" t="s">
        <v>2206</v>
      </c>
      <c r="B568" s="119"/>
      <c r="C568" s="117">
        <v>0.19871206842504191</v>
      </c>
      <c r="D568" s="117">
        <v>1.4900186722662494</v>
      </c>
    </row>
    <row r="569" spans="1:4" ht="12.75" x14ac:dyDescent="0.2">
      <c r="A569" s="118" t="s">
        <v>2207</v>
      </c>
      <c r="B569" s="119"/>
      <c r="C569" s="117">
        <v>3.7872873074424938</v>
      </c>
      <c r="D569" s="117">
        <v>4.3202884332959259</v>
      </c>
    </row>
    <row r="570" spans="1:4" ht="12.75" x14ac:dyDescent="0.2">
      <c r="A570" s="118" t="s">
        <v>2208</v>
      </c>
      <c r="B570" s="119"/>
      <c r="C570" s="117">
        <v>0.1864784163056262</v>
      </c>
      <c r="D570" s="117">
        <v>1.1625555925946192</v>
      </c>
    </row>
    <row r="571" spans="1:4" ht="12.75" x14ac:dyDescent="0.2">
      <c r="A571" s="118" t="s">
        <v>2209</v>
      </c>
      <c r="B571" s="119"/>
      <c r="C571" s="117">
        <v>1.0793303075306369E-2</v>
      </c>
      <c r="D571" s="117">
        <v>1.3807851432546777E-2</v>
      </c>
    </row>
    <row r="572" spans="1:4" ht="12.75" x14ac:dyDescent="0.2">
      <c r="A572" s="118" t="s">
        <v>2210</v>
      </c>
      <c r="B572" s="119"/>
      <c r="C572" s="117">
        <v>-2.0873313892830658E-2</v>
      </c>
      <c r="D572" s="117">
        <v>-0.11905442049909672</v>
      </c>
    </row>
    <row r="573" spans="1:4" ht="12.75" x14ac:dyDescent="0.2">
      <c r="A573" s="118" t="s">
        <v>2211</v>
      </c>
      <c r="B573" s="119"/>
      <c r="C573" s="117">
        <v>2.0029108199086938</v>
      </c>
      <c r="D573" s="117">
        <v>1.1968144421425704</v>
      </c>
    </row>
    <row r="574" spans="1:4" ht="12.75" x14ac:dyDescent="0.2">
      <c r="A574" s="118" t="s">
        <v>2212</v>
      </c>
      <c r="B574" s="119"/>
      <c r="C574" s="117">
        <v>2.0029108199086938</v>
      </c>
      <c r="D574" s="117">
        <v>1.1968144421425704</v>
      </c>
    </row>
    <row r="575" spans="1:4" ht="12.75" x14ac:dyDescent="0.2">
      <c r="A575" s="118"/>
      <c r="B575" s="119"/>
      <c r="C575" s="117"/>
      <c r="D575" s="117"/>
    </row>
    <row r="576" spans="1:4" ht="12.75" x14ac:dyDescent="0.2">
      <c r="A576" s="118"/>
      <c r="B576" s="119"/>
      <c r="C576" s="117"/>
      <c r="D576" s="117"/>
    </row>
    <row r="577" spans="1:4" ht="12.75" x14ac:dyDescent="0.2">
      <c r="A577" s="118"/>
      <c r="B577" s="119"/>
      <c r="C577" s="117"/>
      <c r="D577" s="117"/>
    </row>
    <row r="578" spans="1:4" ht="12.75" x14ac:dyDescent="0.2">
      <c r="A578" s="118"/>
      <c r="B578" s="119"/>
      <c r="C578" s="117"/>
      <c r="D578" s="117"/>
    </row>
    <row r="579" spans="1:4" ht="12.75" x14ac:dyDescent="0.2">
      <c r="A579" s="118"/>
      <c r="B579" s="119"/>
      <c r="C579" s="117"/>
      <c r="D579" s="117"/>
    </row>
    <row r="580" spans="1:4" ht="12.75" x14ac:dyDescent="0.2">
      <c r="A580" s="118"/>
      <c r="B580" s="119"/>
      <c r="C580" s="117"/>
      <c r="D580" s="117"/>
    </row>
    <row r="581" spans="1:4" ht="12.75" x14ac:dyDescent="0.2">
      <c r="A581" s="118"/>
      <c r="B581" s="119"/>
      <c r="C581" s="117"/>
      <c r="D581" s="117"/>
    </row>
    <row r="582" spans="1:4" ht="12.75" x14ac:dyDescent="0.2">
      <c r="A582" s="118"/>
      <c r="B582" s="119"/>
      <c r="C582" s="117"/>
      <c r="D582" s="117"/>
    </row>
    <row r="583" spans="1:4" ht="12.75" x14ac:dyDescent="0.2">
      <c r="A583" s="118"/>
      <c r="B583" s="119"/>
      <c r="C583" s="117"/>
      <c r="D583" s="117"/>
    </row>
    <row r="584" spans="1:4" ht="12.75" x14ac:dyDescent="0.2">
      <c r="A584" s="118"/>
      <c r="B584" s="119"/>
      <c r="C584" s="117"/>
      <c r="D584" s="117"/>
    </row>
    <row r="585" spans="1:4" ht="12.75" x14ac:dyDescent="0.2">
      <c r="A585" s="118"/>
      <c r="B585" s="119"/>
      <c r="C585" s="117"/>
      <c r="D585" s="117"/>
    </row>
    <row r="586" spans="1:4" ht="12.75" x14ac:dyDescent="0.2">
      <c r="A586" s="118"/>
      <c r="B586" s="119"/>
      <c r="C586" s="117"/>
      <c r="D586" s="117"/>
    </row>
    <row r="587" spans="1:4" ht="12.75" x14ac:dyDescent="0.2">
      <c r="A587" s="118"/>
      <c r="B587" s="119"/>
      <c r="C587" s="117"/>
      <c r="D587" s="117"/>
    </row>
    <row r="588" spans="1:4" ht="12.75" x14ac:dyDescent="0.2">
      <c r="A588" s="118"/>
      <c r="B588" s="119"/>
      <c r="C588" s="117"/>
      <c r="D588" s="117"/>
    </row>
    <row r="589" spans="1:4" ht="12.75" x14ac:dyDescent="0.2">
      <c r="A589" s="118"/>
      <c r="B589" s="119"/>
      <c r="C589" s="117"/>
      <c r="D589" s="117"/>
    </row>
    <row r="590" spans="1:4" ht="27.75" customHeight="1" x14ac:dyDescent="0.2">
      <c r="A590" s="118"/>
      <c r="B590" s="119"/>
      <c r="C590" s="117"/>
      <c r="D590" s="117"/>
    </row>
    <row r="591" spans="1:4" ht="27.75" customHeight="1" x14ac:dyDescent="0.2">
      <c r="A591" s="118"/>
      <c r="B591" s="119"/>
      <c r="C591" s="117"/>
      <c r="D591" s="117"/>
    </row>
    <row r="592" spans="1:4" ht="27.75" customHeight="1" x14ac:dyDescent="0.2">
      <c r="A592" s="7"/>
      <c r="B592" s="8"/>
      <c r="C592" s="117"/>
      <c r="D592" s="8"/>
    </row>
    <row r="593" spans="1:4" ht="27.75" customHeight="1" x14ac:dyDescent="0.2">
      <c r="A593" s="7"/>
      <c r="B593" s="8"/>
      <c r="C593" s="117"/>
      <c r="D593" s="8"/>
    </row>
    <row r="594" spans="1:4" ht="27.75" customHeight="1" x14ac:dyDescent="0.2">
      <c r="A594" s="7"/>
      <c r="B594" s="8"/>
      <c r="C594" s="117"/>
      <c r="D594" s="8"/>
    </row>
    <row r="595" spans="1:4" ht="27.75" customHeight="1" x14ac:dyDescent="0.2">
      <c r="A595" s="7"/>
      <c r="B595" s="8"/>
      <c r="C595" s="117"/>
      <c r="D595" s="8"/>
    </row>
    <row r="596" spans="1:4" ht="27.75" customHeight="1" x14ac:dyDescent="0.2">
      <c r="A596" s="7"/>
      <c r="B596" s="8"/>
      <c r="C596" s="117"/>
      <c r="D596" s="8"/>
    </row>
    <row r="597" spans="1:4" ht="27.75" customHeight="1" x14ac:dyDescent="0.2">
      <c r="A597" s="7"/>
      <c r="B597" s="8"/>
      <c r="C597" s="117"/>
      <c r="D597" s="8"/>
    </row>
    <row r="598" spans="1:4" ht="27.75" customHeight="1" x14ac:dyDescent="0.2">
      <c r="A598" s="7"/>
      <c r="B598" s="8"/>
      <c r="C598" s="117"/>
      <c r="D598" s="8"/>
    </row>
    <row r="599" spans="1:4" ht="27.75" customHeight="1" x14ac:dyDescent="0.2">
      <c r="A599" s="7"/>
      <c r="B599" s="8"/>
      <c r="C599" s="117"/>
      <c r="D599" s="8"/>
    </row>
    <row r="600" spans="1:4" ht="27.75" customHeight="1" x14ac:dyDescent="0.2">
      <c r="A600" s="7"/>
      <c r="B600" s="8"/>
      <c r="C600" s="117"/>
      <c r="D600" s="8"/>
    </row>
    <row r="601" spans="1:4" ht="27.75" customHeight="1" x14ac:dyDescent="0.2">
      <c r="A601" s="7"/>
      <c r="B601" s="8"/>
      <c r="C601" s="117"/>
      <c r="D601" s="8"/>
    </row>
    <row r="602" spans="1:4" ht="27.75" customHeight="1" x14ac:dyDescent="0.2">
      <c r="A602" s="7"/>
      <c r="B602" s="8"/>
      <c r="C602" s="117"/>
      <c r="D602" s="8"/>
    </row>
    <row r="603" spans="1:4" ht="27.75" customHeight="1" x14ac:dyDescent="0.2">
      <c r="A603" s="7"/>
      <c r="B603" s="8"/>
      <c r="C603" s="117"/>
      <c r="D603" s="8"/>
    </row>
    <row r="604" spans="1:4" ht="27.75" customHeight="1" x14ac:dyDescent="0.2">
      <c r="A604" s="7"/>
      <c r="B604" s="8"/>
      <c r="C604" s="117"/>
      <c r="D604" s="8"/>
    </row>
    <row r="605" spans="1:4" ht="27.75" customHeight="1" x14ac:dyDescent="0.2">
      <c r="A605" s="7"/>
      <c r="B605" s="8"/>
      <c r="C605" s="117"/>
      <c r="D605" s="8"/>
    </row>
    <row r="606" spans="1:4" ht="27.75" customHeight="1" x14ac:dyDescent="0.2">
      <c r="A606" s="7"/>
      <c r="B606" s="8"/>
      <c r="C606" s="117"/>
      <c r="D606" s="8"/>
    </row>
    <row r="607" spans="1:4" ht="27.75" customHeight="1" x14ac:dyDescent="0.2">
      <c r="A607" s="7"/>
      <c r="B607" s="8"/>
      <c r="C607" s="117"/>
      <c r="D607" s="8"/>
    </row>
    <row r="608" spans="1:4" ht="27.75" customHeight="1" x14ac:dyDescent="0.2">
      <c r="A608" s="7"/>
      <c r="B608" s="8"/>
      <c r="C608" s="117"/>
      <c r="D608" s="8"/>
    </row>
    <row r="609" spans="1:4" ht="27.75" customHeight="1" x14ac:dyDescent="0.2">
      <c r="A609" s="7"/>
      <c r="B609" s="8"/>
      <c r="C609" s="117"/>
      <c r="D609" s="8"/>
    </row>
    <row r="610" spans="1:4" ht="27.75" customHeight="1" x14ac:dyDescent="0.2">
      <c r="A610" s="7"/>
      <c r="B610" s="8"/>
      <c r="C610" s="117"/>
      <c r="D610" s="8"/>
    </row>
    <row r="611" spans="1:4" ht="27.75" customHeight="1" x14ac:dyDescent="0.2">
      <c r="A611" s="7"/>
      <c r="B611" s="8"/>
      <c r="C611" s="117"/>
      <c r="D611" s="8"/>
    </row>
    <row r="612" spans="1:4" ht="27.75" customHeight="1" x14ac:dyDescent="0.2">
      <c r="A612" s="7"/>
      <c r="B612" s="8"/>
      <c r="C612" s="117"/>
      <c r="D612" s="8"/>
    </row>
    <row r="613" spans="1:4" ht="27.75" customHeight="1" x14ac:dyDescent="0.2">
      <c r="A613" s="7"/>
      <c r="B613" s="8"/>
      <c r="C613" s="117"/>
      <c r="D613" s="8"/>
    </row>
    <row r="614" spans="1:4" ht="27.75" customHeight="1" x14ac:dyDescent="0.2">
      <c r="A614" s="7"/>
      <c r="B614" s="8"/>
      <c r="C614" s="117"/>
      <c r="D614" s="8"/>
    </row>
    <row r="615" spans="1:4" ht="27.75" customHeight="1" x14ac:dyDescent="0.2">
      <c r="A615" s="7"/>
      <c r="B615" s="8"/>
      <c r="C615" s="117"/>
      <c r="D615" s="8"/>
    </row>
    <row r="616" spans="1:4" ht="27.75" customHeight="1" x14ac:dyDescent="0.2">
      <c r="A616" s="7"/>
      <c r="B616" s="8"/>
      <c r="C616" s="117"/>
      <c r="D616" s="8"/>
    </row>
    <row r="617" spans="1:4" ht="27.75" customHeight="1" x14ac:dyDescent="0.2">
      <c r="A617" s="7"/>
      <c r="B617" s="8"/>
      <c r="C617" s="117"/>
      <c r="D617" s="8"/>
    </row>
    <row r="618" spans="1:4" ht="27.75" customHeight="1" x14ac:dyDescent="0.2">
      <c r="A618" s="7"/>
      <c r="B618" s="8"/>
      <c r="C618" s="117"/>
      <c r="D618" s="8"/>
    </row>
    <row r="619" spans="1:4" ht="27.75" customHeight="1" x14ac:dyDescent="0.2">
      <c r="A619" s="7"/>
      <c r="B619" s="8"/>
      <c r="C619" s="117"/>
      <c r="D619" s="8"/>
    </row>
    <row r="620" spans="1:4" ht="27.75" customHeight="1" x14ac:dyDescent="0.2">
      <c r="A620" s="7"/>
      <c r="B620" s="8"/>
      <c r="C620" s="117"/>
      <c r="D620" s="8"/>
    </row>
    <row r="621" spans="1:4" ht="27.75" customHeight="1" x14ac:dyDescent="0.2">
      <c r="A621" s="7"/>
      <c r="B621" s="8"/>
      <c r="C621" s="117"/>
      <c r="D621" s="8"/>
    </row>
    <row r="622" spans="1:4" ht="27.75" customHeight="1" x14ac:dyDescent="0.2">
      <c r="A622" s="7"/>
      <c r="B622" s="8"/>
      <c r="C622" s="117"/>
      <c r="D622" s="8"/>
    </row>
    <row r="623" spans="1:4" ht="27.75" customHeight="1" x14ac:dyDescent="0.2">
      <c r="A623" s="7"/>
      <c r="B623" s="8"/>
      <c r="C623" s="117"/>
      <c r="D623" s="8"/>
    </row>
    <row r="624" spans="1:4" ht="27.75" customHeight="1" x14ac:dyDescent="0.2">
      <c r="A624" s="7"/>
      <c r="B624" s="8"/>
      <c r="C624" s="117"/>
      <c r="D624" s="8"/>
    </row>
    <row r="625" spans="1:4" ht="27.75" customHeight="1" x14ac:dyDescent="0.2">
      <c r="A625" s="7"/>
      <c r="B625" s="8"/>
      <c r="C625" s="117"/>
      <c r="D625" s="8"/>
    </row>
    <row r="626" spans="1:4" ht="27.75" customHeight="1" x14ac:dyDescent="0.2">
      <c r="A626" s="7"/>
      <c r="B626" s="8"/>
      <c r="C626" s="117"/>
      <c r="D626" s="8"/>
    </row>
    <row r="627" spans="1:4" ht="27.75" customHeight="1" x14ac:dyDescent="0.2">
      <c r="A627" s="7"/>
      <c r="B627" s="8"/>
      <c r="C627" s="117"/>
      <c r="D627" s="8"/>
    </row>
    <row r="628" spans="1:4" ht="27.75" customHeight="1" x14ac:dyDescent="0.2">
      <c r="A628" s="7"/>
      <c r="B628" s="8"/>
      <c r="C628" s="117"/>
      <c r="D628" s="8"/>
    </row>
    <row r="629" spans="1:4" ht="27.75" customHeight="1" x14ac:dyDescent="0.2">
      <c r="A629" s="7"/>
      <c r="B629" s="8"/>
      <c r="C629" s="117"/>
      <c r="D629" s="8"/>
    </row>
    <row r="630" spans="1:4" ht="27.75" customHeight="1" x14ac:dyDescent="0.2">
      <c r="A630" s="7"/>
      <c r="B630" s="8"/>
      <c r="C630" s="117"/>
      <c r="D630" s="8"/>
    </row>
    <row r="631" spans="1:4" ht="27.75" customHeight="1" x14ac:dyDescent="0.2">
      <c r="A631" s="7"/>
      <c r="B631" s="8"/>
      <c r="C631" s="117"/>
      <c r="D631" s="8"/>
    </row>
    <row r="632" spans="1:4" ht="27.75" customHeight="1" x14ac:dyDescent="0.2">
      <c r="A632" s="7"/>
      <c r="B632" s="8"/>
      <c r="C632" s="117"/>
      <c r="D632" s="8"/>
    </row>
    <row r="633" spans="1:4" ht="27.75" customHeight="1" x14ac:dyDescent="0.2">
      <c r="A633" s="7"/>
      <c r="B633" s="8"/>
      <c r="C633" s="117"/>
      <c r="D633" s="8"/>
    </row>
    <row r="634" spans="1:4" ht="27.75" customHeight="1" x14ac:dyDescent="0.2">
      <c r="A634" s="7"/>
      <c r="B634" s="8"/>
      <c r="C634" s="117"/>
      <c r="D634" s="8"/>
    </row>
    <row r="635" spans="1:4" ht="27.75" customHeight="1" x14ac:dyDescent="0.2">
      <c r="A635" s="7"/>
      <c r="B635" s="8"/>
      <c r="C635" s="117"/>
      <c r="D635" s="8"/>
    </row>
    <row r="636" spans="1:4" ht="27.75" customHeight="1" x14ac:dyDescent="0.2">
      <c r="A636" s="7"/>
      <c r="B636" s="8"/>
      <c r="C636" s="117"/>
      <c r="D636" s="8"/>
    </row>
    <row r="637" spans="1:4" ht="27.75" customHeight="1" x14ac:dyDescent="0.2">
      <c r="A637" s="7"/>
      <c r="B637" s="8"/>
      <c r="C637" s="117"/>
      <c r="D637" s="8"/>
    </row>
    <row r="638" spans="1:4" ht="27.75" customHeight="1" x14ac:dyDescent="0.2">
      <c r="A638" s="7"/>
      <c r="B638" s="8"/>
      <c r="C638" s="117"/>
      <c r="D638" s="8"/>
    </row>
    <row r="639" spans="1:4" ht="27.75" customHeight="1" x14ac:dyDescent="0.2">
      <c r="A639" s="7"/>
      <c r="B639" s="8"/>
      <c r="C639" s="117"/>
      <c r="D639" s="8"/>
    </row>
    <row r="640" spans="1:4" ht="27.75" customHeight="1" x14ac:dyDescent="0.2">
      <c r="A640" s="7"/>
      <c r="B640" s="8"/>
      <c r="C640" s="117"/>
      <c r="D640" s="8"/>
    </row>
    <row r="641" spans="1:4" ht="27.75" customHeight="1" x14ac:dyDescent="0.2">
      <c r="A641" s="7"/>
      <c r="B641" s="8"/>
      <c r="C641" s="117"/>
      <c r="D641" s="8"/>
    </row>
    <row r="642" spans="1:4" ht="27.75" customHeight="1" x14ac:dyDescent="0.2">
      <c r="A642" s="7"/>
      <c r="B642" s="8"/>
      <c r="C642" s="117"/>
      <c r="D642" s="8"/>
    </row>
    <row r="643" spans="1:4" ht="27.75" customHeight="1" x14ac:dyDescent="0.2">
      <c r="A643" s="7"/>
      <c r="B643" s="8"/>
      <c r="C643" s="117"/>
      <c r="D643" s="8"/>
    </row>
    <row r="644" spans="1:4" ht="27.75" customHeight="1" x14ac:dyDescent="0.2">
      <c r="A644" s="7"/>
      <c r="B644" s="8"/>
      <c r="C644" s="117"/>
      <c r="D644" s="8"/>
    </row>
    <row r="645" spans="1:4" ht="27.75" customHeight="1" x14ac:dyDescent="0.2">
      <c r="A645" s="7"/>
      <c r="B645" s="8"/>
      <c r="C645" s="117"/>
      <c r="D645" s="8"/>
    </row>
    <row r="646" spans="1:4" ht="27.75" customHeight="1" x14ac:dyDescent="0.2">
      <c r="A646" s="7"/>
      <c r="B646" s="8"/>
      <c r="C646" s="117"/>
      <c r="D646" s="8"/>
    </row>
    <row r="647" spans="1:4" ht="27.75" customHeight="1" x14ac:dyDescent="0.2">
      <c r="A647" s="7"/>
      <c r="B647" s="8"/>
      <c r="C647" s="117"/>
      <c r="D647" s="8"/>
    </row>
    <row r="648" spans="1:4" ht="27.75" customHeight="1" x14ac:dyDescent="0.2">
      <c r="A648" s="7"/>
      <c r="B648" s="8"/>
      <c r="C648" s="117"/>
      <c r="D648" s="8"/>
    </row>
    <row r="649" spans="1:4" ht="27.75" customHeight="1" x14ac:dyDescent="0.2">
      <c r="A649" s="7"/>
      <c r="B649" s="8"/>
      <c r="C649" s="117"/>
      <c r="D649" s="8"/>
    </row>
    <row r="650" spans="1:4" ht="27.75" customHeight="1" x14ac:dyDescent="0.2">
      <c r="A650" s="7"/>
      <c r="B650" s="8"/>
      <c r="C650" s="117"/>
      <c r="D650" s="8"/>
    </row>
    <row r="651" spans="1:4" ht="27.75" customHeight="1" x14ac:dyDescent="0.2">
      <c r="A651" s="7"/>
      <c r="B651" s="8"/>
      <c r="C651" s="117"/>
      <c r="D651" s="8"/>
    </row>
    <row r="652" spans="1:4" ht="27.75" customHeight="1" x14ac:dyDescent="0.2">
      <c r="A652" s="7"/>
      <c r="B652" s="8"/>
      <c r="C652" s="117"/>
      <c r="D652" s="8"/>
    </row>
    <row r="653" spans="1:4" ht="27.75" customHeight="1" x14ac:dyDescent="0.2">
      <c r="A653" s="7"/>
      <c r="B653" s="8"/>
      <c r="C653" s="117"/>
      <c r="D653" s="8"/>
    </row>
    <row r="654" spans="1:4" ht="27.75" customHeight="1" x14ac:dyDescent="0.2">
      <c r="A654" s="7"/>
      <c r="B654" s="8"/>
      <c r="C654" s="117"/>
      <c r="D654" s="8"/>
    </row>
    <row r="655" spans="1:4" ht="27.75" customHeight="1" x14ac:dyDescent="0.2">
      <c r="A655" s="7"/>
      <c r="B655" s="8"/>
      <c r="C655" s="117"/>
      <c r="D655" s="8"/>
    </row>
    <row r="656" spans="1:4" ht="27.75" customHeight="1" x14ac:dyDescent="0.2">
      <c r="A656" s="7"/>
      <c r="B656" s="8"/>
      <c r="C656" s="117"/>
      <c r="D656" s="8"/>
    </row>
    <row r="657" spans="1:4" ht="27.75" customHeight="1" x14ac:dyDescent="0.2">
      <c r="A657" s="7"/>
      <c r="B657" s="8"/>
      <c r="C657" s="117"/>
      <c r="D657" s="8"/>
    </row>
    <row r="658" spans="1:4" ht="27.75" customHeight="1" x14ac:dyDescent="0.2">
      <c r="A658" s="7"/>
      <c r="B658" s="8"/>
      <c r="C658" s="117"/>
      <c r="D658" s="8"/>
    </row>
    <row r="659" spans="1:4" ht="27.75" customHeight="1" x14ac:dyDescent="0.2">
      <c r="A659" s="7"/>
      <c r="B659" s="8"/>
      <c r="C659" s="117"/>
      <c r="D659" s="8"/>
    </row>
    <row r="660" spans="1:4" ht="27.75" customHeight="1" x14ac:dyDescent="0.2">
      <c r="A660" s="7"/>
      <c r="B660" s="8"/>
      <c r="C660" s="117"/>
      <c r="D660" s="8"/>
    </row>
    <row r="661" spans="1:4" ht="27.75" customHeight="1" x14ac:dyDescent="0.2">
      <c r="A661" s="7"/>
      <c r="B661" s="8"/>
      <c r="C661" s="117"/>
      <c r="D661" s="8"/>
    </row>
    <row r="662" spans="1:4" ht="27.75" customHeight="1" x14ac:dyDescent="0.2">
      <c r="A662" s="7"/>
      <c r="B662" s="8"/>
      <c r="C662" s="117"/>
      <c r="D662" s="8"/>
    </row>
    <row r="663" spans="1:4" ht="27.75" customHeight="1" x14ac:dyDescent="0.2">
      <c r="A663" s="7"/>
      <c r="B663" s="8"/>
      <c r="C663" s="117"/>
      <c r="D663" s="8"/>
    </row>
    <row r="664" spans="1:4" ht="27.75" customHeight="1" x14ac:dyDescent="0.2">
      <c r="A664" s="7"/>
      <c r="B664" s="8"/>
      <c r="C664" s="117"/>
      <c r="D664" s="8"/>
    </row>
    <row r="665" spans="1:4" ht="27.75" customHeight="1" x14ac:dyDescent="0.2">
      <c r="A665" s="7"/>
      <c r="B665" s="8"/>
      <c r="C665" s="117"/>
      <c r="D665" s="8"/>
    </row>
    <row r="666" spans="1:4" ht="27.75" customHeight="1" x14ac:dyDescent="0.2">
      <c r="A666" s="7"/>
      <c r="B666" s="8"/>
      <c r="C666" s="117"/>
      <c r="D666" s="8"/>
    </row>
    <row r="667" spans="1:4" ht="27.75" customHeight="1" x14ac:dyDescent="0.2">
      <c r="A667" s="7"/>
      <c r="B667" s="8"/>
      <c r="C667" s="117"/>
      <c r="D667" s="8"/>
    </row>
    <row r="668" spans="1:4" ht="27.75" customHeight="1" x14ac:dyDescent="0.2">
      <c r="A668" s="7"/>
      <c r="B668" s="8"/>
      <c r="C668" s="117"/>
      <c r="D668" s="8"/>
    </row>
    <row r="669" spans="1:4" ht="27.75" customHeight="1" x14ac:dyDescent="0.2">
      <c r="A669" s="7"/>
      <c r="B669" s="8"/>
      <c r="C669" s="117"/>
      <c r="D669" s="8"/>
    </row>
    <row r="670" spans="1:4" ht="27.75" customHeight="1" x14ac:dyDescent="0.2">
      <c r="A670" s="7"/>
      <c r="B670" s="8"/>
      <c r="C670" s="117"/>
      <c r="D670" s="8"/>
    </row>
    <row r="671" spans="1:4" ht="27.75" customHeight="1" x14ac:dyDescent="0.2">
      <c r="A671" s="7"/>
      <c r="B671" s="8"/>
      <c r="C671" s="117"/>
      <c r="D671" s="8"/>
    </row>
    <row r="672" spans="1:4" ht="27.75" customHeight="1" x14ac:dyDescent="0.2">
      <c r="A672" s="7"/>
      <c r="B672" s="8"/>
      <c r="C672" s="117"/>
      <c r="D672" s="8"/>
    </row>
    <row r="673" spans="1:4" ht="27.75" customHeight="1" x14ac:dyDescent="0.2">
      <c r="A673" s="7"/>
      <c r="B673" s="8"/>
      <c r="C673" s="117"/>
      <c r="D673" s="8"/>
    </row>
    <row r="674" spans="1:4" ht="27.75" customHeight="1" x14ac:dyDescent="0.2">
      <c r="A674" s="7"/>
      <c r="B674" s="8"/>
      <c r="C674" s="117"/>
      <c r="D674" s="8"/>
    </row>
    <row r="675" spans="1:4" ht="27.75" customHeight="1" x14ac:dyDescent="0.2">
      <c r="A675" s="7"/>
      <c r="B675" s="8"/>
      <c r="C675" s="117"/>
      <c r="D675" s="8"/>
    </row>
    <row r="676" spans="1:4" ht="27.75" customHeight="1" x14ac:dyDescent="0.2">
      <c r="A676" s="7"/>
      <c r="B676" s="8"/>
      <c r="C676" s="117"/>
      <c r="D676" s="8"/>
    </row>
    <row r="677" spans="1:4" ht="27.75" customHeight="1" x14ac:dyDescent="0.2">
      <c r="A677" s="7"/>
      <c r="B677" s="8"/>
      <c r="C677" s="117"/>
      <c r="D677" s="8"/>
    </row>
    <row r="678" spans="1:4" ht="27.75" customHeight="1" x14ac:dyDescent="0.2">
      <c r="A678" s="7"/>
      <c r="B678" s="8"/>
      <c r="C678" s="117"/>
      <c r="D678" s="8"/>
    </row>
    <row r="679" spans="1:4" ht="27.75" customHeight="1" x14ac:dyDescent="0.2">
      <c r="A679" s="7"/>
      <c r="B679" s="8"/>
      <c r="C679" s="117"/>
      <c r="D679" s="8"/>
    </row>
    <row r="680" spans="1:4" ht="27.75" customHeight="1" x14ac:dyDescent="0.2">
      <c r="A680" s="7"/>
      <c r="B680" s="8"/>
      <c r="C680" s="117"/>
      <c r="D680" s="8"/>
    </row>
    <row r="681" spans="1:4" ht="27.75" customHeight="1" x14ac:dyDescent="0.2">
      <c r="A681" s="7"/>
      <c r="B681" s="8"/>
      <c r="C681" s="117"/>
      <c r="D681" s="8"/>
    </row>
    <row r="682" spans="1:4" ht="27.75" customHeight="1" x14ac:dyDescent="0.2">
      <c r="A682" s="7"/>
      <c r="B682" s="8"/>
      <c r="C682" s="117"/>
      <c r="D682" s="8"/>
    </row>
    <row r="683" spans="1:4" ht="27.75" customHeight="1" x14ac:dyDescent="0.2">
      <c r="A683" s="7"/>
      <c r="B683" s="8"/>
      <c r="C683" s="117"/>
      <c r="D683" s="8"/>
    </row>
    <row r="684" spans="1:4" ht="27.75" customHeight="1" x14ac:dyDescent="0.2">
      <c r="A684" s="7"/>
      <c r="B684" s="8"/>
      <c r="C684" s="117"/>
      <c r="D684" s="8"/>
    </row>
    <row r="685" spans="1:4" ht="27.75" customHeight="1" x14ac:dyDescent="0.2">
      <c r="A685" s="7"/>
      <c r="B685" s="8"/>
      <c r="C685" s="117"/>
      <c r="D685" s="8"/>
    </row>
    <row r="686" spans="1:4" ht="27.75" customHeight="1" x14ac:dyDescent="0.2">
      <c r="A686" s="7"/>
      <c r="B686" s="8"/>
      <c r="C686" s="117"/>
      <c r="D686" s="8"/>
    </row>
    <row r="687" spans="1:4" ht="27.75" customHeight="1" x14ac:dyDescent="0.2">
      <c r="A687" s="7"/>
      <c r="B687" s="8"/>
      <c r="C687" s="117"/>
      <c r="D687" s="8"/>
    </row>
    <row r="688" spans="1:4" ht="27.75" customHeight="1" x14ac:dyDescent="0.2">
      <c r="A688" s="7"/>
      <c r="B688" s="8"/>
      <c r="C688" s="117"/>
      <c r="D688" s="8"/>
    </row>
    <row r="689" spans="1:4" ht="27.75" customHeight="1" x14ac:dyDescent="0.2">
      <c r="A689" s="7"/>
      <c r="B689" s="8"/>
      <c r="C689" s="117"/>
      <c r="D689" s="8"/>
    </row>
    <row r="690" spans="1:4" ht="27.75" customHeight="1" x14ac:dyDescent="0.2">
      <c r="A690" s="7"/>
      <c r="B690" s="8"/>
      <c r="C690" s="117"/>
      <c r="D690" s="8"/>
    </row>
    <row r="691" spans="1:4" ht="27.75" customHeight="1" x14ac:dyDescent="0.2">
      <c r="A691" s="7"/>
      <c r="B691" s="8"/>
      <c r="C691" s="117"/>
      <c r="D691" s="8"/>
    </row>
    <row r="692" spans="1:4" ht="27.75" customHeight="1" x14ac:dyDescent="0.2">
      <c r="A692" s="7"/>
      <c r="B692" s="8"/>
      <c r="C692" s="117"/>
      <c r="D692" s="8"/>
    </row>
    <row r="693" spans="1:4" ht="27.75" customHeight="1" x14ac:dyDescent="0.2">
      <c r="A693" s="7"/>
      <c r="B693" s="8"/>
      <c r="C693" s="117"/>
      <c r="D693" s="8"/>
    </row>
    <row r="694" spans="1:4" ht="27.75" customHeight="1" x14ac:dyDescent="0.2">
      <c r="A694" s="7"/>
      <c r="B694" s="8"/>
      <c r="C694" s="117"/>
      <c r="D694" s="8"/>
    </row>
    <row r="695" spans="1:4" ht="27.75" customHeight="1" x14ac:dyDescent="0.2">
      <c r="A695" s="7"/>
      <c r="B695" s="8"/>
      <c r="C695" s="117"/>
      <c r="D695" s="8"/>
    </row>
    <row r="696" spans="1:4" ht="27.75" customHeight="1" x14ac:dyDescent="0.2">
      <c r="A696" s="7"/>
      <c r="B696" s="8"/>
      <c r="C696" s="117"/>
      <c r="D696" s="8"/>
    </row>
    <row r="697" spans="1:4" ht="27.75" customHeight="1" x14ac:dyDescent="0.2">
      <c r="A697" s="7"/>
      <c r="B697" s="8"/>
      <c r="C697" s="117"/>
      <c r="D697" s="8"/>
    </row>
    <row r="698" spans="1:4" ht="27.75" customHeight="1" x14ac:dyDescent="0.2">
      <c r="A698" s="7"/>
      <c r="B698" s="8"/>
      <c r="C698" s="117"/>
      <c r="D698" s="8"/>
    </row>
    <row r="699" spans="1:4" ht="27.75" customHeight="1" x14ac:dyDescent="0.2">
      <c r="A699" s="7"/>
      <c r="B699" s="8"/>
      <c r="C699" s="117"/>
      <c r="D699" s="8"/>
    </row>
    <row r="700" spans="1:4" ht="27.75" customHeight="1" x14ac:dyDescent="0.2">
      <c r="A700" s="7"/>
      <c r="B700" s="8"/>
      <c r="C700" s="117"/>
      <c r="D700" s="8"/>
    </row>
    <row r="701" spans="1:4" ht="27.75" customHeight="1" x14ac:dyDescent="0.2">
      <c r="A701" s="7"/>
      <c r="B701" s="8"/>
      <c r="C701" s="117"/>
      <c r="D701" s="8"/>
    </row>
    <row r="702" spans="1:4" ht="27.75" customHeight="1" x14ac:dyDescent="0.2">
      <c r="C702" s="6"/>
    </row>
    <row r="703" spans="1:4" ht="27.75" customHeight="1" x14ac:dyDescent="0.2">
      <c r="C703" s="6"/>
    </row>
    <row r="704" spans="1:4" ht="27.75" customHeight="1" x14ac:dyDescent="0.2">
      <c r="C704" s="6"/>
    </row>
    <row r="705" spans="3:3" ht="27.75" customHeight="1" x14ac:dyDescent="0.2">
      <c r="C705" s="6"/>
    </row>
    <row r="706" spans="3:3" ht="27.75" customHeight="1" x14ac:dyDescent="0.2">
      <c r="C706" s="6"/>
    </row>
    <row r="707" spans="3:3" ht="27.75" customHeight="1" x14ac:dyDescent="0.2">
      <c r="C707" s="6"/>
    </row>
    <row r="708" spans="3:3" ht="27.75" customHeight="1" x14ac:dyDescent="0.2">
      <c r="C708" s="6"/>
    </row>
    <row r="709" spans="3:3" ht="27.75" customHeight="1" x14ac:dyDescent="0.2">
      <c r="C709" s="6"/>
    </row>
    <row r="710" spans="3:3" ht="27.75" customHeight="1" x14ac:dyDescent="0.2">
      <c r="C710" s="6"/>
    </row>
    <row r="711" spans="3:3" ht="27.75" customHeight="1" x14ac:dyDescent="0.2">
      <c r="C711" s="6"/>
    </row>
    <row r="712" spans="3:3" ht="27.75" customHeight="1" x14ac:dyDescent="0.2">
      <c r="C712" s="6"/>
    </row>
    <row r="713" spans="3:3" ht="27.75" customHeight="1" x14ac:dyDescent="0.2">
      <c r="C713" s="6"/>
    </row>
    <row r="714" spans="3:3" ht="27.75" customHeight="1" x14ac:dyDescent="0.2">
      <c r="C714" s="6"/>
    </row>
    <row r="715" spans="3:3" ht="27.75" customHeight="1" x14ac:dyDescent="0.2">
      <c r="C715" s="6"/>
    </row>
    <row r="716" spans="3:3" ht="27.75" customHeight="1" x14ac:dyDescent="0.2">
      <c r="C716" s="6"/>
    </row>
    <row r="717" spans="3:3" ht="27.75" customHeight="1" x14ac:dyDescent="0.2">
      <c r="C717" s="6"/>
    </row>
    <row r="718" spans="3:3" ht="27.75" customHeight="1" x14ac:dyDescent="0.2">
      <c r="C718" s="6"/>
    </row>
    <row r="719" spans="3:3" ht="27.75" customHeight="1" x14ac:dyDescent="0.2">
      <c r="C719" s="6"/>
    </row>
    <row r="720" spans="3:3" ht="27.75" customHeight="1" x14ac:dyDescent="0.2">
      <c r="C720" s="6"/>
    </row>
    <row r="721" spans="3:3" ht="27.75" customHeight="1" x14ac:dyDescent="0.2">
      <c r="C721" s="6"/>
    </row>
    <row r="722" spans="3:3" ht="27.75" customHeight="1" x14ac:dyDescent="0.2">
      <c r="C722" s="6"/>
    </row>
    <row r="723" spans="3:3" ht="27.75" customHeight="1" x14ac:dyDescent="0.2">
      <c r="C723" s="6"/>
    </row>
    <row r="724" spans="3:3" ht="27.75" customHeight="1" x14ac:dyDescent="0.2">
      <c r="C724" s="6"/>
    </row>
    <row r="725" spans="3:3" ht="27.75" customHeight="1" x14ac:dyDescent="0.2">
      <c r="C725" s="6"/>
    </row>
    <row r="726" spans="3:3" ht="27.75" customHeight="1" x14ac:dyDescent="0.2">
      <c r="C726" s="6"/>
    </row>
    <row r="727" spans="3:3" ht="27.75" customHeight="1" x14ac:dyDescent="0.2">
      <c r="C727" s="6"/>
    </row>
    <row r="728" spans="3:3" ht="27.75" customHeight="1" x14ac:dyDescent="0.2">
      <c r="C728" s="6"/>
    </row>
    <row r="729" spans="3:3" ht="27.75" customHeight="1" x14ac:dyDescent="0.2">
      <c r="C729" s="6"/>
    </row>
    <row r="730" spans="3:3" ht="27.75" customHeight="1" x14ac:dyDescent="0.2">
      <c r="C730" s="6"/>
    </row>
    <row r="731" spans="3:3" ht="27.75" customHeight="1" x14ac:dyDescent="0.2">
      <c r="C731" s="6"/>
    </row>
    <row r="732" spans="3:3" ht="27.75" customHeight="1" x14ac:dyDescent="0.2">
      <c r="C732" s="6"/>
    </row>
    <row r="733" spans="3:3" ht="27.75" customHeight="1" x14ac:dyDescent="0.2">
      <c r="C733" s="6"/>
    </row>
    <row r="734" spans="3:3" ht="27.75" customHeight="1" x14ac:dyDescent="0.2">
      <c r="C734" s="6"/>
    </row>
    <row r="735" spans="3:3" ht="27.75" customHeight="1" x14ac:dyDescent="0.2">
      <c r="C735" s="6"/>
    </row>
    <row r="736" spans="3:3" ht="27.75" customHeight="1" x14ac:dyDescent="0.2">
      <c r="C736" s="6"/>
    </row>
    <row r="737" spans="3:3" ht="27.75" customHeight="1" x14ac:dyDescent="0.2">
      <c r="C737" s="6"/>
    </row>
    <row r="738" spans="3:3" ht="27.75" customHeight="1" x14ac:dyDescent="0.2">
      <c r="C738" s="6"/>
    </row>
    <row r="739" spans="3:3" ht="27.75" customHeight="1" x14ac:dyDescent="0.2">
      <c r="C739" s="6"/>
    </row>
    <row r="740" spans="3:3" ht="27.75" customHeight="1" x14ac:dyDescent="0.2">
      <c r="C740" s="6"/>
    </row>
    <row r="741" spans="3:3" ht="27.75" customHeight="1" x14ac:dyDescent="0.2">
      <c r="C741" s="6"/>
    </row>
    <row r="742" spans="3:3" ht="27.75" customHeight="1" x14ac:dyDescent="0.2">
      <c r="C742" s="6"/>
    </row>
    <row r="743" spans="3:3" ht="27.75" customHeight="1" x14ac:dyDescent="0.2">
      <c r="C743" s="6"/>
    </row>
    <row r="744" spans="3:3" ht="27.75" customHeight="1" x14ac:dyDescent="0.2">
      <c r="C744" s="6"/>
    </row>
    <row r="745" spans="3:3" ht="27.75" customHeight="1" x14ac:dyDescent="0.2">
      <c r="C745" s="6"/>
    </row>
    <row r="746" spans="3:3" ht="27.75" customHeight="1" x14ac:dyDescent="0.2">
      <c r="C746" s="6"/>
    </row>
    <row r="747" spans="3:3" ht="27.75" customHeight="1" x14ac:dyDescent="0.2">
      <c r="C747" s="6"/>
    </row>
    <row r="748" spans="3:3" ht="27.75" customHeight="1" x14ac:dyDescent="0.2">
      <c r="C748" s="6"/>
    </row>
    <row r="749" spans="3:3" ht="27.75" customHeight="1" x14ac:dyDescent="0.2">
      <c r="C749" s="6"/>
    </row>
    <row r="750" spans="3:3" ht="27.75" customHeight="1" x14ac:dyDescent="0.2">
      <c r="C750" s="6"/>
    </row>
    <row r="751" spans="3:3" ht="27.75" customHeight="1" x14ac:dyDescent="0.2">
      <c r="C751" s="6"/>
    </row>
    <row r="752" spans="3:3" ht="27.75" customHeight="1" x14ac:dyDescent="0.2">
      <c r="C752" s="6"/>
    </row>
    <row r="753" spans="3:3" ht="27.75" customHeight="1" x14ac:dyDescent="0.2">
      <c r="C753" s="6"/>
    </row>
    <row r="754" spans="3:3" ht="27.75" customHeight="1" x14ac:dyDescent="0.2">
      <c r="C754" s="6"/>
    </row>
    <row r="755" spans="3:3" ht="27.75" customHeight="1" x14ac:dyDescent="0.2">
      <c r="C755" s="6"/>
    </row>
    <row r="756" spans="3:3" ht="27.75" customHeight="1" x14ac:dyDescent="0.2">
      <c r="C756" s="6"/>
    </row>
    <row r="757" spans="3:3" ht="27.75" customHeight="1" x14ac:dyDescent="0.2">
      <c r="C757" s="6"/>
    </row>
    <row r="758" spans="3:3" ht="27.75" customHeight="1" x14ac:dyDescent="0.2">
      <c r="C758" s="6"/>
    </row>
    <row r="759" spans="3:3" ht="27.75" customHeight="1" x14ac:dyDescent="0.2">
      <c r="C759" s="6"/>
    </row>
    <row r="760" spans="3:3" ht="27.75" customHeight="1" x14ac:dyDescent="0.2">
      <c r="C760" s="6"/>
    </row>
    <row r="761" spans="3:3" ht="27.75" customHeight="1" x14ac:dyDescent="0.2">
      <c r="C761" s="6"/>
    </row>
    <row r="762" spans="3:3" ht="27.75" customHeight="1" x14ac:dyDescent="0.2">
      <c r="C762" s="6"/>
    </row>
    <row r="763" spans="3:3" ht="27.75" customHeight="1" x14ac:dyDescent="0.2">
      <c r="C763" s="6"/>
    </row>
    <row r="764" spans="3:3" ht="27.75" customHeight="1" x14ac:dyDescent="0.2">
      <c r="C764" s="6"/>
    </row>
    <row r="765" spans="3:3" ht="27.75" customHeight="1" x14ac:dyDescent="0.2">
      <c r="C765" s="6"/>
    </row>
    <row r="766" spans="3:3" ht="27.75" customHeight="1" x14ac:dyDescent="0.2">
      <c r="C766" s="6"/>
    </row>
    <row r="767" spans="3:3" ht="27.75" customHeight="1" x14ac:dyDescent="0.2">
      <c r="C767" s="6"/>
    </row>
    <row r="768" spans="3:3" ht="27.75" customHeight="1" x14ac:dyDescent="0.2">
      <c r="C768" s="6"/>
    </row>
    <row r="769" spans="3:3" ht="27.75" customHeight="1" x14ac:dyDescent="0.2">
      <c r="C769" s="6"/>
    </row>
    <row r="770" spans="3:3" ht="27.75" customHeight="1" x14ac:dyDescent="0.2">
      <c r="C770" s="6"/>
    </row>
    <row r="771" spans="3:3" ht="27.75" customHeight="1" x14ac:dyDescent="0.2">
      <c r="C771" s="6"/>
    </row>
    <row r="772" spans="3:3" ht="27.75" customHeight="1" x14ac:dyDescent="0.2">
      <c r="C772" s="6"/>
    </row>
    <row r="773" spans="3:3" ht="27.75" customHeight="1" x14ac:dyDescent="0.2">
      <c r="C773" s="6"/>
    </row>
    <row r="774" spans="3:3" ht="27.75" customHeight="1" x14ac:dyDescent="0.2">
      <c r="C774" s="6"/>
    </row>
    <row r="775" spans="3:3" ht="27.75" customHeight="1" x14ac:dyDescent="0.2">
      <c r="C775" s="6"/>
    </row>
    <row r="776" spans="3:3" ht="27.75" customHeight="1" x14ac:dyDescent="0.2">
      <c r="C776" s="6"/>
    </row>
    <row r="777" spans="3:3" ht="27.75" customHeight="1" x14ac:dyDescent="0.2">
      <c r="C777" s="6"/>
    </row>
    <row r="778" spans="3:3" ht="27.75" customHeight="1" x14ac:dyDescent="0.2">
      <c r="C778" s="6"/>
    </row>
    <row r="779" spans="3:3" ht="27.75" customHeight="1" x14ac:dyDescent="0.2">
      <c r="C779" s="6"/>
    </row>
    <row r="780" spans="3:3" ht="27.75" customHeight="1" x14ac:dyDescent="0.2">
      <c r="C780" s="6"/>
    </row>
    <row r="781" spans="3:3" ht="27.75" customHeight="1" x14ac:dyDescent="0.2">
      <c r="C781" s="6"/>
    </row>
    <row r="782" spans="3:3" ht="27.75" customHeight="1" x14ac:dyDescent="0.2">
      <c r="C782" s="6"/>
    </row>
    <row r="783" spans="3:3" ht="27.75" customHeight="1" x14ac:dyDescent="0.2">
      <c r="C783" s="6"/>
    </row>
    <row r="784" spans="3:3" ht="27.75" customHeight="1" x14ac:dyDescent="0.2">
      <c r="C784" s="6"/>
    </row>
    <row r="785" spans="3:3" ht="27.75" customHeight="1" x14ac:dyDescent="0.2">
      <c r="C785" s="6"/>
    </row>
    <row r="786" spans="3:3" ht="27.75" customHeight="1" x14ac:dyDescent="0.2">
      <c r="C786" s="6"/>
    </row>
    <row r="787" spans="3:3" ht="27.75" customHeight="1" x14ac:dyDescent="0.2">
      <c r="C787" s="6"/>
    </row>
    <row r="788" spans="3:3" ht="27.75" customHeight="1" x14ac:dyDescent="0.2">
      <c r="C788" s="6"/>
    </row>
    <row r="789" spans="3:3" ht="27.75" customHeight="1" x14ac:dyDescent="0.2">
      <c r="C789" s="6"/>
    </row>
    <row r="790" spans="3:3" ht="27.75" customHeight="1" x14ac:dyDescent="0.2">
      <c r="C790" s="6"/>
    </row>
    <row r="791" spans="3:3" ht="27.75" customHeight="1" x14ac:dyDescent="0.2">
      <c r="C791" s="6"/>
    </row>
    <row r="792" spans="3:3" ht="27.75" customHeight="1" x14ac:dyDescent="0.2">
      <c r="C792" s="6"/>
    </row>
    <row r="793" spans="3:3" ht="27.75" customHeight="1" x14ac:dyDescent="0.2">
      <c r="C793" s="6"/>
    </row>
    <row r="794" spans="3:3" ht="27.75" customHeight="1" x14ac:dyDescent="0.2">
      <c r="C794" s="6"/>
    </row>
    <row r="795" spans="3:3" ht="27.75" customHeight="1" x14ac:dyDescent="0.2">
      <c r="C795" s="6"/>
    </row>
    <row r="796" spans="3:3" ht="27.75" customHeight="1" x14ac:dyDescent="0.2">
      <c r="C796" s="6"/>
    </row>
    <row r="797" spans="3:3" ht="27.75" customHeight="1" x14ac:dyDescent="0.2">
      <c r="C797" s="6"/>
    </row>
    <row r="798" spans="3:3" ht="27.75" customHeight="1" x14ac:dyDescent="0.2">
      <c r="C798" s="6"/>
    </row>
    <row r="799" spans="3:3" ht="27.75" customHeight="1" x14ac:dyDescent="0.2">
      <c r="C799" s="6"/>
    </row>
    <row r="800" spans="3:3" ht="27.75" customHeight="1" x14ac:dyDescent="0.2">
      <c r="C800" s="6"/>
    </row>
    <row r="801" spans="3:3" ht="27.75" customHeight="1" x14ac:dyDescent="0.2">
      <c r="C801" s="6"/>
    </row>
    <row r="802" spans="3:3" ht="27.75" customHeight="1" x14ac:dyDescent="0.2">
      <c r="C802" s="6"/>
    </row>
    <row r="803" spans="3:3" ht="27.75" customHeight="1" x14ac:dyDescent="0.2">
      <c r="C803" s="6"/>
    </row>
    <row r="804" spans="3:3" ht="27.75" customHeight="1" x14ac:dyDescent="0.2">
      <c r="C804" s="6"/>
    </row>
    <row r="805" spans="3:3" ht="27.75" customHeight="1" x14ac:dyDescent="0.2">
      <c r="C805" s="6"/>
    </row>
    <row r="806" spans="3:3" ht="27.75" customHeight="1" x14ac:dyDescent="0.2">
      <c r="C806" s="6"/>
    </row>
    <row r="807" spans="3:3" ht="27.75" customHeight="1" x14ac:dyDescent="0.2">
      <c r="C807" s="6"/>
    </row>
    <row r="808" spans="3:3" ht="27.75" customHeight="1" x14ac:dyDescent="0.2">
      <c r="C808" s="6"/>
    </row>
    <row r="809" spans="3:3" ht="27.75" customHeight="1" x14ac:dyDescent="0.2">
      <c r="C809" s="6"/>
    </row>
    <row r="810" spans="3:3" ht="27.75" customHeight="1" x14ac:dyDescent="0.2">
      <c r="C810" s="6"/>
    </row>
    <row r="811" spans="3:3" ht="27.75" customHeight="1" x14ac:dyDescent="0.2">
      <c r="C811" s="6"/>
    </row>
    <row r="812" spans="3:3" ht="27.75" customHeight="1" x14ac:dyDescent="0.2">
      <c r="C812" s="6"/>
    </row>
    <row r="813" spans="3:3" ht="27.75" customHeight="1" x14ac:dyDescent="0.2">
      <c r="C813" s="6"/>
    </row>
    <row r="814" spans="3:3" ht="27.75" customHeight="1" x14ac:dyDescent="0.2">
      <c r="C814" s="6"/>
    </row>
    <row r="815" spans="3:3" ht="27.75" customHeight="1" x14ac:dyDescent="0.2">
      <c r="C815" s="6"/>
    </row>
    <row r="816" spans="3:3" ht="27.75" customHeight="1" x14ac:dyDescent="0.2">
      <c r="C816" s="6"/>
    </row>
    <row r="817" spans="3:3" ht="27.75" customHeight="1" x14ac:dyDescent="0.2">
      <c r="C817" s="6"/>
    </row>
    <row r="818" spans="3:3" ht="27.75" customHeight="1" x14ac:dyDescent="0.2">
      <c r="C818" s="6"/>
    </row>
    <row r="819" spans="3:3" ht="27.75" customHeight="1" x14ac:dyDescent="0.2">
      <c r="C819" s="6"/>
    </row>
    <row r="820" spans="3:3" ht="27.75" customHeight="1" x14ac:dyDescent="0.2">
      <c r="C820" s="6"/>
    </row>
    <row r="821" spans="3:3" ht="27.75" customHeight="1" x14ac:dyDescent="0.2">
      <c r="C821" s="6"/>
    </row>
    <row r="822" spans="3:3" ht="27.75" customHeight="1" x14ac:dyDescent="0.2">
      <c r="C822" s="6"/>
    </row>
    <row r="823" spans="3:3" ht="27.75" customHeight="1" x14ac:dyDescent="0.2">
      <c r="C823" s="6"/>
    </row>
    <row r="824" spans="3:3" ht="27.75" customHeight="1" x14ac:dyDescent="0.2">
      <c r="C824" s="6"/>
    </row>
    <row r="825" spans="3:3" ht="27.75" customHeight="1" x14ac:dyDescent="0.2">
      <c r="C825" s="6"/>
    </row>
    <row r="826" spans="3:3" ht="27.75" customHeight="1" x14ac:dyDescent="0.2">
      <c r="C826" s="6"/>
    </row>
    <row r="827" spans="3:3" ht="27.75" customHeight="1" x14ac:dyDescent="0.2">
      <c r="C827" s="6"/>
    </row>
    <row r="828" spans="3:3" ht="27.75" customHeight="1" x14ac:dyDescent="0.2">
      <c r="C828" s="6"/>
    </row>
    <row r="829" spans="3:3" ht="27.75" customHeight="1" x14ac:dyDescent="0.2">
      <c r="C829" s="6"/>
    </row>
    <row r="830" spans="3:3" ht="27.75" customHeight="1" x14ac:dyDescent="0.2">
      <c r="C830" s="6"/>
    </row>
    <row r="831" spans="3:3" ht="27.75" customHeight="1" x14ac:dyDescent="0.2">
      <c r="C831" s="6"/>
    </row>
    <row r="832" spans="3:3" ht="27.75" customHeight="1" x14ac:dyDescent="0.2">
      <c r="C832" s="6"/>
    </row>
    <row r="833" spans="3:3" ht="27.75" customHeight="1" x14ac:dyDescent="0.2">
      <c r="C833" s="6"/>
    </row>
    <row r="834" spans="3:3" ht="27.75" customHeight="1" x14ac:dyDescent="0.2">
      <c r="C834" s="6"/>
    </row>
    <row r="835" spans="3:3" ht="27.75" customHeight="1" x14ac:dyDescent="0.2">
      <c r="C835" s="6"/>
    </row>
    <row r="836" spans="3:3" ht="27.75" customHeight="1" x14ac:dyDescent="0.2">
      <c r="C836" s="6"/>
    </row>
    <row r="837" spans="3:3" ht="27.75" customHeight="1" x14ac:dyDescent="0.2">
      <c r="C837" s="6"/>
    </row>
    <row r="838" spans="3:3" ht="27.75" customHeight="1" x14ac:dyDescent="0.2">
      <c r="C838" s="6"/>
    </row>
    <row r="839" spans="3:3" ht="27.75" customHeight="1" x14ac:dyDescent="0.2">
      <c r="C839" s="6"/>
    </row>
    <row r="840" spans="3:3" ht="27.75" customHeight="1" x14ac:dyDescent="0.2">
      <c r="C840" s="6"/>
    </row>
    <row r="841" spans="3:3" ht="27.75" customHeight="1" x14ac:dyDescent="0.2">
      <c r="C841" s="6"/>
    </row>
    <row r="842" spans="3:3" ht="27.75" customHeight="1" x14ac:dyDescent="0.2">
      <c r="C842" s="6"/>
    </row>
    <row r="843" spans="3:3" ht="27.75" customHeight="1" x14ac:dyDescent="0.2">
      <c r="C843" s="6"/>
    </row>
    <row r="844" spans="3:3" ht="27.75" customHeight="1" x14ac:dyDescent="0.2">
      <c r="C844" s="6"/>
    </row>
    <row r="845" spans="3:3" ht="27.75" customHeight="1" x14ac:dyDescent="0.2">
      <c r="C845" s="6"/>
    </row>
    <row r="846" spans="3:3" ht="27.75" customHeight="1" x14ac:dyDescent="0.2">
      <c r="C846" s="6"/>
    </row>
    <row r="847" spans="3:3" ht="27.75" customHeight="1" x14ac:dyDescent="0.2">
      <c r="C847" s="6"/>
    </row>
    <row r="848" spans="3:3" ht="27.75" customHeight="1" x14ac:dyDescent="0.2">
      <c r="C848" s="6"/>
    </row>
    <row r="849" spans="3:3" ht="27.75" customHeight="1" x14ac:dyDescent="0.2">
      <c r="C849" s="6"/>
    </row>
    <row r="850" spans="3:3" ht="27.75" customHeight="1" x14ac:dyDescent="0.2">
      <c r="C850" s="6"/>
    </row>
    <row r="851" spans="3:3" ht="27.75" customHeight="1" x14ac:dyDescent="0.2">
      <c r="C851" s="6"/>
    </row>
    <row r="852" spans="3:3" ht="27.75" customHeight="1" x14ac:dyDescent="0.2">
      <c r="C852" s="6"/>
    </row>
    <row r="853" spans="3:3" ht="27.75" customHeight="1" x14ac:dyDescent="0.2">
      <c r="C853" s="6"/>
    </row>
    <row r="854" spans="3:3" ht="27.75" customHeight="1" x14ac:dyDescent="0.2">
      <c r="C854" s="6"/>
    </row>
    <row r="855" spans="3:3" ht="27.75" customHeight="1" x14ac:dyDescent="0.2">
      <c r="C855" s="6"/>
    </row>
    <row r="856" spans="3:3" ht="27.75" customHeight="1" x14ac:dyDescent="0.2">
      <c r="C856" s="6"/>
    </row>
    <row r="857" spans="3:3" ht="27.75" customHeight="1" x14ac:dyDescent="0.2">
      <c r="C857" s="6"/>
    </row>
    <row r="858" spans="3:3" ht="27.75" customHeight="1" x14ac:dyDescent="0.2">
      <c r="C858" s="6"/>
    </row>
    <row r="859" spans="3:3" ht="27.75" customHeight="1" x14ac:dyDescent="0.2">
      <c r="C859" s="6"/>
    </row>
    <row r="860" spans="3:3" ht="27.75" customHeight="1" x14ac:dyDescent="0.2">
      <c r="C860" s="6"/>
    </row>
    <row r="861" spans="3:3" ht="27.75" customHeight="1" x14ac:dyDescent="0.2">
      <c r="C861" s="6"/>
    </row>
    <row r="862" spans="3:3" ht="27.75" customHeight="1" x14ac:dyDescent="0.2">
      <c r="C862" s="6"/>
    </row>
    <row r="863" spans="3:3" ht="27.75" customHeight="1" x14ac:dyDescent="0.2">
      <c r="C863" s="6"/>
    </row>
    <row r="864" spans="3:3" ht="27.75" customHeight="1" x14ac:dyDescent="0.2">
      <c r="C864" s="6"/>
    </row>
    <row r="865" spans="3:3" ht="27.75" customHeight="1" x14ac:dyDescent="0.2">
      <c r="C865" s="6"/>
    </row>
    <row r="866" spans="3:3" ht="27.75" customHeight="1" x14ac:dyDescent="0.2">
      <c r="C866" s="6"/>
    </row>
    <row r="867" spans="3:3" ht="27.75" customHeight="1" x14ac:dyDescent="0.2">
      <c r="C867" s="6"/>
    </row>
    <row r="868" spans="3:3" ht="27.75" customHeight="1" x14ac:dyDescent="0.2">
      <c r="C868" s="6"/>
    </row>
    <row r="869" spans="3:3" ht="27.75" customHeight="1" x14ac:dyDescent="0.2">
      <c r="C869" s="6"/>
    </row>
    <row r="870" spans="3:3" ht="27.75" customHeight="1" x14ac:dyDescent="0.2">
      <c r="C870" s="6"/>
    </row>
    <row r="871" spans="3:3" ht="27.75" customHeight="1" x14ac:dyDescent="0.2">
      <c r="C871" s="6"/>
    </row>
    <row r="872" spans="3:3" ht="27.75" customHeight="1" x14ac:dyDescent="0.2">
      <c r="C872" s="6"/>
    </row>
    <row r="873" spans="3:3" ht="27.75" customHeight="1" x14ac:dyDescent="0.2">
      <c r="C873" s="6"/>
    </row>
    <row r="874" spans="3:3" ht="27.75" customHeight="1" x14ac:dyDescent="0.2">
      <c r="C874" s="6"/>
    </row>
    <row r="875" spans="3:3" ht="27.75" customHeight="1" x14ac:dyDescent="0.2">
      <c r="C875" s="6"/>
    </row>
    <row r="876" spans="3:3" ht="27.75" customHeight="1" x14ac:dyDescent="0.2">
      <c r="C876" s="6"/>
    </row>
    <row r="877" spans="3:3" ht="27.75" customHeight="1" x14ac:dyDescent="0.2">
      <c r="C877" s="6"/>
    </row>
    <row r="878" spans="3:3" ht="27.75" customHeight="1" x14ac:dyDescent="0.2">
      <c r="C878" s="6"/>
    </row>
    <row r="879" spans="3:3" ht="27.75" customHeight="1" x14ac:dyDescent="0.2">
      <c r="C879" s="6"/>
    </row>
    <row r="880" spans="3:3" ht="27.75" customHeight="1" x14ac:dyDescent="0.2">
      <c r="C880" s="6"/>
    </row>
    <row r="881" spans="3:3" ht="27.75" customHeight="1" x14ac:dyDescent="0.2">
      <c r="C881" s="6"/>
    </row>
    <row r="882" spans="3:3" ht="27.75" customHeight="1" x14ac:dyDescent="0.2">
      <c r="C882" s="6"/>
    </row>
    <row r="883" spans="3:3" ht="27.75" customHeight="1" x14ac:dyDescent="0.2">
      <c r="C883" s="6"/>
    </row>
    <row r="884" spans="3:3" ht="27.75" customHeight="1" x14ac:dyDescent="0.2">
      <c r="C884" s="6"/>
    </row>
    <row r="885" spans="3:3" ht="27.75" customHeight="1" x14ac:dyDescent="0.2">
      <c r="C885" s="6"/>
    </row>
    <row r="886" spans="3:3" ht="27.75" customHeight="1" x14ac:dyDescent="0.2">
      <c r="C886" s="6"/>
    </row>
    <row r="887" spans="3:3" ht="27.75" customHeight="1" x14ac:dyDescent="0.2">
      <c r="C887" s="6"/>
    </row>
    <row r="888" spans="3:3" ht="27.75" customHeight="1" x14ac:dyDescent="0.2">
      <c r="C888" s="6"/>
    </row>
    <row r="889" spans="3:3" ht="27.75" customHeight="1" x14ac:dyDescent="0.2">
      <c r="C889" s="6"/>
    </row>
    <row r="890" spans="3:3" ht="27.75" customHeight="1" x14ac:dyDescent="0.2">
      <c r="C890" s="6"/>
    </row>
    <row r="891" spans="3:3" ht="27.75" customHeight="1" x14ac:dyDescent="0.2">
      <c r="C891" s="6"/>
    </row>
    <row r="892" spans="3:3" ht="27.75" customHeight="1" x14ac:dyDescent="0.2">
      <c r="C892" s="6"/>
    </row>
    <row r="893" spans="3:3" ht="27.75" customHeight="1" x14ac:dyDescent="0.2">
      <c r="C893" s="6"/>
    </row>
    <row r="894" spans="3:3" ht="27.75" customHeight="1" x14ac:dyDescent="0.2">
      <c r="C894" s="6"/>
    </row>
    <row r="895" spans="3:3" ht="27.75" customHeight="1" x14ac:dyDescent="0.2">
      <c r="C895" s="6"/>
    </row>
    <row r="896" spans="3:3" ht="27.75" customHeight="1" x14ac:dyDescent="0.2">
      <c r="C896" s="6"/>
    </row>
    <row r="897" spans="3:3" ht="27.75" customHeight="1" x14ac:dyDescent="0.2">
      <c r="C897" s="6"/>
    </row>
    <row r="898" spans="3:3" ht="27.75" customHeight="1" x14ac:dyDescent="0.2">
      <c r="C898" s="6"/>
    </row>
    <row r="899" spans="3:3" ht="27.75" customHeight="1" x14ac:dyDescent="0.2">
      <c r="C899" s="6"/>
    </row>
    <row r="900" spans="3:3" ht="27.75" customHeight="1" x14ac:dyDescent="0.2">
      <c r="C900" s="6"/>
    </row>
    <row r="901" spans="3:3" ht="27.75" customHeight="1" x14ac:dyDescent="0.2">
      <c r="C901" s="6"/>
    </row>
    <row r="902" spans="3:3" ht="27.75" customHeight="1" x14ac:dyDescent="0.2">
      <c r="C902" s="6"/>
    </row>
    <row r="903" spans="3:3" ht="27.75" customHeight="1" x14ac:dyDescent="0.2">
      <c r="C903" s="6"/>
    </row>
    <row r="904" spans="3:3" ht="27.75" customHeight="1" x14ac:dyDescent="0.2">
      <c r="C904" s="6"/>
    </row>
    <row r="905" spans="3:3" ht="27.75" customHeight="1" x14ac:dyDescent="0.2">
      <c r="C905" s="6"/>
    </row>
    <row r="906" spans="3:3" ht="27.75" customHeight="1" x14ac:dyDescent="0.2">
      <c r="C906" s="6"/>
    </row>
    <row r="907" spans="3:3" ht="27.75" customHeight="1" x14ac:dyDescent="0.2">
      <c r="C907" s="6"/>
    </row>
    <row r="908" spans="3:3" ht="27.75" customHeight="1" x14ac:dyDescent="0.2">
      <c r="C908" s="6"/>
    </row>
    <row r="909" spans="3:3" ht="27.75" customHeight="1" x14ac:dyDescent="0.2">
      <c r="C909" s="6"/>
    </row>
    <row r="910" spans="3:3" ht="27.75" customHeight="1" x14ac:dyDescent="0.2">
      <c r="C910" s="6"/>
    </row>
    <row r="911" spans="3:3" ht="27.75" customHeight="1" x14ac:dyDescent="0.2">
      <c r="C911" s="6"/>
    </row>
    <row r="912" spans="3:3" ht="27.75" customHeight="1" x14ac:dyDescent="0.2">
      <c r="C912" s="6"/>
    </row>
    <row r="913" spans="3:3" ht="27.75" customHeight="1" x14ac:dyDescent="0.2">
      <c r="C913" s="6"/>
    </row>
    <row r="914" spans="3:3" ht="27.75" customHeight="1" x14ac:dyDescent="0.2">
      <c r="C914" s="6"/>
    </row>
    <row r="915" spans="3:3" ht="27.75" customHeight="1" x14ac:dyDescent="0.2">
      <c r="C915" s="6"/>
    </row>
    <row r="916" spans="3:3" ht="27.75" customHeight="1" x14ac:dyDescent="0.2">
      <c r="C916" s="6"/>
    </row>
    <row r="917" spans="3:3" ht="27.75" customHeight="1" x14ac:dyDescent="0.2">
      <c r="C917" s="6"/>
    </row>
    <row r="918" spans="3:3" ht="27.75" customHeight="1" x14ac:dyDescent="0.2">
      <c r="C918" s="6"/>
    </row>
    <row r="919" spans="3:3" ht="27.75" customHeight="1" x14ac:dyDescent="0.2">
      <c r="C919" s="6"/>
    </row>
    <row r="920" spans="3:3" ht="27.75" customHeight="1" x14ac:dyDescent="0.2">
      <c r="C920" s="6"/>
    </row>
    <row r="921" spans="3:3" ht="27.75" customHeight="1" x14ac:dyDescent="0.2">
      <c r="C921" s="6"/>
    </row>
    <row r="922" spans="3:3" ht="27.75" customHeight="1" x14ac:dyDescent="0.2">
      <c r="C922" s="6"/>
    </row>
    <row r="923" spans="3:3" ht="27.75" customHeight="1" x14ac:dyDescent="0.2">
      <c r="C923" s="6"/>
    </row>
    <row r="924" spans="3:3" ht="27.75" customHeight="1" x14ac:dyDescent="0.2">
      <c r="C924" s="6"/>
    </row>
    <row r="925" spans="3:3" ht="27.75" customHeight="1" x14ac:dyDescent="0.2">
      <c r="C925" s="6"/>
    </row>
    <row r="926" spans="3:3" ht="27.75" customHeight="1" x14ac:dyDescent="0.2">
      <c r="C926" s="6"/>
    </row>
    <row r="927" spans="3:3" ht="27.75" customHeight="1" x14ac:dyDescent="0.2">
      <c r="C927" s="6"/>
    </row>
    <row r="928" spans="3:3" ht="27.75" customHeight="1" x14ac:dyDescent="0.2">
      <c r="C928" s="6"/>
    </row>
    <row r="929" spans="3:3" ht="27.75" customHeight="1" x14ac:dyDescent="0.2">
      <c r="C929" s="6"/>
    </row>
    <row r="930" spans="3:3" ht="27.75" customHeight="1" x14ac:dyDescent="0.2">
      <c r="C930" s="6"/>
    </row>
  </sheetData>
  <sheetProtection selectLockedCells="1" selectUnlockedCells="1"/>
  <customSheetViews>
    <customSheetView guid="{5032A364-B81A-48DA-88DA-AB3B86B47EE9}" scale="70" fitToPage="1">
      <selection activeCell="A2" sqref="A2:XFD3"/>
      <pageMargins left="0.39370078740157483" right="0.35433070866141736" top="0.82677165354330717" bottom="0.74803149606299213" header="0.51181102362204722" footer="0.51181102362204722"/>
      <pageSetup paperSize="9" scale="64" fitToHeight="0" orientation="portrait" r:id="rId1"/>
      <headerFooter differentFirst="1" scaleWithDoc="0">
        <oddFooter>&amp;C&amp;P of &amp;N</oddFooter>
        <firstHeader>&amp;L
Annex 6 - Un-scaled [nodal /network group] costs</firstHeader>
        <firstFooter>&amp;C&amp;P of &amp;N</firstFooter>
      </headerFooter>
    </customSheetView>
  </customSheetViews>
  <mergeCells count="1">
    <mergeCell ref="A2:D2"/>
  </mergeCells>
  <phoneticPr fontId="5" type="noConversion"/>
  <hyperlinks>
    <hyperlink ref="A1" location="Overview!A1" display="Back to Overview"/>
  </hyperlinks>
  <pageMargins left="0.39370078740157483" right="0.35433070866141736" top="0.82677165354330717" bottom="0.74803149606299213" header="0.51181102362204722" footer="0.51181102362204722"/>
  <pageSetup paperSize="9" scale="86" fitToHeight="0" orientation="portrait" r:id="rId2"/>
  <headerFooter differentFirst="1" scaleWithDoc="0">
    <oddFooter>&amp;C&amp;P of &amp;N</oddFooter>
    <firstHeader>&amp;LUn-scaled [nodal /network group] costs</firstHeader>
    <firstFooter>&amp;C&amp;P of &amp;N</first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205"/>
  <sheetViews>
    <sheetView zoomScaleNormal="100" zoomScaleSheetLayoutView="100" workbookViewId="0">
      <selection activeCell="G28" sqref="G28"/>
    </sheetView>
  </sheetViews>
  <sheetFormatPr defaultColWidth="11.5703125" defaultRowHeight="12.75" x14ac:dyDescent="0.2"/>
  <cols>
    <col min="1" max="1" width="13.85546875" style="191" customWidth="1"/>
    <col min="2" max="2" width="11.5703125" style="191" customWidth="1"/>
    <col min="3" max="3" width="37.42578125" style="191" bestFit="1" customWidth="1"/>
    <col min="4" max="4" width="40.5703125" style="192" bestFit="1" customWidth="1"/>
    <col min="5" max="6" width="4.7109375" style="191" customWidth="1"/>
    <col min="7" max="7" width="29.140625" style="191" bestFit="1" customWidth="1"/>
    <col min="8" max="8" width="11.5703125" style="191"/>
    <col min="9" max="9" width="60.28515625" style="191" customWidth="1"/>
    <col min="10" max="16384" width="11.5703125" style="191"/>
  </cols>
  <sheetData>
    <row r="1" spans="1:4" ht="26.25" customHeight="1" x14ac:dyDescent="0.2">
      <c r="A1" s="327" t="s">
        <v>40</v>
      </c>
      <c r="B1" s="327"/>
      <c r="D1" s="191"/>
    </row>
    <row r="2" spans="1:4" ht="12.75" customHeight="1" x14ac:dyDescent="0.2">
      <c r="A2" s="225"/>
      <c r="B2" s="225"/>
      <c r="D2" s="191"/>
    </row>
    <row r="3" spans="1:4" ht="12.75" customHeight="1" x14ac:dyDescent="0.2">
      <c r="A3" s="225"/>
      <c r="B3" s="225"/>
      <c r="D3" s="191"/>
    </row>
    <row r="4" spans="1:4" ht="12.75" customHeight="1" x14ac:dyDescent="0.2">
      <c r="A4" s="225"/>
      <c r="B4" s="225"/>
      <c r="D4" s="191"/>
    </row>
    <row r="5" spans="1:4" ht="12.75" customHeight="1" x14ac:dyDescent="0.2">
      <c r="A5" s="225"/>
      <c r="B5" s="225"/>
      <c r="D5" s="191"/>
    </row>
    <row r="6" spans="1:4" ht="12.75" customHeight="1" x14ac:dyDescent="0.2">
      <c r="A6" s="225"/>
      <c r="B6" s="225"/>
      <c r="D6" s="191"/>
    </row>
    <row r="7" spans="1:4" ht="12.75" customHeight="1" x14ac:dyDescent="0.2">
      <c r="A7" s="225"/>
      <c r="B7" s="225"/>
      <c r="D7" s="191"/>
    </row>
    <row r="8" spans="1:4" ht="12.75" customHeight="1" x14ac:dyDescent="0.2">
      <c r="A8" s="225"/>
      <c r="B8" s="225"/>
      <c r="D8" s="191"/>
    </row>
    <row r="9" spans="1:4" ht="12.75" customHeight="1" x14ac:dyDescent="0.2">
      <c r="A9" s="225"/>
      <c r="B9" s="225"/>
      <c r="D9" s="191"/>
    </row>
    <row r="10" spans="1:4" ht="12.75" customHeight="1" x14ac:dyDescent="0.2">
      <c r="A10" s="225"/>
      <c r="B10" s="225"/>
      <c r="D10" s="191"/>
    </row>
    <row r="11" spans="1:4" ht="12.75" customHeight="1" x14ac:dyDescent="0.2">
      <c r="A11" s="225"/>
      <c r="B11" s="225"/>
      <c r="D11" s="191"/>
    </row>
    <row r="12" spans="1:4" ht="12.75" customHeight="1" x14ac:dyDescent="0.2">
      <c r="A12" s="225"/>
      <c r="B12" s="225"/>
      <c r="D12" s="191"/>
    </row>
    <row r="13" spans="1:4" ht="12.75" customHeight="1" x14ac:dyDescent="0.2">
      <c r="A13" s="225"/>
      <c r="B13" s="225"/>
      <c r="D13" s="191"/>
    </row>
    <row r="14" spans="1:4" ht="12.75" customHeight="1" x14ac:dyDescent="0.2">
      <c r="A14" s="225"/>
      <c r="B14" s="225"/>
      <c r="D14" s="191"/>
    </row>
    <row r="15" spans="1:4" ht="12.75" customHeight="1" x14ac:dyDescent="0.2">
      <c r="A15" s="225"/>
      <c r="B15" s="225"/>
      <c r="D15" s="191"/>
    </row>
    <row r="16" spans="1:4" ht="12.75" customHeight="1" x14ac:dyDescent="0.2">
      <c r="A16" s="225"/>
      <c r="B16" s="225"/>
      <c r="D16" s="191"/>
    </row>
    <row r="17" spans="1:9" ht="12.75" customHeight="1" x14ac:dyDescent="0.2">
      <c r="A17" s="225"/>
      <c r="B17" s="225"/>
    </row>
    <row r="18" spans="1:9" ht="12.75" customHeight="1" x14ac:dyDescent="0.2">
      <c r="A18" s="225"/>
      <c r="B18" s="225"/>
    </row>
    <row r="19" spans="1:9" ht="12.75" customHeight="1" x14ac:dyDescent="0.2">
      <c r="A19" s="225"/>
      <c r="B19" s="225"/>
    </row>
    <row r="20" spans="1:9" ht="12.75" customHeight="1" x14ac:dyDescent="0.2">
      <c r="A20" s="225"/>
      <c r="B20" s="225"/>
    </row>
    <row r="21" spans="1:9" ht="12.75" customHeight="1" x14ac:dyDescent="0.2">
      <c r="A21" s="225"/>
      <c r="B21" s="225"/>
    </row>
    <row r="22" spans="1:9" ht="12.75" customHeight="1" x14ac:dyDescent="0.2">
      <c r="A22" s="225"/>
      <c r="B22" s="225"/>
    </row>
    <row r="23" spans="1:9" ht="12.75" customHeight="1" x14ac:dyDescent="0.2">
      <c r="A23" s="225"/>
      <c r="B23" s="225"/>
    </row>
    <row r="24" spans="1:9" ht="12.75" customHeight="1" x14ac:dyDescent="0.2">
      <c r="A24" s="225"/>
      <c r="B24" s="225"/>
    </row>
    <row r="25" spans="1:9" ht="12.75" customHeight="1" x14ac:dyDescent="0.2">
      <c r="A25" s="225"/>
      <c r="B25" s="225"/>
    </row>
    <row r="26" spans="1:9" ht="12.75" customHeight="1" x14ac:dyDescent="0.2">
      <c r="A26" s="225"/>
      <c r="B26" s="225"/>
    </row>
    <row r="27" spans="1:9" ht="12.75" customHeight="1" x14ac:dyDescent="0.2">
      <c r="A27" s="225"/>
      <c r="B27" s="225"/>
    </row>
    <row r="28" spans="1:9" s="190" customFormat="1" ht="51" x14ac:dyDescent="0.2">
      <c r="A28" s="187" t="s">
        <v>79</v>
      </c>
      <c r="B28" s="187" t="s">
        <v>80</v>
      </c>
      <c r="C28" s="187" t="s">
        <v>81</v>
      </c>
      <c r="D28" s="187" t="s">
        <v>82</v>
      </c>
      <c r="E28" s="193"/>
      <c r="F28" s="193"/>
      <c r="G28" s="187" t="s">
        <v>302</v>
      </c>
      <c r="H28" s="187" t="s">
        <v>303</v>
      </c>
      <c r="I28" s="187" t="s">
        <v>304</v>
      </c>
    </row>
    <row r="29" spans="1:9" x14ac:dyDescent="0.2">
      <c r="A29" s="196">
        <v>3</v>
      </c>
      <c r="B29" s="197">
        <v>166</v>
      </c>
      <c r="C29" s="198" t="s">
        <v>83</v>
      </c>
      <c r="D29" s="199" t="s">
        <v>84</v>
      </c>
      <c r="H29" s="194">
        <v>40057</v>
      </c>
      <c r="I29" s="195" t="s">
        <v>305</v>
      </c>
    </row>
    <row r="30" spans="1:9" x14ac:dyDescent="0.2">
      <c r="A30" s="196">
        <v>4</v>
      </c>
      <c r="B30" s="197">
        <v>168</v>
      </c>
      <c r="C30" s="198" t="s">
        <v>83</v>
      </c>
      <c r="D30" s="199" t="s">
        <v>84</v>
      </c>
      <c r="G30" s="195" t="s">
        <v>306</v>
      </c>
      <c r="H30" s="194">
        <v>40275</v>
      </c>
      <c r="I30" s="227" t="s">
        <v>310</v>
      </c>
    </row>
    <row r="31" spans="1:9" x14ac:dyDescent="0.2">
      <c r="A31" s="196">
        <v>5</v>
      </c>
      <c r="B31" s="197">
        <v>100</v>
      </c>
      <c r="C31" s="198" t="s">
        <v>85</v>
      </c>
      <c r="D31" s="199" t="s">
        <v>84</v>
      </c>
      <c r="G31" s="228" t="s">
        <v>313</v>
      </c>
      <c r="H31" s="194">
        <v>40347</v>
      </c>
      <c r="I31" s="191" t="s">
        <v>307</v>
      </c>
    </row>
    <row r="32" spans="1:9" x14ac:dyDescent="0.2">
      <c r="A32" s="196">
        <v>6</v>
      </c>
      <c r="B32" s="197">
        <v>257</v>
      </c>
      <c r="C32" s="198" t="s">
        <v>86</v>
      </c>
      <c r="D32" s="199" t="s">
        <v>84</v>
      </c>
      <c r="G32" s="227" t="s">
        <v>314</v>
      </c>
      <c r="H32" s="194">
        <v>41166</v>
      </c>
      <c r="I32" s="227" t="s">
        <v>315</v>
      </c>
    </row>
    <row r="33" spans="1:9" x14ac:dyDescent="0.2">
      <c r="A33" s="196">
        <v>7</v>
      </c>
      <c r="B33" s="197">
        <v>158</v>
      </c>
      <c r="C33" s="198" t="s">
        <v>86</v>
      </c>
      <c r="D33" s="199" t="s">
        <v>84</v>
      </c>
      <c r="G33" s="228" t="s">
        <v>308</v>
      </c>
      <c r="H33" s="194">
        <v>41178</v>
      </c>
      <c r="I33" s="227" t="s">
        <v>309</v>
      </c>
    </row>
    <row r="34" spans="1:9" x14ac:dyDescent="0.2">
      <c r="A34" s="196">
        <v>8</v>
      </c>
      <c r="B34" s="197">
        <v>159</v>
      </c>
      <c r="C34" s="198" t="s">
        <v>86</v>
      </c>
      <c r="D34" s="199" t="s">
        <v>84</v>
      </c>
      <c r="G34" s="195" t="s">
        <v>403</v>
      </c>
      <c r="H34" s="194">
        <v>41758</v>
      </c>
      <c r="I34" s="191" t="s">
        <v>404</v>
      </c>
    </row>
    <row r="35" spans="1:9" x14ac:dyDescent="0.2">
      <c r="A35" s="196">
        <v>9</v>
      </c>
      <c r="B35" s="197">
        <v>1111</v>
      </c>
      <c r="C35" s="198" t="s">
        <v>86</v>
      </c>
      <c r="D35" s="199" t="s">
        <v>84</v>
      </c>
      <c r="G35" s="191" t="s">
        <v>405</v>
      </c>
      <c r="H35" s="194">
        <v>41758</v>
      </c>
      <c r="I35" s="195" t="s">
        <v>406</v>
      </c>
    </row>
    <row r="36" spans="1:9" x14ac:dyDescent="0.2">
      <c r="A36" s="196">
        <v>10</v>
      </c>
      <c r="B36" s="197">
        <v>1104</v>
      </c>
      <c r="C36" s="198" t="s">
        <v>86</v>
      </c>
      <c r="D36" s="199" t="s">
        <v>84</v>
      </c>
      <c r="G36" s="191" t="s">
        <v>405</v>
      </c>
      <c r="H36" s="194">
        <v>41944</v>
      </c>
      <c r="I36" s="195" t="s">
        <v>407</v>
      </c>
    </row>
    <row r="37" spans="1:9" x14ac:dyDescent="0.2">
      <c r="A37" s="196">
        <v>11</v>
      </c>
      <c r="B37" s="197">
        <v>1112</v>
      </c>
      <c r="C37" s="198" t="s">
        <v>86</v>
      </c>
      <c r="D37" s="199" t="s">
        <v>84</v>
      </c>
      <c r="G37" s="191" t="s">
        <v>502</v>
      </c>
      <c r="H37" s="194">
        <v>42081</v>
      </c>
      <c r="I37" s="191" t="s">
        <v>503</v>
      </c>
    </row>
    <row r="38" spans="1:9" x14ac:dyDescent="0.2">
      <c r="A38" s="196">
        <v>12</v>
      </c>
      <c r="B38" s="197">
        <v>1116</v>
      </c>
      <c r="C38" s="198" t="s">
        <v>86</v>
      </c>
      <c r="D38" s="199" t="s">
        <v>84</v>
      </c>
      <c r="G38" s="191" t="s">
        <v>504</v>
      </c>
      <c r="H38" s="194">
        <v>42081</v>
      </c>
      <c r="I38" s="191" t="s">
        <v>505</v>
      </c>
    </row>
    <row r="39" spans="1:9" x14ac:dyDescent="0.2">
      <c r="A39" s="196">
        <v>13</v>
      </c>
      <c r="B39" s="197">
        <v>139</v>
      </c>
      <c r="C39" s="198" t="s">
        <v>87</v>
      </c>
      <c r="D39" s="199" t="s">
        <v>322</v>
      </c>
      <c r="G39" s="191" t="s">
        <v>506</v>
      </c>
      <c r="H39" s="194">
        <v>42081</v>
      </c>
      <c r="I39" s="191" t="s">
        <v>507</v>
      </c>
    </row>
    <row r="40" spans="1:9" x14ac:dyDescent="0.2">
      <c r="A40" s="196">
        <v>15</v>
      </c>
      <c r="B40" s="197">
        <v>152</v>
      </c>
      <c r="C40" s="198" t="s">
        <v>87</v>
      </c>
      <c r="D40" s="199" t="s">
        <v>322</v>
      </c>
      <c r="G40" s="195" t="s">
        <v>508</v>
      </c>
      <c r="H40" s="194">
        <v>42081</v>
      </c>
      <c r="I40" s="195" t="s">
        <v>509</v>
      </c>
    </row>
    <row r="41" spans="1:9" x14ac:dyDescent="0.2">
      <c r="A41" s="196">
        <v>16</v>
      </c>
      <c r="B41" s="197">
        <v>113</v>
      </c>
      <c r="C41" s="198" t="s">
        <v>88</v>
      </c>
      <c r="D41" s="199" t="s">
        <v>323</v>
      </c>
      <c r="G41" s="191" t="s">
        <v>510</v>
      </c>
      <c r="H41" s="194">
        <v>42081</v>
      </c>
      <c r="I41" s="195" t="s">
        <v>511</v>
      </c>
    </row>
    <row r="42" spans="1:9" x14ac:dyDescent="0.2">
      <c r="A42" s="196">
        <v>17</v>
      </c>
      <c r="B42" s="197">
        <v>125</v>
      </c>
      <c r="C42" s="198" t="s">
        <v>88</v>
      </c>
      <c r="D42" s="199" t="s">
        <v>323</v>
      </c>
      <c r="G42" s="191" t="s">
        <v>512</v>
      </c>
      <c r="H42" s="194">
        <v>42081</v>
      </c>
      <c r="I42" s="191" t="s">
        <v>513</v>
      </c>
    </row>
    <row r="43" spans="1:9" x14ac:dyDescent="0.2">
      <c r="A43" s="196">
        <v>18</v>
      </c>
      <c r="B43" s="197">
        <v>126</v>
      </c>
      <c r="C43" s="198" t="s">
        <v>88</v>
      </c>
      <c r="D43" s="199" t="s">
        <v>323</v>
      </c>
      <c r="G43" s="191" t="s">
        <v>512</v>
      </c>
      <c r="H43" s="194">
        <v>42081</v>
      </c>
      <c r="I43" s="191" t="s">
        <v>514</v>
      </c>
    </row>
    <row r="44" spans="1:9" x14ac:dyDescent="0.2">
      <c r="A44" s="196">
        <v>19</v>
      </c>
      <c r="B44" s="197">
        <v>127</v>
      </c>
      <c r="C44" s="198" t="s">
        <v>88</v>
      </c>
      <c r="D44" s="199" t="s">
        <v>323</v>
      </c>
      <c r="G44" s="191" t="s">
        <v>515</v>
      </c>
      <c r="H44" s="194">
        <v>42081</v>
      </c>
      <c r="I44" s="191" t="s">
        <v>516</v>
      </c>
    </row>
    <row r="45" spans="1:9" x14ac:dyDescent="0.2">
      <c r="A45" s="196">
        <v>20</v>
      </c>
      <c r="B45" s="197">
        <v>129</v>
      </c>
      <c r="C45" s="198" t="s">
        <v>88</v>
      </c>
      <c r="D45" s="199" t="s">
        <v>323</v>
      </c>
      <c r="G45" s="191" t="s">
        <v>517</v>
      </c>
      <c r="H45" s="194">
        <v>42081</v>
      </c>
      <c r="I45" s="191" t="s">
        <v>518</v>
      </c>
    </row>
    <row r="46" spans="1:9" x14ac:dyDescent="0.2">
      <c r="A46" s="196">
        <v>21</v>
      </c>
      <c r="B46" s="197">
        <v>130</v>
      </c>
      <c r="C46" s="198" t="s">
        <v>88</v>
      </c>
      <c r="D46" s="199" t="s">
        <v>323</v>
      </c>
      <c r="G46" s="191" t="s">
        <v>519</v>
      </c>
      <c r="H46" s="194">
        <v>42081</v>
      </c>
      <c r="I46" s="191" t="s">
        <v>516</v>
      </c>
    </row>
    <row r="47" spans="1:9" x14ac:dyDescent="0.2">
      <c r="A47" s="196">
        <v>22</v>
      </c>
      <c r="B47" s="197">
        <v>131</v>
      </c>
      <c r="C47" s="198" t="s">
        <v>88</v>
      </c>
      <c r="D47" s="199" t="s">
        <v>323</v>
      </c>
      <c r="G47" s="191" t="s">
        <v>519</v>
      </c>
      <c r="H47" s="194">
        <v>42081</v>
      </c>
      <c r="I47" s="191" t="s">
        <v>520</v>
      </c>
    </row>
    <row r="48" spans="1:9" x14ac:dyDescent="0.2">
      <c r="A48" s="196">
        <v>23</v>
      </c>
      <c r="B48" s="197">
        <v>136</v>
      </c>
      <c r="C48" s="198" t="s">
        <v>89</v>
      </c>
      <c r="D48" s="199" t="s">
        <v>324</v>
      </c>
      <c r="G48" s="191" t="s">
        <v>521</v>
      </c>
      <c r="H48" s="194">
        <v>42081</v>
      </c>
      <c r="I48" s="191" t="s">
        <v>518</v>
      </c>
    </row>
    <row r="49" spans="1:9" x14ac:dyDescent="0.2">
      <c r="A49" s="196">
        <v>24</v>
      </c>
      <c r="B49" s="197">
        <v>137</v>
      </c>
      <c r="C49" s="198" t="s">
        <v>89</v>
      </c>
      <c r="D49" s="199" t="s">
        <v>323</v>
      </c>
      <c r="G49" s="191" t="s">
        <v>522</v>
      </c>
      <c r="H49" s="194">
        <v>42081</v>
      </c>
      <c r="I49" s="191" t="s">
        <v>516</v>
      </c>
    </row>
    <row r="50" spans="1:9" x14ac:dyDescent="0.2">
      <c r="A50" s="196">
        <v>25</v>
      </c>
      <c r="B50" s="197">
        <v>138</v>
      </c>
      <c r="C50" s="198" t="s">
        <v>89</v>
      </c>
      <c r="D50" s="199" t="s">
        <v>323</v>
      </c>
      <c r="G50" s="191" t="s">
        <v>523</v>
      </c>
      <c r="H50" s="194">
        <v>42081</v>
      </c>
      <c r="I50" s="191" t="s">
        <v>524</v>
      </c>
    </row>
    <row r="51" spans="1:9" x14ac:dyDescent="0.2">
      <c r="A51" s="196">
        <v>26</v>
      </c>
      <c r="B51" s="197">
        <v>141</v>
      </c>
      <c r="C51" s="198" t="s">
        <v>89</v>
      </c>
      <c r="D51" s="199" t="s">
        <v>84</v>
      </c>
      <c r="G51" s="191" t="s">
        <v>525</v>
      </c>
      <c r="H51" s="194">
        <v>42081</v>
      </c>
      <c r="I51" s="191" t="s">
        <v>526</v>
      </c>
    </row>
    <row r="52" spans="1:9" x14ac:dyDescent="0.2">
      <c r="A52" s="196">
        <v>28</v>
      </c>
      <c r="B52" s="197">
        <v>143</v>
      </c>
      <c r="C52" s="198" t="s">
        <v>89</v>
      </c>
      <c r="D52" s="199" t="s">
        <v>84</v>
      </c>
      <c r="G52" s="191" t="s">
        <v>527</v>
      </c>
      <c r="H52" s="194">
        <v>42081</v>
      </c>
      <c r="I52" s="191" t="s">
        <v>528</v>
      </c>
    </row>
    <row r="53" spans="1:9" x14ac:dyDescent="0.2">
      <c r="A53" s="196">
        <v>29</v>
      </c>
      <c r="B53" s="197">
        <v>144</v>
      </c>
      <c r="C53" s="198" t="s">
        <v>89</v>
      </c>
      <c r="D53" s="199" t="s">
        <v>322</v>
      </c>
      <c r="G53" s="191" t="s">
        <v>527</v>
      </c>
      <c r="H53" s="194">
        <v>42081</v>
      </c>
      <c r="I53" s="191" t="s">
        <v>529</v>
      </c>
    </row>
    <row r="54" spans="1:9" x14ac:dyDescent="0.2">
      <c r="A54" s="196">
        <v>30</v>
      </c>
      <c r="B54" s="197">
        <v>145</v>
      </c>
      <c r="C54" s="198" t="s">
        <v>89</v>
      </c>
      <c r="D54" s="199" t="s">
        <v>84</v>
      </c>
      <c r="G54" s="191" t="s">
        <v>530</v>
      </c>
      <c r="H54" s="194">
        <v>42081</v>
      </c>
      <c r="I54" s="191" t="s">
        <v>531</v>
      </c>
    </row>
    <row r="55" spans="1:9" x14ac:dyDescent="0.2">
      <c r="A55" s="196">
        <v>31</v>
      </c>
      <c r="B55" s="197">
        <v>146</v>
      </c>
      <c r="C55" s="198" t="s">
        <v>89</v>
      </c>
      <c r="D55" s="199" t="s">
        <v>84</v>
      </c>
      <c r="G55" s="191" t="s">
        <v>530</v>
      </c>
      <c r="H55" s="194">
        <v>42081</v>
      </c>
      <c r="I55" s="191" t="s">
        <v>532</v>
      </c>
    </row>
    <row r="56" spans="1:9" x14ac:dyDescent="0.2">
      <c r="A56" s="196">
        <v>32</v>
      </c>
      <c r="B56" s="197">
        <v>147</v>
      </c>
      <c r="C56" s="198" t="s">
        <v>89</v>
      </c>
      <c r="D56" s="199" t="s">
        <v>84</v>
      </c>
      <c r="G56" s="195" t="s">
        <v>533</v>
      </c>
      <c r="H56" s="194">
        <v>42089</v>
      </c>
      <c r="I56" s="195" t="s">
        <v>534</v>
      </c>
    </row>
    <row r="57" spans="1:9" x14ac:dyDescent="0.2">
      <c r="A57" s="196">
        <v>33</v>
      </c>
      <c r="B57" s="197">
        <v>228</v>
      </c>
      <c r="C57" s="198" t="s">
        <v>89</v>
      </c>
      <c r="D57" s="199" t="s">
        <v>324</v>
      </c>
      <c r="G57" s="195" t="s">
        <v>517</v>
      </c>
      <c r="H57" s="194">
        <v>42166</v>
      </c>
      <c r="I57" s="195" t="s">
        <v>516</v>
      </c>
    </row>
    <row r="58" spans="1:9" x14ac:dyDescent="0.2">
      <c r="A58" s="196">
        <v>34</v>
      </c>
      <c r="B58" s="197">
        <v>149</v>
      </c>
      <c r="C58" s="198" t="s">
        <v>89</v>
      </c>
      <c r="D58" s="199" t="s">
        <v>324</v>
      </c>
      <c r="G58" s="195" t="s">
        <v>521</v>
      </c>
      <c r="H58" s="194">
        <v>42166</v>
      </c>
      <c r="I58" s="195" t="s">
        <v>516</v>
      </c>
    </row>
    <row r="59" spans="1:9" x14ac:dyDescent="0.2">
      <c r="A59" s="196">
        <v>35</v>
      </c>
      <c r="B59" s="197">
        <v>150</v>
      </c>
      <c r="C59" s="198" t="s">
        <v>89</v>
      </c>
      <c r="D59" s="199" t="s">
        <v>84</v>
      </c>
      <c r="G59" s="195" t="s">
        <v>535</v>
      </c>
      <c r="H59" s="194">
        <v>42166</v>
      </c>
      <c r="I59" s="195" t="s">
        <v>136</v>
      </c>
    </row>
    <row r="60" spans="1:9" x14ac:dyDescent="0.2">
      <c r="A60" s="196">
        <v>36</v>
      </c>
      <c r="B60" s="197">
        <v>151</v>
      </c>
      <c r="C60" s="198" t="s">
        <v>89</v>
      </c>
      <c r="D60" s="199" t="s">
        <v>323</v>
      </c>
      <c r="G60" s="195" t="s">
        <v>536</v>
      </c>
      <c r="H60" s="194">
        <v>42166</v>
      </c>
      <c r="I60" s="195" t="s">
        <v>122</v>
      </c>
    </row>
    <row r="61" spans="1:9" x14ac:dyDescent="0.2">
      <c r="A61" s="196">
        <v>37</v>
      </c>
      <c r="B61" s="197">
        <v>153</v>
      </c>
      <c r="C61" s="198" t="s">
        <v>89</v>
      </c>
      <c r="D61" s="199" t="s">
        <v>323</v>
      </c>
      <c r="G61" s="195" t="s">
        <v>537</v>
      </c>
      <c r="H61" s="194">
        <v>42166</v>
      </c>
      <c r="I61" s="195" t="s">
        <v>220</v>
      </c>
    </row>
    <row r="62" spans="1:9" x14ac:dyDescent="0.2">
      <c r="A62" s="196">
        <v>38</v>
      </c>
      <c r="B62" s="197">
        <v>154</v>
      </c>
      <c r="C62" s="198" t="s">
        <v>89</v>
      </c>
      <c r="D62" s="199" t="s">
        <v>84</v>
      </c>
      <c r="G62" s="195" t="s">
        <v>538</v>
      </c>
      <c r="H62" s="194">
        <v>42166</v>
      </c>
      <c r="I62" s="195" t="s">
        <v>219</v>
      </c>
    </row>
    <row r="63" spans="1:9" x14ac:dyDescent="0.2">
      <c r="A63" s="196">
        <v>39</v>
      </c>
      <c r="B63" s="197">
        <v>155</v>
      </c>
      <c r="C63" s="198" t="s">
        <v>89</v>
      </c>
      <c r="D63" s="199" t="s">
        <v>84</v>
      </c>
      <c r="G63" s="195" t="s">
        <v>539</v>
      </c>
      <c r="H63" s="194">
        <v>42166</v>
      </c>
      <c r="I63" s="195" t="s">
        <v>540</v>
      </c>
    </row>
    <row r="64" spans="1:9" x14ac:dyDescent="0.2">
      <c r="A64" s="196">
        <v>40</v>
      </c>
      <c r="B64" s="197">
        <v>157</v>
      </c>
      <c r="C64" s="198" t="s">
        <v>88</v>
      </c>
      <c r="D64" s="199" t="s">
        <v>323</v>
      </c>
      <c r="G64" s="195" t="s">
        <v>541</v>
      </c>
      <c r="H64" s="194">
        <v>42166</v>
      </c>
      <c r="I64" s="195" t="s">
        <v>542</v>
      </c>
    </row>
    <row r="65" spans="1:9" x14ac:dyDescent="0.2">
      <c r="A65" s="196">
        <v>41</v>
      </c>
      <c r="B65" s="197">
        <v>171</v>
      </c>
      <c r="C65" s="198" t="s">
        <v>90</v>
      </c>
      <c r="D65" s="199" t="s">
        <v>323</v>
      </c>
      <c r="G65" s="195" t="s">
        <v>543</v>
      </c>
      <c r="H65" s="194">
        <v>42166</v>
      </c>
      <c r="I65" s="195" t="s">
        <v>544</v>
      </c>
    </row>
    <row r="66" spans="1:9" x14ac:dyDescent="0.2">
      <c r="A66" s="196">
        <v>42</v>
      </c>
      <c r="B66" s="197">
        <v>173</v>
      </c>
      <c r="C66" s="198" t="s">
        <v>91</v>
      </c>
      <c r="D66" s="199" t="s">
        <v>323</v>
      </c>
      <c r="G66" s="195" t="s">
        <v>545</v>
      </c>
      <c r="H66" s="194">
        <v>42166</v>
      </c>
      <c r="I66" s="195" t="s">
        <v>546</v>
      </c>
    </row>
    <row r="67" spans="1:9" x14ac:dyDescent="0.2">
      <c r="A67" s="196">
        <v>43</v>
      </c>
      <c r="B67" s="197">
        <v>174</v>
      </c>
      <c r="C67" s="198" t="s">
        <v>91</v>
      </c>
      <c r="D67" s="199" t="s">
        <v>323</v>
      </c>
      <c r="G67" s="195" t="s">
        <v>547</v>
      </c>
      <c r="H67" s="194">
        <v>42166</v>
      </c>
      <c r="I67" s="195" t="s">
        <v>548</v>
      </c>
    </row>
    <row r="68" spans="1:9" x14ac:dyDescent="0.2">
      <c r="A68" s="196">
        <v>44</v>
      </c>
      <c r="B68" s="197">
        <v>185</v>
      </c>
      <c r="C68" s="198" t="s">
        <v>90</v>
      </c>
      <c r="D68" s="199" t="s">
        <v>323</v>
      </c>
      <c r="G68" s="195" t="s">
        <v>549</v>
      </c>
      <c r="H68" s="194">
        <v>42166</v>
      </c>
      <c r="I68" s="195" t="s">
        <v>550</v>
      </c>
    </row>
    <row r="69" spans="1:9" x14ac:dyDescent="0.2">
      <c r="A69" s="196">
        <v>45</v>
      </c>
      <c r="B69" s="197">
        <v>19</v>
      </c>
      <c r="C69" s="198" t="s">
        <v>92</v>
      </c>
      <c r="D69" s="199" t="s">
        <v>84</v>
      </c>
      <c r="G69" s="195" t="s">
        <v>551</v>
      </c>
      <c r="H69" s="194">
        <v>42166</v>
      </c>
      <c r="I69" s="195" t="s">
        <v>552</v>
      </c>
    </row>
    <row r="70" spans="1:9" x14ac:dyDescent="0.2">
      <c r="A70" s="196">
        <v>46</v>
      </c>
      <c r="B70" s="197">
        <v>78</v>
      </c>
      <c r="C70" s="198" t="s">
        <v>93</v>
      </c>
      <c r="D70" s="199" t="s">
        <v>84</v>
      </c>
      <c r="G70" s="195" t="s">
        <v>553</v>
      </c>
      <c r="H70" s="194">
        <v>42166</v>
      </c>
      <c r="I70" s="195" t="s">
        <v>554</v>
      </c>
    </row>
    <row r="71" spans="1:9" x14ac:dyDescent="0.2">
      <c r="A71" s="196">
        <v>47</v>
      </c>
      <c r="B71" s="197">
        <v>15</v>
      </c>
      <c r="C71" s="198" t="s">
        <v>94</v>
      </c>
      <c r="D71" s="199" t="s">
        <v>84</v>
      </c>
      <c r="G71" s="195" t="s">
        <v>553</v>
      </c>
      <c r="H71" s="194">
        <v>42166</v>
      </c>
      <c r="I71" s="195" t="s">
        <v>555</v>
      </c>
    </row>
    <row r="72" spans="1:9" x14ac:dyDescent="0.2">
      <c r="A72" s="196">
        <v>48</v>
      </c>
      <c r="B72" s="197">
        <v>79</v>
      </c>
      <c r="C72" s="198" t="s">
        <v>95</v>
      </c>
      <c r="D72" s="199" t="s">
        <v>322</v>
      </c>
      <c r="G72" s="195" t="s">
        <v>556</v>
      </c>
      <c r="H72" s="194">
        <v>42166</v>
      </c>
      <c r="I72" s="195" t="s">
        <v>557</v>
      </c>
    </row>
    <row r="73" spans="1:9" x14ac:dyDescent="0.2">
      <c r="A73" s="196">
        <v>49</v>
      </c>
      <c r="B73" s="197">
        <v>128</v>
      </c>
      <c r="C73" s="198" t="s">
        <v>88</v>
      </c>
      <c r="D73" s="199" t="s">
        <v>84</v>
      </c>
      <c r="G73" s="195" t="s">
        <v>556</v>
      </c>
      <c r="H73" s="194">
        <v>42166</v>
      </c>
      <c r="I73" s="195" t="s">
        <v>558</v>
      </c>
    </row>
    <row r="74" spans="1:9" x14ac:dyDescent="0.2">
      <c r="A74" s="196">
        <v>50</v>
      </c>
      <c r="B74" s="197">
        <v>14</v>
      </c>
      <c r="C74" s="198" t="s">
        <v>96</v>
      </c>
      <c r="D74" s="199" t="s">
        <v>84</v>
      </c>
      <c r="G74" s="195" t="s">
        <v>559</v>
      </c>
      <c r="H74" s="194">
        <v>42166</v>
      </c>
      <c r="I74" s="195" t="s">
        <v>560</v>
      </c>
    </row>
    <row r="75" spans="1:9" x14ac:dyDescent="0.2">
      <c r="A75" s="196">
        <v>51</v>
      </c>
      <c r="B75" s="197">
        <v>112</v>
      </c>
      <c r="C75" s="198" t="s">
        <v>97</v>
      </c>
      <c r="D75" s="199">
        <v>1</v>
      </c>
      <c r="G75" s="195" t="s">
        <v>561</v>
      </c>
      <c r="H75" s="194">
        <v>42166</v>
      </c>
      <c r="I75" s="195" t="s">
        <v>562</v>
      </c>
    </row>
    <row r="76" spans="1:9" x14ac:dyDescent="0.2">
      <c r="A76" s="196">
        <v>51</v>
      </c>
      <c r="B76" s="197">
        <v>120</v>
      </c>
      <c r="C76" s="198" t="s">
        <v>97</v>
      </c>
      <c r="D76" s="199">
        <v>2</v>
      </c>
      <c r="G76" s="195" t="s">
        <v>563</v>
      </c>
      <c r="H76" s="194">
        <v>42166</v>
      </c>
      <c r="I76" s="195" t="s">
        <v>564</v>
      </c>
    </row>
    <row r="77" spans="1:9" x14ac:dyDescent="0.2">
      <c r="A77" s="196">
        <v>52</v>
      </c>
      <c r="B77" s="197">
        <v>114</v>
      </c>
      <c r="C77" s="198" t="s">
        <v>98</v>
      </c>
      <c r="D77" s="199" t="s">
        <v>322</v>
      </c>
      <c r="G77" s="195" t="s">
        <v>565</v>
      </c>
      <c r="H77" s="194">
        <v>42166</v>
      </c>
      <c r="I77" s="195" t="s">
        <v>566</v>
      </c>
    </row>
    <row r="78" spans="1:9" x14ac:dyDescent="0.2">
      <c r="A78" s="196">
        <v>53</v>
      </c>
      <c r="B78" s="197">
        <v>115</v>
      </c>
      <c r="C78" s="198" t="s">
        <v>98</v>
      </c>
      <c r="D78" s="199" t="s">
        <v>322</v>
      </c>
      <c r="G78" s="195" t="s">
        <v>567</v>
      </c>
      <c r="H78" s="194">
        <v>42166</v>
      </c>
      <c r="I78" s="195" t="s">
        <v>568</v>
      </c>
    </row>
    <row r="79" spans="1:9" x14ac:dyDescent="0.2">
      <c r="A79" s="196">
        <v>55</v>
      </c>
      <c r="B79" s="197">
        <v>117</v>
      </c>
      <c r="C79" s="198" t="s">
        <v>98</v>
      </c>
      <c r="D79" s="199" t="s">
        <v>322</v>
      </c>
      <c r="G79" s="195" t="s">
        <v>569</v>
      </c>
      <c r="H79" s="194">
        <v>42166</v>
      </c>
      <c r="I79" s="195" t="s">
        <v>570</v>
      </c>
    </row>
    <row r="80" spans="1:9" x14ac:dyDescent="0.2">
      <c r="A80" s="196">
        <v>56</v>
      </c>
      <c r="B80" s="197">
        <v>118</v>
      </c>
      <c r="C80" s="198" t="s">
        <v>98</v>
      </c>
      <c r="D80" s="199" t="s">
        <v>322</v>
      </c>
      <c r="G80" s="195" t="s">
        <v>571</v>
      </c>
      <c r="H80" s="194">
        <v>42166</v>
      </c>
      <c r="I80" s="195" t="s">
        <v>572</v>
      </c>
    </row>
    <row r="81" spans="1:9" x14ac:dyDescent="0.2">
      <c r="A81" s="196">
        <v>57</v>
      </c>
      <c r="B81" s="197">
        <v>119</v>
      </c>
      <c r="C81" s="198" t="s">
        <v>98</v>
      </c>
      <c r="D81" s="199" t="s">
        <v>84</v>
      </c>
      <c r="G81" s="195" t="s">
        <v>573</v>
      </c>
      <c r="H81" s="194">
        <v>42166</v>
      </c>
      <c r="I81" s="195" t="s">
        <v>574</v>
      </c>
    </row>
    <row r="82" spans="1:9" x14ac:dyDescent="0.2">
      <c r="A82" s="196">
        <v>58</v>
      </c>
      <c r="B82" s="197">
        <v>21</v>
      </c>
      <c r="C82" s="198" t="s">
        <v>136</v>
      </c>
      <c r="D82" s="199">
        <v>1</v>
      </c>
      <c r="G82" s="195" t="s">
        <v>573</v>
      </c>
      <c r="H82" s="194">
        <v>42166</v>
      </c>
      <c r="I82" s="195" t="s">
        <v>575</v>
      </c>
    </row>
    <row r="83" spans="1:9" x14ac:dyDescent="0.2">
      <c r="A83" s="196">
        <v>58</v>
      </c>
      <c r="B83" s="197">
        <v>175</v>
      </c>
      <c r="C83" s="198" t="s">
        <v>136</v>
      </c>
      <c r="D83" s="199">
        <v>1</v>
      </c>
      <c r="G83" s="195" t="s">
        <v>576</v>
      </c>
      <c r="H83" s="194">
        <v>42166</v>
      </c>
      <c r="I83" s="195" t="s">
        <v>577</v>
      </c>
    </row>
    <row r="84" spans="1:9" x14ac:dyDescent="0.2">
      <c r="A84" s="196">
        <v>59</v>
      </c>
      <c r="B84" s="197">
        <v>121</v>
      </c>
      <c r="C84" s="198" t="s">
        <v>98</v>
      </c>
      <c r="D84" s="199" t="s">
        <v>322</v>
      </c>
    </row>
    <row r="85" spans="1:9" x14ac:dyDescent="0.2">
      <c r="A85" s="196">
        <v>60</v>
      </c>
      <c r="B85" s="197">
        <v>122</v>
      </c>
      <c r="C85" s="198" t="s">
        <v>98</v>
      </c>
      <c r="D85" s="199" t="s">
        <v>84</v>
      </c>
    </row>
    <row r="86" spans="1:9" x14ac:dyDescent="0.2">
      <c r="A86" s="196">
        <v>62</v>
      </c>
      <c r="B86" s="197">
        <v>1119</v>
      </c>
      <c r="C86" s="198" t="s">
        <v>99</v>
      </c>
      <c r="D86" s="199" t="s">
        <v>325</v>
      </c>
    </row>
    <row r="87" spans="1:9" x14ac:dyDescent="0.2">
      <c r="A87" s="196">
        <v>63</v>
      </c>
      <c r="B87" s="197">
        <v>172</v>
      </c>
      <c r="C87" s="198" t="s">
        <v>91</v>
      </c>
      <c r="D87" s="199" t="s">
        <v>322</v>
      </c>
    </row>
    <row r="88" spans="1:9" x14ac:dyDescent="0.2">
      <c r="A88" s="196">
        <v>64</v>
      </c>
      <c r="B88" s="197">
        <v>1105</v>
      </c>
      <c r="C88" s="198" t="s">
        <v>98</v>
      </c>
      <c r="D88" s="199" t="s">
        <v>84</v>
      </c>
    </row>
    <row r="89" spans="1:9" x14ac:dyDescent="0.2">
      <c r="A89" s="196">
        <v>65</v>
      </c>
      <c r="B89" s="197">
        <v>10</v>
      </c>
      <c r="C89" s="198" t="s">
        <v>100</v>
      </c>
      <c r="D89" s="199" t="s">
        <v>84</v>
      </c>
    </row>
    <row r="90" spans="1:9" x14ac:dyDescent="0.2">
      <c r="A90" s="196">
        <v>66</v>
      </c>
      <c r="B90" s="197">
        <v>1106</v>
      </c>
      <c r="C90" s="198" t="s">
        <v>100</v>
      </c>
      <c r="D90" s="199" t="s">
        <v>84</v>
      </c>
    </row>
    <row r="91" spans="1:9" x14ac:dyDescent="0.2">
      <c r="A91" s="196">
        <v>67</v>
      </c>
      <c r="B91" s="197">
        <v>102</v>
      </c>
      <c r="C91" s="198" t="s">
        <v>101</v>
      </c>
      <c r="D91" s="199" t="s">
        <v>323</v>
      </c>
    </row>
    <row r="92" spans="1:9" x14ac:dyDescent="0.2">
      <c r="A92" s="196">
        <v>71</v>
      </c>
      <c r="B92" s="197">
        <v>109</v>
      </c>
      <c r="C92" s="198" t="s">
        <v>101</v>
      </c>
      <c r="D92" s="199" t="s">
        <v>84</v>
      </c>
    </row>
    <row r="93" spans="1:9" x14ac:dyDescent="0.2">
      <c r="A93" s="196">
        <v>72</v>
      </c>
      <c r="B93" s="197">
        <v>111</v>
      </c>
      <c r="C93" s="198" t="s">
        <v>101</v>
      </c>
      <c r="D93" s="199" t="s">
        <v>84</v>
      </c>
    </row>
    <row r="94" spans="1:9" x14ac:dyDescent="0.2">
      <c r="A94" s="196">
        <v>73</v>
      </c>
      <c r="B94" s="197">
        <v>156</v>
      </c>
      <c r="C94" s="198" t="s">
        <v>101</v>
      </c>
      <c r="D94" s="199" t="s">
        <v>323</v>
      </c>
    </row>
    <row r="95" spans="1:9" x14ac:dyDescent="0.2">
      <c r="A95" s="196">
        <v>74</v>
      </c>
      <c r="B95" s="197">
        <v>17</v>
      </c>
      <c r="C95" s="198" t="s">
        <v>102</v>
      </c>
      <c r="D95" s="199" t="s">
        <v>84</v>
      </c>
    </row>
    <row r="96" spans="1:9" x14ac:dyDescent="0.2">
      <c r="A96" s="196">
        <v>75</v>
      </c>
      <c r="B96" s="197">
        <v>62</v>
      </c>
      <c r="C96" s="198" t="s">
        <v>103</v>
      </c>
      <c r="D96" s="199" t="s">
        <v>84</v>
      </c>
    </row>
    <row r="97" spans="1:4" x14ac:dyDescent="0.2">
      <c r="A97" s="196">
        <v>76</v>
      </c>
      <c r="B97" s="197">
        <v>63</v>
      </c>
      <c r="C97" s="198" t="s">
        <v>103</v>
      </c>
      <c r="D97" s="199" t="s">
        <v>84</v>
      </c>
    </row>
    <row r="98" spans="1:4" x14ac:dyDescent="0.2">
      <c r="A98" s="196">
        <v>77</v>
      </c>
      <c r="B98" s="197">
        <v>134</v>
      </c>
      <c r="C98" s="198" t="s">
        <v>103</v>
      </c>
      <c r="D98" s="199" t="s">
        <v>84</v>
      </c>
    </row>
    <row r="99" spans="1:4" x14ac:dyDescent="0.2">
      <c r="A99" s="196">
        <v>78</v>
      </c>
      <c r="B99" s="197">
        <v>13</v>
      </c>
      <c r="C99" s="198" t="s">
        <v>104</v>
      </c>
      <c r="D99" s="199" t="s">
        <v>84</v>
      </c>
    </row>
    <row r="100" spans="1:4" x14ac:dyDescent="0.2">
      <c r="A100" s="196">
        <v>79</v>
      </c>
      <c r="B100" s="197">
        <v>97</v>
      </c>
      <c r="C100" s="198" t="s">
        <v>105</v>
      </c>
      <c r="D100" s="199">
        <v>2</v>
      </c>
    </row>
    <row r="101" spans="1:4" x14ac:dyDescent="0.2">
      <c r="A101" s="196">
        <v>79</v>
      </c>
      <c r="B101" s="197">
        <v>164</v>
      </c>
      <c r="C101" s="198" t="s">
        <v>105</v>
      </c>
      <c r="D101" s="199">
        <v>1</v>
      </c>
    </row>
    <row r="102" spans="1:4" x14ac:dyDescent="0.2">
      <c r="A102" s="196">
        <v>80</v>
      </c>
      <c r="B102" s="197">
        <v>96</v>
      </c>
      <c r="C102" s="198" t="s">
        <v>106</v>
      </c>
      <c r="D102" s="199" t="s">
        <v>84</v>
      </c>
    </row>
    <row r="103" spans="1:4" x14ac:dyDescent="0.2">
      <c r="A103" s="196">
        <v>81</v>
      </c>
      <c r="B103" s="197">
        <v>60</v>
      </c>
      <c r="C103" s="198" t="s">
        <v>107</v>
      </c>
      <c r="D103" s="199" t="s">
        <v>84</v>
      </c>
    </row>
    <row r="104" spans="1:4" x14ac:dyDescent="0.2">
      <c r="A104" s="196">
        <v>82</v>
      </c>
      <c r="B104" s="197">
        <v>83</v>
      </c>
      <c r="C104" s="198" t="s">
        <v>108</v>
      </c>
      <c r="D104" s="199" t="s">
        <v>84</v>
      </c>
    </row>
    <row r="105" spans="1:4" x14ac:dyDescent="0.2">
      <c r="A105" s="196">
        <v>83</v>
      </c>
      <c r="B105" s="197">
        <v>84</v>
      </c>
      <c r="C105" s="198" t="s">
        <v>108</v>
      </c>
      <c r="D105" s="199" t="s">
        <v>84</v>
      </c>
    </row>
    <row r="106" spans="1:4" x14ac:dyDescent="0.2">
      <c r="A106" s="196">
        <v>84</v>
      </c>
      <c r="B106" s="197">
        <v>85</v>
      </c>
      <c r="C106" s="198" t="s">
        <v>108</v>
      </c>
      <c r="D106" s="199" t="s">
        <v>84</v>
      </c>
    </row>
    <row r="107" spans="1:4" x14ac:dyDescent="0.2">
      <c r="A107" s="196">
        <v>85</v>
      </c>
      <c r="B107" s="197">
        <v>86</v>
      </c>
      <c r="C107" s="198" t="s">
        <v>108</v>
      </c>
      <c r="D107" s="199" t="s">
        <v>84</v>
      </c>
    </row>
    <row r="108" spans="1:4" x14ac:dyDescent="0.2">
      <c r="A108" s="196">
        <v>86</v>
      </c>
      <c r="B108" s="197">
        <v>1107</v>
      </c>
      <c r="C108" s="198" t="s">
        <v>108</v>
      </c>
      <c r="D108" s="199" t="s">
        <v>84</v>
      </c>
    </row>
    <row r="109" spans="1:4" x14ac:dyDescent="0.2">
      <c r="A109" s="196">
        <v>87</v>
      </c>
      <c r="B109" s="197">
        <v>1109</v>
      </c>
      <c r="C109" s="198" t="s">
        <v>108</v>
      </c>
      <c r="D109" s="199" t="s">
        <v>84</v>
      </c>
    </row>
    <row r="110" spans="1:4" x14ac:dyDescent="0.2">
      <c r="A110" s="196">
        <v>88</v>
      </c>
      <c r="B110" s="197">
        <v>1113</v>
      </c>
      <c r="C110" s="198" t="s">
        <v>108</v>
      </c>
      <c r="D110" s="199" t="s">
        <v>84</v>
      </c>
    </row>
    <row r="111" spans="1:4" x14ac:dyDescent="0.2">
      <c r="A111" s="196">
        <v>91</v>
      </c>
      <c r="B111" s="197">
        <v>3</v>
      </c>
      <c r="C111" s="198" t="s">
        <v>109</v>
      </c>
      <c r="D111" s="199" t="s">
        <v>84</v>
      </c>
    </row>
    <row r="112" spans="1:4" x14ac:dyDescent="0.2">
      <c r="A112" s="196">
        <v>92</v>
      </c>
      <c r="B112" s="197">
        <v>4</v>
      </c>
      <c r="C112" s="198" t="s">
        <v>109</v>
      </c>
      <c r="D112" s="199" t="s">
        <v>84</v>
      </c>
    </row>
    <row r="113" spans="1:4" x14ac:dyDescent="0.2">
      <c r="A113" s="196">
        <v>93</v>
      </c>
      <c r="B113" s="197">
        <v>30</v>
      </c>
      <c r="C113" s="198" t="s">
        <v>110</v>
      </c>
      <c r="D113" s="199">
        <v>1</v>
      </c>
    </row>
    <row r="114" spans="1:4" x14ac:dyDescent="0.2">
      <c r="A114" s="196">
        <v>93</v>
      </c>
      <c r="B114" s="197">
        <v>214</v>
      </c>
      <c r="C114" s="198" t="s">
        <v>110</v>
      </c>
      <c r="D114" s="199">
        <v>2</v>
      </c>
    </row>
    <row r="115" spans="1:4" x14ac:dyDescent="0.2">
      <c r="A115" s="196">
        <v>94</v>
      </c>
      <c r="B115" s="197">
        <v>1108</v>
      </c>
      <c r="C115" s="198" t="s">
        <v>109</v>
      </c>
      <c r="D115" s="199" t="s">
        <v>84</v>
      </c>
    </row>
    <row r="116" spans="1:4" x14ac:dyDescent="0.2">
      <c r="A116" s="196">
        <v>95</v>
      </c>
      <c r="B116" s="197">
        <v>1110</v>
      </c>
      <c r="C116" s="198" t="s">
        <v>109</v>
      </c>
      <c r="D116" s="199" t="s">
        <v>84</v>
      </c>
    </row>
    <row r="117" spans="1:4" x14ac:dyDescent="0.2">
      <c r="A117" s="196">
        <v>96</v>
      </c>
      <c r="B117" s="197">
        <v>1114</v>
      </c>
      <c r="C117" s="198" t="s">
        <v>109</v>
      </c>
      <c r="D117" s="199" t="s">
        <v>84</v>
      </c>
    </row>
    <row r="118" spans="1:4" x14ac:dyDescent="0.2">
      <c r="A118" s="196">
        <v>97</v>
      </c>
      <c r="B118" s="197">
        <v>54</v>
      </c>
      <c r="C118" s="198" t="s">
        <v>111</v>
      </c>
      <c r="D118" s="199" t="s">
        <v>84</v>
      </c>
    </row>
    <row r="119" spans="1:4" x14ac:dyDescent="0.2">
      <c r="A119" s="196">
        <v>98</v>
      </c>
      <c r="B119" s="197">
        <v>12</v>
      </c>
      <c r="C119" s="198" t="s">
        <v>112</v>
      </c>
      <c r="D119" s="199" t="s">
        <v>84</v>
      </c>
    </row>
    <row r="120" spans="1:4" x14ac:dyDescent="0.2">
      <c r="A120" s="196">
        <v>99</v>
      </c>
      <c r="B120" s="197">
        <v>75</v>
      </c>
      <c r="C120" s="198" t="s">
        <v>113</v>
      </c>
      <c r="D120" s="199" t="s">
        <v>322</v>
      </c>
    </row>
    <row r="121" spans="1:4" x14ac:dyDescent="0.2">
      <c r="A121" s="196">
        <v>100</v>
      </c>
      <c r="B121" s="197">
        <v>76</v>
      </c>
      <c r="C121" s="198" t="s">
        <v>113</v>
      </c>
      <c r="D121" s="199" t="s">
        <v>322</v>
      </c>
    </row>
    <row r="122" spans="1:4" x14ac:dyDescent="0.2">
      <c r="A122" s="196">
        <v>101</v>
      </c>
      <c r="B122" s="197">
        <v>7</v>
      </c>
      <c r="C122" s="198" t="s">
        <v>114</v>
      </c>
      <c r="D122" s="199" t="s">
        <v>84</v>
      </c>
    </row>
    <row r="123" spans="1:4" x14ac:dyDescent="0.2">
      <c r="A123" s="196">
        <v>102</v>
      </c>
      <c r="B123" s="197">
        <v>8</v>
      </c>
      <c r="C123" s="198" t="s">
        <v>114</v>
      </c>
      <c r="D123" s="199" t="s">
        <v>84</v>
      </c>
    </row>
    <row r="124" spans="1:4" x14ac:dyDescent="0.2">
      <c r="A124" s="196">
        <v>103</v>
      </c>
      <c r="B124" s="197">
        <v>9</v>
      </c>
      <c r="C124" s="198" t="s">
        <v>114</v>
      </c>
      <c r="D124" s="199" t="s">
        <v>84</v>
      </c>
    </row>
    <row r="125" spans="1:4" x14ac:dyDescent="0.2">
      <c r="A125" s="196">
        <v>104</v>
      </c>
      <c r="B125" s="197">
        <v>61</v>
      </c>
      <c r="C125" s="198" t="s">
        <v>115</v>
      </c>
      <c r="D125" s="199" t="s">
        <v>323</v>
      </c>
    </row>
    <row r="126" spans="1:4" x14ac:dyDescent="0.2">
      <c r="A126" s="196">
        <v>105</v>
      </c>
      <c r="B126" s="197">
        <v>65</v>
      </c>
      <c r="C126" s="198" t="s">
        <v>115</v>
      </c>
      <c r="D126" s="199" t="s">
        <v>84</v>
      </c>
    </row>
    <row r="127" spans="1:4" x14ac:dyDescent="0.2">
      <c r="A127" s="196">
        <v>106</v>
      </c>
      <c r="B127" s="197">
        <v>66</v>
      </c>
      <c r="C127" s="198" t="s">
        <v>115</v>
      </c>
      <c r="D127" s="199" t="s">
        <v>323</v>
      </c>
    </row>
    <row r="128" spans="1:4" x14ac:dyDescent="0.2">
      <c r="A128" s="196">
        <v>107</v>
      </c>
      <c r="B128" s="197">
        <v>67</v>
      </c>
      <c r="C128" s="198" t="s">
        <v>115</v>
      </c>
      <c r="D128" s="199" t="s">
        <v>323</v>
      </c>
    </row>
    <row r="129" spans="1:4" x14ac:dyDescent="0.2">
      <c r="A129" s="196">
        <v>108</v>
      </c>
      <c r="B129" s="197">
        <v>68</v>
      </c>
      <c r="C129" s="198" t="s">
        <v>115</v>
      </c>
      <c r="D129" s="199" t="s">
        <v>323</v>
      </c>
    </row>
    <row r="130" spans="1:4" x14ac:dyDescent="0.2">
      <c r="A130" s="196">
        <v>109</v>
      </c>
      <c r="B130" s="197">
        <v>69</v>
      </c>
      <c r="C130" s="198" t="s">
        <v>115</v>
      </c>
      <c r="D130" s="199" t="s">
        <v>84</v>
      </c>
    </row>
    <row r="131" spans="1:4" x14ac:dyDescent="0.2">
      <c r="A131" s="196">
        <v>110</v>
      </c>
      <c r="B131" s="197">
        <v>1348</v>
      </c>
      <c r="C131" s="198" t="s">
        <v>115</v>
      </c>
      <c r="D131" s="199" t="s">
        <v>84</v>
      </c>
    </row>
    <row r="132" spans="1:4" x14ac:dyDescent="0.2">
      <c r="A132" s="196">
        <v>111</v>
      </c>
      <c r="B132" s="197">
        <v>91</v>
      </c>
      <c r="C132" s="198" t="s">
        <v>116</v>
      </c>
      <c r="D132" s="199" t="s">
        <v>84</v>
      </c>
    </row>
    <row r="133" spans="1:4" x14ac:dyDescent="0.2">
      <c r="A133" s="196">
        <v>112</v>
      </c>
      <c r="B133" s="197">
        <v>22</v>
      </c>
      <c r="C133" s="198" t="s">
        <v>117</v>
      </c>
      <c r="D133" s="199" t="s">
        <v>322</v>
      </c>
    </row>
    <row r="134" spans="1:4" x14ac:dyDescent="0.2">
      <c r="A134" s="196">
        <v>113</v>
      </c>
      <c r="B134" s="197">
        <v>23</v>
      </c>
      <c r="C134" s="198" t="s">
        <v>117</v>
      </c>
      <c r="D134" s="199" t="s">
        <v>322</v>
      </c>
    </row>
    <row r="135" spans="1:4" x14ac:dyDescent="0.2">
      <c r="A135" s="196">
        <v>115</v>
      </c>
      <c r="B135" s="197">
        <v>25</v>
      </c>
      <c r="C135" s="198" t="s">
        <v>117</v>
      </c>
      <c r="D135" s="199" t="s">
        <v>84</v>
      </c>
    </row>
    <row r="136" spans="1:4" x14ac:dyDescent="0.2">
      <c r="A136" s="196">
        <v>116</v>
      </c>
      <c r="B136" s="197">
        <v>26</v>
      </c>
      <c r="C136" s="198" t="s">
        <v>117</v>
      </c>
      <c r="D136" s="199" t="s">
        <v>84</v>
      </c>
    </row>
    <row r="137" spans="1:4" x14ac:dyDescent="0.2">
      <c r="A137" s="196">
        <v>117</v>
      </c>
      <c r="B137" s="197">
        <v>1349</v>
      </c>
      <c r="C137" s="198" t="s">
        <v>117</v>
      </c>
      <c r="D137" s="199" t="s">
        <v>84</v>
      </c>
    </row>
    <row r="138" spans="1:4" x14ac:dyDescent="0.2">
      <c r="A138" s="196">
        <v>118</v>
      </c>
      <c r="B138" s="197">
        <v>6</v>
      </c>
      <c r="C138" s="198" t="s">
        <v>118</v>
      </c>
      <c r="D138" s="199" t="s">
        <v>84</v>
      </c>
    </row>
    <row r="139" spans="1:4" x14ac:dyDescent="0.2">
      <c r="A139" s="196">
        <v>119</v>
      </c>
      <c r="B139" s="197">
        <v>1350</v>
      </c>
      <c r="C139" s="198" t="s">
        <v>118</v>
      </c>
      <c r="D139" s="199" t="s">
        <v>84</v>
      </c>
    </row>
    <row r="140" spans="1:4" x14ac:dyDescent="0.2">
      <c r="A140" s="196">
        <v>120</v>
      </c>
      <c r="B140" s="197">
        <v>11</v>
      </c>
      <c r="C140" s="198" t="s">
        <v>91</v>
      </c>
      <c r="D140" s="199" t="s">
        <v>84</v>
      </c>
    </row>
    <row r="141" spans="1:4" x14ac:dyDescent="0.2">
      <c r="A141" s="196">
        <v>121</v>
      </c>
      <c r="B141" s="197">
        <v>26</v>
      </c>
      <c r="C141" s="198" t="s">
        <v>119</v>
      </c>
      <c r="D141" s="199">
        <v>2</v>
      </c>
    </row>
    <row r="142" spans="1:4" x14ac:dyDescent="0.2">
      <c r="A142" s="196">
        <v>121</v>
      </c>
      <c r="B142" s="197">
        <v>224</v>
      </c>
      <c r="C142" s="198" t="s">
        <v>119</v>
      </c>
      <c r="D142" s="199">
        <v>1</v>
      </c>
    </row>
    <row r="143" spans="1:4" x14ac:dyDescent="0.2">
      <c r="A143" s="196">
        <v>122</v>
      </c>
      <c r="B143" s="197">
        <v>201</v>
      </c>
      <c r="C143" s="198" t="s">
        <v>120</v>
      </c>
      <c r="D143" s="199">
        <v>1</v>
      </c>
    </row>
    <row r="144" spans="1:4" x14ac:dyDescent="0.2">
      <c r="A144" s="196">
        <v>122</v>
      </c>
      <c r="B144" s="197">
        <v>245</v>
      </c>
      <c r="C144" s="198" t="s">
        <v>120</v>
      </c>
      <c r="D144" s="199">
        <v>2</v>
      </c>
    </row>
    <row r="145" spans="1:4" x14ac:dyDescent="0.2">
      <c r="A145" s="196">
        <v>123</v>
      </c>
      <c r="B145" s="197">
        <v>1307</v>
      </c>
      <c r="C145" s="198" t="s">
        <v>121</v>
      </c>
      <c r="D145" s="199">
        <v>1</v>
      </c>
    </row>
    <row r="146" spans="1:4" x14ac:dyDescent="0.2">
      <c r="A146" s="196">
        <v>124</v>
      </c>
      <c r="B146" s="197">
        <v>1319</v>
      </c>
      <c r="C146" s="198" t="s">
        <v>121</v>
      </c>
      <c r="D146" s="199">
        <v>1</v>
      </c>
    </row>
    <row r="147" spans="1:4" x14ac:dyDescent="0.2">
      <c r="A147" s="196">
        <v>125</v>
      </c>
      <c r="B147" s="197">
        <v>1315</v>
      </c>
      <c r="C147" s="198" t="s">
        <v>121</v>
      </c>
      <c r="D147" s="199">
        <v>1</v>
      </c>
    </row>
    <row r="148" spans="1:4" x14ac:dyDescent="0.2">
      <c r="A148" s="196">
        <v>126</v>
      </c>
      <c r="B148" s="197">
        <v>1193</v>
      </c>
      <c r="C148" s="198" t="s">
        <v>122</v>
      </c>
      <c r="D148" s="199">
        <v>1</v>
      </c>
    </row>
    <row r="149" spans="1:4" x14ac:dyDescent="0.2">
      <c r="A149" s="196">
        <v>126</v>
      </c>
      <c r="B149" s="197">
        <v>1194</v>
      </c>
      <c r="C149" s="198" t="s">
        <v>122</v>
      </c>
      <c r="D149" s="199">
        <v>2</v>
      </c>
    </row>
    <row r="150" spans="1:4" x14ac:dyDescent="0.2">
      <c r="A150" s="196">
        <v>127</v>
      </c>
      <c r="B150" s="197">
        <v>80</v>
      </c>
      <c r="C150" s="198" t="s">
        <v>123</v>
      </c>
      <c r="D150" s="199" t="s">
        <v>323</v>
      </c>
    </row>
    <row r="151" spans="1:4" x14ac:dyDescent="0.2">
      <c r="A151" s="196">
        <v>127</v>
      </c>
      <c r="B151" s="197">
        <v>148</v>
      </c>
      <c r="C151" s="198" t="s">
        <v>123</v>
      </c>
      <c r="D151" s="199">
        <v>1</v>
      </c>
    </row>
    <row r="152" spans="1:4" x14ac:dyDescent="0.2">
      <c r="A152" s="196">
        <v>127</v>
      </c>
      <c r="B152" s="197">
        <v>221</v>
      </c>
      <c r="C152" s="198" t="s">
        <v>123</v>
      </c>
      <c r="D152" s="199" t="s">
        <v>325</v>
      </c>
    </row>
    <row r="153" spans="1:4" x14ac:dyDescent="0.2">
      <c r="A153" s="196">
        <v>128</v>
      </c>
      <c r="B153" s="197">
        <v>1120</v>
      </c>
      <c r="C153" s="198" t="s">
        <v>124</v>
      </c>
      <c r="D153" s="199">
        <v>1</v>
      </c>
    </row>
    <row r="154" spans="1:4" x14ac:dyDescent="0.2">
      <c r="A154" s="196">
        <v>128</v>
      </c>
      <c r="B154" s="197">
        <v>1121</v>
      </c>
      <c r="C154" s="198" t="s">
        <v>124</v>
      </c>
      <c r="D154" s="199">
        <v>1</v>
      </c>
    </row>
    <row r="155" spans="1:4" x14ac:dyDescent="0.2">
      <c r="A155" s="196">
        <v>128</v>
      </c>
      <c r="B155" s="197">
        <v>1122</v>
      </c>
      <c r="C155" s="198" t="s">
        <v>124</v>
      </c>
      <c r="D155" s="199">
        <v>2</v>
      </c>
    </row>
    <row r="156" spans="1:4" x14ac:dyDescent="0.2">
      <c r="A156" s="196">
        <v>129</v>
      </c>
      <c r="B156" s="197">
        <v>169</v>
      </c>
      <c r="C156" s="198" t="s">
        <v>123</v>
      </c>
      <c r="D156" s="199">
        <v>1</v>
      </c>
    </row>
    <row r="157" spans="1:4" x14ac:dyDescent="0.2">
      <c r="A157" s="196">
        <v>129</v>
      </c>
      <c r="B157" s="197">
        <v>202</v>
      </c>
      <c r="C157" s="198" t="s">
        <v>123</v>
      </c>
      <c r="D157" s="199">
        <v>1</v>
      </c>
    </row>
    <row r="158" spans="1:4" x14ac:dyDescent="0.2">
      <c r="A158" s="196">
        <v>129</v>
      </c>
      <c r="B158" s="197">
        <v>222</v>
      </c>
      <c r="C158" s="198" t="s">
        <v>123</v>
      </c>
      <c r="D158" s="199">
        <v>2</v>
      </c>
    </row>
    <row r="159" spans="1:4" x14ac:dyDescent="0.2">
      <c r="A159" s="196">
        <v>130</v>
      </c>
      <c r="B159" s="197">
        <v>1308</v>
      </c>
      <c r="C159" s="198" t="s">
        <v>125</v>
      </c>
      <c r="D159" s="199">
        <v>1</v>
      </c>
    </row>
    <row r="160" spans="1:4" x14ac:dyDescent="0.2">
      <c r="A160" s="196">
        <v>130</v>
      </c>
      <c r="B160" s="197">
        <v>1309</v>
      </c>
      <c r="C160" s="198" t="s">
        <v>125</v>
      </c>
      <c r="D160" s="199">
        <v>1</v>
      </c>
    </row>
    <row r="161" spans="1:4" x14ac:dyDescent="0.2">
      <c r="A161" s="196">
        <v>130</v>
      </c>
      <c r="B161" s="197">
        <v>1310</v>
      </c>
      <c r="C161" s="198" t="s">
        <v>125</v>
      </c>
      <c r="D161" s="199">
        <v>2</v>
      </c>
    </row>
    <row r="162" spans="1:4" x14ac:dyDescent="0.2">
      <c r="A162" s="196">
        <v>131</v>
      </c>
      <c r="B162" s="197">
        <v>1311</v>
      </c>
      <c r="C162" s="198" t="s">
        <v>125</v>
      </c>
      <c r="D162" s="199">
        <v>1</v>
      </c>
    </row>
    <row r="163" spans="1:4" x14ac:dyDescent="0.2">
      <c r="A163" s="196">
        <v>131</v>
      </c>
      <c r="B163" s="197">
        <v>1312</v>
      </c>
      <c r="C163" s="198" t="s">
        <v>125</v>
      </c>
      <c r="D163" s="199">
        <v>1</v>
      </c>
    </row>
    <row r="164" spans="1:4" x14ac:dyDescent="0.2">
      <c r="A164" s="196">
        <v>131</v>
      </c>
      <c r="B164" s="197">
        <v>1313</v>
      </c>
      <c r="C164" s="198" t="s">
        <v>125</v>
      </c>
      <c r="D164" s="199">
        <v>2</v>
      </c>
    </row>
    <row r="165" spans="1:4" x14ac:dyDescent="0.2">
      <c r="A165" s="196">
        <v>132</v>
      </c>
      <c r="B165" s="197">
        <v>92</v>
      </c>
      <c r="C165" s="198" t="s">
        <v>126</v>
      </c>
      <c r="D165" s="199" t="s">
        <v>322</v>
      </c>
    </row>
    <row r="166" spans="1:4" x14ac:dyDescent="0.2">
      <c r="A166" s="196">
        <v>132</v>
      </c>
      <c r="B166" s="197">
        <v>210</v>
      </c>
      <c r="C166" s="198" t="s">
        <v>126</v>
      </c>
      <c r="D166" s="199">
        <v>2</v>
      </c>
    </row>
    <row r="167" spans="1:4" x14ac:dyDescent="0.2">
      <c r="A167" s="196">
        <v>132</v>
      </c>
      <c r="B167" s="197">
        <v>234</v>
      </c>
      <c r="C167" s="198" t="s">
        <v>126</v>
      </c>
      <c r="D167" s="199" t="s">
        <v>322</v>
      </c>
    </row>
    <row r="168" spans="1:4" x14ac:dyDescent="0.2">
      <c r="A168" s="196">
        <v>132</v>
      </c>
      <c r="B168" s="197">
        <v>236</v>
      </c>
      <c r="C168" s="198" t="s">
        <v>126</v>
      </c>
      <c r="D168" s="199" t="s">
        <v>322</v>
      </c>
    </row>
    <row r="169" spans="1:4" x14ac:dyDescent="0.2">
      <c r="A169" s="196">
        <v>133</v>
      </c>
      <c r="B169" s="197">
        <v>92</v>
      </c>
      <c r="C169" s="198" t="s">
        <v>126</v>
      </c>
      <c r="D169" s="199">
        <v>1</v>
      </c>
    </row>
    <row r="170" spans="1:4" x14ac:dyDescent="0.2">
      <c r="A170" s="196">
        <v>133</v>
      </c>
      <c r="B170" s="197">
        <v>210</v>
      </c>
      <c r="C170" s="198" t="s">
        <v>126</v>
      </c>
      <c r="D170" s="199">
        <v>2</v>
      </c>
    </row>
    <row r="171" spans="1:4" x14ac:dyDescent="0.2">
      <c r="A171" s="196">
        <v>133</v>
      </c>
      <c r="B171" s="197">
        <v>233</v>
      </c>
      <c r="C171" s="198" t="s">
        <v>126</v>
      </c>
      <c r="D171" s="199">
        <v>1</v>
      </c>
    </row>
    <row r="172" spans="1:4" x14ac:dyDescent="0.2">
      <c r="A172" s="196">
        <v>133</v>
      </c>
      <c r="B172" s="197">
        <v>246</v>
      </c>
      <c r="C172" s="198" t="s">
        <v>126</v>
      </c>
      <c r="D172" s="199">
        <v>1</v>
      </c>
    </row>
    <row r="173" spans="1:4" x14ac:dyDescent="0.2">
      <c r="A173" s="196">
        <v>134</v>
      </c>
      <c r="B173" s="197">
        <v>101</v>
      </c>
      <c r="C173" s="198" t="s">
        <v>126</v>
      </c>
      <c r="D173" s="199">
        <v>1</v>
      </c>
    </row>
    <row r="174" spans="1:4" x14ac:dyDescent="0.2">
      <c r="A174" s="196">
        <v>134</v>
      </c>
      <c r="B174" s="197">
        <v>210</v>
      </c>
      <c r="C174" s="198" t="s">
        <v>126</v>
      </c>
      <c r="D174" s="199">
        <v>2</v>
      </c>
    </row>
    <row r="175" spans="1:4" x14ac:dyDescent="0.2">
      <c r="A175" s="196">
        <v>134</v>
      </c>
      <c r="B175" s="197">
        <v>232</v>
      </c>
      <c r="C175" s="198" t="s">
        <v>126</v>
      </c>
      <c r="D175" s="199">
        <v>1</v>
      </c>
    </row>
    <row r="176" spans="1:4" x14ac:dyDescent="0.2">
      <c r="A176" s="196">
        <v>134</v>
      </c>
      <c r="B176" s="197">
        <v>250</v>
      </c>
      <c r="C176" s="198" t="s">
        <v>126</v>
      </c>
      <c r="D176" s="199">
        <v>1</v>
      </c>
    </row>
    <row r="177" spans="1:4" x14ac:dyDescent="0.2">
      <c r="A177" s="196">
        <v>135</v>
      </c>
      <c r="B177" s="197">
        <v>38</v>
      </c>
      <c r="C177" s="198" t="s">
        <v>126</v>
      </c>
      <c r="D177" s="199">
        <v>1</v>
      </c>
    </row>
    <row r="178" spans="1:4" x14ac:dyDescent="0.2">
      <c r="A178" s="196">
        <v>135</v>
      </c>
      <c r="B178" s="197">
        <v>80</v>
      </c>
      <c r="C178" s="198" t="s">
        <v>126</v>
      </c>
      <c r="D178" s="199">
        <v>1</v>
      </c>
    </row>
    <row r="179" spans="1:4" x14ac:dyDescent="0.2">
      <c r="A179" s="196">
        <v>135</v>
      </c>
      <c r="B179" s="197">
        <v>221</v>
      </c>
      <c r="C179" s="198" t="s">
        <v>126</v>
      </c>
      <c r="D179" s="199" t="s">
        <v>325</v>
      </c>
    </row>
    <row r="180" spans="1:4" x14ac:dyDescent="0.2">
      <c r="A180" s="196">
        <v>135</v>
      </c>
      <c r="B180" s="197">
        <v>247</v>
      </c>
      <c r="C180" s="198" t="s">
        <v>126</v>
      </c>
      <c r="D180" s="199">
        <v>1</v>
      </c>
    </row>
    <row r="181" spans="1:4" x14ac:dyDescent="0.2">
      <c r="A181" s="196">
        <v>136</v>
      </c>
      <c r="B181" s="197">
        <v>124</v>
      </c>
      <c r="C181" s="198" t="s">
        <v>126</v>
      </c>
      <c r="D181" s="199">
        <v>1</v>
      </c>
    </row>
    <row r="182" spans="1:4" x14ac:dyDescent="0.2">
      <c r="A182" s="196">
        <v>136</v>
      </c>
      <c r="B182" s="197">
        <v>202</v>
      </c>
      <c r="C182" s="198" t="s">
        <v>126</v>
      </c>
      <c r="D182" s="199">
        <v>1</v>
      </c>
    </row>
    <row r="183" spans="1:4" x14ac:dyDescent="0.2">
      <c r="A183" s="196">
        <v>136</v>
      </c>
      <c r="B183" s="197">
        <v>222</v>
      </c>
      <c r="C183" s="198" t="s">
        <v>126</v>
      </c>
      <c r="D183" s="199">
        <v>2</v>
      </c>
    </row>
    <row r="184" spans="1:4" x14ac:dyDescent="0.2">
      <c r="A184" s="196">
        <v>136</v>
      </c>
      <c r="B184" s="197">
        <v>246</v>
      </c>
      <c r="C184" s="198" t="s">
        <v>126</v>
      </c>
      <c r="D184" s="199">
        <v>1</v>
      </c>
    </row>
    <row r="185" spans="1:4" x14ac:dyDescent="0.2">
      <c r="A185" s="196">
        <v>137</v>
      </c>
      <c r="B185" s="197">
        <v>203</v>
      </c>
      <c r="C185" s="198" t="s">
        <v>126</v>
      </c>
      <c r="D185" s="199" t="s">
        <v>127</v>
      </c>
    </row>
    <row r="186" spans="1:4" x14ac:dyDescent="0.2">
      <c r="A186" s="196">
        <v>137</v>
      </c>
      <c r="B186" s="197">
        <v>222</v>
      </c>
      <c r="C186" s="198" t="s">
        <v>126</v>
      </c>
      <c r="D186" s="199" t="s">
        <v>127</v>
      </c>
    </row>
    <row r="187" spans="1:4" x14ac:dyDescent="0.2">
      <c r="A187" s="196">
        <v>137</v>
      </c>
      <c r="B187" s="197">
        <v>223</v>
      </c>
      <c r="C187" s="198" t="s">
        <v>126</v>
      </c>
      <c r="D187" s="199" t="s">
        <v>127</v>
      </c>
    </row>
    <row r="188" spans="1:4" x14ac:dyDescent="0.2">
      <c r="A188" s="196">
        <v>137</v>
      </c>
      <c r="B188" s="197">
        <v>229</v>
      </c>
      <c r="C188" s="198" t="s">
        <v>126</v>
      </c>
      <c r="D188" s="199" t="s">
        <v>127</v>
      </c>
    </row>
    <row r="189" spans="1:4" x14ac:dyDescent="0.2">
      <c r="A189" s="196">
        <v>138</v>
      </c>
      <c r="B189" s="197">
        <v>5</v>
      </c>
      <c r="C189" s="198" t="s">
        <v>126</v>
      </c>
      <c r="D189" s="199" t="s">
        <v>322</v>
      </c>
    </row>
    <row r="190" spans="1:4" x14ac:dyDescent="0.2">
      <c r="A190" s="196">
        <v>138</v>
      </c>
      <c r="B190" s="197">
        <v>88</v>
      </c>
      <c r="C190" s="198" t="s">
        <v>126</v>
      </c>
      <c r="D190" s="199" t="s">
        <v>322</v>
      </c>
    </row>
    <row r="191" spans="1:4" x14ac:dyDescent="0.2">
      <c r="A191" s="196">
        <v>138</v>
      </c>
      <c r="B191" s="197">
        <v>208</v>
      </c>
      <c r="C191" s="198" t="s">
        <v>126</v>
      </c>
      <c r="D191" s="199">
        <v>2</v>
      </c>
    </row>
    <row r="192" spans="1:4" x14ac:dyDescent="0.2">
      <c r="A192" s="196">
        <v>138</v>
      </c>
      <c r="B192" s="197">
        <v>235</v>
      </c>
      <c r="C192" s="198" t="s">
        <v>126</v>
      </c>
      <c r="D192" s="199" t="s">
        <v>322</v>
      </c>
    </row>
    <row r="193" spans="1:4" x14ac:dyDescent="0.2">
      <c r="A193" s="196">
        <v>140</v>
      </c>
      <c r="B193" s="197">
        <v>1395</v>
      </c>
      <c r="C193" s="198" t="s">
        <v>110</v>
      </c>
      <c r="D193" s="199">
        <v>2</v>
      </c>
    </row>
    <row r="194" spans="1:4" x14ac:dyDescent="0.2">
      <c r="A194" s="196">
        <v>140</v>
      </c>
      <c r="B194" s="197">
        <v>1396</v>
      </c>
      <c r="C194" s="198" t="s">
        <v>110</v>
      </c>
      <c r="D194" s="199">
        <v>1</v>
      </c>
    </row>
    <row r="195" spans="1:4" x14ac:dyDescent="0.2">
      <c r="A195" s="196">
        <v>141</v>
      </c>
      <c r="B195" s="197">
        <v>189</v>
      </c>
      <c r="C195" s="198" t="s">
        <v>128</v>
      </c>
      <c r="D195" s="199">
        <v>1</v>
      </c>
    </row>
    <row r="196" spans="1:4" x14ac:dyDescent="0.2">
      <c r="A196" s="196">
        <v>141</v>
      </c>
      <c r="B196" s="197">
        <v>210</v>
      </c>
      <c r="C196" s="198" t="s">
        <v>128</v>
      </c>
      <c r="D196" s="199">
        <v>2</v>
      </c>
    </row>
    <row r="197" spans="1:4" x14ac:dyDescent="0.2">
      <c r="A197" s="196">
        <v>141</v>
      </c>
      <c r="B197" s="197">
        <v>233</v>
      </c>
      <c r="C197" s="198" t="s">
        <v>128</v>
      </c>
      <c r="D197" s="199">
        <v>1</v>
      </c>
    </row>
    <row r="198" spans="1:4" x14ac:dyDescent="0.2">
      <c r="A198" s="196">
        <v>141</v>
      </c>
      <c r="B198" s="197">
        <v>249</v>
      </c>
      <c r="C198" s="198" t="s">
        <v>128</v>
      </c>
      <c r="D198" s="199">
        <v>1</v>
      </c>
    </row>
    <row r="199" spans="1:4" x14ac:dyDescent="0.2">
      <c r="A199" s="196">
        <v>141</v>
      </c>
      <c r="B199" s="197">
        <v>252</v>
      </c>
      <c r="C199" s="198" t="s">
        <v>128</v>
      </c>
      <c r="D199" s="199">
        <v>1</v>
      </c>
    </row>
    <row r="200" spans="1:4" x14ac:dyDescent="0.2">
      <c r="A200" s="196">
        <v>142</v>
      </c>
      <c r="B200" s="197">
        <v>132</v>
      </c>
      <c r="C200" s="198" t="s">
        <v>128</v>
      </c>
      <c r="D200" s="199">
        <v>1</v>
      </c>
    </row>
    <row r="201" spans="1:4" x14ac:dyDescent="0.2">
      <c r="A201" s="196">
        <v>142</v>
      </c>
      <c r="B201" s="197">
        <v>206</v>
      </c>
      <c r="C201" s="198" t="s">
        <v>128</v>
      </c>
      <c r="D201" s="199">
        <v>2</v>
      </c>
    </row>
    <row r="202" spans="1:4" x14ac:dyDescent="0.2">
      <c r="A202" s="196">
        <v>142</v>
      </c>
      <c r="B202" s="197">
        <v>230</v>
      </c>
      <c r="C202" s="198" t="s">
        <v>128</v>
      </c>
      <c r="D202" s="199">
        <v>1</v>
      </c>
    </row>
    <row r="203" spans="1:4" x14ac:dyDescent="0.2">
      <c r="A203" s="196">
        <v>142</v>
      </c>
      <c r="B203" s="197">
        <v>249</v>
      </c>
      <c r="C203" s="198" t="s">
        <v>128</v>
      </c>
      <c r="D203" s="199">
        <v>1</v>
      </c>
    </row>
    <row r="204" spans="1:4" x14ac:dyDescent="0.2">
      <c r="A204" s="196">
        <v>142</v>
      </c>
      <c r="B204" s="197">
        <v>252</v>
      </c>
      <c r="C204" s="198" t="s">
        <v>128</v>
      </c>
      <c r="D204" s="199">
        <v>1</v>
      </c>
    </row>
    <row r="205" spans="1:4" x14ac:dyDescent="0.2">
      <c r="A205" s="196">
        <v>143</v>
      </c>
      <c r="B205" s="197">
        <v>47</v>
      </c>
      <c r="C205" s="198" t="s">
        <v>113</v>
      </c>
      <c r="D205" s="199" t="s">
        <v>84</v>
      </c>
    </row>
    <row r="206" spans="1:4" x14ac:dyDescent="0.2">
      <c r="A206" s="196">
        <v>144</v>
      </c>
      <c r="B206" s="197">
        <v>93</v>
      </c>
      <c r="C206" s="198" t="s">
        <v>129</v>
      </c>
      <c r="D206" s="199">
        <v>1</v>
      </c>
    </row>
    <row r="207" spans="1:4" x14ac:dyDescent="0.2">
      <c r="A207" s="196">
        <v>144</v>
      </c>
      <c r="B207" s="197">
        <v>208</v>
      </c>
      <c r="C207" s="198" t="s">
        <v>129</v>
      </c>
      <c r="D207" s="199">
        <v>2</v>
      </c>
    </row>
    <row r="208" spans="1:4" x14ac:dyDescent="0.2">
      <c r="A208" s="196">
        <v>144</v>
      </c>
      <c r="B208" s="197">
        <v>239</v>
      </c>
      <c r="C208" s="198" t="s">
        <v>129</v>
      </c>
      <c r="D208" s="199">
        <v>1</v>
      </c>
    </row>
    <row r="209" spans="1:4" x14ac:dyDescent="0.2">
      <c r="A209" s="196">
        <v>144</v>
      </c>
      <c r="B209" s="197">
        <v>243</v>
      </c>
      <c r="C209" s="198" t="s">
        <v>129</v>
      </c>
      <c r="D209" s="199">
        <v>1</v>
      </c>
    </row>
    <row r="210" spans="1:4" x14ac:dyDescent="0.2">
      <c r="A210" s="196">
        <v>144</v>
      </c>
      <c r="B210" s="197">
        <v>248</v>
      </c>
      <c r="C210" s="198" t="s">
        <v>129</v>
      </c>
      <c r="D210" s="199">
        <v>1</v>
      </c>
    </row>
    <row r="211" spans="1:4" x14ac:dyDescent="0.2">
      <c r="A211" s="196">
        <v>144</v>
      </c>
      <c r="B211" s="197">
        <v>251</v>
      </c>
      <c r="C211" s="198" t="s">
        <v>129</v>
      </c>
      <c r="D211" s="199">
        <v>1</v>
      </c>
    </row>
    <row r="212" spans="1:4" x14ac:dyDescent="0.2">
      <c r="A212" s="196">
        <v>145</v>
      </c>
      <c r="B212" s="197">
        <v>210</v>
      </c>
      <c r="C212" s="198" t="s">
        <v>129</v>
      </c>
      <c r="D212" s="199">
        <v>2</v>
      </c>
    </row>
    <row r="213" spans="1:4" x14ac:dyDescent="0.2">
      <c r="A213" s="196">
        <v>145</v>
      </c>
      <c r="B213" s="197">
        <v>249</v>
      </c>
      <c r="C213" s="198" t="s">
        <v>129</v>
      </c>
      <c r="D213" s="199">
        <v>1</v>
      </c>
    </row>
    <row r="214" spans="1:4" x14ac:dyDescent="0.2">
      <c r="A214" s="196">
        <v>145</v>
      </c>
      <c r="B214" s="197">
        <v>92</v>
      </c>
      <c r="C214" s="198" t="s">
        <v>129</v>
      </c>
      <c r="D214" s="199" t="s">
        <v>322</v>
      </c>
    </row>
    <row r="215" spans="1:4" x14ac:dyDescent="0.2">
      <c r="A215" s="196">
        <v>145</v>
      </c>
      <c r="B215" s="197">
        <v>240</v>
      </c>
      <c r="C215" s="198" t="s">
        <v>129</v>
      </c>
      <c r="D215" s="199" t="s">
        <v>322</v>
      </c>
    </row>
    <row r="216" spans="1:4" x14ac:dyDescent="0.2">
      <c r="A216" s="196">
        <v>145</v>
      </c>
      <c r="B216" s="197">
        <v>244</v>
      </c>
      <c r="C216" s="198" t="s">
        <v>129</v>
      </c>
      <c r="D216" s="199" t="s">
        <v>322</v>
      </c>
    </row>
    <row r="217" spans="1:4" x14ac:dyDescent="0.2">
      <c r="A217" s="196">
        <v>145</v>
      </c>
      <c r="B217" s="197">
        <v>252</v>
      </c>
      <c r="C217" s="198" t="s">
        <v>129</v>
      </c>
      <c r="D217" s="199">
        <v>1</v>
      </c>
    </row>
    <row r="218" spans="1:4" x14ac:dyDescent="0.2">
      <c r="A218" s="196">
        <v>146</v>
      </c>
      <c r="B218" s="197">
        <v>73</v>
      </c>
      <c r="C218" s="198" t="s">
        <v>129</v>
      </c>
      <c r="D218" s="199">
        <v>1</v>
      </c>
    </row>
    <row r="219" spans="1:4" x14ac:dyDescent="0.2">
      <c r="A219" s="196">
        <v>146</v>
      </c>
      <c r="B219" s="197">
        <v>93</v>
      </c>
      <c r="C219" s="198" t="s">
        <v>129</v>
      </c>
      <c r="D219" s="199">
        <v>1</v>
      </c>
    </row>
    <row r="220" spans="1:4" x14ac:dyDescent="0.2">
      <c r="A220" s="196">
        <v>146</v>
      </c>
      <c r="B220" s="197">
        <v>208</v>
      </c>
      <c r="C220" s="198" t="s">
        <v>129</v>
      </c>
      <c r="D220" s="199">
        <v>2</v>
      </c>
    </row>
    <row r="221" spans="1:4" x14ac:dyDescent="0.2">
      <c r="A221" s="196">
        <v>146</v>
      </c>
      <c r="B221" s="197">
        <v>239</v>
      </c>
      <c r="C221" s="198" t="s">
        <v>129</v>
      </c>
      <c r="D221" s="199">
        <v>1</v>
      </c>
    </row>
    <row r="222" spans="1:4" x14ac:dyDescent="0.2">
      <c r="A222" s="196">
        <v>146</v>
      </c>
      <c r="B222" s="197">
        <v>248</v>
      </c>
      <c r="C222" s="198" t="s">
        <v>129</v>
      </c>
      <c r="D222" s="199">
        <v>1</v>
      </c>
    </row>
    <row r="223" spans="1:4" x14ac:dyDescent="0.2">
      <c r="A223" s="196">
        <v>146</v>
      </c>
      <c r="B223" s="197">
        <v>251</v>
      </c>
      <c r="C223" s="198" t="s">
        <v>129</v>
      </c>
      <c r="D223" s="199">
        <v>1</v>
      </c>
    </row>
    <row r="224" spans="1:4" x14ac:dyDescent="0.2">
      <c r="A224" s="196">
        <v>147</v>
      </c>
      <c r="B224" s="197">
        <v>99</v>
      </c>
      <c r="C224" s="198" t="s">
        <v>129</v>
      </c>
      <c r="D224" s="199">
        <v>1</v>
      </c>
    </row>
    <row r="225" spans="1:4" x14ac:dyDescent="0.2">
      <c r="A225" s="196">
        <v>147</v>
      </c>
      <c r="B225" s="197">
        <v>206</v>
      </c>
      <c r="C225" s="198" t="s">
        <v>129</v>
      </c>
      <c r="D225" s="199">
        <v>2</v>
      </c>
    </row>
    <row r="226" spans="1:4" x14ac:dyDescent="0.2">
      <c r="A226" s="196">
        <v>147</v>
      </c>
      <c r="B226" s="197">
        <v>238</v>
      </c>
      <c r="C226" s="198" t="s">
        <v>129</v>
      </c>
      <c r="D226" s="199">
        <v>1</v>
      </c>
    </row>
    <row r="227" spans="1:4" x14ac:dyDescent="0.2">
      <c r="A227" s="196">
        <v>147</v>
      </c>
      <c r="B227" s="197">
        <v>242</v>
      </c>
      <c r="C227" s="198" t="s">
        <v>129</v>
      </c>
      <c r="D227" s="199">
        <v>1</v>
      </c>
    </row>
    <row r="228" spans="1:4" x14ac:dyDescent="0.2">
      <c r="A228" s="196">
        <v>147</v>
      </c>
      <c r="B228" s="197">
        <v>249</v>
      </c>
      <c r="C228" s="198" t="s">
        <v>129</v>
      </c>
      <c r="D228" s="199">
        <v>1</v>
      </c>
    </row>
    <row r="229" spans="1:4" x14ac:dyDescent="0.2">
      <c r="A229" s="196">
        <v>147</v>
      </c>
      <c r="B229" s="197">
        <v>252</v>
      </c>
      <c r="C229" s="198" t="s">
        <v>129</v>
      </c>
      <c r="D229" s="199">
        <v>1</v>
      </c>
    </row>
    <row r="230" spans="1:4" x14ac:dyDescent="0.2">
      <c r="A230" s="196">
        <v>148</v>
      </c>
      <c r="B230" s="197">
        <v>1152</v>
      </c>
      <c r="C230" s="198" t="s">
        <v>130</v>
      </c>
      <c r="D230" s="199" t="s">
        <v>325</v>
      </c>
    </row>
    <row r="231" spans="1:4" x14ac:dyDescent="0.2">
      <c r="A231" s="196">
        <v>149</v>
      </c>
      <c r="B231" s="197">
        <v>1394</v>
      </c>
      <c r="C231" s="198" t="s">
        <v>131</v>
      </c>
      <c r="D231" s="199">
        <v>2</v>
      </c>
    </row>
    <row r="232" spans="1:4" x14ac:dyDescent="0.2">
      <c r="A232" s="196">
        <v>150</v>
      </c>
      <c r="B232" s="197">
        <v>42</v>
      </c>
      <c r="C232" s="198" t="s">
        <v>122</v>
      </c>
      <c r="D232" s="199">
        <v>1</v>
      </c>
    </row>
    <row r="233" spans="1:4" x14ac:dyDescent="0.2">
      <c r="A233" s="196">
        <v>150</v>
      </c>
      <c r="B233" s="197">
        <v>207</v>
      </c>
      <c r="C233" s="198" t="s">
        <v>122</v>
      </c>
      <c r="D233" s="199">
        <v>2</v>
      </c>
    </row>
    <row r="234" spans="1:4" x14ac:dyDescent="0.2">
      <c r="A234" s="196">
        <v>151</v>
      </c>
      <c r="B234" s="197">
        <v>43</v>
      </c>
      <c r="C234" s="198" t="s">
        <v>122</v>
      </c>
      <c r="D234" s="199">
        <v>1</v>
      </c>
    </row>
    <row r="235" spans="1:4" x14ac:dyDescent="0.2">
      <c r="A235" s="196">
        <v>151</v>
      </c>
      <c r="B235" s="197">
        <v>210</v>
      </c>
      <c r="C235" s="198" t="s">
        <v>122</v>
      </c>
      <c r="D235" s="199" t="s">
        <v>325</v>
      </c>
    </row>
    <row r="236" spans="1:4" x14ac:dyDescent="0.2">
      <c r="A236" s="196">
        <v>152</v>
      </c>
      <c r="B236" s="197">
        <v>45</v>
      </c>
      <c r="C236" s="198" t="s">
        <v>122</v>
      </c>
      <c r="D236" s="199">
        <v>1</v>
      </c>
    </row>
    <row r="237" spans="1:4" x14ac:dyDescent="0.2">
      <c r="A237" s="196">
        <v>152</v>
      </c>
      <c r="B237" s="197">
        <v>211</v>
      </c>
      <c r="C237" s="198" t="s">
        <v>122</v>
      </c>
      <c r="D237" s="199">
        <v>2</v>
      </c>
    </row>
    <row r="238" spans="1:4" x14ac:dyDescent="0.2">
      <c r="A238" s="196">
        <v>153</v>
      </c>
      <c r="B238" s="197">
        <v>46</v>
      </c>
      <c r="C238" s="198" t="s">
        <v>122</v>
      </c>
      <c r="D238" s="199">
        <v>1</v>
      </c>
    </row>
    <row r="239" spans="1:4" x14ac:dyDescent="0.2">
      <c r="A239" s="196">
        <v>153</v>
      </c>
      <c r="B239" s="197">
        <v>212</v>
      </c>
      <c r="C239" s="198" t="s">
        <v>122</v>
      </c>
      <c r="D239" s="199">
        <v>2</v>
      </c>
    </row>
    <row r="240" spans="1:4" x14ac:dyDescent="0.2">
      <c r="A240" s="196">
        <v>154</v>
      </c>
      <c r="B240" s="197">
        <v>39</v>
      </c>
      <c r="C240" s="198" t="s">
        <v>122</v>
      </c>
      <c r="D240" s="199">
        <v>1</v>
      </c>
    </row>
    <row r="241" spans="1:4" x14ac:dyDescent="0.2">
      <c r="A241" s="196">
        <v>154</v>
      </c>
      <c r="B241" s="197">
        <v>221</v>
      </c>
      <c r="C241" s="198" t="s">
        <v>122</v>
      </c>
      <c r="D241" s="199">
        <v>2</v>
      </c>
    </row>
    <row r="242" spans="1:4" x14ac:dyDescent="0.2">
      <c r="A242" s="196">
        <v>155</v>
      </c>
      <c r="B242" s="197">
        <v>51</v>
      </c>
      <c r="C242" s="198" t="s">
        <v>110</v>
      </c>
      <c r="D242" s="199" t="s">
        <v>322</v>
      </c>
    </row>
    <row r="243" spans="1:4" x14ac:dyDescent="0.2">
      <c r="A243" s="196">
        <v>155</v>
      </c>
      <c r="B243" s="197">
        <v>200</v>
      </c>
      <c r="C243" s="198" t="s">
        <v>110</v>
      </c>
      <c r="D243" s="199" t="s">
        <v>322</v>
      </c>
    </row>
    <row r="244" spans="1:4" x14ac:dyDescent="0.2">
      <c r="A244" s="196">
        <v>156</v>
      </c>
      <c r="B244" s="197">
        <v>1000</v>
      </c>
      <c r="C244" s="198" t="s">
        <v>122</v>
      </c>
      <c r="D244" s="199">
        <v>2</v>
      </c>
    </row>
    <row r="245" spans="1:4" x14ac:dyDescent="0.2">
      <c r="A245" s="196">
        <v>156</v>
      </c>
      <c r="B245" s="197">
        <v>1001</v>
      </c>
      <c r="C245" s="198" t="s">
        <v>122</v>
      </c>
      <c r="D245" s="199">
        <v>1</v>
      </c>
    </row>
    <row r="246" spans="1:4" x14ac:dyDescent="0.2">
      <c r="A246" s="196">
        <v>157</v>
      </c>
      <c r="B246" s="197">
        <v>1002</v>
      </c>
      <c r="C246" s="198" t="s">
        <v>122</v>
      </c>
      <c r="D246" s="199">
        <v>2</v>
      </c>
    </row>
    <row r="247" spans="1:4" x14ac:dyDescent="0.2">
      <c r="A247" s="196">
        <v>157</v>
      </c>
      <c r="B247" s="197">
        <v>1003</v>
      </c>
      <c r="C247" s="198" t="s">
        <v>122</v>
      </c>
      <c r="D247" s="199">
        <v>1</v>
      </c>
    </row>
    <row r="248" spans="1:4" x14ac:dyDescent="0.2">
      <c r="A248" s="196">
        <v>158</v>
      </c>
      <c r="B248" s="197">
        <v>1008</v>
      </c>
      <c r="C248" s="198" t="s">
        <v>122</v>
      </c>
      <c r="D248" s="199">
        <v>2</v>
      </c>
    </row>
    <row r="249" spans="1:4" x14ac:dyDescent="0.2">
      <c r="A249" s="196">
        <v>158</v>
      </c>
      <c r="B249" s="197">
        <v>1009</v>
      </c>
      <c r="C249" s="198" t="s">
        <v>122</v>
      </c>
      <c r="D249" s="199">
        <v>1</v>
      </c>
    </row>
    <row r="250" spans="1:4" x14ac:dyDescent="0.2">
      <c r="A250" s="196">
        <v>159</v>
      </c>
      <c r="B250" s="197">
        <v>28</v>
      </c>
      <c r="C250" s="198" t="s">
        <v>98</v>
      </c>
      <c r="D250" s="199" t="s">
        <v>324</v>
      </c>
    </row>
    <row r="251" spans="1:4" x14ac:dyDescent="0.2">
      <c r="A251" s="196">
        <v>160</v>
      </c>
      <c r="B251" s="197">
        <v>1014</v>
      </c>
      <c r="C251" s="198" t="s">
        <v>122</v>
      </c>
      <c r="D251" s="199">
        <v>2</v>
      </c>
    </row>
    <row r="252" spans="1:4" x14ac:dyDescent="0.2">
      <c r="A252" s="196">
        <v>160</v>
      </c>
      <c r="B252" s="197">
        <v>1015</v>
      </c>
      <c r="C252" s="198" t="s">
        <v>122</v>
      </c>
      <c r="D252" s="199">
        <v>1</v>
      </c>
    </row>
    <row r="253" spans="1:4" x14ac:dyDescent="0.2">
      <c r="A253" s="196">
        <v>161</v>
      </c>
      <c r="B253" s="197">
        <v>1018</v>
      </c>
      <c r="C253" s="198" t="s">
        <v>122</v>
      </c>
      <c r="D253" s="199">
        <v>2</v>
      </c>
    </row>
    <row r="254" spans="1:4" x14ac:dyDescent="0.2">
      <c r="A254" s="196">
        <v>161</v>
      </c>
      <c r="B254" s="197">
        <v>1019</v>
      </c>
      <c r="C254" s="198" t="s">
        <v>122</v>
      </c>
      <c r="D254" s="199">
        <v>1</v>
      </c>
    </row>
    <row r="255" spans="1:4" x14ac:dyDescent="0.2">
      <c r="A255" s="196">
        <v>162</v>
      </c>
      <c r="B255" s="197">
        <v>1020</v>
      </c>
      <c r="C255" s="198" t="s">
        <v>122</v>
      </c>
      <c r="D255" s="199">
        <v>2</v>
      </c>
    </row>
    <row r="256" spans="1:4" x14ac:dyDescent="0.2">
      <c r="A256" s="196">
        <v>162</v>
      </c>
      <c r="B256" s="197">
        <v>1021</v>
      </c>
      <c r="C256" s="198" t="s">
        <v>122</v>
      </c>
      <c r="D256" s="199">
        <v>1</v>
      </c>
    </row>
    <row r="257" spans="1:4" x14ac:dyDescent="0.2">
      <c r="A257" s="196">
        <v>163</v>
      </c>
      <c r="B257" s="197">
        <v>1034</v>
      </c>
      <c r="C257" s="198" t="s">
        <v>122</v>
      </c>
      <c r="D257" s="199">
        <v>2</v>
      </c>
    </row>
    <row r="258" spans="1:4" x14ac:dyDescent="0.2">
      <c r="A258" s="196">
        <v>163</v>
      </c>
      <c r="B258" s="197">
        <v>1035</v>
      </c>
      <c r="C258" s="198" t="s">
        <v>122</v>
      </c>
      <c r="D258" s="199">
        <v>1</v>
      </c>
    </row>
    <row r="259" spans="1:4" x14ac:dyDescent="0.2">
      <c r="A259" s="196">
        <v>164</v>
      </c>
      <c r="B259" s="197">
        <v>1037</v>
      </c>
      <c r="C259" s="198" t="s">
        <v>122</v>
      </c>
      <c r="D259" s="199">
        <v>2</v>
      </c>
    </row>
    <row r="260" spans="1:4" x14ac:dyDescent="0.2">
      <c r="A260" s="196">
        <v>164</v>
      </c>
      <c r="B260" s="197">
        <v>1038</v>
      </c>
      <c r="C260" s="198" t="s">
        <v>122</v>
      </c>
      <c r="D260" s="199">
        <v>1</v>
      </c>
    </row>
    <row r="261" spans="1:4" x14ac:dyDescent="0.2">
      <c r="A261" s="196">
        <v>165</v>
      </c>
      <c r="B261" s="197">
        <v>1039</v>
      </c>
      <c r="C261" s="198" t="s">
        <v>122</v>
      </c>
      <c r="D261" s="199">
        <v>2</v>
      </c>
    </row>
    <row r="262" spans="1:4" x14ac:dyDescent="0.2">
      <c r="A262" s="196">
        <v>165</v>
      </c>
      <c r="B262" s="197">
        <v>1040</v>
      </c>
      <c r="C262" s="198" t="s">
        <v>122</v>
      </c>
      <c r="D262" s="199">
        <v>1</v>
      </c>
    </row>
    <row r="263" spans="1:4" x14ac:dyDescent="0.2">
      <c r="A263" s="196">
        <v>166</v>
      </c>
      <c r="B263" s="197">
        <v>1048</v>
      </c>
      <c r="C263" s="198" t="s">
        <v>122</v>
      </c>
      <c r="D263" s="199">
        <v>2</v>
      </c>
    </row>
    <row r="264" spans="1:4" x14ac:dyDescent="0.2">
      <c r="A264" s="196">
        <v>166</v>
      </c>
      <c r="B264" s="197">
        <v>1049</v>
      </c>
      <c r="C264" s="198" t="s">
        <v>122</v>
      </c>
      <c r="D264" s="199">
        <v>1</v>
      </c>
    </row>
    <row r="265" spans="1:4" x14ac:dyDescent="0.2">
      <c r="A265" s="196">
        <v>167</v>
      </c>
      <c r="B265" s="197">
        <v>1055</v>
      </c>
      <c r="C265" s="198" t="s">
        <v>122</v>
      </c>
      <c r="D265" s="199">
        <v>1</v>
      </c>
    </row>
    <row r="266" spans="1:4" x14ac:dyDescent="0.2">
      <c r="A266" s="196">
        <v>167</v>
      </c>
      <c r="B266" s="197">
        <v>1056</v>
      </c>
      <c r="C266" s="198" t="s">
        <v>122</v>
      </c>
      <c r="D266" s="199">
        <v>2</v>
      </c>
    </row>
    <row r="267" spans="1:4" x14ac:dyDescent="0.2">
      <c r="A267" s="196">
        <v>168</v>
      </c>
      <c r="B267" s="197">
        <v>1057</v>
      </c>
      <c r="C267" s="198" t="s">
        <v>122</v>
      </c>
      <c r="D267" s="199">
        <v>1</v>
      </c>
    </row>
    <row r="268" spans="1:4" x14ac:dyDescent="0.2">
      <c r="A268" s="196">
        <v>168</v>
      </c>
      <c r="B268" s="197">
        <v>1058</v>
      </c>
      <c r="C268" s="198" t="s">
        <v>122</v>
      </c>
      <c r="D268" s="199">
        <v>2</v>
      </c>
    </row>
    <row r="269" spans="1:4" x14ac:dyDescent="0.2">
      <c r="A269" s="196">
        <v>169</v>
      </c>
      <c r="B269" s="197">
        <v>1059</v>
      </c>
      <c r="C269" s="198" t="s">
        <v>122</v>
      </c>
      <c r="D269" s="199">
        <v>1</v>
      </c>
    </row>
    <row r="270" spans="1:4" x14ac:dyDescent="0.2">
      <c r="A270" s="196">
        <v>169</v>
      </c>
      <c r="B270" s="197">
        <v>1060</v>
      </c>
      <c r="C270" s="198" t="s">
        <v>122</v>
      </c>
      <c r="D270" s="199">
        <v>2</v>
      </c>
    </row>
    <row r="271" spans="1:4" x14ac:dyDescent="0.2">
      <c r="A271" s="196">
        <v>170</v>
      </c>
      <c r="B271" s="197">
        <v>1061</v>
      </c>
      <c r="C271" s="198" t="s">
        <v>122</v>
      </c>
      <c r="D271" s="199">
        <v>1</v>
      </c>
    </row>
    <row r="272" spans="1:4" x14ac:dyDescent="0.2">
      <c r="A272" s="196">
        <v>170</v>
      </c>
      <c r="B272" s="197">
        <v>1062</v>
      </c>
      <c r="C272" s="198" t="s">
        <v>122</v>
      </c>
      <c r="D272" s="199">
        <v>2</v>
      </c>
    </row>
    <row r="273" spans="1:4" x14ac:dyDescent="0.2">
      <c r="A273" s="196">
        <v>171</v>
      </c>
      <c r="B273" s="197">
        <v>1063</v>
      </c>
      <c r="C273" s="198" t="s">
        <v>122</v>
      </c>
      <c r="D273" s="199">
        <v>1</v>
      </c>
    </row>
    <row r="274" spans="1:4" x14ac:dyDescent="0.2">
      <c r="A274" s="196">
        <v>171</v>
      </c>
      <c r="B274" s="197">
        <v>1064</v>
      </c>
      <c r="C274" s="198" t="s">
        <v>122</v>
      </c>
      <c r="D274" s="199">
        <v>2</v>
      </c>
    </row>
    <row r="275" spans="1:4" x14ac:dyDescent="0.2">
      <c r="A275" s="196">
        <v>172</v>
      </c>
      <c r="B275" s="197">
        <v>1065</v>
      </c>
      <c r="C275" s="198" t="s">
        <v>122</v>
      </c>
      <c r="D275" s="199">
        <v>1</v>
      </c>
    </row>
    <row r="276" spans="1:4" x14ac:dyDescent="0.2">
      <c r="A276" s="196">
        <v>172</v>
      </c>
      <c r="B276" s="197">
        <v>1066</v>
      </c>
      <c r="C276" s="198" t="s">
        <v>122</v>
      </c>
      <c r="D276" s="199">
        <v>2</v>
      </c>
    </row>
    <row r="277" spans="1:4" x14ac:dyDescent="0.2">
      <c r="A277" s="196">
        <v>173</v>
      </c>
      <c r="B277" s="197">
        <v>1067</v>
      </c>
      <c r="C277" s="198" t="s">
        <v>122</v>
      </c>
      <c r="D277" s="199">
        <v>1</v>
      </c>
    </row>
    <row r="278" spans="1:4" x14ac:dyDescent="0.2">
      <c r="A278" s="196">
        <v>173</v>
      </c>
      <c r="B278" s="197">
        <v>1068</v>
      </c>
      <c r="C278" s="198" t="s">
        <v>122</v>
      </c>
      <c r="D278" s="199">
        <v>2</v>
      </c>
    </row>
    <row r="279" spans="1:4" x14ac:dyDescent="0.2">
      <c r="A279" s="196">
        <v>174</v>
      </c>
      <c r="B279" s="197">
        <v>1071</v>
      </c>
      <c r="C279" s="198" t="s">
        <v>122</v>
      </c>
      <c r="D279" s="199">
        <v>1</v>
      </c>
    </row>
    <row r="280" spans="1:4" x14ac:dyDescent="0.2">
      <c r="A280" s="196">
        <v>174</v>
      </c>
      <c r="B280" s="197">
        <v>1072</v>
      </c>
      <c r="C280" s="198" t="s">
        <v>122</v>
      </c>
      <c r="D280" s="199">
        <v>2</v>
      </c>
    </row>
    <row r="281" spans="1:4" x14ac:dyDescent="0.2">
      <c r="A281" s="196">
        <v>175</v>
      </c>
      <c r="B281" s="197">
        <v>1078</v>
      </c>
      <c r="C281" s="198" t="s">
        <v>122</v>
      </c>
      <c r="D281" s="199">
        <v>1</v>
      </c>
    </row>
    <row r="282" spans="1:4" x14ac:dyDescent="0.2">
      <c r="A282" s="196">
        <v>175</v>
      </c>
      <c r="B282" s="197">
        <v>1079</v>
      </c>
      <c r="C282" s="198" t="s">
        <v>122</v>
      </c>
      <c r="D282" s="199">
        <v>2</v>
      </c>
    </row>
    <row r="283" spans="1:4" x14ac:dyDescent="0.2">
      <c r="A283" s="196">
        <v>176</v>
      </c>
      <c r="B283" s="197">
        <v>1124</v>
      </c>
      <c r="C283" s="198" t="s">
        <v>122</v>
      </c>
      <c r="D283" s="199">
        <v>1</v>
      </c>
    </row>
    <row r="284" spans="1:4" x14ac:dyDescent="0.2">
      <c r="A284" s="196">
        <v>176</v>
      </c>
      <c r="B284" s="197">
        <v>1125</v>
      </c>
      <c r="C284" s="198" t="s">
        <v>122</v>
      </c>
      <c r="D284" s="199">
        <v>2</v>
      </c>
    </row>
    <row r="285" spans="1:4" x14ac:dyDescent="0.2">
      <c r="A285" s="196">
        <v>177</v>
      </c>
      <c r="B285" s="197">
        <v>1126</v>
      </c>
      <c r="C285" s="198" t="s">
        <v>122</v>
      </c>
      <c r="D285" s="199">
        <v>1</v>
      </c>
    </row>
    <row r="286" spans="1:4" x14ac:dyDescent="0.2">
      <c r="A286" s="196">
        <v>177</v>
      </c>
      <c r="B286" s="197">
        <v>1127</v>
      </c>
      <c r="C286" s="198" t="s">
        <v>122</v>
      </c>
      <c r="D286" s="199">
        <v>2</v>
      </c>
    </row>
    <row r="287" spans="1:4" x14ac:dyDescent="0.2">
      <c r="A287" s="196">
        <v>178</v>
      </c>
      <c r="B287" s="197">
        <v>1128</v>
      </c>
      <c r="C287" s="198" t="s">
        <v>132</v>
      </c>
      <c r="D287" s="199">
        <v>1</v>
      </c>
    </row>
    <row r="288" spans="1:4" x14ac:dyDescent="0.2">
      <c r="A288" s="196">
        <v>178</v>
      </c>
      <c r="B288" s="197">
        <v>1129</v>
      </c>
      <c r="C288" s="198" t="s">
        <v>132</v>
      </c>
      <c r="D288" s="199">
        <v>2</v>
      </c>
    </row>
    <row r="289" spans="1:4" x14ac:dyDescent="0.2">
      <c r="A289" s="196">
        <v>179</v>
      </c>
      <c r="B289" s="197">
        <v>1139</v>
      </c>
      <c r="C289" s="198" t="s">
        <v>122</v>
      </c>
      <c r="D289" s="199">
        <v>1</v>
      </c>
    </row>
    <row r="290" spans="1:4" x14ac:dyDescent="0.2">
      <c r="A290" s="196">
        <v>179</v>
      </c>
      <c r="B290" s="197">
        <v>1140</v>
      </c>
      <c r="C290" s="198" t="s">
        <v>122</v>
      </c>
      <c r="D290" s="199">
        <v>2</v>
      </c>
    </row>
    <row r="291" spans="1:4" x14ac:dyDescent="0.2">
      <c r="A291" s="196">
        <v>180</v>
      </c>
      <c r="B291" s="197">
        <v>1141</v>
      </c>
      <c r="C291" s="198" t="s">
        <v>122</v>
      </c>
      <c r="D291" s="199">
        <v>1</v>
      </c>
    </row>
    <row r="292" spans="1:4" x14ac:dyDescent="0.2">
      <c r="A292" s="196">
        <v>180</v>
      </c>
      <c r="B292" s="197">
        <v>1142</v>
      </c>
      <c r="C292" s="198" t="s">
        <v>122</v>
      </c>
      <c r="D292" s="199">
        <v>2</v>
      </c>
    </row>
    <row r="293" spans="1:4" x14ac:dyDescent="0.2">
      <c r="A293" s="196">
        <v>181</v>
      </c>
      <c r="B293" s="197">
        <v>1143</v>
      </c>
      <c r="C293" s="198" t="s">
        <v>122</v>
      </c>
      <c r="D293" s="199">
        <v>1</v>
      </c>
    </row>
    <row r="294" spans="1:4" x14ac:dyDescent="0.2">
      <c r="A294" s="196">
        <v>181</v>
      </c>
      <c r="B294" s="197">
        <v>1144</v>
      </c>
      <c r="C294" s="198" t="s">
        <v>122</v>
      </c>
      <c r="D294" s="199">
        <v>2</v>
      </c>
    </row>
    <row r="295" spans="1:4" x14ac:dyDescent="0.2">
      <c r="A295" s="196">
        <v>182</v>
      </c>
      <c r="B295" s="197">
        <v>1145</v>
      </c>
      <c r="C295" s="198" t="s">
        <v>122</v>
      </c>
      <c r="D295" s="199">
        <v>1</v>
      </c>
    </row>
    <row r="296" spans="1:4" x14ac:dyDescent="0.2">
      <c r="A296" s="196">
        <v>182</v>
      </c>
      <c r="B296" s="197">
        <v>1146</v>
      </c>
      <c r="C296" s="198" t="s">
        <v>122</v>
      </c>
      <c r="D296" s="199">
        <v>2</v>
      </c>
    </row>
    <row r="297" spans="1:4" x14ac:dyDescent="0.2">
      <c r="A297" s="196">
        <v>183</v>
      </c>
      <c r="B297" s="197">
        <v>1147</v>
      </c>
      <c r="C297" s="198" t="s">
        <v>122</v>
      </c>
      <c r="D297" s="199">
        <v>1</v>
      </c>
    </row>
    <row r="298" spans="1:4" x14ac:dyDescent="0.2">
      <c r="A298" s="196">
        <v>183</v>
      </c>
      <c r="B298" s="197">
        <v>1148</v>
      </c>
      <c r="C298" s="198" t="s">
        <v>122</v>
      </c>
      <c r="D298" s="199">
        <v>2</v>
      </c>
    </row>
    <row r="299" spans="1:4" x14ac:dyDescent="0.2">
      <c r="A299" s="196">
        <v>184</v>
      </c>
      <c r="B299" s="197">
        <v>1149</v>
      </c>
      <c r="C299" s="198" t="s">
        <v>122</v>
      </c>
      <c r="D299" s="199">
        <v>1</v>
      </c>
    </row>
    <row r="300" spans="1:4" x14ac:dyDescent="0.2">
      <c r="A300" s="196">
        <v>184</v>
      </c>
      <c r="B300" s="197">
        <v>1150</v>
      </c>
      <c r="C300" s="198" t="s">
        <v>122</v>
      </c>
      <c r="D300" s="199">
        <v>2</v>
      </c>
    </row>
    <row r="301" spans="1:4" x14ac:dyDescent="0.2">
      <c r="A301" s="196">
        <v>185</v>
      </c>
      <c r="B301" s="197">
        <v>1151</v>
      </c>
      <c r="C301" s="198" t="s">
        <v>122</v>
      </c>
      <c r="D301" s="199">
        <v>1</v>
      </c>
    </row>
    <row r="302" spans="1:4" x14ac:dyDescent="0.2">
      <c r="A302" s="196">
        <v>185</v>
      </c>
      <c r="B302" s="197">
        <v>1152</v>
      </c>
      <c r="C302" s="198" t="s">
        <v>122</v>
      </c>
      <c r="D302" s="199">
        <v>2</v>
      </c>
    </row>
    <row r="303" spans="1:4" x14ac:dyDescent="0.2">
      <c r="A303" s="196">
        <v>186</v>
      </c>
      <c r="B303" s="197">
        <v>1153</v>
      </c>
      <c r="C303" s="198" t="s">
        <v>122</v>
      </c>
      <c r="D303" s="199">
        <v>1</v>
      </c>
    </row>
    <row r="304" spans="1:4" x14ac:dyDescent="0.2">
      <c r="A304" s="196">
        <v>186</v>
      </c>
      <c r="B304" s="197">
        <v>1154</v>
      </c>
      <c r="C304" s="198" t="s">
        <v>122</v>
      </c>
      <c r="D304" s="199">
        <v>2</v>
      </c>
    </row>
    <row r="305" spans="1:4" x14ac:dyDescent="0.2">
      <c r="A305" s="196">
        <v>187</v>
      </c>
      <c r="B305" s="197">
        <v>1324</v>
      </c>
      <c r="C305" s="198" t="s">
        <v>122</v>
      </c>
      <c r="D305" s="199">
        <v>2</v>
      </c>
    </row>
    <row r="306" spans="1:4" x14ac:dyDescent="0.2">
      <c r="A306" s="196">
        <v>187</v>
      </c>
      <c r="B306" s="197">
        <v>1325</v>
      </c>
      <c r="C306" s="198" t="s">
        <v>122</v>
      </c>
      <c r="D306" s="199">
        <v>1</v>
      </c>
    </row>
    <row r="307" spans="1:4" x14ac:dyDescent="0.2">
      <c r="A307" s="196">
        <v>188</v>
      </c>
      <c r="B307" s="197">
        <v>1191</v>
      </c>
      <c r="C307" s="198" t="s">
        <v>122</v>
      </c>
      <c r="D307" s="199">
        <v>2</v>
      </c>
    </row>
    <row r="308" spans="1:4" x14ac:dyDescent="0.2">
      <c r="A308" s="196">
        <v>188</v>
      </c>
      <c r="B308" s="197">
        <v>1192</v>
      </c>
      <c r="C308" s="198" t="s">
        <v>122</v>
      </c>
      <c r="D308" s="199">
        <v>1</v>
      </c>
    </row>
    <row r="309" spans="1:4" x14ac:dyDescent="0.2">
      <c r="A309" s="196">
        <v>189</v>
      </c>
      <c r="B309" s="197">
        <v>1233</v>
      </c>
      <c r="C309" s="198" t="s">
        <v>122</v>
      </c>
      <c r="D309" s="199" t="s">
        <v>322</v>
      </c>
    </row>
    <row r="310" spans="1:4" x14ac:dyDescent="0.2">
      <c r="A310" s="196">
        <v>189</v>
      </c>
      <c r="B310" s="197">
        <v>1234</v>
      </c>
      <c r="C310" s="198" t="s">
        <v>122</v>
      </c>
      <c r="D310" s="199" t="s">
        <v>322</v>
      </c>
    </row>
    <row r="311" spans="1:4" x14ac:dyDescent="0.2">
      <c r="A311" s="196">
        <v>190</v>
      </c>
      <c r="B311" s="197">
        <v>1238</v>
      </c>
      <c r="C311" s="198" t="s">
        <v>122</v>
      </c>
      <c r="D311" s="199" t="s">
        <v>322</v>
      </c>
    </row>
    <row r="312" spans="1:4" x14ac:dyDescent="0.2">
      <c r="A312" s="196">
        <v>190</v>
      </c>
      <c r="B312" s="197">
        <v>1239</v>
      </c>
      <c r="C312" s="198" t="s">
        <v>122</v>
      </c>
      <c r="D312" s="199" t="s">
        <v>322</v>
      </c>
    </row>
    <row r="313" spans="1:4" x14ac:dyDescent="0.2">
      <c r="A313" s="196">
        <v>191</v>
      </c>
      <c r="B313" s="197">
        <v>1240</v>
      </c>
      <c r="C313" s="198" t="s">
        <v>122</v>
      </c>
      <c r="D313" s="199" t="s">
        <v>322</v>
      </c>
    </row>
    <row r="314" spans="1:4" x14ac:dyDescent="0.2">
      <c r="A314" s="196">
        <v>191</v>
      </c>
      <c r="B314" s="197">
        <v>1241</v>
      </c>
      <c r="C314" s="198" t="s">
        <v>122</v>
      </c>
      <c r="D314" s="199" t="s">
        <v>322</v>
      </c>
    </row>
    <row r="315" spans="1:4" x14ac:dyDescent="0.2">
      <c r="A315" s="196">
        <v>192</v>
      </c>
      <c r="B315" s="197">
        <v>1242</v>
      </c>
      <c r="C315" s="198" t="s">
        <v>122</v>
      </c>
      <c r="D315" s="199" t="s">
        <v>322</v>
      </c>
    </row>
    <row r="316" spans="1:4" x14ac:dyDescent="0.2">
      <c r="A316" s="196">
        <v>192</v>
      </c>
      <c r="B316" s="197">
        <v>1243</v>
      </c>
      <c r="C316" s="198" t="s">
        <v>122</v>
      </c>
      <c r="D316" s="199" t="s">
        <v>322</v>
      </c>
    </row>
    <row r="317" spans="1:4" x14ac:dyDescent="0.2">
      <c r="A317" s="196">
        <v>193</v>
      </c>
      <c r="B317" s="197">
        <v>1244</v>
      </c>
      <c r="C317" s="198" t="s">
        <v>122</v>
      </c>
      <c r="D317" s="199" t="s">
        <v>322</v>
      </c>
    </row>
    <row r="318" spans="1:4" x14ac:dyDescent="0.2">
      <c r="A318" s="196">
        <v>193</v>
      </c>
      <c r="B318" s="197">
        <v>1245</v>
      </c>
      <c r="C318" s="198" t="s">
        <v>122</v>
      </c>
      <c r="D318" s="199" t="s">
        <v>322</v>
      </c>
    </row>
    <row r="319" spans="1:4" x14ac:dyDescent="0.2">
      <c r="A319" s="196">
        <v>194</v>
      </c>
      <c r="B319" s="197">
        <v>1246</v>
      </c>
      <c r="C319" s="198" t="s">
        <v>122</v>
      </c>
      <c r="D319" s="199" t="s">
        <v>322</v>
      </c>
    </row>
    <row r="320" spans="1:4" x14ac:dyDescent="0.2">
      <c r="A320" s="196">
        <v>194</v>
      </c>
      <c r="B320" s="197">
        <v>1247</v>
      </c>
      <c r="C320" s="198" t="s">
        <v>122</v>
      </c>
      <c r="D320" s="199" t="s">
        <v>322</v>
      </c>
    </row>
    <row r="321" spans="1:4" x14ac:dyDescent="0.2">
      <c r="A321" s="196">
        <v>195</v>
      </c>
      <c r="B321" s="197">
        <v>1248</v>
      </c>
      <c r="C321" s="198" t="s">
        <v>122</v>
      </c>
      <c r="D321" s="199" t="s">
        <v>322</v>
      </c>
    </row>
    <row r="322" spans="1:4" x14ac:dyDescent="0.2">
      <c r="A322" s="196">
        <v>195</v>
      </c>
      <c r="B322" s="197">
        <v>1249</v>
      </c>
      <c r="C322" s="198" t="s">
        <v>122</v>
      </c>
      <c r="D322" s="199" t="s">
        <v>322</v>
      </c>
    </row>
    <row r="323" spans="1:4" x14ac:dyDescent="0.2">
      <c r="A323" s="196">
        <v>196</v>
      </c>
      <c r="B323" s="197">
        <v>1250</v>
      </c>
      <c r="C323" s="198" t="s">
        <v>122</v>
      </c>
      <c r="D323" s="199" t="s">
        <v>322</v>
      </c>
    </row>
    <row r="324" spans="1:4" x14ac:dyDescent="0.2">
      <c r="A324" s="196">
        <v>196</v>
      </c>
      <c r="B324" s="197">
        <v>1251</v>
      </c>
      <c r="C324" s="198" t="s">
        <v>122</v>
      </c>
      <c r="D324" s="199" t="s">
        <v>322</v>
      </c>
    </row>
    <row r="325" spans="1:4" x14ac:dyDescent="0.2">
      <c r="A325" s="196">
        <v>197</v>
      </c>
      <c r="B325" s="197">
        <v>1252</v>
      </c>
      <c r="C325" s="198" t="s">
        <v>122</v>
      </c>
      <c r="D325" s="199" t="s">
        <v>322</v>
      </c>
    </row>
    <row r="326" spans="1:4" x14ac:dyDescent="0.2">
      <c r="A326" s="196">
        <v>197</v>
      </c>
      <c r="B326" s="197">
        <v>1253</v>
      </c>
      <c r="C326" s="198" t="s">
        <v>122</v>
      </c>
      <c r="D326" s="199" t="s">
        <v>322</v>
      </c>
    </row>
    <row r="327" spans="1:4" x14ac:dyDescent="0.2">
      <c r="A327" s="196">
        <v>198</v>
      </c>
      <c r="B327" s="197">
        <v>1254</v>
      </c>
      <c r="C327" s="198" t="s">
        <v>122</v>
      </c>
      <c r="D327" s="199" t="s">
        <v>322</v>
      </c>
    </row>
    <row r="328" spans="1:4" x14ac:dyDescent="0.2">
      <c r="A328" s="196">
        <v>198</v>
      </c>
      <c r="B328" s="197">
        <v>1255</v>
      </c>
      <c r="C328" s="198" t="s">
        <v>122</v>
      </c>
      <c r="D328" s="199" t="s">
        <v>322</v>
      </c>
    </row>
    <row r="329" spans="1:4" x14ac:dyDescent="0.2">
      <c r="A329" s="196">
        <v>199</v>
      </c>
      <c r="B329" s="197">
        <v>1256</v>
      </c>
      <c r="C329" s="198" t="s">
        <v>122</v>
      </c>
      <c r="D329" s="199" t="s">
        <v>322</v>
      </c>
    </row>
    <row r="330" spans="1:4" x14ac:dyDescent="0.2">
      <c r="A330" s="196">
        <v>199</v>
      </c>
      <c r="B330" s="197">
        <v>1257</v>
      </c>
      <c r="C330" s="198" t="s">
        <v>122</v>
      </c>
      <c r="D330" s="199" t="s">
        <v>322</v>
      </c>
    </row>
    <row r="331" spans="1:4" x14ac:dyDescent="0.2">
      <c r="A331" s="196">
        <v>201</v>
      </c>
      <c r="B331" s="197">
        <v>1265</v>
      </c>
      <c r="C331" s="198" t="s">
        <v>122</v>
      </c>
      <c r="D331" s="199" t="s">
        <v>322</v>
      </c>
    </row>
    <row r="332" spans="1:4" x14ac:dyDescent="0.2">
      <c r="A332" s="196">
        <v>201</v>
      </c>
      <c r="B332" s="197">
        <v>1266</v>
      </c>
      <c r="C332" s="198" t="s">
        <v>122</v>
      </c>
      <c r="D332" s="199" t="s">
        <v>322</v>
      </c>
    </row>
    <row r="333" spans="1:4" x14ac:dyDescent="0.2">
      <c r="A333" s="196">
        <v>202</v>
      </c>
      <c r="B333" s="197">
        <v>1267</v>
      </c>
      <c r="C333" s="198" t="s">
        <v>122</v>
      </c>
      <c r="D333" s="199" t="s">
        <v>322</v>
      </c>
    </row>
    <row r="334" spans="1:4" x14ac:dyDescent="0.2">
      <c r="A334" s="196">
        <v>202</v>
      </c>
      <c r="B334" s="197">
        <v>1268</v>
      </c>
      <c r="C334" s="198" t="s">
        <v>122</v>
      </c>
      <c r="D334" s="199" t="s">
        <v>322</v>
      </c>
    </row>
    <row r="335" spans="1:4" x14ac:dyDescent="0.2">
      <c r="A335" s="196">
        <v>203</v>
      </c>
      <c r="B335" s="197">
        <v>1269</v>
      </c>
      <c r="C335" s="198" t="s">
        <v>122</v>
      </c>
      <c r="D335" s="199" t="s">
        <v>322</v>
      </c>
    </row>
    <row r="336" spans="1:4" x14ac:dyDescent="0.2">
      <c r="A336" s="196">
        <v>203</v>
      </c>
      <c r="B336" s="197">
        <v>1270</v>
      </c>
      <c r="C336" s="198" t="s">
        <v>122</v>
      </c>
      <c r="D336" s="199" t="s">
        <v>322</v>
      </c>
    </row>
    <row r="337" spans="1:4" x14ac:dyDescent="0.2">
      <c r="A337" s="196">
        <v>204</v>
      </c>
      <c r="B337" s="197">
        <v>1271</v>
      </c>
      <c r="C337" s="198" t="s">
        <v>122</v>
      </c>
      <c r="D337" s="199" t="s">
        <v>322</v>
      </c>
    </row>
    <row r="338" spans="1:4" x14ac:dyDescent="0.2">
      <c r="A338" s="196">
        <v>204</v>
      </c>
      <c r="B338" s="197">
        <v>1272</v>
      </c>
      <c r="C338" s="198" t="s">
        <v>122</v>
      </c>
      <c r="D338" s="199" t="s">
        <v>322</v>
      </c>
    </row>
    <row r="339" spans="1:4" x14ac:dyDescent="0.2">
      <c r="A339" s="196">
        <v>205</v>
      </c>
      <c r="B339" s="197">
        <v>1273</v>
      </c>
      <c r="C339" s="198" t="s">
        <v>122</v>
      </c>
      <c r="D339" s="199" t="s">
        <v>322</v>
      </c>
    </row>
    <row r="340" spans="1:4" x14ac:dyDescent="0.2">
      <c r="A340" s="196">
        <v>205</v>
      </c>
      <c r="B340" s="197">
        <v>1274</v>
      </c>
      <c r="C340" s="198" t="s">
        <v>122</v>
      </c>
      <c r="D340" s="199" t="s">
        <v>322</v>
      </c>
    </row>
    <row r="341" spans="1:4" x14ac:dyDescent="0.2">
      <c r="A341" s="196">
        <v>206</v>
      </c>
      <c r="B341" s="197">
        <v>1275</v>
      </c>
      <c r="C341" s="198" t="s">
        <v>122</v>
      </c>
      <c r="D341" s="199" t="s">
        <v>322</v>
      </c>
    </row>
    <row r="342" spans="1:4" x14ac:dyDescent="0.2">
      <c r="A342" s="196">
        <v>206</v>
      </c>
      <c r="B342" s="197">
        <v>1276</v>
      </c>
      <c r="C342" s="198" t="s">
        <v>122</v>
      </c>
      <c r="D342" s="199" t="s">
        <v>322</v>
      </c>
    </row>
    <row r="343" spans="1:4" x14ac:dyDescent="0.2">
      <c r="A343" s="196">
        <v>207</v>
      </c>
      <c r="B343" s="197">
        <v>1277</v>
      </c>
      <c r="C343" s="198" t="s">
        <v>122</v>
      </c>
      <c r="D343" s="199" t="s">
        <v>322</v>
      </c>
    </row>
    <row r="344" spans="1:4" x14ac:dyDescent="0.2">
      <c r="A344" s="196">
        <v>207</v>
      </c>
      <c r="B344" s="197">
        <v>1278</v>
      </c>
      <c r="C344" s="198" t="s">
        <v>122</v>
      </c>
      <c r="D344" s="199" t="s">
        <v>322</v>
      </c>
    </row>
    <row r="345" spans="1:4" x14ac:dyDescent="0.2">
      <c r="A345" s="196">
        <v>208</v>
      </c>
      <c r="B345" s="197">
        <v>1279</v>
      </c>
      <c r="C345" s="198" t="s">
        <v>122</v>
      </c>
      <c r="D345" s="199" t="s">
        <v>322</v>
      </c>
    </row>
    <row r="346" spans="1:4" x14ac:dyDescent="0.2">
      <c r="A346" s="196">
        <v>208</v>
      </c>
      <c r="B346" s="197">
        <v>1280</v>
      </c>
      <c r="C346" s="198" t="s">
        <v>122</v>
      </c>
      <c r="D346" s="199" t="s">
        <v>322</v>
      </c>
    </row>
    <row r="347" spans="1:4" x14ac:dyDescent="0.2">
      <c r="A347" s="196">
        <v>209</v>
      </c>
      <c r="B347" s="197">
        <v>1286</v>
      </c>
      <c r="C347" s="198" t="s">
        <v>122</v>
      </c>
      <c r="D347" s="199">
        <v>2</v>
      </c>
    </row>
    <row r="348" spans="1:4" x14ac:dyDescent="0.2">
      <c r="A348" s="196">
        <v>209</v>
      </c>
      <c r="B348" s="197">
        <v>1287</v>
      </c>
      <c r="C348" s="198" t="s">
        <v>122</v>
      </c>
      <c r="D348" s="199">
        <v>1</v>
      </c>
    </row>
    <row r="349" spans="1:4" x14ac:dyDescent="0.2">
      <c r="A349" s="196">
        <v>210</v>
      </c>
      <c r="B349" s="197">
        <v>1293</v>
      </c>
      <c r="C349" s="198" t="s">
        <v>122</v>
      </c>
      <c r="D349" s="199">
        <v>2</v>
      </c>
    </row>
    <row r="350" spans="1:4" x14ac:dyDescent="0.2">
      <c r="A350" s="196">
        <v>210</v>
      </c>
      <c r="B350" s="197">
        <v>1294</v>
      </c>
      <c r="C350" s="198" t="s">
        <v>122</v>
      </c>
      <c r="D350" s="199">
        <v>1</v>
      </c>
    </row>
    <row r="351" spans="1:4" x14ac:dyDescent="0.2">
      <c r="A351" s="196">
        <v>211</v>
      </c>
      <c r="B351" s="197">
        <v>1295</v>
      </c>
      <c r="C351" s="198" t="s">
        <v>122</v>
      </c>
      <c r="D351" s="199">
        <v>2</v>
      </c>
    </row>
    <row r="352" spans="1:4" x14ac:dyDescent="0.2">
      <c r="A352" s="196">
        <v>211</v>
      </c>
      <c r="B352" s="197">
        <v>1296</v>
      </c>
      <c r="C352" s="198" t="s">
        <v>122</v>
      </c>
      <c r="D352" s="199">
        <v>1</v>
      </c>
    </row>
    <row r="353" spans="1:4" x14ac:dyDescent="0.2">
      <c r="A353" s="196">
        <v>212</v>
      </c>
      <c r="B353" s="197">
        <v>1297</v>
      </c>
      <c r="C353" s="198" t="s">
        <v>122</v>
      </c>
      <c r="D353" s="199">
        <v>2</v>
      </c>
    </row>
    <row r="354" spans="1:4" x14ac:dyDescent="0.2">
      <c r="A354" s="196">
        <v>212</v>
      </c>
      <c r="B354" s="197">
        <v>1298</v>
      </c>
      <c r="C354" s="198" t="s">
        <v>122</v>
      </c>
      <c r="D354" s="199">
        <v>1</v>
      </c>
    </row>
    <row r="355" spans="1:4" x14ac:dyDescent="0.2">
      <c r="A355" s="196">
        <v>213</v>
      </c>
      <c r="B355" s="197">
        <v>1299</v>
      </c>
      <c r="C355" s="198" t="s">
        <v>122</v>
      </c>
      <c r="D355" s="199">
        <v>2</v>
      </c>
    </row>
    <row r="356" spans="1:4" x14ac:dyDescent="0.2">
      <c r="A356" s="196">
        <v>213</v>
      </c>
      <c r="B356" s="197">
        <v>1300</v>
      </c>
      <c r="C356" s="198" t="s">
        <v>122</v>
      </c>
      <c r="D356" s="199">
        <v>1</v>
      </c>
    </row>
    <row r="357" spans="1:4" x14ac:dyDescent="0.2">
      <c r="A357" s="196">
        <v>214</v>
      </c>
      <c r="B357" s="197">
        <v>1326</v>
      </c>
      <c r="C357" s="198" t="s">
        <v>122</v>
      </c>
      <c r="D357" s="199">
        <v>2</v>
      </c>
    </row>
    <row r="358" spans="1:4" x14ac:dyDescent="0.2">
      <c r="A358" s="196">
        <v>214</v>
      </c>
      <c r="B358" s="197">
        <v>1327</v>
      </c>
      <c r="C358" s="198" t="s">
        <v>122</v>
      </c>
      <c r="D358" s="199">
        <v>1</v>
      </c>
    </row>
    <row r="359" spans="1:4" x14ac:dyDescent="0.2">
      <c r="A359" s="196">
        <v>215</v>
      </c>
      <c r="B359" s="197">
        <v>1328</v>
      </c>
      <c r="C359" s="198" t="s">
        <v>122</v>
      </c>
      <c r="D359" s="199">
        <v>2</v>
      </c>
    </row>
    <row r="360" spans="1:4" x14ac:dyDescent="0.2">
      <c r="A360" s="196">
        <v>215</v>
      </c>
      <c r="B360" s="197">
        <v>1329</v>
      </c>
      <c r="C360" s="198" t="s">
        <v>122</v>
      </c>
      <c r="D360" s="199">
        <v>1</v>
      </c>
    </row>
    <row r="361" spans="1:4" x14ac:dyDescent="0.2">
      <c r="A361" s="196">
        <v>216</v>
      </c>
      <c r="B361" s="197">
        <v>1330</v>
      </c>
      <c r="C361" s="198" t="s">
        <v>122</v>
      </c>
      <c r="D361" s="199">
        <v>2</v>
      </c>
    </row>
    <row r="362" spans="1:4" x14ac:dyDescent="0.2">
      <c r="A362" s="196">
        <v>216</v>
      </c>
      <c r="B362" s="197">
        <v>1331</v>
      </c>
      <c r="C362" s="198" t="s">
        <v>122</v>
      </c>
      <c r="D362" s="199">
        <v>1</v>
      </c>
    </row>
    <row r="363" spans="1:4" x14ac:dyDescent="0.2">
      <c r="A363" s="196">
        <v>217</v>
      </c>
      <c r="B363" s="197">
        <v>1332</v>
      </c>
      <c r="C363" s="198" t="s">
        <v>122</v>
      </c>
      <c r="D363" s="199">
        <v>2</v>
      </c>
    </row>
    <row r="364" spans="1:4" x14ac:dyDescent="0.2">
      <c r="A364" s="196">
        <v>217</v>
      </c>
      <c r="B364" s="197">
        <v>1333</v>
      </c>
      <c r="C364" s="198" t="s">
        <v>122</v>
      </c>
      <c r="D364" s="199">
        <v>1</v>
      </c>
    </row>
    <row r="365" spans="1:4" x14ac:dyDescent="0.2">
      <c r="A365" s="196">
        <v>218</v>
      </c>
      <c r="B365" s="197">
        <v>1334</v>
      </c>
      <c r="C365" s="198" t="s">
        <v>122</v>
      </c>
      <c r="D365" s="199">
        <v>2</v>
      </c>
    </row>
    <row r="366" spans="1:4" x14ac:dyDescent="0.2">
      <c r="A366" s="196">
        <v>218</v>
      </c>
      <c r="B366" s="197">
        <v>1335</v>
      </c>
      <c r="C366" s="198" t="s">
        <v>122</v>
      </c>
      <c r="D366" s="199">
        <v>1</v>
      </c>
    </row>
    <row r="367" spans="1:4" x14ac:dyDescent="0.2">
      <c r="A367" s="196">
        <v>219</v>
      </c>
      <c r="B367" s="197">
        <v>1336</v>
      </c>
      <c r="C367" s="198" t="s">
        <v>122</v>
      </c>
      <c r="D367" s="199">
        <v>2</v>
      </c>
    </row>
    <row r="368" spans="1:4" x14ac:dyDescent="0.2">
      <c r="A368" s="196">
        <v>219</v>
      </c>
      <c r="B368" s="197">
        <v>1337</v>
      </c>
      <c r="C368" s="198" t="s">
        <v>122</v>
      </c>
      <c r="D368" s="199">
        <v>1</v>
      </c>
    </row>
    <row r="369" spans="1:4" x14ac:dyDescent="0.2">
      <c r="A369" s="196">
        <v>220</v>
      </c>
      <c r="B369" s="197">
        <v>1338</v>
      </c>
      <c r="C369" s="198" t="s">
        <v>122</v>
      </c>
      <c r="D369" s="199">
        <v>2</v>
      </c>
    </row>
    <row r="370" spans="1:4" x14ac:dyDescent="0.2">
      <c r="A370" s="196">
        <v>220</v>
      </c>
      <c r="B370" s="197">
        <v>1339</v>
      </c>
      <c r="C370" s="198" t="s">
        <v>122</v>
      </c>
      <c r="D370" s="199">
        <v>1</v>
      </c>
    </row>
    <row r="371" spans="1:4" x14ac:dyDescent="0.2">
      <c r="A371" s="196">
        <v>221</v>
      </c>
      <c r="B371" s="197">
        <v>1340</v>
      </c>
      <c r="C371" s="198" t="s">
        <v>122</v>
      </c>
      <c r="D371" s="199">
        <v>2</v>
      </c>
    </row>
    <row r="372" spans="1:4" x14ac:dyDescent="0.2">
      <c r="A372" s="196">
        <v>221</v>
      </c>
      <c r="B372" s="197">
        <v>1341</v>
      </c>
      <c r="C372" s="198" t="s">
        <v>122</v>
      </c>
      <c r="D372" s="199">
        <v>1</v>
      </c>
    </row>
    <row r="373" spans="1:4" x14ac:dyDescent="0.2">
      <c r="A373" s="196">
        <v>222</v>
      </c>
      <c r="B373" s="197">
        <v>1342</v>
      </c>
      <c r="C373" s="198" t="s">
        <v>122</v>
      </c>
      <c r="D373" s="199">
        <v>2</v>
      </c>
    </row>
    <row r="374" spans="1:4" x14ac:dyDescent="0.2">
      <c r="A374" s="196">
        <v>222</v>
      </c>
      <c r="B374" s="197">
        <v>1343</v>
      </c>
      <c r="C374" s="198" t="s">
        <v>122</v>
      </c>
      <c r="D374" s="199">
        <v>1</v>
      </c>
    </row>
    <row r="375" spans="1:4" x14ac:dyDescent="0.2">
      <c r="A375" s="196">
        <v>223</v>
      </c>
      <c r="B375" s="197">
        <v>1344</v>
      </c>
      <c r="C375" s="198" t="s">
        <v>122</v>
      </c>
      <c r="D375" s="199">
        <v>2</v>
      </c>
    </row>
    <row r="376" spans="1:4" x14ac:dyDescent="0.2">
      <c r="A376" s="196">
        <v>223</v>
      </c>
      <c r="B376" s="197">
        <v>1345</v>
      </c>
      <c r="C376" s="198" t="s">
        <v>122</v>
      </c>
      <c r="D376" s="199">
        <v>1</v>
      </c>
    </row>
    <row r="377" spans="1:4" x14ac:dyDescent="0.2">
      <c r="A377" s="196">
        <v>224</v>
      </c>
      <c r="B377" s="197">
        <v>1353</v>
      </c>
      <c r="C377" s="198" t="s">
        <v>122</v>
      </c>
      <c r="D377" s="199">
        <v>2</v>
      </c>
    </row>
    <row r="378" spans="1:4" x14ac:dyDescent="0.2">
      <c r="A378" s="196">
        <v>224</v>
      </c>
      <c r="B378" s="197">
        <v>1354</v>
      </c>
      <c r="C378" s="198" t="s">
        <v>122</v>
      </c>
      <c r="D378" s="199">
        <v>1</v>
      </c>
    </row>
    <row r="379" spans="1:4" x14ac:dyDescent="0.2">
      <c r="A379" s="196">
        <v>225</v>
      </c>
      <c r="B379" s="197">
        <v>1355</v>
      </c>
      <c r="C379" s="198" t="s">
        <v>122</v>
      </c>
      <c r="D379" s="199">
        <v>2</v>
      </c>
    </row>
    <row r="380" spans="1:4" x14ac:dyDescent="0.2">
      <c r="A380" s="196">
        <v>225</v>
      </c>
      <c r="B380" s="197">
        <v>1356</v>
      </c>
      <c r="C380" s="198" t="s">
        <v>122</v>
      </c>
      <c r="D380" s="199">
        <v>1</v>
      </c>
    </row>
    <row r="381" spans="1:4" x14ac:dyDescent="0.2">
      <c r="A381" s="196">
        <v>226</v>
      </c>
      <c r="B381" s="197">
        <v>1357</v>
      </c>
      <c r="C381" s="198" t="s">
        <v>122</v>
      </c>
      <c r="D381" s="199">
        <v>2</v>
      </c>
    </row>
    <row r="382" spans="1:4" x14ac:dyDescent="0.2">
      <c r="A382" s="196">
        <v>226</v>
      </c>
      <c r="B382" s="197">
        <v>1358</v>
      </c>
      <c r="C382" s="198" t="s">
        <v>122</v>
      </c>
      <c r="D382" s="199">
        <v>1</v>
      </c>
    </row>
    <row r="383" spans="1:4" x14ac:dyDescent="0.2">
      <c r="A383" s="196">
        <v>227</v>
      </c>
      <c r="B383" s="197">
        <v>1359</v>
      </c>
      <c r="C383" s="198" t="s">
        <v>122</v>
      </c>
      <c r="D383" s="199">
        <v>2</v>
      </c>
    </row>
    <row r="384" spans="1:4" x14ac:dyDescent="0.2">
      <c r="A384" s="196">
        <v>227</v>
      </c>
      <c r="B384" s="197">
        <v>1360</v>
      </c>
      <c r="C384" s="198" t="s">
        <v>122</v>
      </c>
      <c r="D384" s="199">
        <v>1</v>
      </c>
    </row>
    <row r="385" spans="1:4" x14ac:dyDescent="0.2">
      <c r="A385" s="196">
        <v>228</v>
      </c>
      <c r="B385" s="197">
        <v>1361</v>
      </c>
      <c r="C385" s="198" t="s">
        <v>133</v>
      </c>
      <c r="D385" s="199" t="s">
        <v>84</v>
      </c>
    </row>
    <row r="386" spans="1:4" x14ac:dyDescent="0.2">
      <c r="A386" s="196">
        <v>228</v>
      </c>
      <c r="B386" s="197">
        <v>1399</v>
      </c>
      <c r="C386" s="198" t="s">
        <v>133</v>
      </c>
      <c r="D386" s="199" t="s">
        <v>84</v>
      </c>
    </row>
    <row r="387" spans="1:4" x14ac:dyDescent="0.2">
      <c r="A387" s="196">
        <v>229</v>
      </c>
      <c r="B387" s="197">
        <v>1362</v>
      </c>
      <c r="C387" s="198" t="s">
        <v>133</v>
      </c>
      <c r="D387" s="199" t="s">
        <v>84</v>
      </c>
    </row>
    <row r="388" spans="1:4" x14ac:dyDescent="0.2">
      <c r="A388" s="196">
        <v>229</v>
      </c>
      <c r="B388" s="197">
        <v>1400</v>
      </c>
      <c r="C388" s="198" t="s">
        <v>133</v>
      </c>
      <c r="D388" s="199" t="s">
        <v>84</v>
      </c>
    </row>
    <row r="389" spans="1:4" x14ac:dyDescent="0.2">
      <c r="A389" s="196">
        <v>230</v>
      </c>
      <c r="B389" s="197">
        <v>1363</v>
      </c>
      <c r="C389" s="198" t="s">
        <v>122</v>
      </c>
      <c r="D389" s="199" t="s">
        <v>84</v>
      </c>
    </row>
    <row r="390" spans="1:4" x14ac:dyDescent="0.2">
      <c r="A390" s="196">
        <v>230</v>
      </c>
      <c r="B390" s="197">
        <v>1401</v>
      </c>
      <c r="C390" s="198" t="s">
        <v>122</v>
      </c>
      <c r="D390" s="199" t="s">
        <v>84</v>
      </c>
    </row>
    <row r="391" spans="1:4" x14ac:dyDescent="0.2">
      <c r="A391" s="196">
        <v>231</v>
      </c>
      <c r="B391" s="197">
        <v>1371</v>
      </c>
      <c r="C391" s="198" t="s">
        <v>110</v>
      </c>
      <c r="D391" s="199">
        <v>2</v>
      </c>
    </row>
    <row r="392" spans="1:4" x14ac:dyDescent="0.2">
      <c r="A392" s="196">
        <v>231</v>
      </c>
      <c r="B392" s="197">
        <v>1372</v>
      </c>
      <c r="C392" s="198" t="s">
        <v>110</v>
      </c>
      <c r="D392" s="199">
        <v>1</v>
      </c>
    </row>
    <row r="393" spans="1:4" x14ac:dyDescent="0.2">
      <c r="A393" s="196">
        <v>233</v>
      </c>
      <c r="B393" s="197">
        <v>1375</v>
      </c>
      <c r="C393" s="198" t="s">
        <v>110</v>
      </c>
      <c r="D393" s="199">
        <v>2</v>
      </c>
    </row>
    <row r="394" spans="1:4" x14ac:dyDescent="0.2">
      <c r="A394" s="196">
        <v>233</v>
      </c>
      <c r="B394" s="197">
        <v>1376</v>
      </c>
      <c r="C394" s="198" t="s">
        <v>110</v>
      </c>
      <c r="D394" s="199">
        <v>1</v>
      </c>
    </row>
    <row r="395" spans="1:4" x14ac:dyDescent="0.2">
      <c r="A395" s="196">
        <v>234</v>
      </c>
      <c r="B395" s="197">
        <v>1377</v>
      </c>
      <c r="C395" s="198" t="s">
        <v>110</v>
      </c>
      <c r="D395" s="199">
        <v>2</v>
      </c>
    </row>
    <row r="396" spans="1:4" x14ac:dyDescent="0.2">
      <c r="A396" s="196">
        <v>234</v>
      </c>
      <c r="B396" s="197">
        <v>1378</v>
      </c>
      <c r="C396" s="198" t="s">
        <v>110</v>
      </c>
      <c r="D396" s="199">
        <v>1</v>
      </c>
    </row>
    <row r="397" spans="1:4" x14ac:dyDescent="0.2">
      <c r="A397" s="196">
        <v>235</v>
      </c>
      <c r="B397" s="197">
        <v>1379</v>
      </c>
      <c r="C397" s="198" t="s">
        <v>110</v>
      </c>
      <c r="D397" s="199">
        <v>2</v>
      </c>
    </row>
    <row r="398" spans="1:4" x14ac:dyDescent="0.2">
      <c r="A398" s="196">
        <v>235</v>
      </c>
      <c r="B398" s="197">
        <v>1380</v>
      </c>
      <c r="C398" s="198" t="s">
        <v>110</v>
      </c>
      <c r="D398" s="199">
        <v>1</v>
      </c>
    </row>
    <row r="399" spans="1:4" x14ac:dyDescent="0.2">
      <c r="A399" s="196">
        <v>236</v>
      </c>
      <c r="B399" s="197">
        <v>1381</v>
      </c>
      <c r="C399" s="198" t="s">
        <v>110</v>
      </c>
      <c r="D399" s="199">
        <v>2</v>
      </c>
    </row>
    <row r="400" spans="1:4" x14ac:dyDescent="0.2">
      <c r="A400" s="196">
        <v>236</v>
      </c>
      <c r="B400" s="197">
        <v>1382</v>
      </c>
      <c r="C400" s="198" t="s">
        <v>110</v>
      </c>
      <c r="D400" s="199">
        <v>1</v>
      </c>
    </row>
    <row r="401" spans="1:4" x14ac:dyDescent="0.2">
      <c r="A401" s="196">
        <v>237</v>
      </c>
      <c r="B401" s="197">
        <v>1383</v>
      </c>
      <c r="C401" s="198" t="s">
        <v>110</v>
      </c>
      <c r="D401" s="199">
        <v>2</v>
      </c>
    </row>
    <row r="402" spans="1:4" x14ac:dyDescent="0.2">
      <c r="A402" s="196">
        <v>237</v>
      </c>
      <c r="B402" s="197">
        <v>1384</v>
      </c>
      <c r="C402" s="198" t="s">
        <v>110</v>
      </c>
      <c r="D402" s="199">
        <v>1</v>
      </c>
    </row>
    <row r="403" spans="1:4" x14ac:dyDescent="0.2">
      <c r="A403" s="196">
        <v>238</v>
      </c>
      <c r="B403" s="197">
        <v>1385</v>
      </c>
      <c r="C403" s="198" t="s">
        <v>122</v>
      </c>
      <c r="D403" s="199">
        <v>2</v>
      </c>
    </row>
    <row r="404" spans="1:4" x14ac:dyDescent="0.2">
      <c r="A404" s="196">
        <v>238</v>
      </c>
      <c r="B404" s="197">
        <v>1386</v>
      </c>
      <c r="C404" s="198" t="s">
        <v>122</v>
      </c>
      <c r="D404" s="199">
        <v>1</v>
      </c>
    </row>
    <row r="405" spans="1:4" x14ac:dyDescent="0.2">
      <c r="A405" s="196">
        <v>241</v>
      </c>
      <c r="B405" s="197">
        <v>1042</v>
      </c>
      <c r="C405" s="198" t="s">
        <v>134</v>
      </c>
      <c r="D405" s="199">
        <v>2</v>
      </c>
    </row>
    <row r="406" spans="1:4" x14ac:dyDescent="0.2">
      <c r="A406" s="196">
        <v>241</v>
      </c>
      <c r="B406" s="197">
        <v>1043</v>
      </c>
      <c r="C406" s="198" t="s">
        <v>134</v>
      </c>
      <c r="D406" s="199">
        <v>1</v>
      </c>
    </row>
    <row r="407" spans="1:4" x14ac:dyDescent="0.2">
      <c r="A407" s="196">
        <v>242</v>
      </c>
      <c r="B407" s="197">
        <v>44</v>
      </c>
      <c r="C407" s="198" t="s">
        <v>135</v>
      </c>
      <c r="D407" s="199">
        <v>1</v>
      </c>
    </row>
    <row r="408" spans="1:4" x14ac:dyDescent="0.2">
      <c r="A408" s="196">
        <v>242</v>
      </c>
      <c r="B408" s="197">
        <v>208</v>
      </c>
      <c r="C408" s="198" t="s">
        <v>135</v>
      </c>
      <c r="D408" s="199">
        <v>2</v>
      </c>
    </row>
    <row r="409" spans="1:4" x14ac:dyDescent="0.2">
      <c r="A409" s="196">
        <v>243</v>
      </c>
      <c r="B409" s="197">
        <v>21</v>
      </c>
      <c r="C409" s="198" t="s">
        <v>136</v>
      </c>
      <c r="D409" s="199">
        <v>1</v>
      </c>
    </row>
    <row r="410" spans="1:4" x14ac:dyDescent="0.2">
      <c r="A410" s="196">
        <v>243</v>
      </c>
      <c r="B410" s="197">
        <v>231</v>
      </c>
      <c r="C410" s="198" t="s">
        <v>136</v>
      </c>
      <c r="D410" s="199" t="s">
        <v>326</v>
      </c>
    </row>
    <row r="411" spans="1:4" x14ac:dyDescent="0.2">
      <c r="A411" s="196">
        <v>244</v>
      </c>
      <c r="B411" s="197">
        <v>40</v>
      </c>
      <c r="C411" s="198" t="s">
        <v>122</v>
      </c>
      <c r="D411" s="199">
        <v>1</v>
      </c>
    </row>
    <row r="412" spans="1:4" x14ac:dyDescent="0.2">
      <c r="A412" s="196">
        <v>244</v>
      </c>
      <c r="B412" s="197">
        <v>206</v>
      </c>
      <c r="C412" s="198" t="s">
        <v>122</v>
      </c>
      <c r="D412" s="199">
        <v>2</v>
      </c>
    </row>
    <row r="413" spans="1:4" x14ac:dyDescent="0.2">
      <c r="A413" s="196">
        <v>245</v>
      </c>
      <c r="B413" s="197">
        <v>1012</v>
      </c>
      <c r="C413" s="198" t="s">
        <v>135</v>
      </c>
      <c r="D413" s="199">
        <v>2</v>
      </c>
    </row>
    <row r="414" spans="1:4" x14ac:dyDescent="0.2">
      <c r="A414" s="196">
        <v>245</v>
      </c>
      <c r="B414" s="197">
        <v>1013</v>
      </c>
      <c r="C414" s="198" t="s">
        <v>135</v>
      </c>
      <c r="D414" s="199">
        <v>1</v>
      </c>
    </row>
    <row r="415" spans="1:4" x14ac:dyDescent="0.2">
      <c r="A415" s="196">
        <v>246</v>
      </c>
      <c r="B415" s="197">
        <v>160</v>
      </c>
      <c r="C415" s="198" t="s">
        <v>137</v>
      </c>
      <c r="D415" s="199">
        <v>2</v>
      </c>
    </row>
    <row r="416" spans="1:4" x14ac:dyDescent="0.2">
      <c r="A416" s="196">
        <v>246</v>
      </c>
      <c r="B416" s="197">
        <v>276</v>
      </c>
      <c r="C416" s="198" t="s">
        <v>137</v>
      </c>
      <c r="D416" s="199">
        <v>1</v>
      </c>
    </row>
    <row r="417" spans="1:4" x14ac:dyDescent="0.2">
      <c r="A417" s="196">
        <v>246</v>
      </c>
      <c r="B417" s="197">
        <v>277</v>
      </c>
      <c r="C417" s="198" t="s">
        <v>137</v>
      </c>
      <c r="D417" s="199">
        <v>1</v>
      </c>
    </row>
    <row r="418" spans="1:4" x14ac:dyDescent="0.2">
      <c r="A418" s="196">
        <v>247</v>
      </c>
      <c r="B418" s="197">
        <v>1288</v>
      </c>
      <c r="C418" s="198" t="s">
        <v>135</v>
      </c>
      <c r="D418" s="199">
        <v>1</v>
      </c>
    </row>
    <row r="419" spans="1:4" x14ac:dyDescent="0.2">
      <c r="A419" s="196">
        <v>247</v>
      </c>
      <c r="B419" s="197">
        <v>1289</v>
      </c>
      <c r="C419" s="198" t="s">
        <v>135</v>
      </c>
      <c r="D419" s="199">
        <v>2</v>
      </c>
    </row>
    <row r="420" spans="1:4" x14ac:dyDescent="0.2">
      <c r="A420" s="196">
        <v>248</v>
      </c>
      <c r="B420" s="197">
        <v>1174</v>
      </c>
      <c r="C420" s="198" t="s">
        <v>122</v>
      </c>
      <c r="D420" s="199">
        <v>1</v>
      </c>
    </row>
    <row r="421" spans="1:4" x14ac:dyDescent="0.2">
      <c r="A421" s="196">
        <v>248</v>
      </c>
      <c r="B421" s="197">
        <v>1175</v>
      </c>
      <c r="C421" s="198" t="s">
        <v>122</v>
      </c>
      <c r="D421" s="199">
        <v>2</v>
      </c>
    </row>
    <row r="422" spans="1:4" x14ac:dyDescent="0.2">
      <c r="A422" s="196">
        <v>249</v>
      </c>
      <c r="B422" s="197">
        <v>1351</v>
      </c>
      <c r="C422" s="198" t="s">
        <v>135</v>
      </c>
      <c r="D422" s="199">
        <v>2</v>
      </c>
    </row>
    <row r="423" spans="1:4" x14ac:dyDescent="0.2">
      <c r="A423" s="196">
        <v>249</v>
      </c>
      <c r="B423" s="197">
        <v>1352</v>
      </c>
      <c r="C423" s="198" t="s">
        <v>135</v>
      </c>
      <c r="D423" s="199">
        <v>1</v>
      </c>
    </row>
    <row r="424" spans="1:4" x14ac:dyDescent="0.2">
      <c r="A424" s="196">
        <v>250</v>
      </c>
      <c r="B424" s="197">
        <v>206</v>
      </c>
      <c r="C424" s="198" t="s">
        <v>138</v>
      </c>
      <c r="D424" s="199" t="s">
        <v>84</v>
      </c>
    </row>
    <row r="425" spans="1:4" x14ac:dyDescent="0.2">
      <c r="A425" s="196">
        <v>251</v>
      </c>
      <c r="B425" s="197">
        <v>210</v>
      </c>
      <c r="C425" s="198" t="s">
        <v>138</v>
      </c>
      <c r="D425" s="199" t="s">
        <v>84</v>
      </c>
    </row>
    <row r="426" spans="1:4" x14ac:dyDescent="0.2">
      <c r="A426" s="196">
        <v>252</v>
      </c>
      <c r="B426" s="197">
        <v>212</v>
      </c>
      <c r="C426" s="198" t="s">
        <v>138</v>
      </c>
      <c r="D426" s="199" t="s">
        <v>84</v>
      </c>
    </row>
    <row r="427" spans="1:4" x14ac:dyDescent="0.2">
      <c r="A427" s="196">
        <v>253</v>
      </c>
      <c r="B427" s="197">
        <v>1290</v>
      </c>
      <c r="C427" s="198" t="s">
        <v>138</v>
      </c>
      <c r="D427" s="199" t="s">
        <v>84</v>
      </c>
    </row>
    <row r="428" spans="1:4" x14ac:dyDescent="0.2">
      <c r="A428" s="196">
        <v>254</v>
      </c>
      <c r="B428" s="197">
        <v>1316</v>
      </c>
      <c r="C428" s="198" t="s">
        <v>139</v>
      </c>
      <c r="D428" s="199">
        <v>2</v>
      </c>
    </row>
    <row r="429" spans="1:4" x14ac:dyDescent="0.2">
      <c r="A429" s="196">
        <v>254</v>
      </c>
      <c r="B429" s="197">
        <v>1317</v>
      </c>
      <c r="C429" s="198" t="s">
        <v>139</v>
      </c>
      <c r="D429" s="199">
        <v>1</v>
      </c>
    </row>
    <row r="430" spans="1:4" x14ac:dyDescent="0.2">
      <c r="A430" s="196">
        <v>255</v>
      </c>
      <c r="B430" s="197">
        <v>1320</v>
      </c>
      <c r="C430" s="198" t="s">
        <v>140</v>
      </c>
      <c r="D430" s="199">
        <v>2</v>
      </c>
    </row>
    <row r="431" spans="1:4" x14ac:dyDescent="0.2">
      <c r="A431" s="196">
        <v>255</v>
      </c>
      <c r="B431" s="197">
        <v>1321</v>
      </c>
      <c r="C431" s="198" t="s">
        <v>140</v>
      </c>
      <c r="D431" s="199">
        <v>1</v>
      </c>
    </row>
    <row r="432" spans="1:4" x14ac:dyDescent="0.2">
      <c r="A432" s="196">
        <v>257</v>
      </c>
      <c r="B432" s="197">
        <v>57</v>
      </c>
      <c r="C432" s="198" t="s">
        <v>141</v>
      </c>
      <c r="D432" s="199">
        <v>1</v>
      </c>
    </row>
    <row r="433" spans="1:4" x14ac:dyDescent="0.2">
      <c r="A433" s="196">
        <v>257</v>
      </c>
      <c r="B433" s="197">
        <v>196</v>
      </c>
      <c r="C433" s="198" t="s">
        <v>141</v>
      </c>
      <c r="D433" s="199">
        <v>2</v>
      </c>
    </row>
    <row r="434" spans="1:4" x14ac:dyDescent="0.2">
      <c r="A434" s="196">
        <v>258</v>
      </c>
      <c r="B434" s="197">
        <v>56</v>
      </c>
      <c r="C434" s="198" t="s">
        <v>142</v>
      </c>
      <c r="D434" s="199">
        <v>1</v>
      </c>
    </row>
    <row r="435" spans="1:4" x14ac:dyDescent="0.2">
      <c r="A435" s="196">
        <v>258</v>
      </c>
      <c r="B435" s="197">
        <v>195</v>
      </c>
      <c r="C435" s="198" t="s">
        <v>142</v>
      </c>
      <c r="D435" s="199">
        <v>2</v>
      </c>
    </row>
    <row r="436" spans="1:4" x14ac:dyDescent="0.2">
      <c r="A436" s="196">
        <v>259</v>
      </c>
      <c r="B436" s="197">
        <v>94</v>
      </c>
      <c r="C436" s="198" t="s">
        <v>143</v>
      </c>
      <c r="D436" s="199">
        <v>1</v>
      </c>
    </row>
    <row r="437" spans="1:4" x14ac:dyDescent="0.2">
      <c r="A437" s="196">
        <v>259</v>
      </c>
      <c r="B437" s="197">
        <v>167</v>
      </c>
      <c r="C437" s="198" t="s">
        <v>143</v>
      </c>
      <c r="D437" s="199">
        <v>2</v>
      </c>
    </row>
    <row r="438" spans="1:4" x14ac:dyDescent="0.2">
      <c r="A438" s="196">
        <v>260</v>
      </c>
      <c r="B438" s="197">
        <v>59</v>
      </c>
      <c r="C438" s="198" t="s">
        <v>142</v>
      </c>
      <c r="D438" s="199" t="s">
        <v>322</v>
      </c>
    </row>
    <row r="439" spans="1:4" x14ac:dyDescent="0.2">
      <c r="A439" s="196">
        <v>260</v>
      </c>
      <c r="B439" s="197">
        <v>191</v>
      </c>
      <c r="C439" s="198" t="s">
        <v>142</v>
      </c>
      <c r="D439" s="199" t="s">
        <v>322</v>
      </c>
    </row>
    <row r="440" spans="1:4" x14ac:dyDescent="0.2">
      <c r="A440" s="196">
        <v>261</v>
      </c>
      <c r="B440" s="197">
        <v>55</v>
      </c>
      <c r="C440" s="198" t="s">
        <v>142</v>
      </c>
      <c r="D440" s="199">
        <v>1</v>
      </c>
    </row>
    <row r="441" spans="1:4" x14ac:dyDescent="0.2">
      <c r="A441" s="196">
        <v>261</v>
      </c>
      <c r="B441" s="197">
        <v>194</v>
      </c>
      <c r="C441" s="198" t="s">
        <v>142</v>
      </c>
      <c r="D441" s="199" t="s">
        <v>325</v>
      </c>
    </row>
    <row r="442" spans="1:4" x14ac:dyDescent="0.2">
      <c r="A442" s="196">
        <v>262</v>
      </c>
      <c r="B442" s="197">
        <v>57</v>
      </c>
      <c r="C442" s="198" t="s">
        <v>142</v>
      </c>
      <c r="D442" s="199">
        <v>1</v>
      </c>
    </row>
    <row r="443" spans="1:4" x14ac:dyDescent="0.2">
      <c r="A443" s="196">
        <v>262</v>
      </c>
      <c r="B443" s="197">
        <v>196</v>
      </c>
      <c r="C443" s="198" t="s">
        <v>142</v>
      </c>
      <c r="D443" s="199" t="s">
        <v>327</v>
      </c>
    </row>
    <row r="444" spans="1:4" x14ac:dyDescent="0.2">
      <c r="A444" s="196">
        <v>263</v>
      </c>
      <c r="B444" s="197">
        <v>1010</v>
      </c>
      <c r="C444" s="198" t="s">
        <v>142</v>
      </c>
      <c r="D444" s="199">
        <v>2</v>
      </c>
    </row>
    <row r="445" spans="1:4" x14ac:dyDescent="0.2">
      <c r="A445" s="196">
        <v>263</v>
      </c>
      <c r="B445" s="197">
        <v>1011</v>
      </c>
      <c r="C445" s="198" t="s">
        <v>142</v>
      </c>
      <c r="D445" s="199">
        <v>1</v>
      </c>
    </row>
    <row r="446" spans="1:4" x14ac:dyDescent="0.2">
      <c r="A446" s="196">
        <v>264</v>
      </c>
      <c r="B446" s="197">
        <v>1069</v>
      </c>
      <c r="C446" s="198" t="s">
        <v>142</v>
      </c>
      <c r="D446" s="199">
        <v>1</v>
      </c>
    </row>
    <row r="447" spans="1:4" x14ac:dyDescent="0.2">
      <c r="A447" s="196">
        <v>264</v>
      </c>
      <c r="B447" s="197">
        <v>1070</v>
      </c>
      <c r="C447" s="198" t="s">
        <v>142</v>
      </c>
      <c r="D447" s="199">
        <v>2</v>
      </c>
    </row>
    <row r="448" spans="1:4" x14ac:dyDescent="0.2">
      <c r="A448" s="196">
        <v>265</v>
      </c>
      <c r="B448" s="197">
        <v>190</v>
      </c>
      <c r="C448" s="198" t="s">
        <v>144</v>
      </c>
      <c r="D448" s="199" t="s">
        <v>324</v>
      </c>
    </row>
    <row r="449" spans="1:4" x14ac:dyDescent="0.2">
      <c r="A449" s="196">
        <v>266</v>
      </c>
      <c r="B449" s="197">
        <v>191</v>
      </c>
      <c r="C449" s="198" t="s">
        <v>144</v>
      </c>
      <c r="D449" s="199" t="s">
        <v>84</v>
      </c>
    </row>
    <row r="450" spans="1:4" x14ac:dyDescent="0.2">
      <c r="A450" s="196">
        <v>267</v>
      </c>
      <c r="B450" s="197">
        <v>192</v>
      </c>
      <c r="C450" s="198" t="s">
        <v>144</v>
      </c>
      <c r="D450" s="199" t="s">
        <v>84</v>
      </c>
    </row>
    <row r="451" spans="1:4" x14ac:dyDescent="0.2">
      <c r="A451" s="196">
        <v>268</v>
      </c>
      <c r="B451" s="197">
        <v>193</v>
      </c>
      <c r="C451" s="198" t="s">
        <v>144</v>
      </c>
      <c r="D451" s="199" t="s">
        <v>324</v>
      </c>
    </row>
    <row r="452" spans="1:4" x14ac:dyDescent="0.2">
      <c r="A452" s="196">
        <v>269</v>
      </c>
      <c r="B452" s="197">
        <v>194</v>
      </c>
      <c r="C452" s="198" t="s">
        <v>144</v>
      </c>
      <c r="D452" s="199" t="s">
        <v>84</v>
      </c>
    </row>
    <row r="453" spans="1:4" x14ac:dyDescent="0.2">
      <c r="A453" s="196">
        <v>270</v>
      </c>
      <c r="B453" s="197">
        <v>196</v>
      </c>
      <c r="C453" s="198" t="s">
        <v>144</v>
      </c>
      <c r="D453" s="199" t="s">
        <v>324</v>
      </c>
    </row>
    <row r="454" spans="1:4" x14ac:dyDescent="0.2">
      <c r="A454" s="196">
        <v>271</v>
      </c>
      <c r="B454" s="197">
        <v>1088</v>
      </c>
      <c r="C454" s="198" t="s">
        <v>144</v>
      </c>
      <c r="D454" s="199" t="s">
        <v>84</v>
      </c>
    </row>
    <row r="455" spans="1:4" x14ac:dyDescent="0.2">
      <c r="A455" s="196">
        <v>272</v>
      </c>
      <c r="B455" s="197">
        <v>1089</v>
      </c>
      <c r="C455" s="198" t="s">
        <v>144</v>
      </c>
      <c r="D455" s="199" t="s">
        <v>84</v>
      </c>
    </row>
    <row r="456" spans="1:4" x14ac:dyDescent="0.2">
      <c r="A456" s="196">
        <v>273</v>
      </c>
      <c r="B456" s="197">
        <v>1090</v>
      </c>
      <c r="C456" s="198" t="s">
        <v>144</v>
      </c>
      <c r="D456" s="199" t="s">
        <v>84</v>
      </c>
    </row>
    <row r="457" spans="1:4" x14ac:dyDescent="0.2">
      <c r="A457" s="196">
        <v>274</v>
      </c>
      <c r="B457" s="197">
        <v>1115</v>
      </c>
      <c r="C457" s="198" t="s">
        <v>144</v>
      </c>
      <c r="D457" s="199" t="s">
        <v>84</v>
      </c>
    </row>
    <row r="458" spans="1:4" x14ac:dyDescent="0.2">
      <c r="A458" s="196">
        <v>276</v>
      </c>
      <c r="B458" s="197">
        <v>1347</v>
      </c>
      <c r="C458" s="198" t="s">
        <v>144</v>
      </c>
      <c r="D458" s="199" t="s">
        <v>84</v>
      </c>
    </row>
    <row r="459" spans="1:4" x14ac:dyDescent="0.2">
      <c r="A459" s="196">
        <v>277</v>
      </c>
      <c r="B459" s="197">
        <v>52</v>
      </c>
      <c r="C459" s="198" t="s">
        <v>145</v>
      </c>
      <c r="D459" s="199" t="s">
        <v>84</v>
      </c>
    </row>
    <row r="460" spans="1:4" x14ac:dyDescent="0.2">
      <c r="A460" s="196">
        <v>278</v>
      </c>
      <c r="B460" s="197">
        <v>105</v>
      </c>
      <c r="C460" s="198" t="s">
        <v>146</v>
      </c>
      <c r="D460" s="199" t="s">
        <v>84</v>
      </c>
    </row>
    <row r="461" spans="1:4" x14ac:dyDescent="0.2">
      <c r="A461" s="196">
        <v>279</v>
      </c>
      <c r="B461" s="197">
        <v>16</v>
      </c>
      <c r="C461" s="198" t="s">
        <v>147</v>
      </c>
      <c r="D461" s="199" t="s">
        <v>84</v>
      </c>
    </row>
    <row r="462" spans="1:4" x14ac:dyDescent="0.2">
      <c r="A462" s="196">
        <v>280</v>
      </c>
      <c r="B462" s="197">
        <v>170</v>
      </c>
      <c r="C462" s="198" t="s">
        <v>148</v>
      </c>
      <c r="D462" s="199" t="s">
        <v>322</v>
      </c>
    </row>
    <row r="463" spans="1:4" x14ac:dyDescent="0.2">
      <c r="A463" s="196">
        <v>281</v>
      </c>
      <c r="B463" s="197">
        <v>11</v>
      </c>
      <c r="C463" s="198" t="s">
        <v>149</v>
      </c>
      <c r="D463" s="199">
        <v>2</v>
      </c>
    </row>
    <row r="464" spans="1:4" x14ac:dyDescent="0.2">
      <c r="A464" s="196">
        <v>281</v>
      </c>
      <c r="B464" s="197">
        <v>95</v>
      </c>
      <c r="C464" s="198" t="s">
        <v>149</v>
      </c>
      <c r="D464" s="199">
        <v>1</v>
      </c>
    </row>
    <row r="465" spans="1:4" x14ac:dyDescent="0.2">
      <c r="A465" s="196">
        <v>283</v>
      </c>
      <c r="B465" s="197">
        <v>1016</v>
      </c>
      <c r="C465" s="198" t="s">
        <v>150</v>
      </c>
      <c r="D465" s="199">
        <v>1</v>
      </c>
    </row>
    <row r="466" spans="1:4" x14ac:dyDescent="0.2">
      <c r="A466" s="196">
        <v>283</v>
      </c>
      <c r="B466" s="197">
        <v>1017</v>
      </c>
      <c r="C466" s="198" t="s">
        <v>150</v>
      </c>
      <c r="D466" s="199">
        <v>2</v>
      </c>
    </row>
    <row r="467" spans="1:4" x14ac:dyDescent="0.2">
      <c r="A467" s="196">
        <v>284</v>
      </c>
      <c r="B467" s="197">
        <v>177</v>
      </c>
      <c r="C467" s="198" t="s">
        <v>91</v>
      </c>
      <c r="D467" s="199" t="s">
        <v>84</v>
      </c>
    </row>
    <row r="468" spans="1:4" x14ac:dyDescent="0.2">
      <c r="A468" s="196">
        <v>285</v>
      </c>
      <c r="B468" s="197">
        <v>178</v>
      </c>
      <c r="C468" s="198" t="s">
        <v>91</v>
      </c>
      <c r="D468" s="199" t="s">
        <v>322</v>
      </c>
    </row>
    <row r="469" spans="1:4" x14ac:dyDescent="0.2">
      <c r="A469" s="196">
        <v>286</v>
      </c>
      <c r="B469" s="197">
        <v>103</v>
      </c>
      <c r="C469" s="198" t="s">
        <v>151</v>
      </c>
      <c r="D469" s="199" t="s">
        <v>84</v>
      </c>
    </row>
    <row r="470" spans="1:4" x14ac:dyDescent="0.2">
      <c r="A470" s="196">
        <v>287</v>
      </c>
      <c r="B470" s="197">
        <v>1364</v>
      </c>
      <c r="C470" s="198" t="s">
        <v>152</v>
      </c>
      <c r="D470" s="199" t="s">
        <v>84</v>
      </c>
    </row>
    <row r="471" spans="1:4" x14ac:dyDescent="0.2">
      <c r="A471" s="196">
        <v>287</v>
      </c>
      <c r="B471" s="197">
        <v>1402</v>
      </c>
      <c r="C471" s="198" t="s">
        <v>152</v>
      </c>
      <c r="D471" s="199" t="s">
        <v>84</v>
      </c>
    </row>
    <row r="472" spans="1:4" x14ac:dyDescent="0.2">
      <c r="A472" s="196">
        <v>288</v>
      </c>
      <c r="B472" s="197">
        <v>1036</v>
      </c>
      <c r="C472" s="198" t="s">
        <v>153</v>
      </c>
      <c r="D472" s="199" t="s">
        <v>84</v>
      </c>
    </row>
    <row r="473" spans="1:4" x14ac:dyDescent="0.2">
      <c r="A473" s="196">
        <v>289</v>
      </c>
      <c r="B473" s="197">
        <v>1041</v>
      </c>
      <c r="C473" s="198" t="s">
        <v>153</v>
      </c>
      <c r="D473" s="199" t="s">
        <v>84</v>
      </c>
    </row>
    <row r="474" spans="1:4" x14ac:dyDescent="0.2">
      <c r="A474" s="196">
        <v>290</v>
      </c>
      <c r="B474" s="197">
        <v>1050</v>
      </c>
      <c r="C474" s="198" t="s">
        <v>153</v>
      </c>
      <c r="D474" s="199" t="s">
        <v>84</v>
      </c>
    </row>
    <row r="475" spans="1:4" x14ac:dyDescent="0.2">
      <c r="A475" s="196">
        <v>291</v>
      </c>
      <c r="B475" s="197">
        <v>1051</v>
      </c>
      <c r="C475" s="198" t="s">
        <v>153</v>
      </c>
      <c r="D475" s="199" t="s">
        <v>84</v>
      </c>
    </row>
    <row r="476" spans="1:4" x14ac:dyDescent="0.2">
      <c r="A476" s="196">
        <v>292</v>
      </c>
      <c r="B476" s="197">
        <v>1052</v>
      </c>
      <c r="C476" s="198" t="s">
        <v>153</v>
      </c>
      <c r="D476" s="199" t="s">
        <v>84</v>
      </c>
    </row>
    <row r="477" spans="1:4" x14ac:dyDescent="0.2">
      <c r="A477" s="196">
        <v>297</v>
      </c>
      <c r="B477" s="197">
        <v>1367</v>
      </c>
      <c r="C477" s="198" t="s">
        <v>153</v>
      </c>
      <c r="D477" s="199" t="s">
        <v>84</v>
      </c>
    </row>
    <row r="478" spans="1:4" x14ac:dyDescent="0.2">
      <c r="A478" s="196">
        <v>298</v>
      </c>
      <c r="B478" s="197">
        <v>1368</v>
      </c>
      <c r="C478" s="198" t="s">
        <v>153</v>
      </c>
      <c r="D478" s="199" t="s">
        <v>84</v>
      </c>
    </row>
    <row r="479" spans="1:4" x14ac:dyDescent="0.2">
      <c r="A479" s="196">
        <v>299</v>
      </c>
      <c r="B479" s="197">
        <v>1053</v>
      </c>
      <c r="C479" s="198" t="s">
        <v>153</v>
      </c>
      <c r="D479" s="199" t="s">
        <v>84</v>
      </c>
    </row>
    <row r="480" spans="1:4" x14ac:dyDescent="0.2">
      <c r="A480" s="196">
        <v>300</v>
      </c>
      <c r="B480" s="197">
        <v>1080</v>
      </c>
      <c r="C480" s="198" t="s">
        <v>154</v>
      </c>
      <c r="D480" s="199">
        <v>1</v>
      </c>
    </row>
    <row r="481" spans="1:4" x14ac:dyDescent="0.2">
      <c r="A481" s="196">
        <v>300</v>
      </c>
      <c r="B481" s="197">
        <v>1081</v>
      </c>
      <c r="C481" s="198" t="s">
        <v>154</v>
      </c>
      <c r="D481" s="199">
        <v>1</v>
      </c>
    </row>
    <row r="482" spans="1:4" x14ac:dyDescent="0.2">
      <c r="A482" s="196">
        <v>301</v>
      </c>
      <c r="B482" s="197">
        <v>1095</v>
      </c>
      <c r="C482" s="198" t="s">
        <v>155</v>
      </c>
      <c r="D482" s="199">
        <v>1</v>
      </c>
    </row>
    <row r="483" spans="1:4" x14ac:dyDescent="0.2">
      <c r="A483" s="196">
        <v>301</v>
      </c>
      <c r="B483" s="197">
        <v>1096</v>
      </c>
      <c r="C483" s="198" t="s">
        <v>155</v>
      </c>
      <c r="D483" s="199">
        <v>1</v>
      </c>
    </row>
    <row r="484" spans="1:4" x14ac:dyDescent="0.2">
      <c r="A484" s="196">
        <v>302</v>
      </c>
      <c r="B484" s="197">
        <v>1101</v>
      </c>
      <c r="C484" s="198" t="s">
        <v>156</v>
      </c>
      <c r="D484" s="199">
        <v>1</v>
      </c>
    </row>
    <row r="485" spans="1:4" x14ac:dyDescent="0.2">
      <c r="A485" s="196">
        <v>302</v>
      </c>
      <c r="B485" s="197">
        <v>1102</v>
      </c>
      <c r="C485" s="198" t="s">
        <v>156</v>
      </c>
      <c r="D485" s="199">
        <v>1</v>
      </c>
    </row>
    <row r="486" spans="1:4" x14ac:dyDescent="0.2">
      <c r="A486" s="196">
        <v>303</v>
      </c>
      <c r="B486" s="197">
        <v>1054</v>
      </c>
      <c r="C486" s="198" t="s">
        <v>153</v>
      </c>
      <c r="D486" s="199" t="s">
        <v>84</v>
      </c>
    </row>
    <row r="487" spans="1:4" x14ac:dyDescent="0.2">
      <c r="A487" s="196">
        <v>304</v>
      </c>
      <c r="B487" s="197">
        <v>1083</v>
      </c>
      <c r="C487" s="198" t="s">
        <v>153</v>
      </c>
      <c r="D487" s="199" t="s">
        <v>84</v>
      </c>
    </row>
    <row r="488" spans="1:4" x14ac:dyDescent="0.2">
      <c r="A488" s="196">
        <v>305</v>
      </c>
      <c r="B488" s="197">
        <v>1084</v>
      </c>
      <c r="C488" s="198" t="s">
        <v>157</v>
      </c>
      <c r="D488" s="199">
        <v>1</v>
      </c>
    </row>
    <row r="489" spans="1:4" x14ac:dyDescent="0.2">
      <c r="A489" s="196">
        <v>305</v>
      </c>
      <c r="B489" s="197">
        <v>1085</v>
      </c>
      <c r="C489" s="198" t="s">
        <v>157</v>
      </c>
      <c r="D489" s="199">
        <v>2</v>
      </c>
    </row>
    <row r="490" spans="1:4" x14ac:dyDescent="0.2">
      <c r="A490" s="196">
        <v>306</v>
      </c>
      <c r="B490" s="197">
        <v>1086</v>
      </c>
      <c r="C490" s="198" t="s">
        <v>157</v>
      </c>
      <c r="D490" s="199">
        <v>1</v>
      </c>
    </row>
    <row r="491" spans="1:4" x14ac:dyDescent="0.2">
      <c r="A491" s="196">
        <v>306</v>
      </c>
      <c r="B491" s="197">
        <v>1087</v>
      </c>
      <c r="C491" s="198" t="s">
        <v>157</v>
      </c>
      <c r="D491" s="199">
        <v>2</v>
      </c>
    </row>
    <row r="492" spans="1:4" x14ac:dyDescent="0.2">
      <c r="A492" s="196">
        <v>307</v>
      </c>
      <c r="B492" s="197">
        <v>1091</v>
      </c>
      <c r="C492" s="198" t="s">
        <v>157</v>
      </c>
      <c r="D492" s="199">
        <v>1</v>
      </c>
    </row>
    <row r="493" spans="1:4" x14ac:dyDescent="0.2">
      <c r="A493" s="196">
        <v>307</v>
      </c>
      <c r="B493" s="197">
        <v>1092</v>
      </c>
      <c r="C493" s="198" t="s">
        <v>157</v>
      </c>
      <c r="D493" s="199">
        <v>2</v>
      </c>
    </row>
    <row r="494" spans="1:4" x14ac:dyDescent="0.2">
      <c r="A494" s="196">
        <v>308</v>
      </c>
      <c r="B494" s="197">
        <v>1093</v>
      </c>
      <c r="C494" s="198" t="s">
        <v>157</v>
      </c>
      <c r="D494" s="199">
        <v>1</v>
      </c>
    </row>
    <row r="495" spans="1:4" x14ac:dyDescent="0.2">
      <c r="A495" s="196">
        <v>308</v>
      </c>
      <c r="B495" s="197">
        <v>1094</v>
      </c>
      <c r="C495" s="198" t="s">
        <v>157</v>
      </c>
      <c r="D495" s="199">
        <v>2</v>
      </c>
    </row>
    <row r="496" spans="1:4" x14ac:dyDescent="0.2">
      <c r="A496" s="196">
        <v>309</v>
      </c>
      <c r="B496" s="197">
        <v>1098</v>
      </c>
      <c r="C496" s="198" t="s">
        <v>158</v>
      </c>
      <c r="D496" s="199">
        <v>1</v>
      </c>
    </row>
    <row r="497" spans="1:4" x14ac:dyDescent="0.2">
      <c r="A497" s="196">
        <v>309</v>
      </c>
      <c r="B497" s="197">
        <v>1099</v>
      </c>
      <c r="C497" s="198" t="s">
        <v>158</v>
      </c>
      <c r="D497" s="199">
        <v>1</v>
      </c>
    </row>
    <row r="498" spans="1:4" x14ac:dyDescent="0.2">
      <c r="A498" s="196">
        <v>310</v>
      </c>
      <c r="B498" s="197">
        <v>1155</v>
      </c>
      <c r="C498" s="198" t="s">
        <v>159</v>
      </c>
      <c r="D498" s="199">
        <v>2</v>
      </c>
    </row>
    <row r="499" spans="1:4" x14ac:dyDescent="0.2">
      <c r="A499" s="196">
        <v>310</v>
      </c>
      <c r="B499" s="197">
        <v>1156</v>
      </c>
      <c r="C499" s="198" t="s">
        <v>159</v>
      </c>
      <c r="D499" s="199">
        <v>1</v>
      </c>
    </row>
    <row r="500" spans="1:4" x14ac:dyDescent="0.2">
      <c r="A500" s="196">
        <v>312</v>
      </c>
      <c r="B500" s="197">
        <v>1154</v>
      </c>
      <c r="C500" s="198" t="s">
        <v>160</v>
      </c>
      <c r="D500" s="199">
        <v>2</v>
      </c>
    </row>
    <row r="501" spans="1:4" x14ac:dyDescent="0.2">
      <c r="A501" s="196">
        <v>313</v>
      </c>
      <c r="B501" s="197">
        <v>1006</v>
      </c>
      <c r="C501" s="198" t="s">
        <v>161</v>
      </c>
      <c r="D501" s="199" t="s">
        <v>84</v>
      </c>
    </row>
    <row r="502" spans="1:4" x14ac:dyDescent="0.2">
      <c r="A502" s="196">
        <v>314</v>
      </c>
      <c r="B502" s="197">
        <v>104</v>
      </c>
      <c r="C502" s="198" t="s">
        <v>162</v>
      </c>
      <c r="D502" s="199" t="s">
        <v>322</v>
      </c>
    </row>
    <row r="503" spans="1:4" x14ac:dyDescent="0.2">
      <c r="A503" s="196">
        <v>315</v>
      </c>
      <c r="B503" s="197">
        <v>178</v>
      </c>
      <c r="C503" s="198" t="s">
        <v>163</v>
      </c>
      <c r="D503" s="199" t="s">
        <v>322</v>
      </c>
    </row>
    <row r="504" spans="1:4" x14ac:dyDescent="0.2">
      <c r="A504" s="196">
        <v>315</v>
      </c>
      <c r="B504" s="197">
        <v>227</v>
      </c>
      <c r="C504" s="198" t="s">
        <v>163</v>
      </c>
      <c r="D504" s="199" t="s">
        <v>322</v>
      </c>
    </row>
    <row r="505" spans="1:4" x14ac:dyDescent="0.2">
      <c r="A505" s="196">
        <v>316</v>
      </c>
      <c r="B505" s="197">
        <v>53</v>
      </c>
      <c r="C505" s="198" t="s">
        <v>164</v>
      </c>
      <c r="D505" s="199">
        <v>2</v>
      </c>
    </row>
    <row r="506" spans="1:4" x14ac:dyDescent="0.2">
      <c r="A506" s="196">
        <v>316</v>
      </c>
      <c r="B506" s="197">
        <v>198</v>
      </c>
      <c r="C506" s="198" t="s">
        <v>164</v>
      </c>
      <c r="D506" s="199">
        <v>1</v>
      </c>
    </row>
    <row r="507" spans="1:4" x14ac:dyDescent="0.2">
      <c r="A507" s="196">
        <v>317</v>
      </c>
      <c r="B507" s="197">
        <v>70</v>
      </c>
      <c r="C507" s="198" t="s">
        <v>164</v>
      </c>
      <c r="D507" s="199" t="s">
        <v>327</v>
      </c>
    </row>
    <row r="508" spans="1:4" x14ac:dyDescent="0.2">
      <c r="A508" s="196">
        <v>317</v>
      </c>
      <c r="B508" s="197">
        <v>183</v>
      </c>
      <c r="C508" s="198" t="s">
        <v>164</v>
      </c>
      <c r="D508" s="199" t="s">
        <v>328</v>
      </c>
    </row>
    <row r="509" spans="1:4" x14ac:dyDescent="0.2">
      <c r="A509" s="196">
        <v>318</v>
      </c>
      <c r="B509" s="197">
        <v>74</v>
      </c>
      <c r="C509" s="198" t="s">
        <v>164</v>
      </c>
      <c r="D509" s="199">
        <v>1</v>
      </c>
    </row>
    <row r="510" spans="1:4" x14ac:dyDescent="0.2">
      <c r="A510" s="196">
        <v>318</v>
      </c>
      <c r="B510" s="197">
        <v>180</v>
      </c>
      <c r="C510" s="198" t="s">
        <v>164</v>
      </c>
      <c r="D510" s="199">
        <v>1</v>
      </c>
    </row>
    <row r="511" spans="1:4" x14ac:dyDescent="0.2">
      <c r="A511" s="196">
        <v>319</v>
      </c>
      <c r="B511" s="197">
        <v>71</v>
      </c>
      <c r="C511" s="198" t="s">
        <v>165</v>
      </c>
      <c r="D511" s="199" t="s">
        <v>331</v>
      </c>
    </row>
    <row r="512" spans="1:4" x14ac:dyDescent="0.2">
      <c r="A512" s="196">
        <v>319</v>
      </c>
      <c r="B512" s="197">
        <v>183</v>
      </c>
      <c r="C512" s="198" t="s">
        <v>165</v>
      </c>
      <c r="D512" s="199" t="s">
        <v>329</v>
      </c>
    </row>
    <row r="513" spans="1:4" x14ac:dyDescent="0.2">
      <c r="A513" s="196">
        <v>320</v>
      </c>
      <c r="B513" s="197">
        <v>72</v>
      </c>
      <c r="C513" s="198" t="s">
        <v>164</v>
      </c>
      <c r="D513" s="199">
        <v>2</v>
      </c>
    </row>
    <row r="514" spans="1:4" x14ac:dyDescent="0.2">
      <c r="A514" s="196">
        <v>320</v>
      </c>
      <c r="B514" s="197">
        <v>184</v>
      </c>
      <c r="C514" s="198" t="s">
        <v>164</v>
      </c>
      <c r="D514" s="199">
        <v>1</v>
      </c>
    </row>
    <row r="515" spans="1:4" x14ac:dyDescent="0.2">
      <c r="A515" s="196">
        <v>321</v>
      </c>
      <c r="B515" s="197">
        <v>1004</v>
      </c>
      <c r="C515" s="198" t="s">
        <v>164</v>
      </c>
      <c r="D515" s="199">
        <v>1</v>
      </c>
    </row>
    <row r="516" spans="1:4" x14ac:dyDescent="0.2">
      <c r="A516" s="196">
        <v>321</v>
      </c>
      <c r="B516" s="197">
        <v>1005</v>
      </c>
      <c r="C516" s="198" t="s">
        <v>164</v>
      </c>
      <c r="D516" s="199">
        <v>1</v>
      </c>
    </row>
    <row r="517" spans="1:4" x14ac:dyDescent="0.2">
      <c r="A517" s="196">
        <v>322</v>
      </c>
      <c r="B517" s="197">
        <v>1073</v>
      </c>
      <c r="C517" s="198" t="s">
        <v>164</v>
      </c>
      <c r="D517" s="199">
        <v>1</v>
      </c>
    </row>
    <row r="518" spans="1:4" x14ac:dyDescent="0.2">
      <c r="A518" s="196">
        <v>322</v>
      </c>
      <c r="B518" s="197">
        <v>1074</v>
      </c>
      <c r="C518" s="198" t="s">
        <v>164</v>
      </c>
      <c r="D518" s="199">
        <v>1</v>
      </c>
    </row>
    <row r="519" spans="1:4" x14ac:dyDescent="0.2">
      <c r="A519" s="196">
        <v>323</v>
      </c>
      <c r="B519" s="197">
        <v>1284</v>
      </c>
      <c r="C519" s="198" t="s">
        <v>164</v>
      </c>
      <c r="D519" s="199">
        <v>1</v>
      </c>
    </row>
    <row r="520" spans="1:4" x14ac:dyDescent="0.2">
      <c r="A520" s="196">
        <v>323</v>
      </c>
      <c r="B520" s="197">
        <v>1285</v>
      </c>
      <c r="C520" s="198" t="s">
        <v>164</v>
      </c>
      <c r="D520" s="199" t="s">
        <v>330</v>
      </c>
    </row>
    <row r="521" spans="1:4" x14ac:dyDescent="0.2">
      <c r="A521" s="196">
        <v>324</v>
      </c>
      <c r="B521" s="197">
        <v>1007</v>
      </c>
      <c r="C521" s="198" t="s">
        <v>166</v>
      </c>
      <c r="D521" s="199">
        <v>1</v>
      </c>
    </row>
    <row r="522" spans="1:4" x14ac:dyDescent="0.2">
      <c r="A522" s="196">
        <v>325</v>
      </c>
      <c r="B522" s="197">
        <v>183</v>
      </c>
      <c r="C522" s="198" t="s">
        <v>167</v>
      </c>
      <c r="D522" s="199">
        <v>1</v>
      </c>
    </row>
    <row r="523" spans="1:4" x14ac:dyDescent="0.2">
      <c r="A523" s="196">
        <v>325</v>
      </c>
      <c r="B523" s="197">
        <v>186</v>
      </c>
      <c r="C523" s="198" t="s">
        <v>167</v>
      </c>
      <c r="D523" s="199">
        <v>1</v>
      </c>
    </row>
    <row r="524" spans="1:4" x14ac:dyDescent="0.2">
      <c r="A524" s="196">
        <v>325</v>
      </c>
      <c r="B524" s="197">
        <v>206</v>
      </c>
      <c r="C524" s="198" t="s">
        <v>167</v>
      </c>
      <c r="D524" s="199">
        <v>2</v>
      </c>
    </row>
    <row r="525" spans="1:4" x14ac:dyDescent="0.2">
      <c r="A525" s="196">
        <v>326</v>
      </c>
      <c r="B525" s="197">
        <v>184</v>
      </c>
      <c r="C525" s="198" t="s">
        <v>167</v>
      </c>
      <c r="D525" s="199">
        <v>1</v>
      </c>
    </row>
    <row r="526" spans="1:4" x14ac:dyDescent="0.2">
      <c r="A526" s="196">
        <v>326</v>
      </c>
      <c r="B526" s="197">
        <v>187</v>
      </c>
      <c r="C526" s="198" t="s">
        <v>167</v>
      </c>
      <c r="D526" s="199" t="s">
        <v>327</v>
      </c>
    </row>
    <row r="527" spans="1:4" x14ac:dyDescent="0.2">
      <c r="A527" s="196">
        <v>326</v>
      </c>
      <c r="B527" s="197">
        <v>210</v>
      </c>
      <c r="C527" s="198" t="s">
        <v>167</v>
      </c>
      <c r="D527" s="199" t="s">
        <v>327</v>
      </c>
    </row>
    <row r="528" spans="1:4" x14ac:dyDescent="0.2">
      <c r="A528" s="196">
        <v>327</v>
      </c>
      <c r="B528" s="197">
        <v>135</v>
      </c>
      <c r="C528" s="198" t="s">
        <v>167</v>
      </c>
      <c r="D528" s="199">
        <v>1</v>
      </c>
    </row>
    <row r="529" spans="1:4" x14ac:dyDescent="0.2">
      <c r="A529" s="196">
        <v>327</v>
      </c>
      <c r="B529" s="197">
        <v>198</v>
      </c>
      <c r="C529" s="198" t="s">
        <v>167</v>
      </c>
      <c r="D529" s="199">
        <v>1</v>
      </c>
    </row>
    <row r="530" spans="1:4" x14ac:dyDescent="0.2">
      <c r="A530" s="196">
        <v>327</v>
      </c>
      <c r="B530" s="197">
        <v>222</v>
      </c>
      <c r="C530" s="198" t="s">
        <v>167</v>
      </c>
      <c r="D530" s="199">
        <v>2</v>
      </c>
    </row>
    <row r="531" spans="1:4" x14ac:dyDescent="0.2">
      <c r="A531" s="196">
        <v>328</v>
      </c>
      <c r="B531" s="197">
        <v>1022</v>
      </c>
      <c r="C531" s="198" t="s">
        <v>167</v>
      </c>
      <c r="D531" s="199">
        <v>1</v>
      </c>
    </row>
    <row r="532" spans="1:4" x14ac:dyDescent="0.2">
      <c r="A532" s="196">
        <v>328</v>
      </c>
      <c r="B532" s="197">
        <v>1023</v>
      </c>
      <c r="C532" s="198" t="s">
        <v>167</v>
      </c>
      <c r="D532" s="199">
        <v>2</v>
      </c>
    </row>
    <row r="533" spans="1:4" x14ac:dyDescent="0.2">
      <c r="A533" s="196">
        <v>328</v>
      </c>
      <c r="B533" s="197">
        <v>1024</v>
      </c>
      <c r="C533" s="198" t="s">
        <v>167</v>
      </c>
      <c r="D533" s="199">
        <v>1</v>
      </c>
    </row>
    <row r="534" spans="1:4" x14ac:dyDescent="0.2">
      <c r="A534" s="196">
        <v>329</v>
      </c>
      <c r="B534" s="197">
        <v>1027</v>
      </c>
      <c r="C534" s="198" t="s">
        <v>167</v>
      </c>
      <c r="D534" s="199">
        <v>1</v>
      </c>
    </row>
    <row r="535" spans="1:4" x14ac:dyDescent="0.2">
      <c r="A535" s="196">
        <v>329</v>
      </c>
      <c r="B535" s="197">
        <v>1028</v>
      </c>
      <c r="C535" s="198" t="s">
        <v>167</v>
      </c>
      <c r="D535" s="199">
        <v>2</v>
      </c>
    </row>
    <row r="536" spans="1:4" x14ac:dyDescent="0.2">
      <c r="A536" s="196">
        <v>329</v>
      </c>
      <c r="B536" s="197">
        <v>1029</v>
      </c>
      <c r="C536" s="198" t="s">
        <v>167</v>
      </c>
      <c r="D536" s="199">
        <v>1</v>
      </c>
    </row>
    <row r="537" spans="1:4" x14ac:dyDescent="0.2">
      <c r="A537" s="196">
        <v>330</v>
      </c>
      <c r="B537" s="197">
        <v>1075</v>
      </c>
      <c r="C537" s="198" t="s">
        <v>167</v>
      </c>
      <c r="D537" s="199">
        <v>2</v>
      </c>
    </row>
    <row r="538" spans="1:4" x14ac:dyDescent="0.2">
      <c r="A538" s="196">
        <v>330</v>
      </c>
      <c r="B538" s="197">
        <v>1076</v>
      </c>
      <c r="C538" s="198" t="s">
        <v>167</v>
      </c>
      <c r="D538" s="199">
        <v>1</v>
      </c>
    </row>
    <row r="539" spans="1:4" x14ac:dyDescent="0.2">
      <c r="A539" s="196">
        <v>330</v>
      </c>
      <c r="B539" s="197">
        <v>1077</v>
      </c>
      <c r="C539" s="198" t="s">
        <v>167</v>
      </c>
      <c r="D539" s="199">
        <v>2</v>
      </c>
    </row>
    <row r="540" spans="1:4" x14ac:dyDescent="0.2">
      <c r="A540" s="196">
        <v>331</v>
      </c>
      <c r="B540" s="197">
        <v>1167</v>
      </c>
      <c r="C540" s="198" t="s">
        <v>167</v>
      </c>
      <c r="D540" s="199">
        <v>1</v>
      </c>
    </row>
    <row r="541" spans="1:4" x14ac:dyDescent="0.2">
      <c r="A541" s="196">
        <v>331</v>
      </c>
      <c r="B541" s="197">
        <v>1168</v>
      </c>
      <c r="C541" s="198" t="s">
        <v>167</v>
      </c>
      <c r="D541" s="199">
        <v>1</v>
      </c>
    </row>
    <row r="542" spans="1:4" x14ac:dyDescent="0.2">
      <c r="A542" s="196">
        <v>331</v>
      </c>
      <c r="B542" s="197">
        <v>1169</v>
      </c>
      <c r="C542" s="198" t="s">
        <v>167</v>
      </c>
      <c r="D542" s="199">
        <v>2</v>
      </c>
    </row>
    <row r="543" spans="1:4" x14ac:dyDescent="0.2">
      <c r="A543" s="196">
        <v>332</v>
      </c>
      <c r="B543" s="197">
        <v>1235</v>
      </c>
      <c r="C543" s="198" t="s">
        <v>167</v>
      </c>
      <c r="D543" s="199" t="s">
        <v>322</v>
      </c>
    </row>
    <row r="544" spans="1:4" x14ac:dyDescent="0.2">
      <c r="A544" s="196">
        <v>332</v>
      </c>
      <c r="B544" s="197">
        <v>1236</v>
      </c>
      <c r="C544" s="198" t="s">
        <v>167</v>
      </c>
      <c r="D544" s="199" t="s">
        <v>322</v>
      </c>
    </row>
    <row r="545" spans="1:4" x14ac:dyDescent="0.2">
      <c r="A545" s="196">
        <v>332</v>
      </c>
      <c r="B545" s="197">
        <v>1237</v>
      </c>
      <c r="C545" s="198" t="s">
        <v>167</v>
      </c>
      <c r="D545" s="199" t="s">
        <v>322</v>
      </c>
    </row>
    <row r="546" spans="1:4" x14ac:dyDescent="0.2">
      <c r="A546" s="196">
        <v>334</v>
      </c>
      <c r="B546" s="197">
        <v>1131</v>
      </c>
      <c r="C546" s="198" t="s">
        <v>168</v>
      </c>
      <c r="D546" s="199">
        <v>1</v>
      </c>
    </row>
    <row r="547" spans="1:4" x14ac:dyDescent="0.2">
      <c r="A547" s="196">
        <v>334</v>
      </c>
      <c r="B547" s="197">
        <v>1132</v>
      </c>
      <c r="C547" s="198" t="s">
        <v>168</v>
      </c>
      <c r="D547" s="199">
        <v>1</v>
      </c>
    </row>
    <row r="548" spans="1:4" x14ac:dyDescent="0.2">
      <c r="A548" s="196">
        <v>334</v>
      </c>
      <c r="B548" s="197">
        <v>1133</v>
      </c>
      <c r="C548" s="198" t="s">
        <v>168</v>
      </c>
      <c r="D548" s="199">
        <v>2</v>
      </c>
    </row>
    <row r="549" spans="1:4" x14ac:dyDescent="0.2">
      <c r="A549" s="196">
        <v>335</v>
      </c>
      <c r="B549" s="197">
        <v>18</v>
      </c>
      <c r="C549" s="198" t="s">
        <v>169</v>
      </c>
      <c r="D549" s="199">
        <v>1</v>
      </c>
    </row>
    <row r="550" spans="1:4" x14ac:dyDescent="0.2">
      <c r="A550" s="196">
        <v>336</v>
      </c>
      <c r="B550" s="197">
        <v>20</v>
      </c>
      <c r="C550" s="198" t="s">
        <v>170</v>
      </c>
      <c r="D550" s="199" t="s">
        <v>84</v>
      </c>
    </row>
    <row r="551" spans="1:4" x14ac:dyDescent="0.2">
      <c r="A551" s="196">
        <v>337</v>
      </c>
      <c r="B551" s="197">
        <v>82</v>
      </c>
      <c r="C551" s="198" t="s">
        <v>170</v>
      </c>
      <c r="D551" s="199" t="s">
        <v>84</v>
      </c>
    </row>
    <row r="552" spans="1:4" x14ac:dyDescent="0.2">
      <c r="A552" s="196">
        <v>338</v>
      </c>
      <c r="B552" s="197">
        <v>1365</v>
      </c>
      <c r="C552" s="198" t="s">
        <v>171</v>
      </c>
      <c r="D552" s="199">
        <v>2</v>
      </c>
    </row>
    <row r="553" spans="1:4" x14ac:dyDescent="0.2">
      <c r="A553" s="196">
        <v>338</v>
      </c>
      <c r="B553" s="197">
        <v>1366</v>
      </c>
      <c r="C553" s="198" t="s">
        <v>171</v>
      </c>
      <c r="D553" s="199">
        <v>1</v>
      </c>
    </row>
    <row r="554" spans="1:4" x14ac:dyDescent="0.2">
      <c r="A554" s="196">
        <v>339</v>
      </c>
      <c r="B554" s="197">
        <v>1025</v>
      </c>
      <c r="C554" s="198" t="s">
        <v>172</v>
      </c>
      <c r="D554" s="199" t="s">
        <v>84</v>
      </c>
    </row>
    <row r="555" spans="1:4" x14ac:dyDescent="0.2">
      <c r="A555" s="196">
        <v>340</v>
      </c>
      <c r="B555" s="197">
        <v>1030</v>
      </c>
      <c r="C555" s="198" t="s">
        <v>172</v>
      </c>
      <c r="D555" s="199" t="s">
        <v>84</v>
      </c>
    </row>
    <row r="556" spans="1:4" x14ac:dyDescent="0.2">
      <c r="A556" s="196">
        <v>341</v>
      </c>
      <c r="B556" s="197">
        <v>1032</v>
      </c>
      <c r="C556" s="198" t="s">
        <v>172</v>
      </c>
      <c r="D556" s="199" t="s">
        <v>84</v>
      </c>
    </row>
    <row r="557" spans="1:4" x14ac:dyDescent="0.2">
      <c r="A557" s="196">
        <v>342</v>
      </c>
      <c r="B557" s="197">
        <v>1123</v>
      </c>
      <c r="C557" s="198" t="s">
        <v>173</v>
      </c>
      <c r="D557" s="199">
        <v>2</v>
      </c>
    </row>
    <row r="558" spans="1:4" x14ac:dyDescent="0.2">
      <c r="A558" s="196">
        <v>343</v>
      </c>
      <c r="B558" s="197">
        <v>1134</v>
      </c>
      <c r="C558" s="198" t="s">
        <v>174</v>
      </c>
      <c r="D558" s="199">
        <v>2</v>
      </c>
    </row>
    <row r="559" spans="1:4" x14ac:dyDescent="0.2">
      <c r="A559" s="196">
        <v>344</v>
      </c>
      <c r="B559" s="197">
        <v>1135</v>
      </c>
      <c r="C559" s="198" t="s">
        <v>175</v>
      </c>
      <c r="D559" s="199">
        <v>1</v>
      </c>
    </row>
    <row r="560" spans="1:4" x14ac:dyDescent="0.2">
      <c r="A560" s="196">
        <v>344</v>
      </c>
      <c r="B560" s="197">
        <v>1136</v>
      </c>
      <c r="C560" s="198" t="s">
        <v>175</v>
      </c>
      <c r="D560" s="199" t="s">
        <v>84</v>
      </c>
    </row>
    <row r="561" spans="1:4" x14ac:dyDescent="0.2">
      <c r="A561" s="196">
        <v>344</v>
      </c>
      <c r="B561" s="197">
        <v>1137</v>
      </c>
      <c r="C561" s="198" t="s">
        <v>175</v>
      </c>
      <c r="D561" s="199">
        <v>2</v>
      </c>
    </row>
    <row r="562" spans="1:4" x14ac:dyDescent="0.2">
      <c r="A562" s="196">
        <v>345</v>
      </c>
      <c r="B562" s="197">
        <v>1138</v>
      </c>
      <c r="C562" s="198" t="s">
        <v>176</v>
      </c>
      <c r="D562" s="199">
        <v>2</v>
      </c>
    </row>
    <row r="563" spans="1:4" x14ac:dyDescent="0.2">
      <c r="A563" s="196">
        <v>346</v>
      </c>
      <c r="B563" s="197">
        <v>1130</v>
      </c>
      <c r="C563" s="198" t="s">
        <v>177</v>
      </c>
      <c r="D563" s="199" t="s">
        <v>324</v>
      </c>
    </row>
    <row r="564" spans="1:4" x14ac:dyDescent="0.2">
      <c r="A564" s="196">
        <v>347</v>
      </c>
      <c r="B564" s="197">
        <v>48</v>
      </c>
      <c r="C564" s="198" t="s">
        <v>178</v>
      </c>
      <c r="D564" s="199" t="s">
        <v>84</v>
      </c>
    </row>
    <row r="565" spans="1:4" x14ac:dyDescent="0.2">
      <c r="A565" s="196">
        <v>348</v>
      </c>
      <c r="B565" s="197">
        <v>49</v>
      </c>
      <c r="C565" s="198" t="s">
        <v>178</v>
      </c>
      <c r="D565" s="199" t="s">
        <v>84</v>
      </c>
    </row>
    <row r="566" spans="1:4" x14ac:dyDescent="0.2">
      <c r="A566" s="196">
        <v>349</v>
      </c>
      <c r="B566" s="197">
        <v>50</v>
      </c>
      <c r="C566" s="198" t="s">
        <v>122</v>
      </c>
      <c r="D566" s="199">
        <v>1</v>
      </c>
    </row>
    <row r="567" spans="1:4" x14ac:dyDescent="0.2">
      <c r="A567" s="196">
        <v>349</v>
      </c>
      <c r="B567" s="197">
        <v>222</v>
      </c>
      <c r="C567" s="198" t="s">
        <v>122</v>
      </c>
      <c r="D567" s="199">
        <v>2</v>
      </c>
    </row>
    <row r="568" spans="1:4" x14ac:dyDescent="0.2">
      <c r="A568" s="196">
        <v>350</v>
      </c>
      <c r="B568" s="197">
        <v>1047</v>
      </c>
      <c r="C568" s="198" t="s">
        <v>179</v>
      </c>
      <c r="D568" s="199" t="s">
        <v>84</v>
      </c>
    </row>
    <row r="569" spans="1:4" x14ac:dyDescent="0.2">
      <c r="A569" s="196">
        <v>351</v>
      </c>
      <c r="B569" s="197">
        <v>1082</v>
      </c>
      <c r="C569" s="198" t="s">
        <v>180</v>
      </c>
      <c r="D569" s="199">
        <v>1</v>
      </c>
    </row>
    <row r="570" spans="1:4" x14ac:dyDescent="0.2">
      <c r="A570" s="196">
        <v>352</v>
      </c>
      <c r="B570" s="197">
        <v>1097</v>
      </c>
      <c r="C570" s="198" t="s">
        <v>181</v>
      </c>
      <c r="D570" s="199">
        <v>1</v>
      </c>
    </row>
    <row r="571" spans="1:4" x14ac:dyDescent="0.2">
      <c r="A571" s="196">
        <v>353</v>
      </c>
      <c r="B571" s="197">
        <v>1103</v>
      </c>
      <c r="C571" s="198" t="s">
        <v>182</v>
      </c>
      <c r="D571" s="199">
        <v>1</v>
      </c>
    </row>
    <row r="572" spans="1:4" x14ac:dyDescent="0.2">
      <c r="A572" s="196">
        <v>354</v>
      </c>
      <c r="B572" s="197">
        <v>64</v>
      </c>
      <c r="C572" s="198" t="s">
        <v>98</v>
      </c>
      <c r="D572" s="199" t="s">
        <v>322</v>
      </c>
    </row>
    <row r="573" spans="1:4" x14ac:dyDescent="0.2">
      <c r="A573" s="196">
        <v>355</v>
      </c>
      <c r="B573" s="197">
        <v>1392</v>
      </c>
      <c r="C573" s="198" t="s">
        <v>183</v>
      </c>
      <c r="D573" s="199">
        <v>1</v>
      </c>
    </row>
    <row r="574" spans="1:4" x14ac:dyDescent="0.2">
      <c r="A574" s="196">
        <v>355</v>
      </c>
      <c r="B574" s="197">
        <v>1393</v>
      </c>
      <c r="C574" s="198" t="s">
        <v>183</v>
      </c>
      <c r="D574" s="199">
        <v>1</v>
      </c>
    </row>
    <row r="575" spans="1:4" x14ac:dyDescent="0.2">
      <c r="A575" s="196">
        <v>357</v>
      </c>
      <c r="B575" s="197">
        <v>1200</v>
      </c>
      <c r="C575" s="198" t="s">
        <v>184</v>
      </c>
      <c r="D575" s="199" t="s">
        <v>322</v>
      </c>
    </row>
    <row r="576" spans="1:4" x14ac:dyDescent="0.2">
      <c r="A576" s="196">
        <v>357</v>
      </c>
      <c r="B576" s="197">
        <v>1201</v>
      </c>
      <c r="C576" s="198" t="s">
        <v>184</v>
      </c>
      <c r="D576" s="199" t="s">
        <v>322</v>
      </c>
    </row>
    <row r="577" spans="1:4" x14ac:dyDescent="0.2">
      <c r="A577" s="196">
        <v>358</v>
      </c>
      <c r="B577" s="197">
        <v>1202</v>
      </c>
      <c r="C577" s="198" t="s">
        <v>184</v>
      </c>
      <c r="D577" s="199" t="s">
        <v>322</v>
      </c>
    </row>
    <row r="578" spans="1:4" x14ac:dyDescent="0.2">
      <c r="A578" s="196">
        <v>358</v>
      </c>
      <c r="B578" s="197">
        <v>1203</v>
      </c>
      <c r="C578" s="198" t="s">
        <v>184</v>
      </c>
      <c r="D578" s="199" t="s">
        <v>322</v>
      </c>
    </row>
    <row r="579" spans="1:4" x14ac:dyDescent="0.2">
      <c r="A579" s="196">
        <v>359</v>
      </c>
      <c r="B579" s="197">
        <v>1204</v>
      </c>
      <c r="C579" s="198" t="s">
        <v>184</v>
      </c>
      <c r="D579" s="199" t="s">
        <v>322</v>
      </c>
    </row>
    <row r="580" spans="1:4" x14ac:dyDescent="0.2">
      <c r="A580" s="196">
        <v>359</v>
      </c>
      <c r="B580" s="197">
        <v>1205</v>
      </c>
      <c r="C580" s="198" t="s">
        <v>184</v>
      </c>
      <c r="D580" s="199" t="s">
        <v>322</v>
      </c>
    </row>
    <row r="581" spans="1:4" x14ac:dyDescent="0.2">
      <c r="A581" s="196">
        <v>360</v>
      </c>
      <c r="B581" s="197">
        <v>1206</v>
      </c>
      <c r="C581" s="198" t="s">
        <v>184</v>
      </c>
      <c r="D581" s="199" t="s">
        <v>322</v>
      </c>
    </row>
    <row r="582" spans="1:4" x14ac:dyDescent="0.2">
      <c r="A582" s="196">
        <v>360</v>
      </c>
      <c r="B582" s="197">
        <v>1207</v>
      </c>
      <c r="C582" s="198" t="s">
        <v>184</v>
      </c>
      <c r="D582" s="199" t="s">
        <v>322</v>
      </c>
    </row>
    <row r="583" spans="1:4" x14ac:dyDescent="0.2">
      <c r="A583" s="196">
        <v>361</v>
      </c>
      <c r="B583" s="197">
        <v>1208</v>
      </c>
      <c r="C583" s="198" t="s">
        <v>184</v>
      </c>
      <c r="D583" s="199" t="s">
        <v>322</v>
      </c>
    </row>
    <row r="584" spans="1:4" x14ac:dyDescent="0.2">
      <c r="A584" s="196">
        <v>361</v>
      </c>
      <c r="B584" s="197">
        <v>1209</v>
      </c>
      <c r="C584" s="198" t="s">
        <v>184</v>
      </c>
      <c r="D584" s="199" t="s">
        <v>322</v>
      </c>
    </row>
    <row r="585" spans="1:4" x14ac:dyDescent="0.2">
      <c r="A585" s="196">
        <v>362</v>
      </c>
      <c r="B585" s="197">
        <v>1210</v>
      </c>
      <c r="C585" s="198" t="s">
        <v>184</v>
      </c>
      <c r="D585" s="199" t="s">
        <v>322</v>
      </c>
    </row>
    <row r="586" spans="1:4" x14ac:dyDescent="0.2">
      <c r="A586" s="196">
        <v>362</v>
      </c>
      <c r="B586" s="197">
        <v>1211</v>
      </c>
      <c r="C586" s="198" t="s">
        <v>184</v>
      </c>
      <c r="D586" s="199" t="s">
        <v>322</v>
      </c>
    </row>
    <row r="587" spans="1:4" x14ac:dyDescent="0.2">
      <c r="A587" s="196">
        <v>363</v>
      </c>
      <c r="B587" s="197">
        <v>1212</v>
      </c>
      <c r="C587" s="198" t="s">
        <v>184</v>
      </c>
      <c r="D587" s="199" t="s">
        <v>322</v>
      </c>
    </row>
    <row r="588" spans="1:4" x14ac:dyDescent="0.2">
      <c r="A588" s="196">
        <v>363</v>
      </c>
      <c r="B588" s="197">
        <v>1213</v>
      </c>
      <c r="C588" s="198" t="s">
        <v>184</v>
      </c>
      <c r="D588" s="199" t="s">
        <v>322</v>
      </c>
    </row>
    <row r="589" spans="1:4" x14ac:dyDescent="0.2">
      <c r="A589" s="196">
        <v>364</v>
      </c>
      <c r="B589" s="197">
        <v>1214</v>
      </c>
      <c r="C589" s="198" t="s">
        <v>184</v>
      </c>
      <c r="D589" s="199" t="s">
        <v>322</v>
      </c>
    </row>
    <row r="590" spans="1:4" x14ac:dyDescent="0.2">
      <c r="A590" s="196">
        <v>364</v>
      </c>
      <c r="B590" s="197">
        <v>1215</v>
      </c>
      <c r="C590" s="198" t="s">
        <v>184</v>
      </c>
      <c r="D590" s="199" t="s">
        <v>322</v>
      </c>
    </row>
    <row r="591" spans="1:4" x14ac:dyDescent="0.2">
      <c r="A591" s="196">
        <v>365</v>
      </c>
      <c r="B591" s="197">
        <v>1216</v>
      </c>
      <c r="C591" s="198" t="s">
        <v>184</v>
      </c>
      <c r="D591" s="199" t="s">
        <v>322</v>
      </c>
    </row>
    <row r="592" spans="1:4" x14ac:dyDescent="0.2">
      <c r="A592" s="196">
        <v>365</v>
      </c>
      <c r="B592" s="197">
        <v>1217</v>
      </c>
      <c r="C592" s="198" t="s">
        <v>184</v>
      </c>
      <c r="D592" s="199" t="s">
        <v>322</v>
      </c>
    </row>
    <row r="593" spans="1:4" x14ac:dyDescent="0.2">
      <c r="A593" s="196">
        <v>366</v>
      </c>
      <c r="B593" s="197">
        <v>1218</v>
      </c>
      <c r="C593" s="198" t="s">
        <v>184</v>
      </c>
      <c r="D593" s="199" t="s">
        <v>322</v>
      </c>
    </row>
    <row r="594" spans="1:4" x14ac:dyDescent="0.2">
      <c r="A594" s="196">
        <v>366</v>
      </c>
      <c r="B594" s="197">
        <v>1219</v>
      </c>
      <c r="C594" s="198" t="s">
        <v>184</v>
      </c>
      <c r="D594" s="199" t="s">
        <v>322</v>
      </c>
    </row>
    <row r="595" spans="1:4" x14ac:dyDescent="0.2">
      <c r="A595" s="196">
        <v>367</v>
      </c>
      <c r="B595" s="197">
        <v>1220</v>
      </c>
      <c r="C595" s="198" t="s">
        <v>184</v>
      </c>
      <c r="D595" s="199" t="s">
        <v>322</v>
      </c>
    </row>
    <row r="596" spans="1:4" x14ac:dyDescent="0.2">
      <c r="A596" s="196">
        <v>367</v>
      </c>
      <c r="B596" s="197">
        <v>1221</v>
      </c>
      <c r="C596" s="198" t="s">
        <v>184</v>
      </c>
      <c r="D596" s="199" t="s">
        <v>322</v>
      </c>
    </row>
    <row r="597" spans="1:4" x14ac:dyDescent="0.2">
      <c r="A597" s="196">
        <v>368</v>
      </c>
      <c r="B597" s="197">
        <v>1222</v>
      </c>
      <c r="C597" s="198" t="s">
        <v>184</v>
      </c>
      <c r="D597" s="199" t="s">
        <v>322</v>
      </c>
    </row>
    <row r="598" spans="1:4" x14ac:dyDescent="0.2">
      <c r="A598" s="196">
        <v>368</v>
      </c>
      <c r="B598" s="197">
        <v>1223</v>
      </c>
      <c r="C598" s="198" t="s">
        <v>184</v>
      </c>
      <c r="D598" s="199" t="s">
        <v>322</v>
      </c>
    </row>
    <row r="599" spans="1:4" x14ac:dyDescent="0.2">
      <c r="A599" s="196">
        <v>369</v>
      </c>
      <c r="B599" s="197">
        <v>1224</v>
      </c>
      <c r="C599" s="198" t="s">
        <v>184</v>
      </c>
      <c r="D599" s="199" t="s">
        <v>322</v>
      </c>
    </row>
    <row r="600" spans="1:4" x14ac:dyDescent="0.2">
      <c r="A600" s="196">
        <v>369</v>
      </c>
      <c r="B600" s="197">
        <v>1225</v>
      </c>
      <c r="C600" s="198" t="s">
        <v>184</v>
      </c>
      <c r="D600" s="199" t="s">
        <v>322</v>
      </c>
    </row>
    <row r="601" spans="1:4" x14ac:dyDescent="0.2">
      <c r="A601" s="196">
        <v>370</v>
      </c>
      <c r="B601" s="197">
        <v>1226</v>
      </c>
      <c r="C601" s="198" t="s">
        <v>184</v>
      </c>
      <c r="D601" s="199" t="s">
        <v>322</v>
      </c>
    </row>
    <row r="602" spans="1:4" x14ac:dyDescent="0.2">
      <c r="A602" s="196">
        <v>370</v>
      </c>
      <c r="B602" s="197">
        <v>1227</v>
      </c>
      <c r="C602" s="198" t="s">
        <v>184</v>
      </c>
      <c r="D602" s="199" t="s">
        <v>322</v>
      </c>
    </row>
    <row r="603" spans="1:4" x14ac:dyDescent="0.2">
      <c r="A603" s="196">
        <v>371</v>
      </c>
      <c r="B603" s="197">
        <v>1228</v>
      </c>
      <c r="C603" s="198" t="s">
        <v>184</v>
      </c>
      <c r="D603" s="199" t="s">
        <v>322</v>
      </c>
    </row>
    <row r="604" spans="1:4" x14ac:dyDescent="0.2">
      <c r="A604" s="196">
        <v>371</v>
      </c>
      <c r="B604" s="197">
        <v>1229</v>
      </c>
      <c r="C604" s="198" t="s">
        <v>184</v>
      </c>
      <c r="D604" s="199" t="s">
        <v>322</v>
      </c>
    </row>
    <row r="605" spans="1:4" x14ac:dyDescent="0.2">
      <c r="A605" s="196">
        <v>372</v>
      </c>
      <c r="B605" s="197">
        <v>1180</v>
      </c>
      <c r="C605" s="198" t="s">
        <v>164</v>
      </c>
      <c r="D605" s="199">
        <v>1</v>
      </c>
    </row>
    <row r="606" spans="1:4" x14ac:dyDescent="0.2">
      <c r="A606" s="196">
        <v>372</v>
      </c>
      <c r="B606" s="197">
        <v>1181</v>
      </c>
      <c r="C606" s="198" t="s">
        <v>164</v>
      </c>
      <c r="D606" s="199">
        <v>1</v>
      </c>
    </row>
    <row r="607" spans="1:4" x14ac:dyDescent="0.2">
      <c r="A607" s="196">
        <v>373</v>
      </c>
      <c r="B607" s="197">
        <v>31</v>
      </c>
      <c r="C607" s="198" t="s">
        <v>110</v>
      </c>
      <c r="D607" s="199">
        <v>1</v>
      </c>
    </row>
    <row r="608" spans="1:4" x14ac:dyDescent="0.2">
      <c r="A608" s="196">
        <v>373</v>
      </c>
      <c r="B608" s="197">
        <v>213</v>
      </c>
      <c r="C608" s="198" t="s">
        <v>110</v>
      </c>
      <c r="D608" s="199">
        <v>2</v>
      </c>
    </row>
    <row r="609" spans="1:4" x14ac:dyDescent="0.2">
      <c r="A609" s="196">
        <v>374</v>
      </c>
      <c r="B609" s="197">
        <v>30</v>
      </c>
      <c r="C609" s="198" t="s">
        <v>110</v>
      </c>
      <c r="D609" s="199">
        <v>1</v>
      </c>
    </row>
    <row r="610" spans="1:4" x14ac:dyDescent="0.2">
      <c r="A610" s="196">
        <v>374</v>
      </c>
      <c r="B610" s="197">
        <v>214</v>
      </c>
      <c r="C610" s="198" t="s">
        <v>110</v>
      </c>
      <c r="D610" s="199">
        <v>2</v>
      </c>
    </row>
    <row r="611" spans="1:4" x14ac:dyDescent="0.2">
      <c r="A611" s="196">
        <v>375</v>
      </c>
      <c r="B611" s="197">
        <v>32</v>
      </c>
      <c r="C611" s="198" t="s">
        <v>110</v>
      </c>
      <c r="D611" s="199">
        <v>1</v>
      </c>
    </row>
    <row r="612" spans="1:4" x14ac:dyDescent="0.2">
      <c r="A612" s="196">
        <v>375</v>
      </c>
      <c r="B612" s="197">
        <v>215</v>
      </c>
      <c r="C612" s="198" t="s">
        <v>110</v>
      </c>
      <c r="D612" s="199">
        <v>2</v>
      </c>
    </row>
    <row r="613" spans="1:4" x14ac:dyDescent="0.2">
      <c r="A613" s="196">
        <v>376</v>
      </c>
      <c r="B613" s="197">
        <v>34</v>
      </c>
      <c r="C613" s="198" t="s">
        <v>110</v>
      </c>
      <c r="D613" s="199">
        <v>1</v>
      </c>
    </row>
    <row r="614" spans="1:4" x14ac:dyDescent="0.2">
      <c r="A614" s="196">
        <v>376</v>
      </c>
      <c r="B614" s="197">
        <v>216</v>
      </c>
      <c r="C614" s="198" t="s">
        <v>110</v>
      </c>
      <c r="D614" s="199">
        <v>2</v>
      </c>
    </row>
    <row r="615" spans="1:4" x14ac:dyDescent="0.2">
      <c r="A615" s="196">
        <v>377</v>
      </c>
      <c r="B615" s="197">
        <v>35</v>
      </c>
      <c r="C615" s="198" t="s">
        <v>110</v>
      </c>
      <c r="D615" s="199">
        <v>1</v>
      </c>
    </row>
    <row r="616" spans="1:4" x14ac:dyDescent="0.2">
      <c r="A616" s="196">
        <v>377</v>
      </c>
      <c r="B616" s="197">
        <v>217</v>
      </c>
      <c r="C616" s="198" t="s">
        <v>110</v>
      </c>
      <c r="D616" s="199">
        <v>2</v>
      </c>
    </row>
    <row r="617" spans="1:4" x14ac:dyDescent="0.2">
      <c r="A617" s="196">
        <v>378</v>
      </c>
      <c r="B617" s="197">
        <v>36</v>
      </c>
      <c r="C617" s="198" t="s">
        <v>110</v>
      </c>
      <c r="D617" s="199">
        <v>1</v>
      </c>
    </row>
    <row r="618" spans="1:4" x14ac:dyDescent="0.2">
      <c r="A618" s="196">
        <v>378</v>
      </c>
      <c r="B618" s="197">
        <v>218</v>
      </c>
      <c r="C618" s="198" t="s">
        <v>110</v>
      </c>
      <c r="D618" s="199">
        <v>2</v>
      </c>
    </row>
    <row r="619" spans="1:4" x14ac:dyDescent="0.2">
      <c r="A619" s="196">
        <v>380</v>
      </c>
      <c r="B619" s="197">
        <v>37</v>
      </c>
      <c r="C619" s="198" t="s">
        <v>110</v>
      </c>
      <c r="D619" s="199">
        <v>1</v>
      </c>
    </row>
    <row r="620" spans="1:4" x14ac:dyDescent="0.2">
      <c r="A620" s="196">
        <v>380</v>
      </c>
      <c r="B620" s="197">
        <v>220</v>
      </c>
      <c r="C620" s="198" t="s">
        <v>110</v>
      </c>
      <c r="D620" s="199">
        <v>2</v>
      </c>
    </row>
    <row r="621" spans="1:4" x14ac:dyDescent="0.2">
      <c r="A621" s="196">
        <v>381</v>
      </c>
      <c r="B621" s="197">
        <v>1170</v>
      </c>
      <c r="C621" s="198" t="s">
        <v>110</v>
      </c>
      <c r="D621" s="199">
        <v>2</v>
      </c>
    </row>
    <row r="622" spans="1:4" x14ac:dyDescent="0.2">
      <c r="A622" s="196">
        <v>381</v>
      </c>
      <c r="B622" s="197">
        <v>1171</v>
      </c>
      <c r="C622" s="198" t="s">
        <v>110</v>
      </c>
      <c r="D622" s="199">
        <v>1</v>
      </c>
    </row>
    <row r="623" spans="1:4" x14ac:dyDescent="0.2">
      <c r="A623" s="196">
        <v>382</v>
      </c>
      <c r="B623" s="197">
        <v>1172</v>
      </c>
      <c r="C623" s="198" t="s">
        <v>110</v>
      </c>
      <c r="D623" s="199">
        <v>2</v>
      </c>
    </row>
    <row r="624" spans="1:4" x14ac:dyDescent="0.2">
      <c r="A624" s="196">
        <v>382</v>
      </c>
      <c r="B624" s="197">
        <v>1173</v>
      </c>
      <c r="C624" s="198" t="s">
        <v>110</v>
      </c>
      <c r="D624" s="199">
        <v>1</v>
      </c>
    </row>
    <row r="625" spans="1:4" x14ac:dyDescent="0.2">
      <c r="A625" s="196">
        <v>384</v>
      </c>
      <c r="B625" s="197">
        <v>1185</v>
      </c>
      <c r="C625" s="198" t="s">
        <v>122</v>
      </c>
      <c r="D625" s="199">
        <v>1</v>
      </c>
    </row>
    <row r="626" spans="1:4" x14ac:dyDescent="0.2">
      <c r="A626" s="196">
        <v>384</v>
      </c>
      <c r="B626" s="197">
        <v>1186</v>
      </c>
      <c r="C626" s="198" t="s">
        <v>122</v>
      </c>
      <c r="D626" s="199">
        <v>2</v>
      </c>
    </row>
    <row r="627" spans="1:4" x14ac:dyDescent="0.2">
      <c r="A627" s="196">
        <v>385</v>
      </c>
      <c r="B627" s="197">
        <v>1260</v>
      </c>
      <c r="C627" s="198" t="s">
        <v>110</v>
      </c>
      <c r="D627" s="199" t="s">
        <v>322</v>
      </c>
    </row>
    <row r="628" spans="1:4" x14ac:dyDescent="0.2">
      <c r="A628" s="196">
        <v>385</v>
      </c>
      <c r="B628" s="197">
        <v>1261</v>
      </c>
      <c r="C628" s="198" t="s">
        <v>110</v>
      </c>
      <c r="D628" s="199" t="s">
        <v>322</v>
      </c>
    </row>
    <row r="629" spans="1:4" x14ac:dyDescent="0.2">
      <c r="A629" s="196">
        <v>386</v>
      </c>
      <c r="B629" s="197">
        <v>1184</v>
      </c>
      <c r="C629" s="198" t="s">
        <v>91</v>
      </c>
      <c r="D629" s="199" t="s">
        <v>84</v>
      </c>
    </row>
    <row r="630" spans="1:4" x14ac:dyDescent="0.2">
      <c r="A630" s="196">
        <v>387</v>
      </c>
      <c r="B630" s="197">
        <v>1183</v>
      </c>
      <c r="C630" s="198" t="s">
        <v>115</v>
      </c>
      <c r="D630" s="199" t="s">
        <v>84</v>
      </c>
    </row>
    <row r="631" spans="1:4" x14ac:dyDescent="0.2">
      <c r="A631" s="196">
        <v>388</v>
      </c>
      <c r="B631" s="197">
        <v>1262</v>
      </c>
      <c r="C631" s="198" t="s">
        <v>110</v>
      </c>
      <c r="D631" s="199" t="s">
        <v>322</v>
      </c>
    </row>
    <row r="632" spans="1:4" x14ac:dyDescent="0.2">
      <c r="A632" s="196">
        <v>388</v>
      </c>
      <c r="B632" s="197">
        <v>1263</v>
      </c>
      <c r="C632" s="198" t="s">
        <v>110</v>
      </c>
      <c r="D632" s="199" t="s">
        <v>322</v>
      </c>
    </row>
    <row r="633" spans="1:4" x14ac:dyDescent="0.2">
      <c r="A633" s="196">
        <v>389</v>
      </c>
      <c r="B633" s="197">
        <v>1182</v>
      </c>
      <c r="C633" s="198" t="s">
        <v>101</v>
      </c>
      <c r="D633" s="199" t="s">
        <v>84</v>
      </c>
    </row>
    <row r="634" spans="1:4" x14ac:dyDescent="0.2">
      <c r="A634" s="196">
        <v>390</v>
      </c>
      <c r="B634" s="197">
        <v>1291</v>
      </c>
      <c r="C634" s="198" t="s">
        <v>110</v>
      </c>
      <c r="D634" s="199">
        <v>2</v>
      </c>
    </row>
    <row r="635" spans="1:4" x14ac:dyDescent="0.2">
      <c r="A635" s="196">
        <v>390</v>
      </c>
      <c r="B635" s="197">
        <v>1292</v>
      </c>
      <c r="C635" s="198" t="s">
        <v>110</v>
      </c>
      <c r="D635" s="199">
        <v>1</v>
      </c>
    </row>
    <row r="636" spans="1:4" x14ac:dyDescent="0.2">
      <c r="A636" s="196">
        <v>391</v>
      </c>
      <c r="B636" s="197">
        <v>29</v>
      </c>
      <c r="C636" s="198" t="s">
        <v>185</v>
      </c>
      <c r="D636" s="199" t="s">
        <v>84</v>
      </c>
    </row>
    <row r="637" spans="1:4" x14ac:dyDescent="0.2">
      <c r="A637" s="196">
        <v>392</v>
      </c>
      <c r="B637" s="197">
        <v>90</v>
      </c>
      <c r="C637" s="198" t="s">
        <v>186</v>
      </c>
      <c r="D637" s="199">
        <v>1</v>
      </c>
    </row>
    <row r="638" spans="1:4" x14ac:dyDescent="0.2">
      <c r="A638" s="196">
        <v>393</v>
      </c>
      <c r="B638" s="197">
        <v>1</v>
      </c>
      <c r="C638" s="198" t="s">
        <v>187</v>
      </c>
      <c r="D638" s="199">
        <v>1</v>
      </c>
    </row>
    <row r="639" spans="1:4" x14ac:dyDescent="0.2">
      <c r="A639" s="196">
        <v>394</v>
      </c>
      <c r="B639" s="197">
        <v>1176</v>
      </c>
      <c r="C639" s="198" t="s">
        <v>143</v>
      </c>
      <c r="D639" s="199">
        <v>1</v>
      </c>
    </row>
    <row r="640" spans="1:4" x14ac:dyDescent="0.2">
      <c r="A640" s="196">
        <v>394</v>
      </c>
      <c r="B640" s="197">
        <v>1177</v>
      </c>
      <c r="C640" s="198" t="s">
        <v>143</v>
      </c>
      <c r="D640" s="199">
        <v>2</v>
      </c>
    </row>
    <row r="641" spans="1:4" x14ac:dyDescent="0.2">
      <c r="A641" s="196">
        <v>395</v>
      </c>
      <c r="B641" s="197">
        <v>1044</v>
      </c>
      <c r="C641" s="198" t="s">
        <v>188</v>
      </c>
      <c r="D641" s="199">
        <v>2</v>
      </c>
    </row>
    <row r="642" spans="1:4" x14ac:dyDescent="0.2">
      <c r="A642" s="196">
        <v>395</v>
      </c>
      <c r="B642" s="197">
        <v>1045</v>
      </c>
      <c r="C642" s="198" t="s">
        <v>188</v>
      </c>
      <c r="D642" s="199">
        <v>1</v>
      </c>
    </row>
    <row r="643" spans="1:4" x14ac:dyDescent="0.2">
      <c r="A643" s="196">
        <v>395</v>
      </c>
      <c r="B643" s="197">
        <v>1046</v>
      </c>
      <c r="C643" s="198" t="s">
        <v>188</v>
      </c>
      <c r="D643" s="199">
        <v>1</v>
      </c>
    </row>
    <row r="644" spans="1:4" x14ac:dyDescent="0.2">
      <c r="A644" s="196">
        <v>396</v>
      </c>
      <c r="B644" s="197">
        <v>1323</v>
      </c>
      <c r="C644" s="198" t="s">
        <v>120</v>
      </c>
      <c r="D644" s="199">
        <v>1</v>
      </c>
    </row>
    <row r="645" spans="1:4" x14ac:dyDescent="0.2">
      <c r="A645" s="196">
        <v>397</v>
      </c>
      <c r="B645" s="197">
        <v>1346</v>
      </c>
      <c r="C645" s="198" t="s">
        <v>189</v>
      </c>
      <c r="D645" s="199">
        <v>1</v>
      </c>
    </row>
    <row r="646" spans="1:4" x14ac:dyDescent="0.2">
      <c r="A646" s="196">
        <v>398</v>
      </c>
      <c r="B646" s="197">
        <v>72</v>
      </c>
      <c r="C646" s="198" t="s">
        <v>190</v>
      </c>
      <c r="D646" s="199">
        <v>2</v>
      </c>
    </row>
    <row r="647" spans="1:4" x14ac:dyDescent="0.2">
      <c r="A647" s="196">
        <v>399</v>
      </c>
      <c r="B647" s="197">
        <v>27</v>
      </c>
      <c r="C647" s="198" t="s">
        <v>191</v>
      </c>
      <c r="D647" s="199" t="s">
        <v>330</v>
      </c>
    </row>
    <row r="648" spans="1:4" x14ac:dyDescent="0.2">
      <c r="A648" s="196">
        <v>400</v>
      </c>
      <c r="B648" s="197">
        <v>58</v>
      </c>
      <c r="C648" s="198" t="s">
        <v>142</v>
      </c>
      <c r="D648" s="199">
        <v>1</v>
      </c>
    </row>
    <row r="649" spans="1:4" x14ac:dyDescent="0.2">
      <c r="A649" s="196">
        <v>400</v>
      </c>
      <c r="B649" s="197">
        <v>190</v>
      </c>
      <c r="C649" s="198" t="s">
        <v>142</v>
      </c>
      <c r="D649" s="199" t="s">
        <v>327</v>
      </c>
    </row>
    <row r="650" spans="1:4" x14ac:dyDescent="0.2">
      <c r="A650" s="196">
        <v>401</v>
      </c>
      <c r="B650" s="197">
        <v>1157</v>
      </c>
      <c r="C650" s="198" t="s">
        <v>192</v>
      </c>
      <c r="D650" s="199" t="s">
        <v>84</v>
      </c>
    </row>
    <row r="651" spans="1:4" x14ac:dyDescent="0.2">
      <c r="A651" s="196">
        <v>403</v>
      </c>
      <c r="B651" s="197">
        <v>1178</v>
      </c>
      <c r="C651" s="198" t="s">
        <v>97</v>
      </c>
      <c r="D651" s="199">
        <v>1</v>
      </c>
    </row>
    <row r="652" spans="1:4" x14ac:dyDescent="0.2">
      <c r="A652" s="196">
        <v>403</v>
      </c>
      <c r="B652" s="197">
        <v>1179</v>
      </c>
      <c r="C652" s="198" t="s">
        <v>97</v>
      </c>
      <c r="D652" s="199">
        <v>2</v>
      </c>
    </row>
    <row r="653" spans="1:4" x14ac:dyDescent="0.2">
      <c r="A653" s="196">
        <v>404</v>
      </c>
      <c r="B653" s="197">
        <v>1161</v>
      </c>
      <c r="C653" s="198" t="s">
        <v>193</v>
      </c>
      <c r="D653" s="199">
        <v>2</v>
      </c>
    </row>
    <row r="654" spans="1:4" x14ac:dyDescent="0.2">
      <c r="A654" s="196">
        <v>404</v>
      </c>
      <c r="B654" s="197">
        <v>1162</v>
      </c>
      <c r="C654" s="198" t="s">
        <v>193</v>
      </c>
      <c r="D654" s="199">
        <v>1</v>
      </c>
    </row>
    <row r="655" spans="1:4" x14ac:dyDescent="0.2">
      <c r="A655" s="196">
        <v>405</v>
      </c>
      <c r="B655" s="197">
        <v>1163</v>
      </c>
      <c r="C655" s="198" t="s">
        <v>194</v>
      </c>
      <c r="D655" s="199" t="s">
        <v>84</v>
      </c>
    </row>
    <row r="656" spans="1:4" x14ac:dyDescent="0.2">
      <c r="A656" s="196">
        <v>406</v>
      </c>
      <c r="B656" s="197">
        <v>77</v>
      </c>
      <c r="C656" s="198" t="s">
        <v>195</v>
      </c>
      <c r="D656" s="199" t="s">
        <v>84</v>
      </c>
    </row>
    <row r="657" spans="1:4" x14ac:dyDescent="0.2">
      <c r="A657" s="196">
        <v>407</v>
      </c>
      <c r="B657" s="197">
        <v>81</v>
      </c>
      <c r="C657" s="198" t="s">
        <v>196</v>
      </c>
      <c r="D657" s="199" t="s">
        <v>84</v>
      </c>
    </row>
    <row r="658" spans="1:4" x14ac:dyDescent="0.2">
      <c r="A658" s="196">
        <v>408</v>
      </c>
      <c r="B658" s="197">
        <v>87</v>
      </c>
      <c r="C658" s="198" t="s">
        <v>197</v>
      </c>
      <c r="D658" s="199" t="s">
        <v>84</v>
      </c>
    </row>
    <row r="659" spans="1:4" x14ac:dyDescent="0.2">
      <c r="A659" s="196">
        <v>409</v>
      </c>
      <c r="B659" s="197">
        <v>89</v>
      </c>
      <c r="C659" s="198" t="s">
        <v>198</v>
      </c>
      <c r="D659" s="199" t="s">
        <v>84</v>
      </c>
    </row>
    <row r="660" spans="1:4" x14ac:dyDescent="0.2">
      <c r="A660" s="196">
        <v>410</v>
      </c>
      <c r="B660" s="197">
        <v>98</v>
      </c>
      <c r="C660" s="198" t="s">
        <v>199</v>
      </c>
      <c r="D660" s="199" t="s">
        <v>84</v>
      </c>
    </row>
    <row r="661" spans="1:4" x14ac:dyDescent="0.2">
      <c r="A661" s="196">
        <v>411</v>
      </c>
      <c r="B661" s="197">
        <v>106</v>
      </c>
      <c r="C661" s="198" t="s">
        <v>200</v>
      </c>
      <c r="D661" s="199" t="s">
        <v>84</v>
      </c>
    </row>
    <row r="662" spans="1:4" x14ac:dyDescent="0.2">
      <c r="A662" s="196">
        <v>412</v>
      </c>
      <c r="B662" s="197">
        <v>107</v>
      </c>
      <c r="C662" s="198" t="s">
        <v>201</v>
      </c>
      <c r="D662" s="199" t="s">
        <v>84</v>
      </c>
    </row>
    <row r="663" spans="1:4" x14ac:dyDescent="0.2">
      <c r="A663" s="196">
        <v>413</v>
      </c>
      <c r="B663" s="197">
        <v>108</v>
      </c>
      <c r="C663" s="198" t="s">
        <v>202</v>
      </c>
      <c r="D663" s="199" t="s">
        <v>84</v>
      </c>
    </row>
    <row r="664" spans="1:4" x14ac:dyDescent="0.2">
      <c r="A664" s="196">
        <v>414</v>
      </c>
      <c r="B664" s="197">
        <v>110</v>
      </c>
      <c r="C664" s="198" t="s">
        <v>203</v>
      </c>
      <c r="D664" s="199" t="s">
        <v>84</v>
      </c>
    </row>
    <row r="665" spans="1:4" x14ac:dyDescent="0.2">
      <c r="A665" s="196">
        <v>415</v>
      </c>
      <c r="B665" s="197">
        <v>165</v>
      </c>
      <c r="C665" s="198" t="s">
        <v>204</v>
      </c>
      <c r="D665" s="199" t="s">
        <v>84</v>
      </c>
    </row>
    <row r="666" spans="1:4" x14ac:dyDescent="0.2">
      <c r="A666" s="196">
        <v>416</v>
      </c>
      <c r="B666" s="197">
        <v>179</v>
      </c>
      <c r="C666" s="198" t="s">
        <v>205</v>
      </c>
      <c r="D666" s="199" t="s">
        <v>84</v>
      </c>
    </row>
    <row r="667" spans="1:4" x14ac:dyDescent="0.2">
      <c r="A667" s="196">
        <v>417</v>
      </c>
      <c r="B667" s="197">
        <v>209</v>
      </c>
      <c r="C667" s="198" t="s">
        <v>206</v>
      </c>
      <c r="D667" s="199" t="s">
        <v>84</v>
      </c>
    </row>
    <row r="668" spans="1:4" x14ac:dyDescent="0.2">
      <c r="A668" s="196">
        <v>418</v>
      </c>
      <c r="B668" s="197">
        <v>188</v>
      </c>
      <c r="C668" s="198" t="s">
        <v>207</v>
      </c>
      <c r="D668" s="199" t="s">
        <v>84</v>
      </c>
    </row>
    <row r="669" spans="1:4" x14ac:dyDescent="0.2">
      <c r="A669" s="196">
        <v>419</v>
      </c>
      <c r="B669" s="197">
        <v>176</v>
      </c>
      <c r="C669" s="198" t="s">
        <v>208</v>
      </c>
      <c r="D669" s="199" t="s">
        <v>84</v>
      </c>
    </row>
    <row r="670" spans="1:4" x14ac:dyDescent="0.2">
      <c r="A670" s="196">
        <v>420</v>
      </c>
      <c r="B670" s="197">
        <v>253</v>
      </c>
      <c r="C670" s="198" t="s">
        <v>209</v>
      </c>
      <c r="D670" s="199" t="s">
        <v>84</v>
      </c>
    </row>
    <row r="671" spans="1:4" x14ac:dyDescent="0.2">
      <c r="A671" s="196">
        <v>421</v>
      </c>
      <c r="B671" s="197">
        <v>222</v>
      </c>
      <c r="C671" s="198" t="s">
        <v>210</v>
      </c>
      <c r="D671" s="199" t="s">
        <v>84</v>
      </c>
    </row>
    <row r="672" spans="1:4" x14ac:dyDescent="0.2">
      <c r="A672" s="196">
        <v>422</v>
      </c>
      <c r="B672" s="197">
        <v>254</v>
      </c>
      <c r="C672" s="198" t="s">
        <v>211</v>
      </c>
      <c r="D672" s="199" t="s">
        <v>84</v>
      </c>
    </row>
    <row r="673" spans="1:4" x14ac:dyDescent="0.2">
      <c r="A673" s="196">
        <v>423</v>
      </c>
      <c r="B673" s="197">
        <v>255</v>
      </c>
      <c r="C673" s="198" t="s">
        <v>212</v>
      </c>
      <c r="D673" s="199" t="s">
        <v>84</v>
      </c>
    </row>
    <row r="674" spans="1:4" x14ac:dyDescent="0.2">
      <c r="A674" s="196">
        <v>424</v>
      </c>
      <c r="B674" s="197">
        <v>256</v>
      </c>
      <c r="C674" s="198" t="s">
        <v>213</v>
      </c>
      <c r="D674" s="199" t="s">
        <v>84</v>
      </c>
    </row>
    <row r="675" spans="1:4" x14ac:dyDescent="0.2">
      <c r="A675" s="196">
        <v>425</v>
      </c>
      <c r="B675" s="197">
        <v>1100</v>
      </c>
      <c r="C675" s="198" t="s">
        <v>214</v>
      </c>
      <c r="D675" s="199">
        <v>2</v>
      </c>
    </row>
    <row r="676" spans="1:4" x14ac:dyDescent="0.2">
      <c r="A676" s="196">
        <v>426</v>
      </c>
      <c r="B676" s="197">
        <v>1189</v>
      </c>
      <c r="C676" s="198" t="s">
        <v>122</v>
      </c>
      <c r="D676" s="199">
        <v>1</v>
      </c>
    </row>
    <row r="677" spans="1:4" x14ac:dyDescent="0.2">
      <c r="A677" s="196">
        <v>426</v>
      </c>
      <c r="B677" s="197">
        <v>1190</v>
      </c>
      <c r="C677" s="198" t="s">
        <v>122</v>
      </c>
      <c r="D677" s="199">
        <v>2</v>
      </c>
    </row>
    <row r="678" spans="1:4" x14ac:dyDescent="0.2">
      <c r="A678" s="196">
        <v>427</v>
      </c>
      <c r="B678" s="197">
        <v>1118</v>
      </c>
      <c r="C678" s="198" t="s">
        <v>215</v>
      </c>
      <c r="D678" s="199">
        <v>1</v>
      </c>
    </row>
    <row r="679" spans="1:4" x14ac:dyDescent="0.2">
      <c r="A679" s="196">
        <v>427</v>
      </c>
      <c r="B679" s="197">
        <v>1119</v>
      </c>
      <c r="C679" s="198" t="s">
        <v>215</v>
      </c>
      <c r="D679" s="199" t="s">
        <v>325</v>
      </c>
    </row>
    <row r="680" spans="1:4" x14ac:dyDescent="0.2">
      <c r="A680" s="196">
        <v>428</v>
      </c>
      <c r="B680" s="197">
        <v>258</v>
      </c>
      <c r="C680" s="198" t="s">
        <v>216</v>
      </c>
      <c r="D680" s="199" t="s">
        <v>217</v>
      </c>
    </row>
    <row r="681" spans="1:4" x14ac:dyDescent="0.2">
      <c r="A681" s="196">
        <v>428</v>
      </c>
      <c r="B681" s="197">
        <v>259</v>
      </c>
      <c r="C681" s="198" t="s">
        <v>216</v>
      </c>
      <c r="D681" s="199" t="s">
        <v>217</v>
      </c>
    </row>
    <row r="682" spans="1:4" x14ac:dyDescent="0.2">
      <c r="A682" s="196">
        <v>429</v>
      </c>
      <c r="B682" s="197">
        <v>260</v>
      </c>
      <c r="C682" s="198" t="s">
        <v>218</v>
      </c>
      <c r="D682" s="199" t="s">
        <v>217</v>
      </c>
    </row>
    <row r="683" spans="1:4" x14ac:dyDescent="0.2">
      <c r="A683" s="196">
        <v>429</v>
      </c>
      <c r="B683" s="197">
        <v>261</v>
      </c>
      <c r="C683" s="198" t="s">
        <v>218</v>
      </c>
      <c r="D683" s="199" t="s">
        <v>217</v>
      </c>
    </row>
    <row r="684" spans="1:4" x14ac:dyDescent="0.2">
      <c r="A684" s="196">
        <v>430</v>
      </c>
      <c r="B684" s="197">
        <v>264</v>
      </c>
      <c r="C684" s="198" t="s">
        <v>219</v>
      </c>
      <c r="D684" s="199" t="s">
        <v>217</v>
      </c>
    </row>
    <row r="685" spans="1:4" x14ac:dyDescent="0.2">
      <c r="A685" s="196">
        <v>430</v>
      </c>
      <c r="B685" s="197">
        <v>265</v>
      </c>
      <c r="C685" s="198" t="s">
        <v>219</v>
      </c>
      <c r="D685" s="199" t="s">
        <v>217</v>
      </c>
    </row>
    <row r="686" spans="1:4" x14ac:dyDescent="0.2">
      <c r="A686" s="196">
        <v>431</v>
      </c>
      <c r="B686" s="197">
        <v>262</v>
      </c>
      <c r="C686" s="198" t="s">
        <v>220</v>
      </c>
      <c r="D686" s="199" t="s">
        <v>217</v>
      </c>
    </row>
    <row r="687" spans="1:4" x14ac:dyDescent="0.2">
      <c r="A687" s="196">
        <v>431</v>
      </c>
      <c r="B687" s="197">
        <v>263</v>
      </c>
      <c r="C687" s="198" t="s">
        <v>220</v>
      </c>
      <c r="D687" s="199" t="s">
        <v>217</v>
      </c>
    </row>
    <row r="688" spans="1:4" x14ac:dyDescent="0.2">
      <c r="A688" s="196">
        <v>432</v>
      </c>
      <c r="B688" s="197">
        <v>1397</v>
      </c>
      <c r="C688" s="198" t="s">
        <v>122</v>
      </c>
      <c r="D688" s="199">
        <v>1</v>
      </c>
    </row>
    <row r="689" spans="1:4" x14ac:dyDescent="0.2">
      <c r="A689" s="196">
        <v>432</v>
      </c>
      <c r="B689" s="197">
        <v>1398</v>
      </c>
      <c r="C689" s="198" t="s">
        <v>122</v>
      </c>
      <c r="D689" s="199">
        <v>2</v>
      </c>
    </row>
    <row r="690" spans="1:4" x14ac:dyDescent="0.2">
      <c r="A690" s="196">
        <v>434</v>
      </c>
      <c r="B690" s="197">
        <v>269</v>
      </c>
      <c r="C690" s="198" t="s">
        <v>221</v>
      </c>
      <c r="D690" s="199" t="s">
        <v>322</v>
      </c>
    </row>
    <row r="691" spans="1:4" x14ac:dyDescent="0.2">
      <c r="A691" s="196">
        <v>435</v>
      </c>
      <c r="B691" s="197">
        <v>270</v>
      </c>
      <c r="C691" s="198" t="s">
        <v>222</v>
      </c>
      <c r="D691" s="199">
        <v>1</v>
      </c>
    </row>
    <row r="692" spans="1:4" x14ac:dyDescent="0.2">
      <c r="A692" s="196">
        <v>435</v>
      </c>
      <c r="B692" s="197">
        <v>271</v>
      </c>
      <c r="C692" s="198" t="s">
        <v>222</v>
      </c>
      <c r="D692" s="199">
        <v>1</v>
      </c>
    </row>
    <row r="693" spans="1:4" x14ac:dyDescent="0.2">
      <c r="A693" s="196">
        <v>435</v>
      </c>
      <c r="B693" s="197">
        <v>272</v>
      </c>
      <c r="C693" s="198" t="s">
        <v>222</v>
      </c>
      <c r="D693" s="199">
        <v>2</v>
      </c>
    </row>
    <row r="694" spans="1:4" x14ac:dyDescent="0.2">
      <c r="A694" s="196">
        <v>436</v>
      </c>
      <c r="B694" s="197">
        <v>273</v>
      </c>
      <c r="C694" s="198" t="s">
        <v>223</v>
      </c>
      <c r="D694" s="199">
        <v>1</v>
      </c>
    </row>
    <row r="695" spans="1:4" x14ac:dyDescent="0.2">
      <c r="A695" s="196">
        <v>436</v>
      </c>
      <c r="B695" s="197">
        <v>274</v>
      </c>
      <c r="C695" s="198" t="s">
        <v>223</v>
      </c>
      <c r="D695" s="199">
        <v>1</v>
      </c>
    </row>
    <row r="696" spans="1:4" x14ac:dyDescent="0.2">
      <c r="A696" s="196">
        <v>436</v>
      </c>
      <c r="B696" s="197">
        <v>275</v>
      </c>
      <c r="C696" s="198" t="s">
        <v>223</v>
      </c>
      <c r="D696" s="199">
        <v>2</v>
      </c>
    </row>
    <row r="697" spans="1:4" x14ac:dyDescent="0.2">
      <c r="A697" s="196">
        <v>437</v>
      </c>
      <c r="B697" s="197">
        <v>1403</v>
      </c>
      <c r="C697" s="198" t="s">
        <v>224</v>
      </c>
      <c r="D697" s="199">
        <v>2</v>
      </c>
    </row>
    <row r="698" spans="1:4" x14ac:dyDescent="0.2">
      <c r="A698" s="196">
        <v>437</v>
      </c>
      <c r="B698" s="197">
        <v>1404</v>
      </c>
      <c r="C698" s="198" t="s">
        <v>224</v>
      </c>
      <c r="D698" s="199">
        <v>1</v>
      </c>
    </row>
    <row r="699" spans="1:4" x14ac:dyDescent="0.2">
      <c r="A699" s="196">
        <v>437</v>
      </c>
      <c r="B699" s="197">
        <v>1405</v>
      </c>
      <c r="C699" s="198" t="s">
        <v>224</v>
      </c>
      <c r="D699" s="199">
        <v>1</v>
      </c>
    </row>
    <row r="700" spans="1:4" x14ac:dyDescent="0.2">
      <c r="A700" s="196">
        <v>439</v>
      </c>
      <c r="B700" s="197">
        <v>346</v>
      </c>
      <c r="C700" s="198" t="s">
        <v>225</v>
      </c>
      <c r="D700" s="199">
        <v>2</v>
      </c>
    </row>
    <row r="701" spans="1:4" x14ac:dyDescent="0.2">
      <c r="A701" s="196">
        <v>439</v>
      </c>
      <c r="B701" s="197">
        <v>349</v>
      </c>
      <c r="C701" s="198" t="s">
        <v>225</v>
      </c>
      <c r="D701" s="199">
        <v>1</v>
      </c>
    </row>
    <row r="702" spans="1:4" x14ac:dyDescent="0.2">
      <c r="A702" s="196">
        <v>440</v>
      </c>
      <c r="B702" s="197">
        <v>210</v>
      </c>
      <c r="C702" s="198" t="s">
        <v>226</v>
      </c>
      <c r="D702" s="199">
        <v>2</v>
      </c>
    </row>
    <row r="703" spans="1:4" x14ac:dyDescent="0.2">
      <c r="A703" s="196">
        <v>440</v>
      </c>
      <c r="B703" s="197">
        <v>347</v>
      </c>
      <c r="C703" s="198" t="s">
        <v>226</v>
      </c>
      <c r="D703" s="199" t="s">
        <v>322</v>
      </c>
    </row>
    <row r="704" spans="1:4" x14ac:dyDescent="0.2">
      <c r="A704" s="196">
        <v>440</v>
      </c>
      <c r="B704" s="197">
        <v>348</v>
      </c>
      <c r="C704" s="198" t="s">
        <v>226</v>
      </c>
      <c r="D704" s="199" t="s">
        <v>322</v>
      </c>
    </row>
    <row r="705" spans="1:4" x14ac:dyDescent="0.2">
      <c r="A705" s="196">
        <v>441</v>
      </c>
      <c r="B705" s="197">
        <v>206</v>
      </c>
      <c r="C705" s="198" t="s">
        <v>126</v>
      </c>
      <c r="D705" s="199">
        <v>2</v>
      </c>
    </row>
    <row r="706" spans="1:4" x14ac:dyDescent="0.2">
      <c r="A706" s="196">
        <v>441</v>
      </c>
      <c r="B706" s="197">
        <v>350</v>
      </c>
      <c r="C706" s="198" t="s">
        <v>126</v>
      </c>
      <c r="D706" s="199">
        <v>1</v>
      </c>
    </row>
    <row r="707" spans="1:4" x14ac:dyDescent="0.2">
      <c r="A707" s="196">
        <v>441</v>
      </c>
      <c r="B707" s="197">
        <v>351</v>
      </c>
      <c r="C707" s="198" t="s">
        <v>126</v>
      </c>
      <c r="D707" s="199">
        <v>1</v>
      </c>
    </row>
    <row r="708" spans="1:4" x14ac:dyDescent="0.2">
      <c r="A708" s="196">
        <v>441</v>
      </c>
      <c r="B708" s="197">
        <v>352</v>
      </c>
      <c r="C708" s="198" t="s">
        <v>126</v>
      </c>
      <c r="D708" s="199">
        <v>1</v>
      </c>
    </row>
    <row r="709" spans="1:4" x14ac:dyDescent="0.2">
      <c r="A709" s="196">
        <v>442</v>
      </c>
      <c r="B709" s="197">
        <v>356</v>
      </c>
      <c r="C709" s="198" t="s">
        <v>122</v>
      </c>
      <c r="D709" s="199" t="s">
        <v>322</v>
      </c>
    </row>
    <row r="710" spans="1:4" x14ac:dyDescent="0.2">
      <c r="A710" s="196">
        <v>442</v>
      </c>
      <c r="B710" s="197">
        <v>357</v>
      </c>
      <c r="C710" s="198" t="s">
        <v>122</v>
      </c>
      <c r="D710" s="199" t="s">
        <v>322</v>
      </c>
    </row>
    <row r="711" spans="1:4" x14ac:dyDescent="0.2">
      <c r="A711" s="196">
        <v>443</v>
      </c>
      <c r="B711" s="197">
        <v>358</v>
      </c>
      <c r="C711" s="198" t="s">
        <v>164</v>
      </c>
      <c r="D711" s="199">
        <v>1</v>
      </c>
    </row>
    <row r="712" spans="1:4" x14ac:dyDescent="0.2">
      <c r="A712" s="196">
        <v>443</v>
      </c>
      <c r="B712" s="197">
        <v>359</v>
      </c>
      <c r="C712" s="198" t="s">
        <v>164</v>
      </c>
      <c r="D712" s="199" t="s">
        <v>327</v>
      </c>
    </row>
    <row r="713" spans="1:4" x14ac:dyDescent="0.2">
      <c r="A713" s="196">
        <v>444</v>
      </c>
      <c r="B713" s="197">
        <v>208</v>
      </c>
      <c r="C713" s="198" t="s">
        <v>167</v>
      </c>
      <c r="D713" s="199">
        <v>2</v>
      </c>
    </row>
    <row r="714" spans="1:4" x14ac:dyDescent="0.2">
      <c r="A714" s="196">
        <v>444</v>
      </c>
      <c r="B714" s="197">
        <v>358</v>
      </c>
      <c r="C714" s="198" t="s">
        <v>167</v>
      </c>
      <c r="D714" s="199" t="s">
        <v>330</v>
      </c>
    </row>
    <row r="715" spans="1:4" x14ac:dyDescent="0.2">
      <c r="A715" s="196">
        <v>444</v>
      </c>
      <c r="B715" s="197">
        <v>360</v>
      </c>
      <c r="C715" s="198" t="s">
        <v>167</v>
      </c>
      <c r="D715" s="199" t="s">
        <v>330</v>
      </c>
    </row>
    <row r="716" spans="1:4" x14ac:dyDescent="0.2">
      <c r="A716" s="196">
        <v>445</v>
      </c>
      <c r="B716" s="197">
        <v>1406</v>
      </c>
      <c r="C716" s="198" t="s">
        <v>227</v>
      </c>
      <c r="D716" s="199">
        <v>1</v>
      </c>
    </row>
    <row r="717" spans="1:4" x14ac:dyDescent="0.2">
      <c r="A717" s="196">
        <v>445</v>
      </c>
      <c r="B717" s="197">
        <v>1407</v>
      </c>
      <c r="C717" s="198" t="s">
        <v>227</v>
      </c>
      <c r="D717" s="199">
        <v>2</v>
      </c>
    </row>
    <row r="718" spans="1:4" x14ac:dyDescent="0.2">
      <c r="A718" s="196">
        <v>446</v>
      </c>
      <c r="B718" s="197">
        <v>1408</v>
      </c>
      <c r="C718" s="198" t="s">
        <v>227</v>
      </c>
      <c r="D718" s="199">
        <v>1</v>
      </c>
    </row>
    <row r="719" spans="1:4" x14ac:dyDescent="0.2">
      <c r="A719" s="196">
        <v>446</v>
      </c>
      <c r="B719" s="197">
        <v>1409</v>
      </c>
      <c r="C719" s="198" t="s">
        <v>227</v>
      </c>
      <c r="D719" s="199">
        <v>2</v>
      </c>
    </row>
    <row r="720" spans="1:4" x14ac:dyDescent="0.2">
      <c r="A720" s="196">
        <v>447</v>
      </c>
      <c r="B720" s="197">
        <v>206</v>
      </c>
      <c r="C720" s="198" t="s">
        <v>138</v>
      </c>
      <c r="D720" s="199">
        <v>2</v>
      </c>
    </row>
    <row r="721" spans="1:4" x14ac:dyDescent="0.2">
      <c r="A721" s="196">
        <v>448</v>
      </c>
      <c r="B721" s="197">
        <v>1125</v>
      </c>
      <c r="C721" s="198" t="s">
        <v>138</v>
      </c>
      <c r="D721" s="199">
        <v>2</v>
      </c>
    </row>
    <row r="722" spans="1:4" x14ac:dyDescent="0.2">
      <c r="A722" s="196">
        <v>449</v>
      </c>
      <c r="B722" s="197">
        <v>1127</v>
      </c>
      <c r="C722" s="198" t="s">
        <v>138</v>
      </c>
      <c r="D722" s="199">
        <v>2</v>
      </c>
    </row>
    <row r="723" spans="1:4" x14ac:dyDescent="0.2">
      <c r="A723" s="196">
        <v>450</v>
      </c>
      <c r="B723" s="197">
        <v>1129</v>
      </c>
      <c r="C723" s="198" t="s">
        <v>138</v>
      </c>
      <c r="D723" s="199">
        <v>2</v>
      </c>
    </row>
    <row r="724" spans="1:4" x14ac:dyDescent="0.2">
      <c r="A724" s="196">
        <v>451</v>
      </c>
      <c r="B724" s="197">
        <v>1140</v>
      </c>
      <c r="C724" s="198" t="s">
        <v>138</v>
      </c>
      <c r="D724" s="199">
        <v>2</v>
      </c>
    </row>
    <row r="725" spans="1:4" x14ac:dyDescent="0.2">
      <c r="A725" s="196">
        <v>452</v>
      </c>
      <c r="B725" s="197">
        <v>1142</v>
      </c>
      <c r="C725" s="198" t="s">
        <v>138</v>
      </c>
      <c r="D725" s="199">
        <v>2</v>
      </c>
    </row>
    <row r="726" spans="1:4" x14ac:dyDescent="0.2">
      <c r="A726" s="196">
        <v>453</v>
      </c>
      <c r="B726" s="197">
        <v>1144</v>
      </c>
      <c r="C726" s="198" t="s">
        <v>138</v>
      </c>
      <c r="D726" s="199">
        <v>2</v>
      </c>
    </row>
    <row r="727" spans="1:4" x14ac:dyDescent="0.2">
      <c r="A727" s="196">
        <v>454</v>
      </c>
      <c r="B727" s="197">
        <v>1146</v>
      </c>
      <c r="C727" s="198" t="s">
        <v>138</v>
      </c>
      <c r="D727" s="199">
        <v>2</v>
      </c>
    </row>
    <row r="728" spans="1:4" x14ac:dyDescent="0.2">
      <c r="A728" s="196">
        <v>455</v>
      </c>
      <c r="B728" s="197">
        <v>1148</v>
      </c>
      <c r="C728" s="198" t="s">
        <v>138</v>
      </c>
      <c r="D728" s="199">
        <v>2</v>
      </c>
    </row>
    <row r="729" spans="1:4" x14ac:dyDescent="0.2">
      <c r="A729" s="196">
        <v>456</v>
      </c>
      <c r="B729" s="197">
        <v>1150</v>
      </c>
      <c r="C729" s="198" t="s">
        <v>138</v>
      </c>
      <c r="D729" s="199">
        <v>2</v>
      </c>
    </row>
    <row r="730" spans="1:4" x14ac:dyDescent="0.2">
      <c r="A730" s="196">
        <v>459</v>
      </c>
      <c r="B730" s="197">
        <v>1398</v>
      </c>
      <c r="C730" s="198" t="s">
        <v>138</v>
      </c>
      <c r="D730" s="199">
        <v>2</v>
      </c>
    </row>
    <row r="731" spans="1:4" x14ac:dyDescent="0.2">
      <c r="A731" s="196">
        <v>460</v>
      </c>
      <c r="B731" s="197">
        <v>361</v>
      </c>
      <c r="C731" s="198" t="s">
        <v>228</v>
      </c>
      <c r="D731" s="199" t="s">
        <v>84</v>
      </c>
    </row>
    <row r="732" spans="1:4" x14ac:dyDescent="0.2">
      <c r="A732" s="196">
        <v>461</v>
      </c>
      <c r="B732" s="197">
        <v>361</v>
      </c>
      <c r="C732" s="198" t="s">
        <v>228</v>
      </c>
      <c r="D732" s="199" t="s">
        <v>84</v>
      </c>
    </row>
    <row r="733" spans="1:4" x14ac:dyDescent="0.2">
      <c r="A733" s="196">
        <v>462</v>
      </c>
      <c r="B733" s="197">
        <v>362</v>
      </c>
      <c r="C733" s="198" t="s">
        <v>229</v>
      </c>
      <c r="D733" s="199" t="s">
        <v>84</v>
      </c>
    </row>
    <row r="734" spans="1:4" x14ac:dyDescent="0.2">
      <c r="A734" s="196">
        <v>463</v>
      </c>
      <c r="B734" s="197">
        <v>363</v>
      </c>
      <c r="C734" s="198" t="s">
        <v>230</v>
      </c>
      <c r="D734" s="199" t="s">
        <v>84</v>
      </c>
    </row>
    <row r="735" spans="1:4" x14ac:dyDescent="0.2">
      <c r="A735" s="196">
        <v>464</v>
      </c>
      <c r="B735" s="197">
        <v>364</v>
      </c>
      <c r="C735" s="198" t="s">
        <v>231</v>
      </c>
      <c r="D735" s="199">
        <v>1</v>
      </c>
    </row>
    <row r="736" spans="1:4" x14ac:dyDescent="0.2">
      <c r="A736" s="196">
        <v>464</v>
      </c>
      <c r="B736" s="197">
        <v>365</v>
      </c>
      <c r="C736" s="198" t="s">
        <v>231</v>
      </c>
      <c r="D736" s="199">
        <v>1</v>
      </c>
    </row>
    <row r="737" spans="1:4" x14ac:dyDescent="0.2">
      <c r="A737" s="196">
        <v>465</v>
      </c>
      <c r="B737" s="197">
        <v>1410</v>
      </c>
      <c r="C737" s="198" t="s">
        <v>232</v>
      </c>
      <c r="D737" s="199">
        <v>1</v>
      </c>
    </row>
    <row r="738" spans="1:4" x14ac:dyDescent="0.2">
      <c r="A738" s="196">
        <v>465</v>
      </c>
      <c r="B738" s="197">
        <v>1411</v>
      </c>
      <c r="C738" s="198" t="s">
        <v>232</v>
      </c>
      <c r="D738" s="199">
        <v>1</v>
      </c>
    </row>
    <row r="739" spans="1:4" x14ac:dyDescent="0.2">
      <c r="A739" s="196">
        <v>466</v>
      </c>
      <c r="B739" s="197">
        <v>366</v>
      </c>
      <c r="C739" s="198" t="s">
        <v>233</v>
      </c>
      <c r="D739" s="199" t="s">
        <v>322</v>
      </c>
    </row>
    <row r="740" spans="1:4" x14ac:dyDescent="0.2">
      <c r="A740" s="196">
        <v>467</v>
      </c>
      <c r="B740" s="197">
        <v>367</v>
      </c>
      <c r="C740" s="198" t="s">
        <v>233</v>
      </c>
      <c r="D740" s="199" t="s">
        <v>322</v>
      </c>
    </row>
    <row r="741" spans="1:4" x14ac:dyDescent="0.2">
      <c r="A741" s="196">
        <v>468</v>
      </c>
      <c r="B741" s="197">
        <v>368</v>
      </c>
      <c r="C741" s="198" t="s">
        <v>233</v>
      </c>
      <c r="D741" s="199" t="s">
        <v>322</v>
      </c>
    </row>
    <row r="742" spans="1:4" x14ac:dyDescent="0.2">
      <c r="A742" s="196">
        <v>469</v>
      </c>
      <c r="B742" s="197">
        <v>369</v>
      </c>
      <c r="C742" s="198" t="s">
        <v>233</v>
      </c>
      <c r="D742" s="199" t="s">
        <v>322</v>
      </c>
    </row>
    <row r="743" spans="1:4" x14ac:dyDescent="0.2">
      <c r="A743" s="196">
        <v>470</v>
      </c>
      <c r="B743" s="197">
        <v>370</v>
      </c>
      <c r="C743" s="198" t="s">
        <v>233</v>
      </c>
      <c r="D743" s="199" t="s">
        <v>322</v>
      </c>
    </row>
    <row r="744" spans="1:4" x14ac:dyDescent="0.2">
      <c r="A744" s="196">
        <v>473</v>
      </c>
      <c r="B744" s="197">
        <v>1412</v>
      </c>
      <c r="C744" s="198" t="s">
        <v>234</v>
      </c>
      <c r="D744" s="199">
        <v>1</v>
      </c>
    </row>
    <row r="745" spans="1:4" x14ac:dyDescent="0.2">
      <c r="A745" s="196">
        <v>473</v>
      </c>
      <c r="B745" s="197">
        <v>1413</v>
      </c>
      <c r="C745" s="198" t="s">
        <v>234</v>
      </c>
      <c r="D745" s="199">
        <v>2</v>
      </c>
    </row>
    <row r="746" spans="1:4" x14ac:dyDescent="0.2">
      <c r="A746" s="196">
        <v>474</v>
      </c>
      <c r="B746" s="197">
        <v>1414</v>
      </c>
      <c r="C746" s="198" t="s">
        <v>235</v>
      </c>
      <c r="D746" s="199" t="s">
        <v>84</v>
      </c>
    </row>
    <row r="747" spans="1:4" x14ac:dyDescent="0.2">
      <c r="A747" s="196">
        <v>475</v>
      </c>
      <c r="B747" s="197">
        <v>1415</v>
      </c>
      <c r="C747" s="198" t="s">
        <v>236</v>
      </c>
      <c r="D747" s="199">
        <v>1</v>
      </c>
    </row>
    <row r="748" spans="1:4" x14ac:dyDescent="0.2">
      <c r="A748" s="196">
        <v>475</v>
      </c>
      <c r="B748" s="197">
        <v>1416</v>
      </c>
      <c r="C748" s="198" t="s">
        <v>236</v>
      </c>
      <c r="D748" s="199">
        <v>2</v>
      </c>
    </row>
    <row r="749" spans="1:4" x14ac:dyDescent="0.2">
      <c r="A749" s="196">
        <v>476</v>
      </c>
      <c r="B749" s="197">
        <v>1417</v>
      </c>
      <c r="C749" s="198" t="s">
        <v>237</v>
      </c>
      <c r="D749" s="199" t="s">
        <v>84</v>
      </c>
    </row>
    <row r="750" spans="1:4" x14ac:dyDescent="0.2">
      <c r="A750" s="196">
        <v>477</v>
      </c>
      <c r="B750" s="197">
        <v>1418</v>
      </c>
      <c r="C750" s="198" t="s">
        <v>237</v>
      </c>
      <c r="D750" s="199" t="s">
        <v>84</v>
      </c>
    </row>
    <row r="751" spans="1:4" x14ac:dyDescent="0.2">
      <c r="A751" s="196">
        <v>478</v>
      </c>
      <c r="B751" s="197">
        <v>1419</v>
      </c>
      <c r="C751" s="198" t="s">
        <v>167</v>
      </c>
      <c r="D751" s="199">
        <v>1</v>
      </c>
    </row>
    <row r="752" spans="1:4" x14ac:dyDescent="0.2">
      <c r="A752" s="196">
        <v>478</v>
      </c>
      <c r="B752" s="197">
        <v>1420</v>
      </c>
      <c r="C752" s="198" t="s">
        <v>167</v>
      </c>
      <c r="D752" s="199">
        <v>1</v>
      </c>
    </row>
    <row r="753" spans="1:4" x14ac:dyDescent="0.2">
      <c r="A753" s="196">
        <v>478</v>
      </c>
      <c r="B753" s="197">
        <v>1421</v>
      </c>
      <c r="C753" s="198" t="s">
        <v>167</v>
      </c>
      <c r="D753" s="199">
        <v>2</v>
      </c>
    </row>
    <row r="754" spans="1:4" x14ac:dyDescent="0.2">
      <c r="A754" s="196">
        <v>479</v>
      </c>
      <c r="B754" s="197">
        <v>1424</v>
      </c>
      <c r="C754" s="198" t="s">
        <v>225</v>
      </c>
      <c r="D754" s="199">
        <v>2</v>
      </c>
    </row>
    <row r="755" spans="1:4" x14ac:dyDescent="0.2">
      <c r="A755" s="196">
        <v>479</v>
      </c>
      <c r="B755" s="197">
        <v>1425</v>
      </c>
      <c r="C755" s="198" t="s">
        <v>225</v>
      </c>
      <c r="D755" s="199">
        <v>1</v>
      </c>
    </row>
    <row r="756" spans="1:4" x14ac:dyDescent="0.2">
      <c r="A756" s="196">
        <v>480</v>
      </c>
      <c r="B756" s="197">
        <v>1426</v>
      </c>
      <c r="C756" s="198" t="s">
        <v>225</v>
      </c>
      <c r="D756" s="199">
        <v>2</v>
      </c>
    </row>
    <row r="757" spans="1:4" x14ac:dyDescent="0.2">
      <c r="A757" s="196">
        <v>480</v>
      </c>
      <c r="B757" s="197">
        <v>1427</v>
      </c>
      <c r="C757" s="198" t="s">
        <v>225</v>
      </c>
      <c r="D757" s="199">
        <v>1</v>
      </c>
    </row>
    <row r="758" spans="1:4" x14ac:dyDescent="0.2">
      <c r="A758" s="196">
        <v>481</v>
      </c>
      <c r="B758" s="197">
        <v>1428</v>
      </c>
      <c r="C758" s="198" t="s">
        <v>225</v>
      </c>
      <c r="D758" s="199">
        <v>2</v>
      </c>
    </row>
    <row r="759" spans="1:4" x14ac:dyDescent="0.2">
      <c r="A759" s="196">
        <v>481</v>
      </c>
      <c r="B759" s="197">
        <v>1429</v>
      </c>
      <c r="C759" s="198" t="s">
        <v>225</v>
      </c>
      <c r="D759" s="199">
        <v>1</v>
      </c>
    </row>
    <row r="760" spans="1:4" x14ac:dyDescent="0.2">
      <c r="A760" s="196">
        <v>482</v>
      </c>
      <c r="B760" s="197">
        <v>378</v>
      </c>
      <c r="C760" s="198" t="s">
        <v>238</v>
      </c>
      <c r="D760" s="199" t="s">
        <v>239</v>
      </c>
    </row>
    <row r="761" spans="1:4" x14ac:dyDescent="0.2">
      <c r="A761" s="196">
        <v>483</v>
      </c>
      <c r="B761" s="197">
        <v>379</v>
      </c>
      <c r="C761" s="198" t="s">
        <v>240</v>
      </c>
      <c r="D761" s="199" t="s">
        <v>239</v>
      </c>
    </row>
    <row r="762" spans="1:4" x14ac:dyDescent="0.2">
      <c r="A762" s="196">
        <v>484</v>
      </c>
      <c r="B762" s="197">
        <v>380</v>
      </c>
      <c r="C762" s="198" t="s">
        <v>241</v>
      </c>
      <c r="D762" s="199" t="s">
        <v>239</v>
      </c>
    </row>
    <row r="763" spans="1:4" x14ac:dyDescent="0.2">
      <c r="A763" s="196">
        <v>485</v>
      </c>
      <c r="B763" s="197">
        <v>381</v>
      </c>
      <c r="C763" s="198" t="s">
        <v>242</v>
      </c>
      <c r="D763" s="199" t="s">
        <v>239</v>
      </c>
    </row>
    <row r="764" spans="1:4" x14ac:dyDescent="0.2">
      <c r="A764" s="196">
        <v>486</v>
      </c>
      <c r="B764" s="197">
        <v>382</v>
      </c>
      <c r="C764" s="198" t="s">
        <v>243</v>
      </c>
      <c r="D764" s="199" t="s">
        <v>239</v>
      </c>
    </row>
    <row r="765" spans="1:4" x14ac:dyDescent="0.2">
      <c r="A765" s="196">
        <v>487</v>
      </c>
      <c r="B765" s="197">
        <v>383</v>
      </c>
      <c r="C765" s="198" t="s">
        <v>244</v>
      </c>
      <c r="D765" s="199" t="s">
        <v>239</v>
      </c>
    </row>
    <row r="766" spans="1:4" x14ac:dyDescent="0.2">
      <c r="A766" s="196">
        <v>488</v>
      </c>
      <c r="B766" s="197">
        <v>384</v>
      </c>
      <c r="C766" s="198" t="s">
        <v>245</v>
      </c>
      <c r="D766" s="199" t="s">
        <v>239</v>
      </c>
    </row>
    <row r="767" spans="1:4" x14ac:dyDescent="0.2">
      <c r="A767" s="196">
        <v>489</v>
      </c>
      <c r="B767" s="197">
        <v>385</v>
      </c>
      <c r="C767" s="198" t="s">
        <v>246</v>
      </c>
      <c r="D767" s="199" t="s">
        <v>239</v>
      </c>
    </row>
    <row r="768" spans="1:4" x14ac:dyDescent="0.2">
      <c r="A768" s="196">
        <v>490</v>
      </c>
      <c r="B768" s="197">
        <v>386</v>
      </c>
      <c r="C768" s="198" t="s">
        <v>247</v>
      </c>
      <c r="D768" s="199" t="s">
        <v>239</v>
      </c>
    </row>
    <row r="769" spans="1:4" x14ac:dyDescent="0.2">
      <c r="A769" s="196">
        <v>491</v>
      </c>
      <c r="B769" s="197">
        <v>387</v>
      </c>
      <c r="C769" s="198" t="s">
        <v>248</v>
      </c>
      <c r="D769" s="199" t="s">
        <v>239</v>
      </c>
    </row>
    <row r="770" spans="1:4" x14ac:dyDescent="0.2">
      <c r="A770" s="196">
        <v>492</v>
      </c>
      <c r="B770" s="197">
        <v>388</v>
      </c>
      <c r="C770" s="198" t="s">
        <v>249</v>
      </c>
      <c r="D770" s="199" t="s">
        <v>239</v>
      </c>
    </row>
    <row r="771" spans="1:4" x14ac:dyDescent="0.2">
      <c r="A771" s="196">
        <v>493</v>
      </c>
      <c r="B771" s="197">
        <v>389</v>
      </c>
      <c r="C771" s="198" t="s">
        <v>250</v>
      </c>
      <c r="D771" s="199" t="s">
        <v>239</v>
      </c>
    </row>
    <row r="772" spans="1:4" x14ac:dyDescent="0.2">
      <c r="A772" s="196">
        <v>494</v>
      </c>
      <c r="B772" s="197">
        <v>390</v>
      </c>
      <c r="C772" s="198" t="s">
        <v>251</v>
      </c>
      <c r="D772" s="199" t="s">
        <v>239</v>
      </c>
    </row>
    <row r="773" spans="1:4" x14ac:dyDescent="0.2">
      <c r="A773" s="196">
        <v>495</v>
      </c>
      <c r="B773" s="197">
        <v>391</v>
      </c>
      <c r="C773" s="198" t="s">
        <v>252</v>
      </c>
      <c r="D773" s="199" t="s">
        <v>239</v>
      </c>
    </row>
    <row r="774" spans="1:4" x14ac:dyDescent="0.2">
      <c r="A774" s="196">
        <v>496</v>
      </c>
      <c r="B774" s="197">
        <v>392</v>
      </c>
      <c r="C774" s="198" t="s">
        <v>253</v>
      </c>
      <c r="D774" s="199" t="s">
        <v>239</v>
      </c>
    </row>
    <row r="775" spans="1:4" x14ac:dyDescent="0.2">
      <c r="A775" s="196">
        <v>497</v>
      </c>
      <c r="B775" s="197">
        <v>393</v>
      </c>
      <c r="C775" s="198" t="s">
        <v>254</v>
      </c>
      <c r="D775" s="199" t="s">
        <v>239</v>
      </c>
    </row>
    <row r="776" spans="1:4" x14ac:dyDescent="0.2">
      <c r="A776" s="196">
        <v>498</v>
      </c>
      <c r="B776" s="197">
        <v>394</v>
      </c>
      <c r="C776" s="198" t="s">
        <v>255</v>
      </c>
      <c r="D776" s="199" t="s">
        <v>239</v>
      </c>
    </row>
    <row r="777" spans="1:4" x14ac:dyDescent="0.2">
      <c r="A777" s="196">
        <v>701</v>
      </c>
      <c r="B777" s="197">
        <v>343</v>
      </c>
      <c r="C777" s="198" t="s">
        <v>256</v>
      </c>
      <c r="D777" s="199" t="s">
        <v>84</v>
      </c>
    </row>
    <row r="778" spans="1:4" x14ac:dyDescent="0.2">
      <c r="A778" s="196">
        <v>702</v>
      </c>
      <c r="B778" s="197">
        <v>344</v>
      </c>
      <c r="C778" s="198" t="s">
        <v>256</v>
      </c>
      <c r="D778" s="199" t="s">
        <v>84</v>
      </c>
    </row>
    <row r="779" spans="1:4" x14ac:dyDescent="0.2">
      <c r="A779" s="196">
        <v>703</v>
      </c>
      <c r="B779" s="197">
        <v>317</v>
      </c>
      <c r="C779" s="198" t="s">
        <v>190</v>
      </c>
      <c r="D779" s="199" t="s">
        <v>84</v>
      </c>
    </row>
    <row r="780" spans="1:4" x14ac:dyDescent="0.2">
      <c r="A780" s="196">
        <v>704</v>
      </c>
      <c r="B780" s="197">
        <v>318</v>
      </c>
      <c r="C780" s="198" t="s">
        <v>190</v>
      </c>
      <c r="D780" s="199" t="s">
        <v>84</v>
      </c>
    </row>
    <row r="781" spans="1:4" x14ac:dyDescent="0.2">
      <c r="A781" s="196">
        <v>705</v>
      </c>
      <c r="B781" s="197">
        <v>319</v>
      </c>
      <c r="C781" s="198" t="s">
        <v>190</v>
      </c>
      <c r="D781" s="199" t="s">
        <v>84</v>
      </c>
    </row>
    <row r="782" spans="1:4" x14ac:dyDescent="0.2">
      <c r="A782" s="196">
        <v>706</v>
      </c>
      <c r="B782" s="197">
        <v>320</v>
      </c>
      <c r="C782" s="198" t="s">
        <v>190</v>
      </c>
      <c r="D782" s="199" t="s">
        <v>84</v>
      </c>
    </row>
    <row r="783" spans="1:4" x14ac:dyDescent="0.2">
      <c r="A783" s="196">
        <v>707</v>
      </c>
      <c r="B783" s="197">
        <v>321</v>
      </c>
      <c r="C783" s="198" t="s">
        <v>190</v>
      </c>
      <c r="D783" s="199" t="s">
        <v>84</v>
      </c>
    </row>
    <row r="784" spans="1:4" x14ac:dyDescent="0.2">
      <c r="A784" s="196">
        <v>708</v>
      </c>
      <c r="B784" s="197">
        <v>322</v>
      </c>
      <c r="C784" s="198" t="s">
        <v>190</v>
      </c>
      <c r="D784" s="199" t="s">
        <v>84</v>
      </c>
    </row>
    <row r="785" spans="1:4" x14ac:dyDescent="0.2">
      <c r="A785" s="196">
        <v>709</v>
      </c>
      <c r="B785" s="197">
        <v>323</v>
      </c>
      <c r="C785" s="198" t="s">
        <v>190</v>
      </c>
      <c r="D785" s="199" t="s">
        <v>84</v>
      </c>
    </row>
    <row r="786" spans="1:4" x14ac:dyDescent="0.2">
      <c r="A786" s="196">
        <v>710</v>
      </c>
      <c r="B786" s="197">
        <v>324</v>
      </c>
      <c r="C786" s="198" t="s">
        <v>190</v>
      </c>
      <c r="D786" s="199" t="s">
        <v>84</v>
      </c>
    </row>
    <row r="787" spans="1:4" x14ac:dyDescent="0.2">
      <c r="A787" s="196">
        <v>711</v>
      </c>
      <c r="B787" s="197">
        <v>325</v>
      </c>
      <c r="C787" s="198" t="s">
        <v>190</v>
      </c>
      <c r="D787" s="199" t="s">
        <v>84</v>
      </c>
    </row>
    <row r="788" spans="1:4" x14ac:dyDescent="0.2">
      <c r="A788" s="196">
        <v>712</v>
      </c>
      <c r="B788" s="197">
        <v>326</v>
      </c>
      <c r="C788" s="198" t="s">
        <v>257</v>
      </c>
      <c r="D788" s="199" t="s">
        <v>84</v>
      </c>
    </row>
    <row r="789" spans="1:4" x14ac:dyDescent="0.2">
      <c r="A789" s="196">
        <v>713</v>
      </c>
      <c r="B789" s="197">
        <v>328</v>
      </c>
      <c r="C789" s="198" t="s">
        <v>257</v>
      </c>
      <c r="D789" s="199" t="s">
        <v>84</v>
      </c>
    </row>
    <row r="790" spans="1:4" x14ac:dyDescent="0.2">
      <c r="A790" s="196">
        <v>714</v>
      </c>
      <c r="B790" s="197">
        <v>329</v>
      </c>
      <c r="C790" s="198" t="s">
        <v>257</v>
      </c>
      <c r="D790" s="199" t="s">
        <v>84</v>
      </c>
    </row>
    <row r="791" spans="1:4" x14ac:dyDescent="0.2">
      <c r="A791" s="196">
        <v>715</v>
      </c>
      <c r="B791" s="197">
        <v>330</v>
      </c>
      <c r="C791" s="198" t="s">
        <v>257</v>
      </c>
      <c r="D791" s="199" t="s">
        <v>84</v>
      </c>
    </row>
    <row r="792" spans="1:4" x14ac:dyDescent="0.2">
      <c r="A792" s="196">
        <v>716</v>
      </c>
      <c r="B792" s="197">
        <v>339</v>
      </c>
      <c r="C792" s="198" t="s">
        <v>258</v>
      </c>
      <c r="D792" s="199" t="s">
        <v>84</v>
      </c>
    </row>
    <row r="793" spans="1:4" x14ac:dyDescent="0.2">
      <c r="A793" s="196">
        <v>717</v>
      </c>
      <c r="B793" s="197">
        <v>340</v>
      </c>
      <c r="C793" s="198" t="s">
        <v>258</v>
      </c>
      <c r="D793" s="199" t="s">
        <v>84</v>
      </c>
    </row>
    <row r="794" spans="1:4" x14ac:dyDescent="0.2">
      <c r="A794" s="196">
        <v>718</v>
      </c>
      <c r="B794" s="197">
        <v>341</v>
      </c>
      <c r="C794" s="198" t="s">
        <v>259</v>
      </c>
      <c r="D794" s="199" t="s">
        <v>84</v>
      </c>
    </row>
    <row r="795" spans="1:4" x14ac:dyDescent="0.2">
      <c r="A795" s="196">
        <v>719</v>
      </c>
      <c r="B795" s="197">
        <v>342</v>
      </c>
      <c r="C795" s="198" t="s">
        <v>259</v>
      </c>
      <c r="D795" s="199" t="s">
        <v>84</v>
      </c>
    </row>
    <row r="796" spans="1:4" x14ac:dyDescent="0.2">
      <c r="A796" s="196">
        <v>720</v>
      </c>
      <c r="B796" s="197">
        <v>331</v>
      </c>
      <c r="C796" s="198" t="s">
        <v>123</v>
      </c>
      <c r="D796" s="199">
        <v>1</v>
      </c>
    </row>
    <row r="797" spans="1:4" x14ac:dyDescent="0.2">
      <c r="A797" s="196">
        <v>720</v>
      </c>
      <c r="B797" s="197">
        <v>332</v>
      </c>
      <c r="C797" s="198" t="s">
        <v>123</v>
      </c>
      <c r="D797" s="199">
        <v>1</v>
      </c>
    </row>
    <row r="798" spans="1:4" x14ac:dyDescent="0.2">
      <c r="A798" s="196">
        <v>720</v>
      </c>
      <c r="B798" s="197">
        <v>333</v>
      </c>
      <c r="C798" s="198" t="s">
        <v>123</v>
      </c>
      <c r="D798" s="199">
        <v>2</v>
      </c>
    </row>
    <row r="799" spans="1:4" x14ac:dyDescent="0.2">
      <c r="A799" s="196">
        <v>721</v>
      </c>
      <c r="B799" s="197">
        <v>327</v>
      </c>
      <c r="C799" s="198" t="s">
        <v>260</v>
      </c>
      <c r="D799" s="199">
        <v>2</v>
      </c>
    </row>
    <row r="800" spans="1:4" x14ac:dyDescent="0.2">
      <c r="A800" s="196">
        <v>721</v>
      </c>
      <c r="B800" s="197">
        <v>336</v>
      </c>
      <c r="C800" s="198" t="s">
        <v>260</v>
      </c>
      <c r="D800" s="199">
        <v>1</v>
      </c>
    </row>
    <row r="801" spans="1:4" x14ac:dyDescent="0.2">
      <c r="A801" s="196">
        <v>722</v>
      </c>
      <c r="B801" s="197">
        <v>13067</v>
      </c>
      <c r="C801" s="198" t="s">
        <v>260</v>
      </c>
      <c r="D801" s="199">
        <v>2</v>
      </c>
    </row>
    <row r="802" spans="1:4" x14ac:dyDescent="0.2">
      <c r="A802" s="196">
        <v>722</v>
      </c>
      <c r="B802" s="197">
        <v>13068</v>
      </c>
      <c r="C802" s="198" t="s">
        <v>260</v>
      </c>
      <c r="D802" s="199">
        <v>1</v>
      </c>
    </row>
    <row r="803" spans="1:4" x14ac:dyDescent="0.2">
      <c r="A803" s="196">
        <v>723</v>
      </c>
      <c r="B803" s="197">
        <v>13070</v>
      </c>
      <c r="C803" s="198" t="s">
        <v>260</v>
      </c>
      <c r="D803" s="199">
        <v>2</v>
      </c>
    </row>
    <row r="804" spans="1:4" x14ac:dyDescent="0.2">
      <c r="A804" s="196">
        <v>723</v>
      </c>
      <c r="B804" s="197">
        <v>13071</v>
      </c>
      <c r="C804" s="198" t="s">
        <v>260</v>
      </c>
      <c r="D804" s="199">
        <v>1</v>
      </c>
    </row>
    <row r="805" spans="1:4" x14ac:dyDescent="0.2">
      <c r="A805" s="196">
        <v>724</v>
      </c>
      <c r="B805" s="197">
        <v>13073</v>
      </c>
      <c r="C805" s="198" t="s">
        <v>260</v>
      </c>
      <c r="D805" s="199">
        <v>2</v>
      </c>
    </row>
    <row r="806" spans="1:4" x14ac:dyDescent="0.2">
      <c r="A806" s="196">
        <v>724</v>
      </c>
      <c r="B806" s="197">
        <v>13074</v>
      </c>
      <c r="C806" s="198" t="s">
        <v>260</v>
      </c>
      <c r="D806" s="199">
        <v>1</v>
      </c>
    </row>
    <row r="807" spans="1:4" x14ac:dyDescent="0.2">
      <c r="A807" s="196">
        <v>725</v>
      </c>
      <c r="B807" s="197">
        <v>13076</v>
      </c>
      <c r="C807" s="198" t="s">
        <v>260</v>
      </c>
      <c r="D807" s="199">
        <v>2</v>
      </c>
    </row>
    <row r="808" spans="1:4" x14ac:dyDescent="0.2">
      <c r="A808" s="196">
        <v>725</v>
      </c>
      <c r="B808" s="197">
        <v>13077</v>
      </c>
      <c r="C808" s="198" t="s">
        <v>260</v>
      </c>
      <c r="D808" s="199">
        <v>1</v>
      </c>
    </row>
    <row r="809" spans="1:4" x14ac:dyDescent="0.2">
      <c r="A809" s="196">
        <v>726</v>
      </c>
      <c r="B809" s="197">
        <v>13079</v>
      </c>
      <c r="C809" s="198" t="s">
        <v>260</v>
      </c>
      <c r="D809" s="199">
        <v>2</v>
      </c>
    </row>
    <row r="810" spans="1:4" x14ac:dyDescent="0.2">
      <c r="A810" s="196">
        <v>726</v>
      </c>
      <c r="B810" s="197">
        <v>13080</v>
      </c>
      <c r="C810" s="198" t="s">
        <v>260</v>
      </c>
      <c r="D810" s="199">
        <v>1</v>
      </c>
    </row>
    <row r="811" spans="1:4" x14ac:dyDescent="0.2">
      <c r="A811" s="196">
        <v>727</v>
      </c>
      <c r="B811" s="197">
        <v>13032</v>
      </c>
      <c r="C811" s="198" t="s">
        <v>260</v>
      </c>
      <c r="D811" s="199">
        <v>2</v>
      </c>
    </row>
    <row r="812" spans="1:4" x14ac:dyDescent="0.2">
      <c r="A812" s="196">
        <v>727</v>
      </c>
      <c r="B812" s="197">
        <v>13033</v>
      </c>
      <c r="C812" s="198" t="s">
        <v>260</v>
      </c>
      <c r="D812" s="199">
        <v>1</v>
      </c>
    </row>
    <row r="813" spans="1:4" x14ac:dyDescent="0.2">
      <c r="A813" s="196">
        <v>728</v>
      </c>
      <c r="B813" s="197">
        <v>13034</v>
      </c>
      <c r="C813" s="198" t="s">
        <v>261</v>
      </c>
      <c r="D813" s="199">
        <v>2</v>
      </c>
    </row>
    <row r="814" spans="1:4" x14ac:dyDescent="0.2">
      <c r="A814" s="196">
        <v>729</v>
      </c>
      <c r="B814" s="197">
        <v>13035</v>
      </c>
      <c r="C814" s="198" t="s">
        <v>260</v>
      </c>
      <c r="D814" s="199">
        <v>2</v>
      </c>
    </row>
    <row r="815" spans="1:4" x14ac:dyDescent="0.2">
      <c r="A815" s="196">
        <v>729</v>
      </c>
      <c r="B815" s="197">
        <v>13036</v>
      </c>
      <c r="C815" s="198" t="s">
        <v>260</v>
      </c>
      <c r="D815" s="199">
        <v>1</v>
      </c>
    </row>
    <row r="816" spans="1:4" x14ac:dyDescent="0.2">
      <c r="A816" s="196">
        <v>730</v>
      </c>
      <c r="B816" s="197">
        <v>13037</v>
      </c>
      <c r="C816" s="198" t="s">
        <v>261</v>
      </c>
      <c r="D816" s="199">
        <v>2</v>
      </c>
    </row>
    <row r="817" spans="1:4" x14ac:dyDescent="0.2">
      <c r="A817" s="196">
        <v>731</v>
      </c>
      <c r="B817" s="197">
        <v>13038</v>
      </c>
      <c r="C817" s="198" t="s">
        <v>260</v>
      </c>
      <c r="D817" s="199">
        <v>2</v>
      </c>
    </row>
    <row r="818" spans="1:4" x14ac:dyDescent="0.2">
      <c r="A818" s="196">
        <v>731</v>
      </c>
      <c r="B818" s="197">
        <v>13039</v>
      </c>
      <c r="C818" s="198" t="s">
        <v>260</v>
      </c>
      <c r="D818" s="199">
        <v>1</v>
      </c>
    </row>
    <row r="819" spans="1:4" x14ac:dyDescent="0.2">
      <c r="A819" s="196">
        <v>732</v>
      </c>
      <c r="B819" s="197">
        <v>13040</v>
      </c>
      <c r="C819" s="198" t="s">
        <v>261</v>
      </c>
      <c r="D819" s="199">
        <v>2</v>
      </c>
    </row>
    <row r="820" spans="1:4" x14ac:dyDescent="0.2">
      <c r="A820" s="196">
        <v>733</v>
      </c>
      <c r="B820" s="197">
        <v>13041</v>
      </c>
      <c r="C820" s="198" t="s">
        <v>260</v>
      </c>
      <c r="D820" s="199">
        <v>2</v>
      </c>
    </row>
    <row r="821" spans="1:4" x14ac:dyDescent="0.2">
      <c r="A821" s="196">
        <v>733</v>
      </c>
      <c r="B821" s="197">
        <v>13042</v>
      </c>
      <c r="C821" s="198" t="s">
        <v>260</v>
      </c>
      <c r="D821" s="199">
        <v>1</v>
      </c>
    </row>
    <row r="822" spans="1:4" x14ac:dyDescent="0.2">
      <c r="A822" s="196">
        <v>734</v>
      </c>
      <c r="B822" s="197">
        <v>13043</v>
      </c>
      <c r="C822" s="198" t="s">
        <v>261</v>
      </c>
      <c r="D822" s="199">
        <v>2</v>
      </c>
    </row>
    <row r="823" spans="1:4" x14ac:dyDescent="0.2">
      <c r="A823" s="196">
        <v>735</v>
      </c>
      <c r="B823" s="197">
        <v>13044</v>
      </c>
      <c r="C823" s="198" t="s">
        <v>260</v>
      </c>
      <c r="D823" s="199">
        <v>2</v>
      </c>
    </row>
    <row r="824" spans="1:4" x14ac:dyDescent="0.2">
      <c r="A824" s="196">
        <v>735</v>
      </c>
      <c r="B824" s="197">
        <v>13045</v>
      </c>
      <c r="C824" s="198" t="s">
        <v>260</v>
      </c>
      <c r="D824" s="199">
        <v>1</v>
      </c>
    </row>
    <row r="825" spans="1:4" x14ac:dyDescent="0.2">
      <c r="A825" s="196">
        <v>736</v>
      </c>
      <c r="B825" s="197">
        <v>13046</v>
      </c>
      <c r="C825" s="198" t="s">
        <v>261</v>
      </c>
      <c r="D825" s="199">
        <v>2</v>
      </c>
    </row>
    <row r="826" spans="1:4" x14ac:dyDescent="0.2">
      <c r="A826" s="196">
        <v>737</v>
      </c>
      <c r="B826" s="197">
        <v>13047</v>
      </c>
      <c r="C826" s="198" t="s">
        <v>260</v>
      </c>
      <c r="D826" s="199">
        <v>2</v>
      </c>
    </row>
    <row r="827" spans="1:4" x14ac:dyDescent="0.2">
      <c r="A827" s="196">
        <v>737</v>
      </c>
      <c r="B827" s="197">
        <v>13048</v>
      </c>
      <c r="C827" s="198" t="s">
        <v>260</v>
      </c>
      <c r="D827" s="199">
        <v>1</v>
      </c>
    </row>
    <row r="828" spans="1:4" x14ac:dyDescent="0.2">
      <c r="A828" s="196">
        <v>738</v>
      </c>
      <c r="B828" s="197">
        <v>13049</v>
      </c>
      <c r="C828" s="198" t="s">
        <v>261</v>
      </c>
      <c r="D828" s="199">
        <v>2</v>
      </c>
    </row>
    <row r="829" spans="1:4" x14ac:dyDescent="0.2">
      <c r="A829" s="196">
        <v>739</v>
      </c>
      <c r="B829" s="197">
        <v>13050</v>
      </c>
      <c r="C829" s="198" t="s">
        <v>260</v>
      </c>
      <c r="D829" s="199">
        <v>2</v>
      </c>
    </row>
    <row r="830" spans="1:4" x14ac:dyDescent="0.2">
      <c r="A830" s="196">
        <v>739</v>
      </c>
      <c r="B830" s="197">
        <v>13051</v>
      </c>
      <c r="C830" s="198" t="s">
        <v>260</v>
      </c>
      <c r="D830" s="199">
        <v>1</v>
      </c>
    </row>
    <row r="831" spans="1:4" x14ac:dyDescent="0.2">
      <c r="A831" s="196">
        <v>740</v>
      </c>
      <c r="B831" s="197">
        <v>13052</v>
      </c>
      <c r="C831" s="198" t="s">
        <v>261</v>
      </c>
      <c r="D831" s="199">
        <v>2</v>
      </c>
    </row>
    <row r="832" spans="1:4" x14ac:dyDescent="0.2">
      <c r="A832" s="196">
        <v>741</v>
      </c>
      <c r="B832" s="197">
        <v>13053</v>
      </c>
      <c r="C832" s="198" t="s">
        <v>260</v>
      </c>
      <c r="D832" s="199">
        <v>2</v>
      </c>
    </row>
    <row r="833" spans="1:4" x14ac:dyDescent="0.2">
      <c r="A833" s="196">
        <v>741</v>
      </c>
      <c r="B833" s="197">
        <v>13054</v>
      </c>
      <c r="C833" s="198" t="s">
        <v>260</v>
      </c>
      <c r="D833" s="199">
        <v>1</v>
      </c>
    </row>
    <row r="834" spans="1:4" x14ac:dyDescent="0.2">
      <c r="A834" s="196">
        <v>742</v>
      </c>
      <c r="B834" s="197">
        <v>13055</v>
      </c>
      <c r="C834" s="198" t="s">
        <v>261</v>
      </c>
      <c r="D834" s="199">
        <v>2</v>
      </c>
    </row>
    <row r="835" spans="1:4" x14ac:dyDescent="0.2">
      <c r="A835" s="196">
        <v>743</v>
      </c>
      <c r="B835" s="197">
        <v>13056</v>
      </c>
      <c r="C835" s="198" t="s">
        <v>260</v>
      </c>
      <c r="D835" s="199">
        <v>2</v>
      </c>
    </row>
    <row r="836" spans="1:4" x14ac:dyDescent="0.2">
      <c r="A836" s="196">
        <v>743</v>
      </c>
      <c r="B836" s="197">
        <v>13057</v>
      </c>
      <c r="C836" s="198" t="s">
        <v>260</v>
      </c>
      <c r="D836" s="199">
        <v>1</v>
      </c>
    </row>
    <row r="837" spans="1:4" x14ac:dyDescent="0.2">
      <c r="A837" s="196">
        <v>744</v>
      </c>
      <c r="B837" s="197">
        <v>13058</v>
      </c>
      <c r="C837" s="198" t="s">
        <v>261</v>
      </c>
      <c r="D837" s="199">
        <v>2</v>
      </c>
    </row>
    <row r="838" spans="1:4" x14ac:dyDescent="0.2">
      <c r="A838" s="196">
        <v>745</v>
      </c>
      <c r="B838" s="197">
        <v>13059</v>
      </c>
      <c r="C838" s="198" t="s">
        <v>260</v>
      </c>
      <c r="D838" s="199">
        <v>2</v>
      </c>
    </row>
    <row r="839" spans="1:4" x14ac:dyDescent="0.2">
      <c r="A839" s="196">
        <v>745</v>
      </c>
      <c r="B839" s="197">
        <v>13060</v>
      </c>
      <c r="C839" s="198" t="s">
        <v>260</v>
      </c>
      <c r="D839" s="199">
        <v>1</v>
      </c>
    </row>
    <row r="840" spans="1:4" x14ac:dyDescent="0.2">
      <c r="A840" s="196">
        <v>746</v>
      </c>
      <c r="B840" s="197">
        <v>13061</v>
      </c>
      <c r="C840" s="198" t="s">
        <v>261</v>
      </c>
      <c r="D840" s="199">
        <v>2</v>
      </c>
    </row>
    <row r="841" spans="1:4" x14ac:dyDescent="0.2">
      <c r="A841" s="196">
        <v>747</v>
      </c>
      <c r="B841" s="197">
        <v>13062</v>
      </c>
      <c r="C841" s="198" t="s">
        <v>260</v>
      </c>
      <c r="D841" s="199">
        <v>2</v>
      </c>
    </row>
    <row r="842" spans="1:4" x14ac:dyDescent="0.2">
      <c r="A842" s="196">
        <v>747</v>
      </c>
      <c r="B842" s="197">
        <v>13063</v>
      </c>
      <c r="C842" s="198" t="s">
        <v>260</v>
      </c>
      <c r="D842" s="199">
        <v>1</v>
      </c>
    </row>
    <row r="843" spans="1:4" x14ac:dyDescent="0.2">
      <c r="A843" s="196">
        <v>748</v>
      </c>
      <c r="B843" s="197">
        <v>13064</v>
      </c>
      <c r="C843" s="198" t="s">
        <v>260</v>
      </c>
      <c r="D843" s="199">
        <v>2</v>
      </c>
    </row>
    <row r="844" spans="1:4" x14ac:dyDescent="0.2">
      <c r="A844" s="196">
        <v>748</v>
      </c>
      <c r="B844" s="197">
        <v>13065</v>
      </c>
      <c r="C844" s="198" t="s">
        <v>260</v>
      </c>
      <c r="D844" s="199">
        <v>1</v>
      </c>
    </row>
    <row r="845" spans="1:4" x14ac:dyDescent="0.2">
      <c r="A845" s="196">
        <v>749</v>
      </c>
      <c r="B845" s="197">
        <v>13066</v>
      </c>
      <c r="C845" s="198" t="s">
        <v>261</v>
      </c>
      <c r="D845" s="199">
        <v>2</v>
      </c>
    </row>
    <row r="846" spans="1:4" x14ac:dyDescent="0.2">
      <c r="A846" s="196">
        <v>752</v>
      </c>
      <c r="B846" s="197">
        <v>13011</v>
      </c>
      <c r="C846" s="198" t="s">
        <v>260</v>
      </c>
      <c r="D846" s="199">
        <v>2</v>
      </c>
    </row>
    <row r="847" spans="1:4" x14ac:dyDescent="0.2">
      <c r="A847" s="196">
        <v>752</v>
      </c>
      <c r="B847" s="197">
        <v>13012</v>
      </c>
      <c r="C847" s="198" t="s">
        <v>260</v>
      </c>
      <c r="D847" s="199">
        <v>1</v>
      </c>
    </row>
    <row r="848" spans="1:4" x14ac:dyDescent="0.2">
      <c r="A848" s="196">
        <v>753</v>
      </c>
      <c r="B848" s="197">
        <v>13013</v>
      </c>
      <c r="C848" s="198" t="s">
        <v>262</v>
      </c>
      <c r="D848" s="199">
        <v>2</v>
      </c>
    </row>
    <row r="849" spans="1:4" x14ac:dyDescent="0.2">
      <c r="A849" s="196">
        <v>754</v>
      </c>
      <c r="B849" s="197">
        <v>13014</v>
      </c>
      <c r="C849" s="198" t="s">
        <v>260</v>
      </c>
      <c r="D849" s="199">
        <v>2</v>
      </c>
    </row>
    <row r="850" spans="1:4" x14ac:dyDescent="0.2">
      <c r="A850" s="196">
        <v>754</v>
      </c>
      <c r="B850" s="197">
        <v>13015</v>
      </c>
      <c r="C850" s="198" t="s">
        <v>260</v>
      </c>
      <c r="D850" s="199">
        <v>1</v>
      </c>
    </row>
    <row r="851" spans="1:4" x14ac:dyDescent="0.2">
      <c r="A851" s="196">
        <v>755</v>
      </c>
      <c r="B851" s="197">
        <v>13016</v>
      </c>
      <c r="C851" s="198" t="s">
        <v>262</v>
      </c>
      <c r="D851" s="199">
        <v>2</v>
      </c>
    </row>
    <row r="852" spans="1:4" x14ac:dyDescent="0.2">
      <c r="A852" s="196">
        <v>756</v>
      </c>
      <c r="B852" s="197">
        <v>13017</v>
      </c>
      <c r="C852" s="198" t="s">
        <v>260</v>
      </c>
      <c r="D852" s="199">
        <v>2</v>
      </c>
    </row>
    <row r="853" spans="1:4" x14ac:dyDescent="0.2">
      <c r="A853" s="196">
        <v>756</v>
      </c>
      <c r="B853" s="197">
        <v>13018</v>
      </c>
      <c r="C853" s="198" t="s">
        <v>260</v>
      </c>
      <c r="D853" s="199">
        <v>1</v>
      </c>
    </row>
    <row r="854" spans="1:4" x14ac:dyDescent="0.2">
      <c r="A854" s="196">
        <v>757</v>
      </c>
      <c r="B854" s="197">
        <v>13019</v>
      </c>
      <c r="C854" s="198" t="s">
        <v>262</v>
      </c>
      <c r="D854" s="199">
        <v>2</v>
      </c>
    </row>
    <row r="855" spans="1:4" x14ac:dyDescent="0.2">
      <c r="A855" s="196">
        <v>758</v>
      </c>
      <c r="B855" s="197">
        <v>13020</v>
      </c>
      <c r="C855" s="198" t="s">
        <v>260</v>
      </c>
      <c r="D855" s="199">
        <v>2</v>
      </c>
    </row>
    <row r="856" spans="1:4" x14ac:dyDescent="0.2">
      <c r="A856" s="196">
        <v>758</v>
      </c>
      <c r="B856" s="197">
        <v>13021</v>
      </c>
      <c r="C856" s="198" t="s">
        <v>260</v>
      </c>
      <c r="D856" s="199">
        <v>1</v>
      </c>
    </row>
    <row r="857" spans="1:4" x14ac:dyDescent="0.2">
      <c r="A857" s="196">
        <v>759</v>
      </c>
      <c r="B857" s="197">
        <v>13022</v>
      </c>
      <c r="C857" s="198" t="s">
        <v>262</v>
      </c>
      <c r="D857" s="199">
        <v>2</v>
      </c>
    </row>
    <row r="858" spans="1:4" x14ac:dyDescent="0.2">
      <c r="A858" s="196">
        <v>760</v>
      </c>
      <c r="B858" s="197">
        <v>13023</v>
      </c>
      <c r="C858" s="198" t="s">
        <v>260</v>
      </c>
      <c r="D858" s="199">
        <v>2</v>
      </c>
    </row>
    <row r="859" spans="1:4" x14ac:dyDescent="0.2">
      <c r="A859" s="196">
        <v>760</v>
      </c>
      <c r="B859" s="197">
        <v>13024</v>
      </c>
      <c r="C859" s="198" t="s">
        <v>260</v>
      </c>
      <c r="D859" s="199">
        <v>1</v>
      </c>
    </row>
    <row r="860" spans="1:4" x14ac:dyDescent="0.2">
      <c r="A860" s="196">
        <v>761</v>
      </c>
      <c r="B860" s="197">
        <v>13025</v>
      </c>
      <c r="C860" s="198" t="s">
        <v>262</v>
      </c>
      <c r="D860" s="199">
        <v>2</v>
      </c>
    </row>
    <row r="861" spans="1:4" x14ac:dyDescent="0.2">
      <c r="A861" s="196">
        <v>762</v>
      </c>
      <c r="B861" s="197">
        <v>13026</v>
      </c>
      <c r="C861" s="198" t="s">
        <v>260</v>
      </c>
      <c r="D861" s="199">
        <v>2</v>
      </c>
    </row>
    <row r="862" spans="1:4" x14ac:dyDescent="0.2">
      <c r="A862" s="196">
        <v>762</v>
      </c>
      <c r="B862" s="197">
        <v>13027</v>
      </c>
      <c r="C862" s="198" t="s">
        <v>260</v>
      </c>
      <c r="D862" s="199">
        <v>1</v>
      </c>
    </row>
    <row r="863" spans="1:4" x14ac:dyDescent="0.2">
      <c r="A863" s="196">
        <v>763</v>
      </c>
      <c r="B863" s="197">
        <v>13028</v>
      </c>
      <c r="C863" s="198" t="s">
        <v>262</v>
      </c>
      <c r="D863" s="199">
        <v>2</v>
      </c>
    </row>
    <row r="864" spans="1:4" x14ac:dyDescent="0.2">
      <c r="A864" s="196">
        <v>764</v>
      </c>
      <c r="B864" s="197">
        <v>13002</v>
      </c>
      <c r="C864" s="198" t="s">
        <v>260</v>
      </c>
      <c r="D864" s="199">
        <v>2</v>
      </c>
    </row>
    <row r="865" spans="1:4" x14ac:dyDescent="0.2">
      <c r="A865" s="196">
        <v>764</v>
      </c>
      <c r="B865" s="197">
        <v>13003</v>
      </c>
      <c r="C865" s="198" t="s">
        <v>260</v>
      </c>
      <c r="D865" s="199">
        <v>1</v>
      </c>
    </row>
    <row r="866" spans="1:4" x14ac:dyDescent="0.2">
      <c r="A866" s="196">
        <v>765</v>
      </c>
      <c r="B866" s="197">
        <v>13004</v>
      </c>
      <c r="C866" s="198" t="s">
        <v>262</v>
      </c>
      <c r="D866" s="199">
        <v>2</v>
      </c>
    </row>
    <row r="867" spans="1:4" x14ac:dyDescent="0.2">
      <c r="A867" s="196">
        <v>766</v>
      </c>
      <c r="B867" s="197">
        <v>13005</v>
      </c>
      <c r="C867" s="198" t="s">
        <v>260</v>
      </c>
      <c r="D867" s="199">
        <v>2</v>
      </c>
    </row>
    <row r="868" spans="1:4" x14ac:dyDescent="0.2">
      <c r="A868" s="196">
        <v>766</v>
      </c>
      <c r="B868" s="197">
        <v>13006</v>
      </c>
      <c r="C868" s="198" t="s">
        <v>260</v>
      </c>
      <c r="D868" s="199">
        <v>1</v>
      </c>
    </row>
    <row r="869" spans="1:4" x14ac:dyDescent="0.2">
      <c r="A869" s="196">
        <v>767</v>
      </c>
      <c r="B869" s="197">
        <v>13007</v>
      </c>
      <c r="C869" s="198" t="s">
        <v>262</v>
      </c>
      <c r="D869" s="199">
        <v>2</v>
      </c>
    </row>
    <row r="870" spans="1:4" x14ac:dyDescent="0.2">
      <c r="A870" s="196">
        <v>768</v>
      </c>
      <c r="B870" s="197">
        <v>13008</v>
      </c>
      <c r="C870" s="198" t="s">
        <v>260</v>
      </c>
      <c r="D870" s="199">
        <v>2</v>
      </c>
    </row>
    <row r="871" spans="1:4" x14ac:dyDescent="0.2">
      <c r="A871" s="196">
        <v>768</v>
      </c>
      <c r="B871" s="197">
        <v>13009</v>
      </c>
      <c r="C871" s="198" t="s">
        <v>260</v>
      </c>
      <c r="D871" s="199">
        <v>1</v>
      </c>
    </row>
    <row r="872" spans="1:4" x14ac:dyDescent="0.2">
      <c r="A872" s="196">
        <v>769</v>
      </c>
      <c r="B872" s="197">
        <v>13010</v>
      </c>
      <c r="C872" s="198" t="s">
        <v>262</v>
      </c>
      <c r="D872" s="199">
        <v>2</v>
      </c>
    </row>
    <row r="873" spans="1:4" x14ac:dyDescent="0.2">
      <c r="A873" s="196">
        <v>770</v>
      </c>
      <c r="B873" s="197">
        <v>13001</v>
      </c>
      <c r="C873" s="198" t="s">
        <v>263</v>
      </c>
      <c r="D873" s="199">
        <v>2</v>
      </c>
    </row>
    <row r="874" spans="1:4" x14ac:dyDescent="0.2">
      <c r="A874" s="196">
        <v>775</v>
      </c>
      <c r="B874" s="197">
        <v>334</v>
      </c>
      <c r="C874" s="198" t="s">
        <v>264</v>
      </c>
      <c r="D874" s="199" t="s">
        <v>84</v>
      </c>
    </row>
    <row r="875" spans="1:4" x14ac:dyDescent="0.2">
      <c r="A875" s="196">
        <v>776</v>
      </c>
      <c r="B875" s="197">
        <v>335</v>
      </c>
      <c r="C875" s="198" t="s">
        <v>264</v>
      </c>
      <c r="D875" s="199" t="s">
        <v>84</v>
      </c>
    </row>
    <row r="876" spans="1:4" x14ac:dyDescent="0.2">
      <c r="A876" s="196">
        <v>781</v>
      </c>
      <c r="B876" s="197">
        <v>327</v>
      </c>
      <c r="C876" s="198" t="s">
        <v>260</v>
      </c>
      <c r="D876" s="199" t="s">
        <v>84</v>
      </c>
    </row>
    <row r="877" spans="1:4" x14ac:dyDescent="0.2">
      <c r="A877" s="196">
        <v>782</v>
      </c>
      <c r="B877" s="197">
        <v>13069</v>
      </c>
      <c r="C877" s="198" t="s">
        <v>260</v>
      </c>
      <c r="D877" s="199">
        <v>1</v>
      </c>
    </row>
    <row r="878" spans="1:4" x14ac:dyDescent="0.2">
      <c r="A878" s="196">
        <v>783</v>
      </c>
      <c r="B878" s="197">
        <v>13072</v>
      </c>
      <c r="C878" s="198" t="s">
        <v>260</v>
      </c>
      <c r="D878" s="199">
        <v>1</v>
      </c>
    </row>
    <row r="879" spans="1:4" x14ac:dyDescent="0.2">
      <c r="A879" s="196">
        <v>784</v>
      </c>
      <c r="B879" s="197">
        <v>13075</v>
      </c>
      <c r="C879" s="198" t="s">
        <v>260</v>
      </c>
      <c r="D879" s="199">
        <v>1</v>
      </c>
    </row>
    <row r="880" spans="1:4" x14ac:dyDescent="0.2">
      <c r="A880" s="196">
        <v>785</v>
      </c>
      <c r="B880" s="197">
        <v>13078</v>
      </c>
      <c r="C880" s="198" t="s">
        <v>260</v>
      </c>
      <c r="D880" s="199">
        <v>1</v>
      </c>
    </row>
    <row r="881" spans="1:4" x14ac:dyDescent="0.2">
      <c r="A881" s="196">
        <v>786</v>
      </c>
      <c r="B881" s="197">
        <v>13081</v>
      </c>
      <c r="C881" s="198" t="s">
        <v>260</v>
      </c>
      <c r="D881" s="199">
        <v>1</v>
      </c>
    </row>
    <row r="882" spans="1:4" x14ac:dyDescent="0.2">
      <c r="A882" s="196">
        <v>787</v>
      </c>
      <c r="B882" s="197">
        <v>13082</v>
      </c>
      <c r="C882" s="198" t="s">
        <v>265</v>
      </c>
      <c r="D882" s="199">
        <v>2</v>
      </c>
    </row>
    <row r="883" spans="1:4" x14ac:dyDescent="0.2">
      <c r="A883" s="196">
        <v>787</v>
      </c>
      <c r="B883" s="197">
        <v>13083</v>
      </c>
      <c r="C883" s="198" t="s">
        <v>265</v>
      </c>
      <c r="D883" s="199">
        <v>1</v>
      </c>
    </row>
    <row r="884" spans="1:4" x14ac:dyDescent="0.2">
      <c r="A884" s="196">
        <v>788</v>
      </c>
      <c r="B884" s="197">
        <v>13084</v>
      </c>
      <c r="C884" s="198" t="s">
        <v>266</v>
      </c>
      <c r="D884" s="199">
        <v>1</v>
      </c>
    </row>
    <row r="885" spans="1:4" x14ac:dyDescent="0.2">
      <c r="A885" s="196">
        <v>789</v>
      </c>
      <c r="B885" s="197">
        <v>13085</v>
      </c>
      <c r="C885" s="198" t="s">
        <v>267</v>
      </c>
      <c r="D885" s="199">
        <v>2</v>
      </c>
    </row>
    <row r="886" spans="1:4" x14ac:dyDescent="0.2">
      <c r="A886" s="196">
        <v>789</v>
      </c>
      <c r="B886" s="197">
        <v>13086</v>
      </c>
      <c r="C886" s="198" t="s">
        <v>267</v>
      </c>
      <c r="D886" s="199">
        <v>1</v>
      </c>
    </row>
    <row r="887" spans="1:4" x14ac:dyDescent="0.2">
      <c r="A887" s="196">
        <v>790</v>
      </c>
      <c r="B887" s="197">
        <v>13087</v>
      </c>
      <c r="C887" s="198" t="s">
        <v>268</v>
      </c>
      <c r="D887" s="199">
        <v>1</v>
      </c>
    </row>
    <row r="888" spans="1:4" x14ac:dyDescent="0.2">
      <c r="A888" s="196">
        <v>791</v>
      </c>
      <c r="B888" s="197">
        <v>13088</v>
      </c>
      <c r="C888" s="198" t="s">
        <v>269</v>
      </c>
      <c r="D888" s="199">
        <v>2</v>
      </c>
    </row>
    <row r="889" spans="1:4" x14ac:dyDescent="0.2">
      <c r="A889" s="196">
        <v>791</v>
      </c>
      <c r="B889" s="197">
        <v>13089</v>
      </c>
      <c r="C889" s="198" t="s">
        <v>269</v>
      </c>
      <c r="D889" s="199">
        <v>1</v>
      </c>
    </row>
    <row r="890" spans="1:4" x14ac:dyDescent="0.2">
      <c r="A890" s="196">
        <v>792</v>
      </c>
      <c r="B890" s="197">
        <v>13090</v>
      </c>
      <c r="C890" s="198" t="s">
        <v>270</v>
      </c>
      <c r="D890" s="199">
        <v>1</v>
      </c>
    </row>
    <row r="891" spans="1:4" x14ac:dyDescent="0.2">
      <c r="A891" s="196">
        <v>793</v>
      </c>
      <c r="B891" s="197">
        <v>13091</v>
      </c>
      <c r="C891" s="198" t="s">
        <v>260</v>
      </c>
      <c r="D891" s="199">
        <v>2</v>
      </c>
    </row>
    <row r="892" spans="1:4" x14ac:dyDescent="0.2">
      <c r="A892" s="196">
        <v>793</v>
      </c>
      <c r="B892" s="197">
        <v>13092</v>
      </c>
      <c r="C892" s="198" t="s">
        <v>260</v>
      </c>
      <c r="D892" s="199">
        <v>1</v>
      </c>
    </row>
    <row r="893" spans="1:4" x14ac:dyDescent="0.2">
      <c r="A893" s="196">
        <v>794</v>
      </c>
      <c r="B893" s="197">
        <v>13093</v>
      </c>
      <c r="C893" s="198" t="s">
        <v>261</v>
      </c>
      <c r="D893" s="199">
        <v>2</v>
      </c>
    </row>
    <row r="894" spans="1:4" x14ac:dyDescent="0.2">
      <c r="A894" s="196">
        <v>801</v>
      </c>
      <c r="B894" s="197">
        <v>306</v>
      </c>
      <c r="C894" s="198" t="s">
        <v>187</v>
      </c>
      <c r="D894" s="199">
        <v>1</v>
      </c>
    </row>
    <row r="895" spans="1:4" x14ac:dyDescent="0.2">
      <c r="A895" s="196">
        <v>802</v>
      </c>
      <c r="B895" s="197">
        <v>14005</v>
      </c>
      <c r="C895" s="198" t="s">
        <v>271</v>
      </c>
      <c r="D895" s="199">
        <v>2</v>
      </c>
    </row>
    <row r="896" spans="1:4" x14ac:dyDescent="0.2">
      <c r="A896" s="196">
        <v>802</v>
      </c>
      <c r="B896" s="197">
        <v>14006</v>
      </c>
      <c r="C896" s="198" t="s">
        <v>271</v>
      </c>
      <c r="D896" s="199">
        <v>1</v>
      </c>
    </row>
    <row r="897" spans="1:4" x14ac:dyDescent="0.2">
      <c r="A897" s="196">
        <v>803</v>
      </c>
      <c r="B897" s="197">
        <v>14007</v>
      </c>
      <c r="C897" s="198" t="s">
        <v>272</v>
      </c>
      <c r="D897" s="199" t="s">
        <v>84</v>
      </c>
    </row>
    <row r="898" spans="1:4" x14ac:dyDescent="0.2">
      <c r="A898" s="196">
        <v>804</v>
      </c>
      <c r="B898" s="197">
        <v>14008</v>
      </c>
      <c r="C898" s="198" t="s">
        <v>271</v>
      </c>
      <c r="D898" s="199">
        <v>2</v>
      </c>
    </row>
    <row r="899" spans="1:4" x14ac:dyDescent="0.2">
      <c r="A899" s="196">
        <v>804</v>
      </c>
      <c r="B899" s="197">
        <v>14009</v>
      </c>
      <c r="C899" s="198" t="s">
        <v>271</v>
      </c>
      <c r="D899" s="199">
        <v>1</v>
      </c>
    </row>
    <row r="900" spans="1:4" x14ac:dyDescent="0.2">
      <c r="A900" s="196">
        <v>805</v>
      </c>
      <c r="B900" s="197">
        <v>14010</v>
      </c>
      <c r="C900" s="198" t="s">
        <v>272</v>
      </c>
      <c r="D900" s="199" t="s">
        <v>84</v>
      </c>
    </row>
    <row r="901" spans="1:4" x14ac:dyDescent="0.2">
      <c r="A901" s="196">
        <v>806</v>
      </c>
      <c r="B901" s="197">
        <v>14011</v>
      </c>
      <c r="C901" s="198" t="s">
        <v>271</v>
      </c>
      <c r="D901" s="199">
        <v>2</v>
      </c>
    </row>
    <row r="902" spans="1:4" x14ac:dyDescent="0.2">
      <c r="A902" s="196">
        <v>806</v>
      </c>
      <c r="B902" s="197">
        <v>14012</v>
      </c>
      <c r="C902" s="198" t="s">
        <v>271</v>
      </c>
      <c r="D902" s="199">
        <v>1</v>
      </c>
    </row>
    <row r="903" spans="1:4" x14ac:dyDescent="0.2">
      <c r="A903" s="196">
        <v>807</v>
      </c>
      <c r="B903" s="197">
        <v>14013</v>
      </c>
      <c r="C903" s="198" t="s">
        <v>272</v>
      </c>
      <c r="D903" s="199" t="s">
        <v>84</v>
      </c>
    </row>
    <row r="904" spans="1:4" x14ac:dyDescent="0.2">
      <c r="A904" s="196">
        <v>808</v>
      </c>
      <c r="B904" s="197">
        <v>14017</v>
      </c>
      <c r="C904" s="198" t="s">
        <v>271</v>
      </c>
      <c r="D904" s="199">
        <v>2</v>
      </c>
    </row>
    <row r="905" spans="1:4" x14ac:dyDescent="0.2">
      <c r="A905" s="196">
        <v>808</v>
      </c>
      <c r="B905" s="197">
        <v>14018</v>
      </c>
      <c r="C905" s="198" t="s">
        <v>271</v>
      </c>
      <c r="D905" s="199">
        <v>1</v>
      </c>
    </row>
    <row r="906" spans="1:4" x14ac:dyDescent="0.2">
      <c r="A906" s="196">
        <v>809</v>
      </c>
      <c r="B906" s="197">
        <v>14019</v>
      </c>
      <c r="C906" s="198" t="s">
        <v>272</v>
      </c>
      <c r="D906" s="199" t="s">
        <v>84</v>
      </c>
    </row>
    <row r="907" spans="1:4" x14ac:dyDescent="0.2">
      <c r="A907" s="196">
        <v>810</v>
      </c>
      <c r="B907" s="197">
        <v>14020</v>
      </c>
      <c r="C907" s="198" t="s">
        <v>271</v>
      </c>
      <c r="D907" s="199">
        <v>2</v>
      </c>
    </row>
    <row r="908" spans="1:4" x14ac:dyDescent="0.2">
      <c r="A908" s="196">
        <v>810</v>
      </c>
      <c r="B908" s="197">
        <v>14021</v>
      </c>
      <c r="C908" s="198" t="s">
        <v>271</v>
      </c>
      <c r="D908" s="199">
        <v>1</v>
      </c>
    </row>
    <row r="909" spans="1:4" x14ac:dyDescent="0.2">
      <c r="A909" s="196">
        <v>811</v>
      </c>
      <c r="B909" s="197">
        <v>14022</v>
      </c>
      <c r="C909" s="198" t="s">
        <v>272</v>
      </c>
      <c r="D909" s="199" t="s">
        <v>84</v>
      </c>
    </row>
    <row r="910" spans="1:4" x14ac:dyDescent="0.2">
      <c r="A910" s="196">
        <v>812</v>
      </c>
      <c r="B910" s="197">
        <v>14023</v>
      </c>
      <c r="C910" s="198" t="s">
        <v>271</v>
      </c>
      <c r="D910" s="199">
        <v>2</v>
      </c>
    </row>
    <row r="911" spans="1:4" x14ac:dyDescent="0.2">
      <c r="A911" s="196">
        <v>812</v>
      </c>
      <c r="B911" s="197">
        <v>14024</v>
      </c>
      <c r="C911" s="198" t="s">
        <v>271</v>
      </c>
      <c r="D911" s="199">
        <v>1</v>
      </c>
    </row>
    <row r="912" spans="1:4" x14ac:dyDescent="0.2">
      <c r="A912" s="196">
        <v>813</v>
      </c>
      <c r="B912" s="197">
        <v>14025</v>
      </c>
      <c r="C912" s="198" t="s">
        <v>272</v>
      </c>
      <c r="D912" s="199" t="s">
        <v>84</v>
      </c>
    </row>
    <row r="913" spans="1:4" x14ac:dyDescent="0.2">
      <c r="A913" s="196">
        <v>814</v>
      </c>
      <c r="B913" s="197">
        <v>14029</v>
      </c>
      <c r="C913" s="198" t="s">
        <v>271</v>
      </c>
      <c r="D913" s="199">
        <v>2</v>
      </c>
    </row>
    <row r="914" spans="1:4" x14ac:dyDescent="0.2">
      <c r="A914" s="196">
        <v>814</v>
      </c>
      <c r="B914" s="197">
        <v>14030</v>
      </c>
      <c r="C914" s="198" t="s">
        <v>271</v>
      </c>
      <c r="D914" s="199">
        <v>1</v>
      </c>
    </row>
    <row r="915" spans="1:4" x14ac:dyDescent="0.2">
      <c r="A915" s="196">
        <v>815</v>
      </c>
      <c r="B915" s="197">
        <v>14031</v>
      </c>
      <c r="C915" s="198" t="s">
        <v>272</v>
      </c>
      <c r="D915" s="199" t="s">
        <v>84</v>
      </c>
    </row>
    <row r="916" spans="1:4" x14ac:dyDescent="0.2">
      <c r="A916" s="196">
        <v>816</v>
      </c>
      <c r="B916" s="197">
        <v>14032</v>
      </c>
      <c r="C916" s="198" t="s">
        <v>271</v>
      </c>
      <c r="D916" s="199">
        <v>2</v>
      </c>
    </row>
    <row r="917" spans="1:4" x14ac:dyDescent="0.2">
      <c r="A917" s="196">
        <v>816</v>
      </c>
      <c r="B917" s="197">
        <v>14033</v>
      </c>
      <c r="C917" s="198" t="s">
        <v>271</v>
      </c>
      <c r="D917" s="199">
        <v>1</v>
      </c>
    </row>
    <row r="918" spans="1:4" x14ac:dyDescent="0.2">
      <c r="A918" s="196">
        <v>817</v>
      </c>
      <c r="B918" s="197">
        <v>14034</v>
      </c>
      <c r="C918" s="198" t="s">
        <v>272</v>
      </c>
      <c r="D918" s="199" t="s">
        <v>84</v>
      </c>
    </row>
    <row r="919" spans="1:4" x14ac:dyDescent="0.2">
      <c r="A919" s="196">
        <v>818</v>
      </c>
      <c r="B919" s="197">
        <v>14035</v>
      </c>
      <c r="C919" s="198" t="s">
        <v>271</v>
      </c>
      <c r="D919" s="199">
        <v>2</v>
      </c>
    </row>
    <row r="920" spans="1:4" x14ac:dyDescent="0.2">
      <c r="A920" s="196">
        <v>818</v>
      </c>
      <c r="B920" s="197">
        <v>14036</v>
      </c>
      <c r="C920" s="198" t="s">
        <v>271</v>
      </c>
      <c r="D920" s="199">
        <v>1</v>
      </c>
    </row>
    <row r="921" spans="1:4" x14ac:dyDescent="0.2">
      <c r="A921" s="196">
        <v>819</v>
      </c>
      <c r="B921" s="197">
        <v>14037</v>
      </c>
      <c r="C921" s="198" t="s">
        <v>272</v>
      </c>
      <c r="D921" s="199" t="s">
        <v>84</v>
      </c>
    </row>
    <row r="922" spans="1:4" x14ac:dyDescent="0.2">
      <c r="A922" s="196">
        <v>820</v>
      </c>
      <c r="B922" s="197">
        <v>14042</v>
      </c>
      <c r="C922" s="198" t="s">
        <v>271</v>
      </c>
      <c r="D922" s="199">
        <v>2</v>
      </c>
    </row>
    <row r="923" spans="1:4" x14ac:dyDescent="0.2">
      <c r="A923" s="196">
        <v>820</v>
      </c>
      <c r="B923" s="197">
        <v>14043</v>
      </c>
      <c r="C923" s="198" t="s">
        <v>271</v>
      </c>
      <c r="D923" s="199">
        <v>1</v>
      </c>
    </row>
    <row r="924" spans="1:4" x14ac:dyDescent="0.2">
      <c r="A924" s="196">
        <v>821</v>
      </c>
      <c r="B924" s="197">
        <v>14044</v>
      </c>
      <c r="C924" s="198" t="s">
        <v>272</v>
      </c>
      <c r="D924" s="199" t="s">
        <v>84</v>
      </c>
    </row>
    <row r="925" spans="1:4" x14ac:dyDescent="0.2">
      <c r="A925" s="196">
        <v>822</v>
      </c>
      <c r="B925" s="197">
        <v>14045</v>
      </c>
      <c r="C925" s="198" t="s">
        <v>271</v>
      </c>
      <c r="D925" s="199">
        <v>2</v>
      </c>
    </row>
    <row r="926" spans="1:4" x14ac:dyDescent="0.2">
      <c r="A926" s="196">
        <v>822</v>
      </c>
      <c r="B926" s="197">
        <v>14046</v>
      </c>
      <c r="C926" s="198" t="s">
        <v>271</v>
      </c>
      <c r="D926" s="199">
        <v>1</v>
      </c>
    </row>
    <row r="927" spans="1:4" x14ac:dyDescent="0.2">
      <c r="A927" s="196">
        <v>823</v>
      </c>
      <c r="B927" s="197">
        <v>14047</v>
      </c>
      <c r="C927" s="198" t="s">
        <v>272</v>
      </c>
      <c r="D927" s="199" t="s">
        <v>84</v>
      </c>
    </row>
    <row r="928" spans="1:4" x14ac:dyDescent="0.2">
      <c r="A928" s="196">
        <v>824</v>
      </c>
      <c r="B928" s="197">
        <v>14048</v>
      </c>
      <c r="C928" s="198" t="s">
        <v>271</v>
      </c>
      <c r="D928" s="199">
        <v>2</v>
      </c>
    </row>
    <row r="929" spans="1:4" x14ac:dyDescent="0.2">
      <c r="A929" s="196">
        <v>824</v>
      </c>
      <c r="B929" s="197">
        <v>14049</v>
      </c>
      <c r="C929" s="198" t="s">
        <v>271</v>
      </c>
      <c r="D929" s="199">
        <v>1</v>
      </c>
    </row>
    <row r="930" spans="1:4" x14ac:dyDescent="0.2">
      <c r="A930" s="196">
        <v>825</v>
      </c>
      <c r="B930" s="197">
        <v>14050</v>
      </c>
      <c r="C930" s="198" t="s">
        <v>272</v>
      </c>
      <c r="D930" s="199" t="s">
        <v>84</v>
      </c>
    </row>
    <row r="931" spans="1:4" x14ac:dyDescent="0.2">
      <c r="A931" s="196">
        <v>826</v>
      </c>
      <c r="B931" s="197">
        <v>14069</v>
      </c>
      <c r="C931" s="198" t="s">
        <v>271</v>
      </c>
      <c r="D931" s="199">
        <v>2</v>
      </c>
    </row>
    <row r="932" spans="1:4" x14ac:dyDescent="0.2">
      <c r="A932" s="196">
        <v>826</v>
      </c>
      <c r="B932" s="197">
        <v>14070</v>
      </c>
      <c r="C932" s="198" t="s">
        <v>271</v>
      </c>
      <c r="D932" s="199">
        <v>1</v>
      </c>
    </row>
    <row r="933" spans="1:4" x14ac:dyDescent="0.2">
      <c r="A933" s="196">
        <v>827</v>
      </c>
      <c r="B933" s="197">
        <v>14071</v>
      </c>
      <c r="C933" s="198" t="s">
        <v>272</v>
      </c>
      <c r="D933" s="199" t="s">
        <v>84</v>
      </c>
    </row>
    <row r="934" spans="1:4" x14ac:dyDescent="0.2">
      <c r="A934" s="196">
        <v>828</v>
      </c>
      <c r="B934" s="197">
        <v>14072</v>
      </c>
      <c r="C934" s="198" t="s">
        <v>271</v>
      </c>
      <c r="D934" s="199">
        <v>2</v>
      </c>
    </row>
    <row r="935" spans="1:4" x14ac:dyDescent="0.2">
      <c r="A935" s="196">
        <v>828</v>
      </c>
      <c r="B935" s="197">
        <v>14073</v>
      </c>
      <c r="C935" s="198" t="s">
        <v>271</v>
      </c>
      <c r="D935" s="199">
        <v>1</v>
      </c>
    </row>
    <row r="936" spans="1:4" x14ac:dyDescent="0.2">
      <c r="A936" s="196">
        <v>829</v>
      </c>
      <c r="B936" s="197">
        <v>14074</v>
      </c>
      <c r="C936" s="198" t="s">
        <v>272</v>
      </c>
      <c r="D936" s="199" t="s">
        <v>84</v>
      </c>
    </row>
    <row r="937" spans="1:4" x14ac:dyDescent="0.2">
      <c r="A937" s="196">
        <v>830</v>
      </c>
      <c r="B937" s="197">
        <v>14075</v>
      </c>
      <c r="C937" s="198" t="s">
        <v>271</v>
      </c>
      <c r="D937" s="199">
        <v>2</v>
      </c>
    </row>
    <row r="938" spans="1:4" x14ac:dyDescent="0.2">
      <c r="A938" s="196">
        <v>830</v>
      </c>
      <c r="B938" s="197">
        <v>14076</v>
      </c>
      <c r="C938" s="198" t="s">
        <v>271</v>
      </c>
      <c r="D938" s="199">
        <v>1</v>
      </c>
    </row>
    <row r="939" spans="1:4" x14ac:dyDescent="0.2">
      <c r="A939" s="196">
        <v>831</v>
      </c>
      <c r="B939" s="197">
        <v>14077</v>
      </c>
      <c r="C939" s="198" t="s">
        <v>272</v>
      </c>
      <c r="D939" s="199" t="s">
        <v>84</v>
      </c>
    </row>
    <row r="940" spans="1:4" x14ac:dyDescent="0.2">
      <c r="A940" s="196">
        <v>832</v>
      </c>
      <c r="B940" s="197">
        <v>14085</v>
      </c>
      <c r="C940" s="198" t="s">
        <v>271</v>
      </c>
      <c r="D940" s="199">
        <v>2</v>
      </c>
    </row>
    <row r="941" spans="1:4" x14ac:dyDescent="0.2">
      <c r="A941" s="196">
        <v>832</v>
      </c>
      <c r="B941" s="197">
        <v>14086</v>
      </c>
      <c r="C941" s="198" t="s">
        <v>271</v>
      </c>
      <c r="D941" s="199">
        <v>1</v>
      </c>
    </row>
    <row r="942" spans="1:4" x14ac:dyDescent="0.2">
      <c r="A942" s="196">
        <v>833</v>
      </c>
      <c r="B942" s="197">
        <v>14087</v>
      </c>
      <c r="C942" s="198" t="s">
        <v>272</v>
      </c>
      <c r="D942" s="199" t="s">
        <v>84</v>
      </c>
    </row>
    <row r="943" spans="1:4" x14ac:dyDescent="0.2">
      <c r="A943" s="196">
        <v>834</v>
      </c>
      <c r="B943" s="197">
        <v>14088</v>
      </c>
      <c r="C943" s="198" t="s">
        <v>271</v>
      </c>
      <c r="D943" s="199">
        <v>2</v>
      </c>
    </row>
    <row r="944" spans="1:4" x14ac:dyDescent="0.2">
      <c r="A944" s="196">
        <v>834</v>
      </c>
      <c r="B944" s="197">
        <v>14089</v>
      </c>
      <c r="C944" s="198" t="s">
        <v>271</v>
      </c>
      <c r="D944" s="199">
        <v>1</v>
      </c>
    </row>
    <row r="945" spans="1:4" x14ac:dyDescent="0.2">
      <c r="A945" s="196">
        <v>835</v>
      </c>
      <c r="B945" s="197">
        <v>14090</v>
      </c>
      <c r="C945" s="198" t="s">
        <v>272</v>
      </c>
      <c r="D945" s="199" t="s">
        <v>84</v>
      </c>
    </row>
    <row r="946" spans="1:4" x14ac:dyDescent="0.2">
      <c r="A946" s="196">
        <v>836</v>
      </c>
      <c r="B946" s="197">
        <v>14091</v>
      </c>
      <c r="C946" s="198" t="s">
        <v>271</v>
      </c>
      <c r="D946" s="199">
        <v>2</v>
      </c>
    </row>
    <row r="947" spans="1:4" x14ac:dyDescent="0.2">
      <c r="A947" s="196">
        <v>836</v>
      </c>
      <c r="B947" s="197">
        <v>14092</v>
      </c>
      <c r="C947" s="198" t="s">
        <v>271</v>
      </c>
      <c r="D947" s="199">
        <v>1</v>
      </c>
    </row>
    <row r="948" spans="1:4" x14ac:dyDescent="0.2">
      <c r="A948" s="196">
        <v>837</v>
      </c>
      <c r="B948" s="197">
        <v>14093</v>
      </c>
      <c r="C948" s="198" t="s">
        <v>272</v>
      </c>
      <c r="D948" s="199" t="s">
        <v>84</v>
      </c>
    </row>
    <row r="949" spans="1:4" x14ac:dyDescent="0.2">
      <c r="A949" s="196">
        <v>838</v>
      </c>
      <c r="B949" s="197">
        <v>14094</v>
      </c>
      <c r="C949" s="198" t="s">
        <v>271</v>
      </c>
      <c r="D949" s="199">
        <v>2</v>
      </c>
    </row>
    <row r="950" spans="1:4" x14ac:dyDescent="0.2">
      <c r="A950" s="196">
        <v>838</v>
      </c>
      <c r="B950" s="197">
        <v>14095</v>
      </c>
      <c r="C950" s="198" t="s">
        <v>271</v>
      </c>
      <c r="D950" s="199">
        <v>1</v>
      </c>
    </row>
    <row r="951" spans="1:4" x14ac:dyDescent="0.2">
      <c r="A951" s="196">
        <v>839</v>
      </c>
      <c r="B951" s="197">
        <v>14096</v>
      </c>
      <c r="C951" s="198" t="s">
        <v>272</v>
      </c>
      <c r="D951" s="199" t="s">
        <v>84</v>
      </c>
    </row>
    <row r="952" spans="1:4" x14ac:dyDescent="0.2">
      <c r="A952" s="196">
        <v>840</v>
      </c>
      <c r="B952" s="197">
        <v>14110</v>
      </c>
      <c r="C952" s="198" t="s">
        <v>271</v>
      </c>
      <c r="D952" s="199">
        <v>2</v>
      </c>
    </row>
    <row r="953" spans="1:4" x14ac:dyDescent="0.2">
      <c r="A953" s="196">
        <v>840</v>
      </c>
      <c r="B953" s="197">
        <v>14111</v>
      </c>
      <c r="C953" s="198" t="s">
        <v>271</v>
      </c>
      <c r="D953" s="199">
        <v>1</v>
      </c>
    </row>
    <row r="954" spans="1:4" x14ac:dyDescent="0.2">
      <c r="A954" s="196">
        <v>841</v>
      </c>
      <c r="B954" s="197">
        <v>14112</v>
      </c>
      <c r="C954" s="198" t="s">
        <v>272</v>
      </c>
      <c r="D954" s="199" t="s">
        <v>84</v>
      </c>
    </row>
    <row r="955" spans="1:4" x14ac:dyDescent="0.2">
      <c r="A955" s="196">
        <v>842</v>
      </c>
      <c r="B955" s="197">
        <v>14113</v>
      </c>
      <c r="C955" s="198" t="s">
        <v>271</v>
      </c>
      <c r="D955" s="199">
        <v>2</v>
      </c>
    </row>
    <row r="956" spans="1:4" x14ac:dyDescent="0.2">
      <c r="A956" s="196">
        <v>842</v>
      </c>
      <c r="B956" s="197">
        <v>14114</v>
      </c>
      <c r="C956" s="198" t="s">
        <v>271</v>
      </c>
      <c r="D956" s="199">
        <v>1</v>
      </c>
    </row>
    <row r="957" spans="1:4" x14ac:dyDescent="0.2">
      <c r="A957" s="196">
        <v>843</v>
      </c>
      <c r="B957" s="197">
        <v>14115</v>
      </c>
      <c r="C957" s="198" t="s">
        <v>272</v>
      </c>
      <c r="D957" s="199" t="s">
        <v>84</v>
      </c>
    </row>
    <row r="958" spans="1:4" x14ac:dyDescent="0.2">
      <c r="A958" s="196">
        <v>844</v>
      </c>
      <c r="B958" s="197">
        <v>14116</v>
      </c>
      <c r="C958" s="198" t="s">
        <v>271</v>
      </c>
      <c r="D958" s="199">
        <v>2</v>
      </c>
    </row>
    <row r="959" spans="1:4" x14ac:dyDescent="0.2">
      <c r="A959" s="196">
        <v>844</v>
      </c>
      <c r="B959" s="197">
        <v>14117</v>
      </c>
      <c r="C959" s="198" t="s">
        <v>271</v>
      </c>
      <c r="D959" s="199">
        <v>1</v>
      </c>
    </row>
    <row r="960" spans="1:4" x14ac:dyDescent="0.2">
      <c r="A960" s="196">
        <v>845</v>
      </c>
      <c r="B960" s="197">
        <v>14118</v>
      </c>
      <c r="C960" s="198" t="s">
        <v>272</v>
      </c>
      <c r="D960" s="199" t="s">
        <v>84</v>
      </c>
    </row>
    <row r="961" spans="1:4" x14ac:dyDescent="0.2">
      <c r="A961" s="196">
        <v>846</v>
      </c>
      <c r="B961" s="197">
        <v>14138</v>
      </c>
      <c r="C961" s="198" t="s">
        <v>271</v>
      </c>
      <c r="D961" s="199">
        <v>2</v>
      </c>
    </row>
    <row r="962" spans="1:4" x14ac:dyDescent="0.2">
      <c r="A962" s="196">
        <v>846</v>
      </c>
      <c r="B962" s="197">
        <v>14139</v>
      </c>
      <c r="C962" s="198" t="s">
        <v>271</v>
      </c>
      <c r="D962" s="199">
        <v>1</v>
      </c>
    </row>
    <row r="963" spans="1:4" x14ac:dyDescent="0.2">
      <c r="A963" s="196">
        <v>847</v>
      </c>
      <c r="B963" s="197">
        <v>14140</v>
      </c>
      <c r="C963" s="198" t="s">
        <v>272</v>
      </c>
      <c r="D963" s="199" t="s">
        <v>84</v>
      </c>
    </row>
    <row r="964" spans="1:4" x14ac:dyDescent="0.2">
      <c r="A964" s="196">
        <v>848</v>
      </c>
      <c r="B964" s="197">
        <v>14141</v>
      </c>
      <c r="C964" s="198" t="s">
        <v>271</v>
      </c>
      <c r="D964" s="199">
        <v>2</v>
      </c>
    </row>
    <row r="965" spans="1:4" x14ac:dyDescent="0.2">
      <c r="A965" s="196">
        <v>848</v>
      </c>
      <c r="B965" s="197">
        <v>14142</v>
      </c>
      <c r="C965" s="198" t="s">
        <v>271</v>
      </c>
      <c r="D965" s="199">
        <v>1</v>
      </c>
    </row>
    <row r="966" spans="1:4" x14ac:dyDescent="0.2">
      <c r="A966" s="196">
        <v>849</v>
      </c>
      <c r="B966" s="197">
        <v>14143</v>
      </c>
      <c r="C966" s="198" t="s">
        <v>272</v>
      </c>
      <c r="D966" s="199" t="s">
        <v>84</v>
      </c>
    </row>
    <row r="967" spans="1:4" x14ac:dyDescent="0.2">
      <c r="A967" s="196">
        <v>850</v>
      </c>
      <c r="B967" s="197">
        <v>14014</v>
      </c>
      <c r="C967" s="198" t="s">
        <v>272</v>
      </c>
      <c r="D967" s="199" t="s">
        <v>84</v>
      </c>
    </row>
    <row r="968" spans="1:4" x14ac:dyDescent="0.2">
      <c r="A968" s="196">
        <v>851</v>
      </c>
      <c r="B968" s="197">
        <v>14038</v>
      </c>
      <c r="C968" s="198" t="s">
        <v>272</v>
      </c>
      <c r="D968" s="199" t="s">
        <v>84</v>
      </c>
    </row>
    <row r="969" spans="1:4" x14ac:dyDescent="0.2">
      <c r="A969" s="196">
        <v>852</v>
      </c>
      <c r="B969" s="197">
        <v>14001</v>
      </c>
      <c r="C969" s="198" t="s">
        <v>271</v>
      </c>
      <c r="D969" s="199">
        <v>2</v>
      </c>
    </row>
    <row r="970" spans="1:4" x14ac:dyDescent="0.2">
      <c r="A970" s="196">
        <v>852</v>
      </c>
      <c r="B970" s="197">
        <v>14002</v>
      </c>
      <c r="C970" s="198" t="s">
        <v>271</v>
      </c>
      <c r="D970" s="199">
        <v>1</v>
      </c>
    </row>
    <row r="971" spans="1:4" x14ac:dyDescent="0.2">
      <c r="A971" s="196">
        <v>853</v>
      </c>
      <c r="B971" s="197">
        <v>14081</v>
      </c>
      <c r="C971" s="198" t="s">
        <v>271</v>
      </c>
      <c r="D971" s="199">
        <v>2</v>
      </c>
    </row>
    <row r="972" spans="1:4" x14ac:dyDescent="0.2">
      <c r="A972" s="196">
        <v>853</v>
      </c>
      <c r="B972" s="197">
        <v>14082</v>
      </c>
      <c r="C972" s="198" t="s">
        <v>271</v>
      </c>
      <c r="D972" s="199">
        <v>1</v>
      </c>
    </row>
    <row r="973" spans="1:4" x14ac:dyDescent="0.2">
      <c r="A973" s="196">
        <v>854</v>
      </c>
      <c r="B973" s="197">
        <v>14083</v>
      </c>
      <c r="C973" s="198" t="s">
        <v>271</v>
      </c>
      <c r="D973" s="199">
        <v>2</v>
      </c>
    </row>
    <row r="974" spans="1:4" x14ac:dyDescent="0.2">
      <c r="A974" s="196">
        <v>854</v>
      </c>
      <c r="B974" s="197">
        <v>14084</v>
      </c>
      <c r="C974" s="198" t="s">
        <v>271</v>
      </c>
      <c r="D974" s="199">
        <v>1</v>
      </c>
    </row>
    <row r="975" spans="1:4" x14ac:dyDescent="0.2">
      <c r="A975" s="196">
        <v>855</v>
      </c>
      <c r="B975" s="197">
        <v>14103</v>
      </c>
      <c r="C975" s="198" t="s">
        <v>271</v>
      </c>
      <c r="D975" s="199">
        <v>2</v>
      </c>
    </row>
    <row r="976" spans="1:4" x14ac:dyDescent="0.2">
      <c r="A976" s="196">
        <v>855</v>
      </c>
      <c r="B976" s="197">
        <v>14104</v>
      </c>
      <c r="C976" s="198" t="s">
        <v>271</v>
      </c>
      <c r="D976" s="199">
        <v>1</v>
      </c>
    </row>
    <row r="977" spans="1:4" x14ac:dyDescent="0.2">
      <c r="A977" s="196">
        <v>856</v>
      </c>
      <c r="B977" s="197">
        <v>14105</v>
      </c>
      <c r="C977" s="198" t="s">
        <v>271</v>
      </c>
      <c r="D977" s="199">
        <v>2</v>
      </c>
    </row>
    <row r="978" spans="1:4" x14ac:dyDescent="0.2">
      <c r="A978" s="196">
        <v>856</v>
      </c>
      <c r="B978" s="197">
        <v>14106</v>
      </c>
      <c r="C978" s="198" t="s">
        <v>271</v>
      </c>
      <c r="D978" s="199">
        <v>1</v>
      </c>
    </row>
    <row r="979" spans="1:4" x14ac:dyDescent="0.2">
      <c r="A979" s="196">
        <v>857</v>
      </c>
      <c r="B979" s="197">
        <v>14015</v>
      </c>
      <c r="C979" s="198" t="s">
        <v>271</v>
      </c>
      <c r="D979" s="199">
        <v>2</v>
      </c>
    </row>
    <row r="980" spans="1:4" x14ac:dyDescent="0.2">
      <c r="A980" s="196">
        <v>857</v>
      </c>
      <c r="B980" s="197">
        <v>14016</v>
      </c>
      <c r="C980" s="198" t="s">
        <v>271</v>
      </c>
      <c r="D980" s="199">
        <v>1</v>
      </c>
    </row>
    <row r="981" spans="1:4" x14ac:dyDescent="0.2">
      <c r="A981" s="196">
        <v>858</v>
      </c>
      <c r="B981" s="197">
        <v>14039</v>
      </c>
      <c r="C981" s="198" t="s">
        <v>271</v>
      </c>
      <c r="D981" s="199">
        <v>2</v>
      </c>
    </row>
    <row r="982" spans="1:4" x14ac:dyDescent="0.2">
      <c r="A982" s="196">
        <v>858</v>
      </c>
      <c r="B982" s="197">
        <v>14040</v>
      </c>
      <c r="C982" s="198" t="s">
        <v>271</v>
      </c>
      <c r="D982" s="199">
        <v>1</v>
      </c>
    </row>
    <row r="983" spans="1:4" x14ac:dyDescent="0.2">
      <c r="A983" s="196">
        <v>859</v>
      </c>
      <c r="B983" s="197">
        <v>14003</v>
      </c>
      <c r="C983" s="198" t="s">
        <v>271</v>
      </c>
      <c r="D983" s="199">
        <v>2</v>
      </c>
    </row>
    <row r="984" spans="1:4" x14ac:dyDescent="0.2">
      <c r="A984" s="196">
        <v>859</v>
      </c>
      <c r="B984" s="197">
        <v>14004</v>
      </c>
      <c r="C984" s="198" t="s">
        <v>271</v>
      </c>
      <c r="D984" s="199">
        <v>1</v>
      </c>
    </row>
    <row r="985" spans="1:4" x14ac:dyDescent="0.2">
      <c r="A985" s="196">
        <v>860</v>
      </c>
      <c r="B985" s="197">
        <v>14026</v>
      </c>
      <c r="C985" s="198" t="s">
        <v>271</v>
      </c>
      <c r="D985" s="199">
        <v>2</v>
      </c>
    </row>
    <row r="986" spans="1:4" x14ac:dyDescent="0.2">
      <c r="A986" s="196">
        <v>860</v>
      </c>
      <c r="B986" s="197">
        <v>14027</v>
      </c>
      <c r="C986" s="198" t="s">
        <v>271</v>
      </c>
      <c r="D986" s="199">
        <v>1</v>
      </c>
    </row>
    <row r="987" spans="1:4" x14ac:dyDescent="0.2">
      <c r="A987" s="196">
        <v>861</v>
      </c>
      <c r="B987" s="197">
        <v>14051</v>
      </c>
      <c r="C987" s="198" t="s">
        <v>271</v>
      </c>
      <c r="D987" s="199">
        <v>2</v>
      </c>
    </row>
    <row r="988" spans="1:4" x14ac:dyDescent="0.2">
      <c r="A988" s="196">
        <v>861</v>
      </c>
      <c r="B988" s="197">
        <v>14052</v>
      </c>
      <c r="C988" s="198" t="s">
        <v>271</v>
      </c>
      <c r="D988" s="199">
        <v>1</v>
      </c>
    </row>
    <row r="989" spans="1:4" x14ac:dyDescent="0.2">
      <c r="A989" s="196">
        <v>862</v>
      </c>
      <c r="B989" s="197">
        <v>14107</v>
      </c>
      <c r="C989" s="198" t="s">
        <v>271</v>
      </c>
      <c r="D989" s="199">
        <v>2</v>
      </c>
    </row>
    <row r="990" spans="1:4" x14ac:dyDescent="0.2">
      <c r="A990" s="196">
        <v>862</v>
      </c>
      <c r="B990" s="197">
        <v>14108</v>
      </c>
      <c r="C990" s="198" t="s">
        <v>271</v>
      </c>
      <c r="D990" s="199">
        <v>1</v>
      </c>
    </row>
    <row r="991" spans="1:4" x14ac:dyDescent="0.2">
      <c r="A991" s="196">
        <v>863</v>
      </c>
      <c r="B991" s="197">
        <v>14054</v>
      </c>
      <c r="C991" s="198" t="s">
        <v>271</v>
      </c>
      <c r="D991" s="199">
        <v>2</v>
      </c>
    </row>
    <row r="992" spans="1:4" x14ac:dyDescent="0.2">
      <c r="A992" s="196">
        <v>863</v>
      </c>
      <c r="B992" s="197">
        <v>14055</v>
      </c>
      <c r="C992" s="198" t="s">
        <v>271</v>
      </c>
      <c r="D992" s="199">
        <v>1</v>
      </c>
    </row>
    <row r="993" spans="1:4" x14ac:dyDescent="0.2">
      <c r="A993" s="196">
        <v>864</v>
      </c>
      <c r="B993" s="197">
        <v>14121</v>
      </c>
      <c r="C993" s="198" t="s">
        <v>271</v>
      </c>
      <c r="D993" s="199">
        <v>2</v>
      </c>
    </row>
    <row r="994" spans="1:4" x14ac:dyDescent="0.2">
      <c r="A994" s="196">
        <v>864</v>
      </c>
      <c r="B994" s="197">
        <v>14122</v>
      </c>
      <c r="C994" s="198" t="s">
        <v>271</v>
      </c>
      <c r="D994" s="199">
        <v>1</v>
      </c>
    </row>
    <row r="995" spans="1:4" x14ac:dyDescent="0.2">
      <c r="A995" s="196">
        <v>865</v>
      </c>
      <c r="B995" s="197">
        <v>14057</v>
      </c>
      <c r="C995" s="198" t="s">
        <v>271</v>
      </c>
      <c r="D995" s="199">
        <v>2</v>
      </c>
    </row>
    <row r="996" spans="1:4" x14ac:dyDescent="0.2">
      <c r="A996" s="196">
        <v>865</v>
      </c>
      <c r="B996" s="197">
        <v>14058</v>
      </c>
      <c r="C996" s="198" t="s">
        <v>271</v>
      </c>
      <c r="D996" s="199">
        <v>1</v>
      </c>
    </row>
    <row r="997" spans="1:4" x14ac:dyDescent="0.2">
      <c r="A997" s="196">
        <v>866</v>
      </c>
      <c r="B997" s="197">
        <v>14059</v>
      </c>
      <c r="C997" s="198" t="s">
        <v>272</v>
      </c>
      <c r="D997" s="199" t="s">
        <v>84</v>
      </c>
    </row>
    <row r="998" spans="1:4" x14ac:dyDescent="0.2">
      <c r="A998" s="196">
        <v>867</v>
      </c>
      <c r="B998" s="197">
        <v>14060</v>
      </c>
      <c r="C998" s="198" t="s">
        <v>271</v>
      </c>
      <c r="D998" s="199">
        <v>2</v>
      </c>
    </row>
    <row r="999" spans="1:4" x14ac:dyDescent="0.2">
      <c r="A999" s="196">
        <v>867</v>
      </c>
      <c r="B999" s="197">
        <v>14061</v>
      </c>
      <c r="C999" s="198" t="s">
        <v>271</v>
      </c>
      <c r="D999" s="199">
        <v>1</v>
      </c>
    </row>
    <row r="1000" spans="1:4" x14ac:dyDescent="0.2">
      <c r="A1000" s="196">
        <v>868</v>
      </c>
      <c r="B1000" s="197">
        <v>14062</v>
      </c>
      <c r="C1000" s="198" t="s">
        <v>272</v>
      </c>
      <c r="D1000" s="199" t="s">
        <v>84</v>
      </c>
    </row>
    <row r="1001" spans="1:4" x14ac:dyDescent="0.2">
      <c r="A1001" s="196">
        <v>869</v>
      </c>
      <c r="B1001" s="197">
        <v>14063</v>
      </c>
      <c r="C1001" s="198" t="s">
        <v>271</v>
      </c>
      <c r="D1001" s="199">
        <v>2</v>
      </c>
    </row>
    <row r="1002" spans="1:4" x14ac:dyDescent="0.2">
      <c r="A1002" s="196">
        <v>869</v>
      </c>
      <c r="B1002" s="197">
        <v>14064</v>
      </c>
      <c r="C1002" s="198" t="s">
        <v>271</v>
      </c>
      <c r="D1002" s="199">
        <v>1</v>
      </c>
    </row>
    <row r="1003" spans="1:4" x14ac:dyDescent="0.2">
      <c r="A1003" s="196">
        <v>870</v>
      </c>
      <c r="B1003" s="197">
        <v>14065</v>
      </c>
      <c r="C1003" s="198" t="s">
        <v>272</v>
      </c>
      <c r="D1003" s="199" t="s">
        <v>84</v>
      </c>
    </row>
    <row r="1004" spans="1:4" x14ac:dyDescent="0.2">
      <c r="A1004" s="196">
        <v>871</v>
      </c>
      <c r="B1004" s="197">
        <v>14066</v>
      </c>
      <c r="C1004" s="198" t="s">
        <v>271</v>
      </c>
      <c r="D1004" s="199">
        <v>2</v>
      </c>
    </row>
    <row r="1005" spans="1:4" x14ac:dyDescent="0.2">
      <c r="A1005" s="196">
        <v>871</v>
      </c>
      <c r="B1005" s="197">
        <v>14067</v>
      </c>
      <c r="C1005" s="198" t="s">
        <v>271</v>
      </c>
      <c r="D1005" s="199">
        <v>1</v>
      </c>
    </row>
    <row r="1006" spans="1:4" x14ac:dyDescent="0.2">
      <c r="A1006" s="196">
        <v>872</v>
      </c>
      <c r="B1006" s="197">
        <v>14068</v>
      </c>
      <c r="C1006" s="198" t="s">
        <v>272</v>
      </c>
      <c r="D1006" s="199" t="s">
        <v>84</v>
      </c>
    </row>
    <row r="1007" spans="1:4" x14ac:dyDescent="0.2">
      <c r="A1007" s="196">
        <v>873</v>
      </c>
      <c r="B1007" s="197">
        <v>14078</v>
      </c>
      <c r="C1007" s="198" t="s">
        <v>271</v>
      </c>
      <c r="D1007" s="199">
        <v>2</v>
      </c>
    </row>
    <row r="1008" spans="1:4" x14ac:dyDescent="0.2">
      <c r="A1008" s="196">
        <v>873</v>
      </c>
      <c r="B1008" s="197">
        <v>14079</v>
      </c>
      <c r="C1008" s="198" t="s">
        <v>271</v>
      </c>
      <c r="D1008" s="199">
        <v>1</v>
      </c>
    </row>
    <row r="1009" spans="1:4" x14ac:dyDescent="0.2">
      <c r="A1009" s="196">
        <v>874</v>
      </c>
      <c r="B1009" s="197">
        <v>14080</v>
      </c>
      <c r="C1009" s="198" t="s">
        <v>272</v>
      </c>
      <c r="D1009" s="199" t="s">
        <v>84</v>
      </c>
    </row>
    <row r="1010" spans="1:4" x14ac:dyDescent="0.2">
      <c r="A1010" s="196">
        <v>875</v>
      </c>
      <c r="B1010" s="197">
        <v>14100</v>
      </c>
      <c r="C1010" s="198" t="s">
        <v>271</v>
      </c>
      <c r="D1010" s="199">
        <v>2</v>
      </c>
    </row>
    <row r="1011" spans="1:4" x14ac:dyDescent="0.2">
      <c r="A1011" s="196">
        <v>875</v>
      </c>
      <c r="B1011" s="197">
        <v>14101</v>
      </c>
      <c r="C1011" s="198" t="s">
        <v>271</v>
      </c>
      <c r="D1011" s="199">
        <v>1</v>
      </c>
    </row>
    <row r="1012" spans="1:4" x14ac:dyDescent="0.2">
      <c r="A1012" s="196">
        <v>876</v>
      </c>
      <c r="B1012" s="197">
        <v>14102</v>
      </c>
      <c r="C1012" s="198" t="s">
        <v>272</v>
      </c>
      <c r="D1012" s="199" t="s">
        <v>84</v>
      </c>
    </row>
    <row r="1013" spans="1:4" x14ac:dyDescent="0.2">
      <c r="A1013" s="196">
        <v>877</v>
      </c>
      <c r="B1013" s="197">
        <v>14123</v>
      </c>
      <c r="C1013" s="198" t="s">
        <v>271</v>
      </c>
      <c r="D1013" s="199">
        <v>2</v>
      </c>
    </row>
    <row r="1014" spans="1:4" x14ac:dyDescent="0.2">
      <c r="A1014" s="196">
        <v>877</v>
      </c>
      <c r="B1014" s="197">
        <v>14124</v>
      </c>
      <c r="C1014" s="198" t="s">
        <v>271</v>
      </c>
      <c r="D1014" s="199">
        <v>1</v>
      </c>
    </row>
    <row r="1015" spans="1:4" x14ac:dyDescent="0.2">
      <c r="A1015" s="196">
        <v>878</v>
      </c>
      <c r="B1015" s="197">
        <v>14125</v>
      </c>
      <c r="C1015" s="198" t="s">
        <v>272</v>
      </c>
      <c r="D1015" s="199" t="s">
        <v>84</v>
      </c>
    </row>
    <row r="1016" spans="1:4" x14ac:dyDescent="0.2">
      <c r="A1016" s="196">
        <v>879</v>
      </c>
      <c r="B1016" s="197">
        <v>14126</v>
      </c>
      <c r="C1016" s="198" t="s">
        <v>271</v>
      </c>
      <c r="D1016" s="199">
        <v>2</v>
      </c>
    </row>
    <row r="1017" spans="1:4" x14ac:dyDescent="0.2">
      <c r="A1017" s="196">
        <v>879</v>
      </c>
      <c r="B1017" s="197">
        <v>14127</v>
      </c>
      <c r="C1017" s="198" t="s">
        <v>271</v>
      </c>
      <c r="D1017" s="199">
        <v>1</v>
      </c>
    </row>
    <row r="1018" spans="1:4" x14ac:dyDescent="0.2">
      <c r="A1018" s="196">
        <v>880</v>
      </c>
      <c r="B1018" s="197">
        <v>14128</v>
      </c>
      <c r="C1018" s="198" t="s">
        <v>272</v>
      </c>
      <c r="D1018" s="199" t="s">
        <v>84</v>
      </c>
    </row>
    <row r="1019" spans="1:4" x14ac:dyDescent="0.2">
      <c r="A1019" s="196">
        <v>881</v>
      </c>
      <c r="B1019" s="197">
        <v>14129</v>
      </c>
      <c r="C1019" s="198" t="s">
        <v>271</v>
      </c>
      <c r="D1019" s="199">
        <v>2</v>
      </c>
    </row>
    <row r="1020" spans="1:4" x14ac:dyDescent="0.2">
      <c r="A1020" s="196">
        <v>881</v>
      </c>
      <c r="B1020" s="197">
        <v>14130</v>
      </c>
      <c r="C1020" s="198" t="s">
        <v>271</v>
      </c>
      <c r="D1020" s="199">
        <v>1</v>
      </c>
    </row>
    <row r="1021" spans="1:4" x14ac:dyDescent="0.2">
      <c r="A1021" s="196">
        <v>882</v>
      </c>
      <c r="B1021" s="197">
        <v>14131</v>
      </c>
      <c r="C1021" s="198" t="s">
        <v>272</v>
      </c>
      <c r="D1021" s="199" t="s">
        <v>84</v>
      </c>
    </row>
    <row r="1022" spans="1:4" x14ac:dyDescent="0.2">
      <c r="A1022" s="196">
        <v>883</v>
      </c>
      <c r="B1022" s="197">
        <v>14132</v>
      </c>
      <c r="C1022" s="198" t="s">
        <v>271</v>
      </c>
      <c r="D1022" s="199">
        <v>2</v>
      </c>
    </row>
    <row r="1023" spans="1:4" x14ac:dyDescent="0.2">
      <c r="A1023" s="196">
        <v>883</v>
      </c>
      <c r="B1023" s="197">
        <v>14133</v>
      </c>
      <c r="C1023" s="198" t="s">
        <v>271</v>
      </c>
      <c r="D1023" s="199">
        <v>1</v>
      </c>
    </row>
    <row r="1024" spans="1:4" x14ac:dyDescent="0.2">
      <c r="A1024" s="196">
        <v>884</v>
      </c>
      <c r="B1024" s="197">
        <v>14134</v>
      </c>
      <c r="C1024" s="198" t="s">
        <v>272</v>
      </c>
      <c r="D1024" s="199" t="s">
        <v>84</v>
      </c>
    </row>
    <row r="1025" spans="1:4" x14ac:dyDescent="0.2">
      <c r="A1025" s="196">
        <v>885</v>
      </c>
      <c r="B1025" s="197">
        <v>14135</v>
      </c>
      <c r="C1025" s="198" t="s">
        <v>271</v>
      </c>
      <c r="D1025" s="199">
        <v>2</v>
      </c>
    </row>
    <row r="1026" spans="1:4" x14ac:dyDescent="0.2">
      <c r="A1026" s="196">
        <v>885</v>
      </c>
      <c r="B1026" s="197">
        <v>14136</v>
      </c>
      <c r="C1026" s="198" t="s">
        <v>271</v>
      </c>
      <c r="D1026" s="199">
        <v>1</v>
      </c>
    </row>
    <row r="1027" spans="1:4" x14ac:dyDescent="0.2">
      <c r="A1027" s="196">
        <v>886</v>
      </c>
      <c r="B1027" s="197">
        <v>14137</v>
      </c>
      <c r="C1027" s="198" t="s">
        <v>272</v>
      </c>
      <c r="D1027" s="199" t="s">
        <v>84</v>
      </c>
    </row>
    <row r="1028" spans="1:4" x14ac:dyDescent="0.2">
      <c r="A1028" s="196">
        <v>887</v>
      </c>
      <c r="B1028" s="197">
        <v>14144</v>
      </c>
      <c r="C1028" s="198" t="s">
        <v>271</v>
      </c>
      <c r="D1028" s="199">
        <v>2</v>
      </c>
    </row>
    <row r="1029" spans="1:4" x14ac:dyDescent="0.2">
      <c r="A1029" s="196">
        <v>887</v>
      </c>
      <c r="B1029" s="197">
        <v>14145</v>
      </c>
      <c r="C1029" s="198" t="s">
        <v>271</v>
      </c>
      <c r="D1029" s="199">
        <v>1</v>
      </c>
    </row>
    <row r="1030" spans="1:4" x14ac:dyDescent="0.2">
      <c r="A1030" s="196">
        <v>888</v>
      </c>
      <c r="B1030" s="197">
        <v>14146</v>
      </c>
      <c r="C1030" s="198" t="s">
        <v>272</v>
      </c>
      <c r="D1030" s="199" t="s">
        <v>84</v>
      </c>
    </row>
    <row r="1031" spans="1:4" x14ac:dyDescent="0.2">
      <c r="A1031" s="196">
        <v>889</v>
      </c>
      <c r="B1031" s="197">
        <v>278</v>
      </c>
      <c r="C1031" s="198" t="s">
        <v>271</v>
      </c>
      <c r="D1031" s="199">
        <v>2</v>
      </c>
    </row>
    <row r="1032" spans="1:4" x14ac:dyDescent="0.2">
      <c r="A1032" s="196">
        <v>889</v>
      </c>
      <c r="B1032" s="197">
        <v>289</v>
      </c>
      <c r="C1032" s="198" t="s">
        <v>271</v>
      </c>
      <c r="D1032" s="199">
        <v>1</v>
      </c>
    </row>
    <row r="1033" spans="1:4" x14ac:dyDescent="0.2">
      <c r="A1033" s="196">
        <v>890</v>
      </c>
      <c r="B1033" s="197">
        <v>14028</v>
      </c>
      <c r="C1033" s="198" t="s">
        <v>272</v>
      </c>
      <c r="D1033" s="199" t="s">
        <v>84</v>
      </c>
    </row>
    <row r="1034" spans="1:4" x14ac:dyDescent="0.2">
      <c r="A1034" s="196">
        <v>891</v>
      </c>
      <c r="B1034" s="197">
        <v>14099</v>
      </c>
      <c r="C1034" s="198" t="s">
        <v>272</v>
      </c>
      <c r="D1034" s="199" t="s">
        <v>84</v>
      </c>
    </row>
    <row r="1035" spans="1:4" x14ac:dyDescent="0.2">
      <c r="A1035" s="196">
        <v>892</v>
      </c>
      <c r="B1035" s="197">
        <v>14119</v>
      </c>
      <c r="C1035" s="198" t="s">
        <v>272</v>
      </c>
      <c r="D1035" s="199" t="s">
        <v>84</v>
      </c>
    </row>
    <row r="1036" spans="1:4" x14ac:dyDescent="0.2">
      <c r="A1036" s="196">
        <v>893</v>
      </c>
      <c r="B1036" s="197">
        <v>14120</v>
      </c>
      <c r="C1036" s="198" t="s">
        <v>272</v>
      </c>
      <c r="D1036" s="199" t="s">
        <v>84</v>
      </c>
    </row>
    <row r="1037" spans="1:4" x14ac:dyDescent="0.2">
      <c r="A1037" s="196">
        <v>894</v>
      </c>
      <c r="B1037" s="197">
        <v>300</v>
      </c>
      <c r="C1037" s="198" t="s">
        <v>229</v>
      </c>
      <c r="D1037" s="199" t="s">
        <v>84</v>
      </c>
    </row>
    <row r="1038" spans="1:4" x14ac:dyDescent="0.2">
      <c r="A1038" s="196">
        <v>895</v>
      </c>
      <c r="B1038" s="197">
        <v>311</v>
      </c>
      <c r="C1038" s="198" t="s">
        <v>229</v>
      </c>
      <c r="D1038" s="199" t="s">
        <v>84</v>
      </c>
    </row>
    <row r="1039" spans="1:4" x14ac:dyDescent="0.2">
      <c r="A1039" s="196">
        <v>896</v>
      </c>
      <c r="B1039" s="197">
        <v>312</v>
      </c>
      <c r="C1039" s="198" t="s">
        <v>229</v>
      </c>
      <c r="D1039" s="199" t="s">
        <v>84</v>
      </c>
    </row>
    <row r="1040" spans="1:4" x14ac:dyDescent="0.2">
      <c r="A1040" s="196">
        <v>897</v>
      </c>
      <c r="B1040" s="197">
        <v>14097</v>
      </c>
      <c r="C1040" s="198" t="s">
        <v>272</v>
      </c>
      <c r="D1040" s="199" t="s">
        <v>84</v>
      </c>
    </row>
    <row r="1041" spans="1:4" x14ac:dyDescent="0.2">
      <c r="A1041" s="196">
        <v>898</v>
      </c>
      <c r="B1041" s="197">
        <v>14098</v>
      </c>
      <c r="C1041" s="198" t="s">
        <v>272</v>
      </c>
      <c r="D1041" s="199" t="s">
        <v>84</v>
      </c>
    </row>
    <row r="1042" spans="1:4" x14ac:dyDescent="0.2">
      <c r="A1042" s="196">
        <v>899</v>
      </c>
      <c r="B1042" s="197">
        <v>281</v>
      </c>
      <c r="C1042" s="198" t="s">
        <v>273</v>
      </c>
      <c r="D1042" s="199" t="s">
        <v>84</v>
      </c>
    </row>
    <row r="1043" spans="1:4" x14ac:dyDescent="0.2">
      <c r="A1043" s="196">
        <v>900</v>
      </c>
      <c r="B1043" s="197">
        <v>282</v>
      </c>
      <c r="C1043" s="198" t="s">
        <v>273</v>
      </c>
      <c r="D1043" s="199" t="s">
        <v>84</v>
      </c>
    </row>
    <row r="1044" spans="1:4" x14ac:dyDescent="0.2">
      <c r="A1044" s="196">
        <v>901</v>
      </c>
      <c r="B1044" s="197">
        <v>283</v>
      </c>
      <c r="C1044" s="198" t="s">
        <v>273</v>
      </c>
      <c r="D1044" s="199" t="s">
        <v>84</v>
      </c>
    </row>
    <row r="1045" spans="1:4" x14ac:dyDescent="0.2">
      <c r="A1045" s="196">
        <v>902</v>
      </c>
      <c r="B1045" s="197">
        <v>284</v>
      </c>
      <c r="C1045" s="198" t="s">
        <v>273</v>
      </c>
      <c r="D1045" s="199" t="s">
        <v>84</v>
      </c>
    </row>
    <row r="1046" spans="1:4" x14ac:dyDescent="0.2">
      <c r="A1046" s="196">
        <v>903</v>
      </c>
      <c r="B1046" s="197">
        <v>285</v>
      </c>
      <c r="C1046" s="198" t="s">
        <v>273</v>
      </c>
      <c r="D1046" s="199" t="s">
        <v>84</v>
      </c>
    </row>
    <row r="1047" spans="1:4" x14ac:dyDescent="0.2">
      <c r="A1047" s="196">
        <v>904</v>
      </c>
      <c r="B1047" s="197">
        <v>286</v>
      </c>
      <c r="C1047" s="198" t="s">
        <v>274</v>
      </c>
      <c r="D1047" s="199" t="s">
        <v>84</v>
      </c>
    </row>
    <row r="1048" spans="1:4" x14ac:dyDescent="0.2">
      <c r="A1048" s="196">
        <v>905</v>
      </c>
      <c r="B1048" s="197">
        <v>287</v>
      </c>
      <c r="C1048" s="198" t="s">
        <v>274</v>
      </c>
      <c r="D1048" s="199" t="s">
        <v>84</v>
      </c>
    </row>
    <row r="1049" spans="1:4" x14ac:dyDescent="0.2">
      <c r="A1049" s="196">
        <v>906</v>
      </c>
      <c r="B1049" s="197">
        <v>288</v>
      </c>
      <c r="C1049" s="198" t="s">
        <v>274</v>
      </c>
      <c r="D1049" s="199" t="s">
        <v>84</v>
      </c>
    </row>
    <row r="1050" spans="1:4" x14ac:dyDescent="0.2">
      <c r="A1050" s="196">
        <v>907</v>
      </c>
      <c r="B1050" s="197">
        <v>292</v>
      </c>
      <c r="C1050" s="198" t="s">
        <v>275</v>
      </c>
      <c r="D1050" s="199" t="s">
        <v>84</v>
      </c>
    </row>
    <row r="1051" spans="1:4" x14ac:dyDescent="0.2">
      <c r="A1051" s="196">
        <v>908</v>
      </c>
      <c r="B1051" s="197">
        <v>293</v>
      </c>
      <c r="C1051" s="198" t="s">
        <v>275</v>
      </c>
      <c r="D1051" s="199" t="s">
        <v>84</v>
      </c>
    </row>
    <row r="1052" spans="1:4" x14ac:dyDescent="0.2">
      <c r="A1052" s="196">
        <v>909</v>
      </c>
      <c r="B1052" s="197">
        <v>294</v>
      </c>
      <c r="C1052" s="198" t="s">
        <v>275</v>
      </c>
      <c r="D1052" s="199" t="s">
        <v>84</v>
      </c>
    </row>
    <row r="1053" spans="1:4" x14ac:dyDescent="0.2">
      <c r="A1053" s="196">
        <v>910</v>
      </c>
      <c r="B1053" s="197">
        <v>295</v>
      </c>
      <c r="C1053" s="198" t="s">
        <v>275</v>
      </c>
      <c r="D1053" s="199" t="s">
        <v>84</v>
      </c>
    </row>
    <row r="1054" spans="1:4" x14ac:dyDescent="0.2">
      <c r="A1054" s="196">
        <v>911</v>
      </c>
      <c r="B1054" s="197">
        <v>296</v>
      </c>
      <c r="C1054" s="198" t="s">
        <v>275</v>
      </c>
      <c r="D1054" s="199" t="s">
        <v>84</v>
      </c>
    </row>
    <row r="1055" spans="1:4" x14ac:dyDescent="0.2">
      <c r="A1055" s="196">
        <v>912</v>
      </c>
      <c r="B1055" s="197">
        <v>297</v>
      </c>
      <c r="C1055" s="198" t="s">
        <v>275</v>
      </c>
      <c r="D1055" s="199" t="s">
        <v>84</v>
      </c>
    </row>
    <row r="1056" spans="1:4" x14ac:dyDescent="0.2">
      <c r="A1056" s="196">
        <v>913</v>
      </c>
      <c r="B1056" s="197">
        <v>298</v>
      </c>
      <c r="C1056" s="198" t="s">
        <v>275</v>
      </c>
      <c r="D1056" s="199" t="s">
        <v>84</v>
      </c>
    </row>
    <row r="1057" spans="1:4" x14ac:dyDescent="0.2">
      <c r="A1057" s="196">
        <v>914</v>
      </c>
      <c r="B1057" s="197">
        <v>299</v>
      </c>
      <c r="C1057" s="198" t="s">
        <v>276</v>
      </c>
      <c r="D1057" s="199">
        <v>1</v>
      </c>
    </row>
    <row r="1058" spans="1:4" x14ac:dyDescent="0.2">
      <c r="A1058" s="196">
        <v>915</v>
      </c>
      <c r="B1058" s="197">
        <v>313</v>
      </c>
      <c r="C1058" s="198" t="s">
        <v>229</v>
      </c>
      <c r="D1058" s="199">
        <v>2</v>
      </c>
    </row>
    <row r="1059" spans="1:4" x14ac:dyDescent="0.2">
      <c r="A1059" s="196">
        <v>915</v>
      </c>
      <c r="B1059" s="197">
        <v>314</v>
      </c>
      <c r="C1059" s="198" t="s">
        <v>229</v>
      </c>
      <c r="D1059" s="199">
        <v>1</v>
      </c>
    </row>
    <row r="1060" spans="1:4" x14ac:dyDescent="0.2">
      <c r="A1060" s="196">
        <v>916</v>
      </c>
      <c r="B1060" s="197">
        <v>315</v>
      </c>
      <c r="C1060" s="198" t="s">
        <v>229</v>
      </c>
      <c r="D1060" s="199">
        <v>2</v>
      </c>
    </row>
    <row r="1061" spans="1:4" x14ac:dyDescent="0.2">
      <c r="A1061" s="196">
        <v>916</v>
      </c>
      <c r="B1061" s="197">
        <v>316</v>
      </c>
      <c r="C1061" s="198" t="s">
        <v>229</v>
      </c>
      <c r="D1061" s="199">
        <v>1</v>
      </c>
    </row>
    <row r="1062" spans="1:4" x14ac:dyDescent="0.2">
      <c r="A1062" s="196">
        <v>917</v>
      </c>
      <c r="B1062" s="197">
        <v>279</v>
      </c>
      <c r="C1062" s="198" t="s">
        <v>229</v>
      </c>
      <c r="D1062" s="199">
        <v>2</v>
      </c>
    </row>
    <row r="1063" spans="1:4" x14ac:dyDescent="0.2">
      <c r="A1063" s="196">
        <v>917</v>
      </c>
      <c r="B1063" s="197">
        <v>280</v>
      </c>
      <c r="C1063" s="198" t="s">
        <v>229</v>
      </c>
      <c r="D1063" s="199">
        <v>1</v>
      </c>
    </row>
    <row r="1064" spans="1:4" x14ac:dyDescent="0.2">
      <c r="A1064" s="196">
        <v>918</v>
      </c>
      <c r="B1064" s="197">
        <v>290</v>
      </c>
      <c r="C1064" s="198" t="s">
        <v>164</v>
      </c>
      <c r="D1064" s="199">
        <v>1</v>
      </c>
    </row>
    <row r="1065" spans="1:4" x14ac:dyDescent="0.2">
      <c r="A1065" s="196">
        <v>918</v>
      </c>
      <c r="B1065" s="197">
        <v>291</v>
      </c>
      <c r="C1065" s="198" t="s">
        <v>164</v>
      </c>
      <c r="D1065" s="199">
        <v>1</v>
      </c>
    </row>
    <row r="1066" spans="1:4" x14ac:dyDescent="0.2">
      <c r="A1066" s="196">
        <v>919</v>
      </c>
      <c r="B1066" s="197">
        <v>57</v>
      </c>
      <c r="C1066" s="198" t="s">
        <v>277</v>
      </c>
      <c r="D1066" s="199">
        <v>1</v>
      </c>
    </row>
    <row r="1067" spans="1:4" x14ac:dyDescent="0.2">
      <c r="A1067" s="196">
        <v>919</v>
      </c>
      <c r="B1067" s="197">
        <v>278</v>
      </c>
      <c r="C1067" s="198" t="s">
        <v>277</v>
      </c>
      <c r="D1067" s="199">
        <v>2</v>
      </c>
    </row>
    <row r="1068" spans="1:4" x14ac:dyDescent="0.2">
      <c r="A1068" s="196">
        <v>920</v>
      </c>
      <c r="B1068" s="197">
        <v>57</v>
      </c>
      <c r="C1068" s="198" t="s">
        <v>277</v>
      </c>
      <c r="D1068" s="199">
        <v>1</v>
      </c>
    </row>
    <row r="1069" spans="1:4" x14ac:dyDescent="0.2">
      <c r="A1069" s="196">
        <v>920</v>
      </c>
      <c r="B1069" s="197">
        <v>278</v>
      </c>
      <c r="C1069" s="198" t="s">
        <v>277</v>
      </c>
      <c r="D1069" s="199">
        <v>2</v>
      </c>
    </row>
    <row r="1070" spans="1:4" x14ac:dyDescent="0.2">
      <c r="A1070" s="196">
        <v>922</v>
      </c>
      <c r="B1070" s="197">
        <v>301</v>
      </c>
      <c r="C1070" s="198" t="s">
        <v>187</v>
      </c>
      <c r="D1070" s="199">
        <v>1</v>
      </c>
    </row>
    <row r="1071" spans="1:4" x14ac:dyDescent="0.2">
      <c r="A1071" s="196">
        <v>923</v>
      </c>
      <c r="B1071" s="197">
        <v>302</v>
      </c>
      <c r="C1071" s="198" t="s">
        <v>187</v>
      </c>
      <c r="D1071" s="199">
        <v>1</v>
      </c>
    </row>
    <row r="1072" spans="1:4" x14ac:dyDescent="0.2">
      <c r="A1072" s="196">
        <v>924</v>
      </c>
      <c r="B1072" s="197">
        <v>303</v>
      </c>
      <c r="C1072" s="198" t="s">
        <v>187</v>
      </c>
      <c r="D1072" s="199">
        <v>1</v>
      </c>
    </row>
    <row r="1073" spans="1:4" x14ac:dyDescent="0.2">
      <c r="A1073" s="196">
        <v>925</v>
      </c>
      <c r="B1073" s="197">
        <v>259</v>
      </c>
      <c r="C1073" s="198" t="s">
        <v>278</v>
      </c>
      <c r="D1073" s="199" t="s">
        <v>217</v>
      </c>
    </row>
    <row r="1074" spans="1:4" x14ac:dyDescent="0.2">
      <c r="A1074" s="196">
        <v>925</v>
      </c>
      <c r="B1074" s="197">
        <v>307</v>
      </c>
      <c r="C1074" s="198" t="s">
        <v>278</v>
      </c>
      <c r="D1074" s="199" t="s">
        <v>217</v>
      </c>
    </row>
    <row r="1075" spans="1:4" x14ac:dyDescent="0.2">
      <c r="A1075" s="196">
        <v>926</v>
      </c>
      <c r="B1075" s="197">
        <v>261</v>
      </c>
      <c r="C1075" s="198" t="s">
        <v>218</v>
      </c>
      <c r="D1075" s="199" t="s">
        <v>217</v>
      </c>
    </row>
    <row r="1076" spans="1:4" x14ac:dyDescent="0.2">
      <c r="A1076" s="196">
        <v>926</v>
      </c>
      <c r="B1076" s="197">
        <v>308</v>
      </c>
      <c r="C1076" s="198" t="s">
        <v>218</v>
      </c>
      <c r="D1076" s="199" t="s">
        <v>217</v>
      </c>
    </row>
    <row r="1077" spans="1:4" x14ac:dyDescent="0.2">
      <c r="A1077" s="196">
        <v>927</v>
      </c>
      <c r="B1077" s="197">
        <v>263</v>
      </c>
      <c r="C1077" s="198" t="s">
        <v>220</v>
      </c>
      <c r="D1077" s="199" t="s">
        <v>217</v>
      </c>
    </row>
    <row r="1078" spans="1:4" x14ac:dyDescent="0.2">
      <c r="A1078" s="196">
        <v>927</v>
      </c>
      <c r="B1078" s="197">
        <v>309</v>
      </c>
      <c r="C1078" s="198" t="s">
        <v>220</v>
      </c>
      <c r="D1078" s="199" t="s">
        <v>217</v>
      </c>
    </row>
    <row r="1079" spans="1:4" x14ac:dyDescent="0.2">
      <c r="A1079" s="196">
        <v>928</v>
      </c>
      <c r="B1079" s="197">
        <v>265</v>
      </c>
      <c r="C1079" s="198" t="s">
        <v>219</v>
      </c>
      <c r="D1079" s="199" t="s">
        <v>217</v>
      </c>
    </row>
    <row r="1080" spans="1:4" x14ac:dyDescent="0.2">
      <c r="A1080" s="196">
        <v>928</v>
      </c>
      <c r="B1080" s="197">
        <v>310</v>
      </c>
      <c r="C1080" s="198" t="s">
        <v>219</v>
      </c>
      <c r="D1080" s="199" t="s">
        <v>217</v>
      </c>
    </row>
    <row r="1081" spans="1:4" x14ac:dyDescent="0.2">
      <c r="A1081" s="196">
        <v>929</v>
      </c>
      <c r="B1081" s="197">
        <v>14041</v>
      </c>
      <c r="C1081" s="198" t="s">
        <v>273</v>
      </c>
      <c r="D1081" s="199" t="s">
        <v>84</v>
      </c>
    </row>
    <row r="1082" spans="1:4" x14ac:dyDescent="0.2">
      <c r="A1082" s="196">
        <v>930</v>
      </c>
      <c r="B1082" s="197">
        <v>14053</v>
      </c>
      <c r="C1082" s="198" t="s">
        <v>273</v>
      </c>
      <c r="D1082" s="199" t="s">
        <v>84</v>
      </c>
    </row>
    <row r="1083" spans="1:4" x14ac:dyDescent="0.2">
      <c r="A1083" s="196">
        <v>931</v>
      </c>
      <c r="B1083" s="197">
        <v>14056</v>
      </c>
      <c r="C1083" s="198" t="s">
        <v>273</v>
      </c>
      <c r="D1083" s="199" t="s">
        <v>84</v>
      </c>
    </row>
    <row r="1084" spans="1:4" x14ac:dyDescent="0.2">
      <c r="A1084" s="196">
        <v>932</v>
      </c>
      <c r="B1084" s="197">
        <v>191</v>
      </c>
      <c r="C1084" s="198" t="s">
        <v>279</v>
      </c>
      <c r="D1084" s="199">
        <v>2</v>
      </c>
    </row>
    <row r="1085" spans="1:4" x14ac:dyDescent="0.2">
      <c r="A1085" s="196">
        <v>932</v>
      </c>
      <c r="B1085" s="197">
        <v>353</v>
      </c>
      <c r="C1085" s="198" t="s">
        <v>279</v>
      </c>
      <c r="D1085" s="199">
        <v>1</v>
      </c>
    </row>
    <row r="1086" spans="1:4" x14ac:dyDescent="0.2">
      <c r="A1086" s="196">
        <v>932</v>
      </c>
      <c r="B1086" s="197">
        <v>354</v>
      </c>
      <c r="C1086" s="198" t="s">
        <v>279</v>
      </c>
      <c r="D1086" s="199">
        <v>1</v>
      </c>
    </row>
    <row r="1087" spans="1:4" x14ac:dyDescent="0.2">
      <c r="A1087" s="196">
        <v>932</v>
      </c>
      <c r="B1087" s="197">
        <v>355</v>
      </c>
      <c r="C1087" s="198" t="s">
        <v>279</v>
      </c>
      <c r="D1087" s="199">
        <v>1</v>
      </c>
    </row>
    <row r="1088" spans="1:4" x14ac:dyDescent="0.2">
      <c r="A1088" s="196">
        <v>933</v>
      </c>
      <c r="B1088" s="197">
        <v>14147</v>
      </c>
      <c r="C1088" s="198" t="s">
        <v>271</v>
      </c>
      <c r="D1088" s="199">
        <v>2</v>
      </c>
    </row>
    <row r="1089" spans="1:4" x14ac:dyDescent="0.2">
      <c r="A1089" s="196">
        <v>933</v>
      </c>
      <c r="B1089" s="197">
        <v>14148</v>
      </c>
      <c r="C1089" s="198" t="s">
        <v>271</v>
      </c>
      <c r="D1089" s="199">
        <v>1</v>
      </c>
    </row>
    <row r="1090" spans="1:4" x14ac:dyDescent="0.2">
      <c r="A1090" s="196">
        <v>934</v>
      </c>
      <c r="B1090" s="197">
        <v>14149</v>
      </c>
      <c r="C1090" s="198" t="s">
        <v>272</v>
      </c>
      <c r="D1090" s="199" t="s">
        <v>84</v>
      </c>
    </row>
    <row r="1091" spans="1:4" x14ac:dyDescent="0.2">
      <c r="A1091" s="196">
        <v>935</v>
      </c>
      <c r="B1091" s="197">
        <v>374</v>
      </c>
      <c r="C1091" s="198" t="s">
        <v>280</v>
      </c>
      <c r="D1091" s="199" t="s">
        <v>331</v>
      </c>
    </row>
    <row r="1092" spans="1:4" x14ac:dyDescent="0.2">
      <c r="A1092" s="196">
        <v>935</v>
      </c>
      <c r="B1092" s="197">
        <v>375</v>
      </c>
      <c r="C1092" s="198" t="s">
        <v>280</v>
      </c>
      <c r="D1092" s="199" t="s">
        <v>329</v>
      </c>
    </row>
    <row r="1093" spans="1:4" x14ac:dyDescent="0.2">
      <c r="A1093" s="196">
        <v>936</v>
      </c>
      <c r="B1093" s="197">
        <v>1422</v>
      </c>
      <c r="C1093" s="198" t="s">
        <v>280</v>
      </c>
      <c r="D1093" s="199">
        <v>1</v>
      </c>
    </row>
    <row r="1094" spans="1:4" x14ac:dyDescent="0.2">
      <c r="A1094" s="196">
        <v>936</v>
      </c>
      <c r="B1094" s="197">
        <v>1423</v>
      </c>
      <c r="C1094" s="198" t="s">
        <v>280</v>
      </c>
      <c r="D1094" s="199">
        <v>2</v>
      </c>
    </row>
    <row r="1095" spans="1:4" x14ac:dyDescent="0.2">
      <c r="A1095" s="196">
        <v>937</v>
      </c>
      <c r="B1095" s="197">
        <v>14150</v>
      </c>
      <c r="C1095" s="198" t="s">
        <v>280</v>
      </c>
      <c r="D1095" s="199">
        <v>2</v>
      </c>
    </row>
    <row r="1096" spans="1:4" x14ac:dyDescent="0.2">
      <c r="A1096" s="196">
        <v>937</v>
      </c>
      <c r="B1096" s="197">
        <v>14151</v>
      </c>
      <c r="C1096" s="198" t="s">
        <v>280</v>
      </c>
      <c r="D1096" s="199">
        <v>1</v>
      </c>
    </row>
    <row r="1097" spans="1:4" x14ac:dyDescent="0.2">
      <c r="A1097" s="196">
        <v>938</v>
      </c>
      <c r="B1097" s="197">
        <v>376</v>
      </c>
      <c r="C1097" s="198" t="s">
        <v>280</v>
      </c>
      <c r="D1097" s="199">
        <v>2</v>
      </c>
    </row>
    <row r="1098" spans="1:4" x14ac:dyDescent="0.2">
      <c r="A1098" s="196">
        <v>938</v>
      </c>
      <c r="B1098" s="197">
        <v>377</v>
      </c>
      <c r="C1098" s="198" t="s">
        <v>280</v>
      </c>
      <c r="D1098" s="199">
        <v>1</v>
      </c>
    </row>
    <row r="1099" spans="1:4" x14ac:dyDescent="0.2">
      <c r="A1099" s="196">
        <v>939</v>
      </c>
      <c r="B1099" s="197">
        <v>395</v>
      </c>
      <c r="C1099" s="198" t="s">
        <v>280</v>
      </c>
      <c r="D1099" s="199">
        <v>2</v>
      </c>
    </row>
    <row r="1100" spans="1:4" x14ac:dyDescent="0.2">
      <c r="A1100" s="196">
        <v>939</v>
      </c>
      <c r="B1100" s="197">
        <v>396</v>
      </c>
      <c r="C1100" s="198" t="s">
        <v>280</v>
      </c>
      <c r="D1100" s="199">
        <v>1</v>
      </c>
    </row>
    <row r="1101" spans="1:4" x14ac:dyDescent="0.2">
      <c r="A1101" s="196">
        <v>940</v>
      </c>
      <c r="B1101" s="197">
        <v>397</v>
      </c>
      <c r="C1101" s="198" t="s">
        <v>281</v>
      </c>
      <c r="D1101" s="199" t="s">
        <v>239</v>
      </c>
    </row>
    <row r="1102" spans="1:4" x14ac:dyDescent="0.2">
      <c r="A1102" s="196">
        <v>941</v>
      </c>
      <c r="B1102" s="197">
        <v>398</v>
      </c>
      <c r="C1102" s="198" t="s">
        <v>282</v>
      </c>
      <c r="D1102" s="199" t="s">
        <v>239</v>
      </c>
    </row>
    <row r="1103" spans="1:4" x14ac:dyDescent="0.2">
      <c r="A1103" s="196">
        <v>942</v>
      </c>
      <c r="B1103" s="197">
        <v>400</v>
      </c>
      <c r="C1103" s="198" t="s">
        <v>132</v>
      </c>
      <c r="D1103" s="199">
        <v>1</v>
      </c>
    </row>
    <row r="1104" spans="1:4" x14ac:dyDescent="0.2">
      <c r="A1104" s="196">
        <v>942</v>
      </c>
      <c r="B1104" s="197">
        <v>401</v>
      </c>
      <c r="C1104" s="198" t="s">
        <v>132</v>
      </c>
      <c r="D1104" s="199">
        <v>2</v>
      </c>
    </row>
    <row r="1105" spans="1:4" x14ac:dyDescent="0.2">
      <c r="A1105" s="196">
        <v>943</v>
      </c>
      <c r="B1105" s="197">
        <v>404</v>
      </c>
      <c r="C1105" s="198" t="s">
        <v>122</v>
      </c>
      <c r="D1105" s="199">
        <v>1</v>
      </c>
    </row>
    <row r="1106" spans="1:4" x14ac:dyDescent="0.2">
      <c r="A1106" s="196">
        <v>943</v>
      </c>
      <c r="B1106" s="197">
        <v>405</v>
      </c>
      <c r="C1106" s="198" t="s">
        <v>122</v>
      </c>
      <c r="D1106" s="199">
        <v>2</v>
      </c>
    </row>
    <row r="1107" spans="1:4" x14ac:dyDescent="0.2">
      <c r="A1107" s="196">
        <v>944</v>
      </c>
      <c r="B1107" s="197">
        <v>406</v>
      </c>
      <c r="C1107" s="198" t="s">
        <v>122</v>
      </c>
      <c r="D1107" s="199">
        <v>1</v>
      </c>
    </row>
    <row r="1108" spans="1:4" x14ac:dyDescent="0.2">
      <c r="A1108" s="196">
        <v>944</v>
      </c>
      <c r="B1108" s="197">
        <v>407</v>
      </c>
      <c r="C1108" s="198" t="s">
        <v>122</v>
      </c>
      <c r="D1108" s="199">
        <v>2</v>
      </c>
    </row>
    <row r="1109" spans="1:4" x14ac:dyDescent="0.2">
      <c r="A1109" s="196">
        <v>945</v>
      </c>
      <c r="B1109" s="197">
        <v>408</v>
      </c>
      <c r="C1109" s="198" t="s">
        <v>122</v>
      </c>
      <c r="D1109" s="199">
        <v>1</v>
      </c>
    </row>
    <row r="1110" spans="1:4" x14ac:dyDescent="0.2">
      <c r="A1110" s="196">
        <v>945</v>
      </c>
      <c r="B1110" s="197">
        <v>409</v>
      </c>
      <c r="C1110" s="198" t="s">
        <v>122</v>
      </c>
      <c r="D1110" s="199">
        <v>2</v>
      </c>
    </row>
    <row r="1111" spans="1:4" x14ac:dyDescent="0.2">
      <c r="A1111" s="196">
        <v>946</v>
      </c>
      <c r="B1111" s="197">
        <v>410</v>
      </c>
      <c r="C1111" s="198" t="s">
        <v>122</v>
      </c>
      <c r="D1111" s="199">
        <v>1</v>
      </c>
    </row>
    <row r="1112" spans="1:4" x14ac:dyDescent="0.2">
      <c r="A1112" s="196">
        <v>946</v>
      </c>
      <c r="B1112" s="197">
        <v>411</v>
      </c>
      <c r="C1112" s="198" t="s">
        <v>122</v>
      </c>
      <c r="D1112" s="199">
        <v>2</v>
      </c>
    </row>
    <row r="1113" spans="1:4" x14ac:dyDescent="0.2">
      <c r="A1113" s="196">
        <v>947</v>
      </c>
      <c r="B1113" s="197">
        <v>412</v>
      </c>
      <c r="C1113" s="198" t="s">
        <v>283</v>
      </c>
      <c r="D1113" s="199">
        <v>2</v>
      </c>
    </row>
    <row r="1114" spans="1:4" x14ac:dyDescent="0.2">
      <c r="A1114" s="196">
        <v>947</v>
      </c>
      <c r="B1114" s="197">
        <v>413</v>
      </c>
      <c r="C1114" s="198" t="s">
        <v>283</v>
      </c>
      <c r="D1114" s="199">
        <v>1</v>
      </c>
    </row>
    <row r="1115" spans="1:4" x14ac:dyDescent="0.2">
      <c r="A1115" s="196">
        <v>947</v>
      </c>
      <c r="B1115" s="197">
        <v>414</v>
      </c>
      <c r="C1115" s="198" t="s">
        <v>283</v>
      </c>
      <c r="D1115" s="199">
        <v>1</v>
      </c>
    </row>
    <row r="1116" spans="1:4" x14ac:dyDescent="0.2">
      <c r="A1116" s="196">
        <v>948</v>
      </c>
      <c r="B1116" s="197">
        <v>415</v>
      </c>
      <c r="C1116" s="198" t="s">
        <v>284</v>
      </c>
      <c r="D1116" s="199" t="s">
        <v>331</v>
      </c>
    </row>
    <row r="1117" spans="1:4" x14ac:dyDescent="0.2">
      <c r="A1117" s="196">
        <v>948</v>
      </c>
      <c r="B1117" s="197">
        <v>416</v>
      </c>
      <c r="C1117" s="198" t="s">
        <v>284</v>
      </c>
      <c r="D1117" s="199">
        <v>1</v>
      </c>
    </row>
    <row r="1118" spans="1:4" x14ac:dyDescent="0.2">
      <c r="A1118" s="196">
        <v>949</v>
      </c>
      <c r="B1118" s="197">
        <v>417</v>
      </c>
      <c r="C1118" s="198" t="s">
        <v>383</v>
      </c>
      <c r="D1118" s="199">
        <v>1</v>
      </c>
    </row>
    <row r="1119" spans="1:4" x14ac:dyDescent="0.2">
      <c r="A1119" s="196">
        <v>949</v>
      </c>
      <c r="B1119" s="197">
        <v>418</v>
      </c>
      <c r="C1119" s="198" t="s">
        <v>383</v>
      </c>
      <c r="D1119" s="199">
        <v>2</v>
      </c>
    </row>
    <row r="1120" spans="1:4" x14ac:dyDescent="0.2">
      <c r="A1120" s="196">
        <v>950</v>
      </c>
      <c r="B1120" s="197">
        <v>419</v>
      </c>
      <c r="C1120" s="198" t="s">
        <v>384</v>
      </c>
      <c r="D1120" s="199" t="s">
        <v>84</v>
      </c>
    </row>
    <row r="1121" spans="1:4" x14ac:dyDescent="0.2">
      <c r="A1121" s="196">
        <v>951</v>
      </c>
      <c r="B1121" s="197">
        <v>420</v>
      </c>
      <c r="C1121" s="198" t="s">
        <v>385</v>
      </c>
      <c r="D1121" s="199" t="s">
        <v>84</v>
      </c>
    </row>
    <row r="1122" spans="1:4" x14ac:dyDescent="0.2">
      <c r="A1122" s="196">
        <v>952</v>
      </c>
      <c r="B1122" s="197">
        <v>421</v>
      </c>
      <c r="C1122" s="198" t="s">
        <v>386</v>
      </c>
      <c r="D1122" s="199">
        <v>1</v>
      </c>
    </row>
    <row r="1123" spans="1:4" x14ac:dyDescent="0.2">
      <c r="A1123" s="196">
        <v>952</v>
      </c>
      <c r="B1123" s="197">
        <v>422</v>
      </c>
      <c r="C1123" s="198" t="s">
        <v>386</v>
      </c>
      <c r="D1123" s="199">
        <v>2</v>
      </c>
    </row>
    <row r="1124" spans="1:4" x14ac:dyDescent="0.2">
      <c r="A1124" s="196">
        <v>953</v>
      </c>
      <c r="B1124" s="197">
        <v>423</v>
      </c>
      <c r="C1124" s="198" t="s">
        <v>285</v>
      </c>
      <c r="D1124" s="199">
        <v>1</v>
      </c>
    </row>
    <row r="1125" spans="1:4" x14ac:dyDescent="0.2">
      <c r="A1125" s="196">
        <v>953</v>
      </c>
      <c r="B1125" s="197">
        <v>424</v>
      </c>
      <c r="C1125" s="198" t="s">
        <v>285</v>
      </c>
      <c r="D1125" s="199" t="s">
        <v>329</v>
      </c>
    </row>
    <row r="1126" spans="1:4" x14ac:dyDescent="0.2">
      <c r="A1126" s="196">
        <v>954</v>
      </c>
      <c r="B1126" s="197">
        <v>425</v>
      </c>
      <c r="C1126" s="198" t="s">
        <v>286</v>
      </c>
      <c r="D1126" s="199" t="s">
        <v>331</v>
      </c>
    </row>
    <row r="1127" spans="1:4" x14ac:dyDescent="0.2">
      <c r="A1127" s="196">
        <v>954</v>
      </c>
      <c r="B1127" s="197">
        <v>426</v>
      </c>
      <c r="C1127" s="198" t="s">
        <v>286</v>
      </c>
      <c r="D1127" s="199" t="s">
        <v>329</v>
      </c>
    </row>
    <row r="1128" spans="1:4" x14ac:dyDescent="0.2">
      <c r="A1128" s="196">
        <v>954</v>
      </c>
      <c r="B1128" s="197">
        <v>427</v>
      </c>
      <c r="C1128" s="198" t="s">
        <v>286</v>
      </c>
      <c r="D1128" s="199" t="s">
        <v>329</v>
      </c>
    </row>
    <row r="1129" spans="1:4" x14ac:dyDescent="0.2">
      <c r="A1129" s="196">
        <v>955</v>
      </c>
      <c r="B1129" s="197">
        <v>206</v>
      </c>
      <c r="C1129" s="198" t="s">
        <v>287</v>
      </c>
      <c r="D1129" s="199">
        <v>2</v>
      </c>
    </row>
    <row r="1130" spans="1:4" x14ac:dyDescent="0.2">
      <c r="A1130" s="196">
        <v>955</v>
      </c>
      <c r="B1130" s="197">
        <v>428</v>
      </c>
      <c r="C1130" s="198" t="s">
        <v>287</v>
      </c>
      <c r="D1130" s="199">
        <v>1</v>
      </c>
    </row>
    <row r="1131" spans="1:4" x14ac:dyDescent="0.2">
      <c r="A1131" s="196">
        <v>955</v>
      </c>
      <c r="B1131" s="197">
        <v>429</v>
      </c>
      <c r="C1131" s="198" t="s">
        <v>287</v>
      </c>
      <c r="D1131" s="199">
        <v>2</v>
      </c>
    </row>
    <row r="1132" spans="1:4" x14ac:dyDescent="0.2">
      <c r="A1132" s="196">
        <v>955</v>
      </c>
      <c r="B1132" s="197">
        <v>430</v>
      </c>
      <c r="C1132" s="198" t="s">
        <v>287</v>
      </c>
      <c r="D1132" s="199">
        <v>1</v>
      </c>
    </row>
    <row r="1133" spans="1:4" x14ac:dyDescent="0.2">
      <c r="A1133" s="196">
        <v>956</v>
      </c>
      <c r="B1133" s="197">
        <v>160</v>
      </c>
      <c r="C1133" s="198" t="s">
        <v>288</v>
      </c>
      <c r="D1133" s="199">
        <v>2</v>
      </c>
    </row>
    <row r="1134" spans="1:4" x14ac:dyDescent="0.2">
      <c r="A1134" s="196">
        <v>956</v>
      </c>
      <c r="B1134" s="197">
        <v>427</v>
      </c>
      <c r="C1134" s="198" t="s">
        <v>288</v>
      </c>
      <c r="D1134" s="199">
        <v>1</v>
      </c>
    </row>
    <row r="1135" spans="1:4" x14ac:dyDescent="0.2">
      <c r="A1135" s="196">
        <v>956</v>
      </c>
      <c r="B1135" s="197">
        <v>431</v>
      </c>
      <c r="C1135" s="198" t="s">
        <v>288</v>
      </c>
      <c r="D1135" s="199">
        <v>2</v>
      </c>
    </row>
    <row r="1136" spans="1:4" x14ac:dyDescent="0.2">
      <c r="A1136" s="196">
        <v>956</v>
      </c>
      <c r="B1136" s="197">
        <v>432</v>
      </c>
      <c r="C1136" s="198" t="s">
        <v>288</v>
      </c>
      <c r="D1136" s="199">
        <v>1</v>
      </c>
    </row>
    <row r="1137" spans="1:4" x14ac:dyDescent="0.2">
      <c r="A1137" s="196">
        <v>957</v>
      </c>
      <c r="B1137" s="197">
        <v>432</v>
      </c>
      <c r="C1137" s="198" t="s">
        <v>289</v>
      </c>
      <c r="D1137" s="199">
        <v>1</v>
      </c>
    </row>
    <row r="1138" spans="1:4" x14ac:dyDescent="0.2">
      <c r="A1138" s="196">
        <v>957</v>
      </c>
      <c r="B1138" s="197">
        <v>433</v>
      </c>
      <c r="C1138" s="198" t="s">
        <v>289</v>
      </c>
      <c r="D1138" s="199">
        <v>2</v>
      </c>
    </row>
    <row r="1139" spans="1:4" x14ac:dyDescent="0.2">
      <c r="A1139" s="196">
        <v>958</v>
      </c>
      <c r="B1139" s="197">
        <v>434</v>
      </c>
      <c r="C1139" s="198" t="s">
        <v>290</v>
      </c>
      <c r="D1139" s="199">
        <v>2</v>
      </c>
    </row>
    <row r="1140" spans="1:4" x14ac:dyDescent="0.2">
      <c r="A1140" s="196">
        <v>958</v>
      </c>
      <c r="B1140" s="197">
        <v>435</v>
      </c>
      <c r="C1140" s="198" t="s">
        <v>290</v>
      </c>
      <c r="D1140" s="199">
        <v>1</v>
      </c>
    </row>
    <row r="1141" spans="1:4" x14ac:dyDescent="0.2">
      <c r="A1141" s="196">
        <v>959</v>
      </c>
      <c r="B1141" s="197">
        <v>160</v>
      </c>
      <c r="C1141" s="198" t="s">
        <v>291</v>
      </c>
      <c r="D1141" s="199">
        <v>2</v>
      </c>
    </row>
    <row r="1142" spans="1:4" x14ac:dyDescent="0.2">
      <c r="A1142" s="196">
        <v>959</v>
      </c>
      <c r="B1142" s="197">
        <v>432</v>
      </c>
      <c r="C1142" s="198" t="s">
        <v>291</v>
      </c>
      <c r="D1142" s="199">
        <v>1</v>
      </c>
    </row>
    <row r="1143" spans="1:4" x14ac:dyDescent="0.2">
      <c r="A1143" s="196">
        <v>959</v>
      </c>
      <c r="B1143" s="197">
        <v>436</v>
      </c>
      <c r="C1143" s="198" t="s">
        <v>291</v>
      </c>
      <c r="D1143" s="199">
        <v>2</v>
      </c>
    </row>
    <row r="1144" spans="1:4" x14ac:dyDescent="0.2">
      <c r="A1144" s="196">
        <v>960</v>
      </c>
      <c r="B1144" s="197">
        <v>160</v>
      </c>
      <c r="C1144" s="198" t="s">
        <v>292</v>
      </c>
      <c r="D1144" s="199">
        <v>2</v>
      </c>
    </row>
    <row r="1145" spans="1:4" x14ac:dyDescent="0.2">
      <c r="A1145" s="196">
        <v>960</v>
      </c>
      <c r="B1145" s="197">
        <v>435</v>
      </c>
      <c r="C1145" s="198" t="s">
        <v>292</v>
      </c>
      <c r="D1145" s="199">
        <v>1</v>
      </c>
    </row>
    <row r="1146" spans="1:4" x14ac:dyDescent="0.2">
      <c r="A1146" s="196">
        <v>960</v>
      </c>
      <c r="B1146" s="197">
        <v>441</v>
      </c>
      <c r="C1146" s="198" t="s">
        <v>292</v>
      </c>
      <c r="D1146" s="199">
        <v>1</v>
      </c>
    </row>
    <row r="1147" spans="1:4" x14ac:dyDescent="0.2">
      <c r="A1147" s="196">
        <v>961</v>
      </c>
      <c r="B1147" s="197">
        <v>427</v>
      </c>
      <c r="C1147" s="198" t="s">
        <v>293</v>
      </c>
      <c r="D1147" s="199">
        <v>1</v>
      </c>
    </row>
    <row r="1148" spans="1:4" x14ac:dyDescent="0.2">
      <c r="A1148" s="196">
        <v>961</v>
      </c>
      <c r="B1148" s="197">
        <v>432</v>
      </c>
      <c r="C1148" s="198" t="s">
        <v>293</v>
      </c>
      <c r="D1148" s="199">
        <v>1</v>
      </c>
    </row>
    <row r="1149" spans="1:4" x14ac:dyDescent="0.2">
      <c r="A1149" s="196">
        <v>961</v>
      </c>
      <c r="B1149" s="197">
        <v>437</v>
      </c>
      <c r="C1149" s="198" t="s">
        <v>293</v>
      </c>
      <c r="D1149" s="199">
        <v>2</v>
      </c>
    </row>
    <row r="1150" spans="1:4" x14ac:dyDescent="0.2">
      <c r="A1150" s="196">
        <v>962</v>
      </c>
      <c r="B1150" s="197">
        <v>427</v>
      </c>
      <c r="C1150" s="198" t="s">
        <v>294</v>
      </c>
      <c r="D1150" s="199">
        <v>1</v>
      </c>
    </row>
    <row r="1151" spans="1:4" x14ac:dyDescent="0.2">
      <c r="A1151" s="196">
        <v>962</v>
      </c>
      <c r="B1151" s="197">
        <v>435</v>
      </c>
      <c r="C1151" s="198" t="s">
        <v>294</v>
      </c>
      <c r="D1151" s="199">
        <v>1</v>
      </c>
    </row>
    <row r="1152" spans="1:4" x14ac:dyDescent="0.2">
      <c r="A1152" s="196">
        <v>962</v>
      </c>
      <c r="B1152" s="197">
        <v>438</v>
      </c>
      <c r="C1152" s="198" t="s">
        <v>294</v>
      </c>
      <c r="D1152" s="199">
        <v>2</v>
      </c>
    </row>
    <row r="1153" spans="1:4" x14ac:dyDescent="0.2">
      <c r="A1153" s="196">
        <v>963</v>
      </c>
      <c r="B1153" s="197">
        <v>160</v>
      </c>
      <c r="C1153" s="198" t="s">
        <v>295</v>
      </c>
      <c r="D1153" s="199">
        <v>2</v>
      </c>
    </row>
    <row r="1154" spans="1:4" x14ac:dyDescent="0.2">
      <c r="A1154" s="196">
        <v>963</v>
      </c>
      <c r="B1154" s="197">
        <v>427</v>
      </c>
      <c r="C1154" s="198" t="s">
        <v>295</v>
      </c>
      <c r="D1154" s="199">
        <v>1</v>
      </c>
    </row>
    <row r="1155" spans="1:4" x14ac:dyDescent="0.2">
      <c r="A1155" s="196">
        <v>963</v>
      </c>
      <c r="B1155" s="197">
        <v>435</v>
      </c>
      <c r="C1155" s="198" t="s">
        <v>295</v>
      </c>
      <c r="D1155" s="199">
        <v>1</v>
      </c>
    </row>
    <row r="1156" spans="1:4" x14ac:dyDescent="0.2">
      <c r="A1156" s="196">
        <v>963</v>
      </c>
      <c r="B1156" s="197">
        <v>439</v>
      </c>
      <c r="C1156" s="198" t="s">
        <v>295</v>
      </c>
      <c r="D1156" s="199">
        <v>2</v>
      </c>
    </row>
    <row r="1157" spans="1:4" x14ac:dyDescent="0.2">
      <c r="A1157" s="196">
        <v>964</v>
      </c>
      <c r="B1157" s="197">
        <v>160</v>
      </c>
      <c r="C1157" s="198" t="s">
        <v>296</v>
      </c>
      <c r="D1157" s="199">
        <v>2</v>
      </c>
    </row>
    <row r="1158" spans="1:4" x14ac:dyDescent="0.2">
      <c r="A1158" s="196">
        <v>964</v>
      </c>
      <c r="B1158" s="197">
        <v>431</v>
      </c>
      <c r="C1158" s="198" t="s">
        <v>296</v>
      </c>
      <c r="D1158" s="199">
        <v>2</v>
      </c>
    </row>
    <row r="1159" spans="1:4" x14ac:dyDescent="0.2">
      <c r="A1159" s="196">
        <v>964</v>
      </c>
      <c r="B1159" s="197">
        <v>440</v>
      </c>
      <c r="C1159" s="198" t="s">
        <v>296</v>
      </c>
      <c r="D1159" s="199">
        <v>1</v>
      </c>
    </row>
    <row r="1160" spans="1:4" x14ac:dyDescent="0.2">
      <c r="A1160" s="196">
        <v>965</v>
      </c>
      <c r="B1160" s="197">
        <v>194</v>
      </c>
      <c r="C1160" s="198" t="s">
        <v>297</v>
      </c>
      <c r="D1160" s="199">
        <v>2</v>
      </c>
    </row>
    <row r="1161" spans="1:4" x14ac:dyDescent="0.2">
      <c r="A1161" s="196">
        <v>965</v>
      </c>
      <c r="B1161" s="197">
        <v>489</v>
      </c>
      <c r="C1161" s="198" t="s">
        <v>297</v>
      </c>
      <c r="D1161" s="199">
        <v>1</v>
      </c>
    </row>
    <row r="1162" spans="1:4" x14ac:dyDescent="0.2">
      <c r="A1162" s="196">
        <v>965</v>
      </c>
      <c r="B1162" s="197">
        <v>500</v>
      </c>
      <c r="C1162" s="198" t="s">
        <v>297</v>
      </c>
      <c r="D1162" s="199">
        <v>2</v>
      </c>
    </row>
    <row r="1163" spans="1:4" x14ac:dyDescent="0.2">
      <c r="A1163" s="196">
        <v>966</v>
      </c>
      <c r="B1163" s="197">
        <v>488</v>
      </c>
      <c r="C1163" s="198" t="s">
        <v>144</v>
      </c>
      <c r="D1163" s="199" t="s">
        <v>84</v>
      </c>
    </row>
    <row r="1164" spans="1:4" x14ac:dyDescent="0.2">
      <c r="A1164" s="196">
        <v>967</v>
      </c>
      <c r="B1164" s="197">
        <v>442</v>
      </c>
      <c r="C1164" s="198" t="s">
        <v>156</v>
      </c>
      <c r="D1164" s="199">
        <v>1</v>
      </c>
    </row>
    <row r="1165" spans="1:4" x14ac:dyDescent="0.2">
      <c r="A1165" s="196">
        <v>967</v>
      </c>
      <c r="B1165" s="197">
        <v>443</v>
      </c>
      <c r="C1165" s="198" t="s">
        <v>156</v>
      </c>
      <c r="D1165" s="199">
        <v>2</v>
      </c>
    </row>
    <row r="1166" spans="1:4" x14ac:dyDescent="0.2">
      <c r="A1166" s="196">
        <v>968</v>
      </c>
      <c r="B1166" s="197">
        <v>444</v>
      </c>
      <c r="C1166" s="198" t="s">
        <v>156</v>
      </c>
      <c r="D1166" s="199">
        <v>1</v>
      </c>
    </row>
    <row r="1167" spans="1:4" x14ac:dyDescent="0.2">
      <c r="A1167" s="196">
        <v>969</v>
      </c>
      <c r="B1167" s="197">
        <v>443</v>
      </c>
      <c r="C1167" s="198" t="s">
        <v>297</v>
      </c>
      <c r="D1167" s="199">
        <v>2</v>
      </c>
    </row>
    <row r="1168" spans="1:4" x14ac:dyDescent="0.2">
      <c r="A1168" s="196">
        <v>969</v>
      </c>
      <c r="B1168" s="197">
        <v>489</v>
      </c>
      <c r="C1168" s="198" t="s">
        <v>297</v>
      </c>
      <c r="D1168" s="199">
        <v>1</v>
      </c>
    </row>
    <row r="1169" spans="1:4" x14ac:dyDescent="0.2">
      <c r="A1169" s="196">
        <v>969</v>
      </c>
      <c r="B1169" s="197">
        <v>501</v>
      </c>
      <c r="C1169" s="198" t="s">
        <v>297</v>
      </c>
      <c r="D1169" s="199">
        <v>1</v>
      </c>
    </row>
    <row r="1170" spans="1:4" x14ac:dyDescent="0.2">
      <c r="A1170" s="196">
        <v>970</v>
      </c>
      <c r="B1170" s="197">
        <v>447</v>
      </c>
      <c r="C1170" s="198" t="s">
        <v>110</v>
      </c>
      <c r="D1170" s="199">
        <v>2</v>
      </c>
    </row>
    <row r="1171" spans="1:4" x14ac:dyDescent="0.2">
      <c r="A1171" s="196">
        <v>970</v>
      </c>
      <c r="B1171" s="197">
        <v>448</v>
      </c>
      <c r="C1171" s="198" t="s">
        <v>110</v>
      </c>
      <c r="D1171" s="199">
        <v>1</v>
      </c>
    </row>
    <row r="1172" spans="1:4" x14ac:dyDescent="0.2">
      <c r="A1172" s="196">
        <v>971</v>
      </c>
      <c r="B1172" s="197">
        <v>492</v>
      </c>
      <c r="C1172" s="198" t="s">
        <v>298</v>
      </c>
      <c r="D1172" s="199">
        <v>2</v>
      </c>
    </row>
    <row r="1173" spans="1:4" x14ac:dyDescent="0.2">
      <c r="A1173" s="196">
        <v>971</v>
      </c>
      <c r="B1173" s="197">
        <v>493</v>
      </c>
      <c r="C1173" s="198" t="s">
        <v>298</v>
      </c>
      <c r="D1173" s="199">
        <v>1</v>
      </c>
    </row>
    <row r="1174" spans="1:4" x14ac:dyDescent="0.2">
      <c r="A1174" s="196">
        <v>971</v>
      </c>
      <c r="B1174" s="197">
        <v>494</v>
      </c>
      <c r="C1174" s="198" t="s">
        <v>298</v>
      </c>
      <c r="D1174" s="199">
        <v>1</v>
      </c>
    </row>
    <row r="1175" spans="1:4" x14ac:dyDescent="0.2">
      <c r="A1175" s="196">
        <v>972</v>
      </c>
      <c r="B1175" s="197">
        <v>502</v>
      </c>
      <c r="C1175" s="198" t="s">
        <v>332</v>
      </c>
      <c r="D1175" s="199">
        <v>1</v>
      </c>
    </row>
    <row r="1176" spans="1:4" x14ac:dyDescent="0.2">
      <c r="A1176" s="196">
        <v>972</v>
      </c>
      <c r="B1176" s="197">
        <v>503</v>
      </c>
      <c r="C1176" s="198" t="s">
        <v>332</v>
      </c>
      <c r="D1176" s="199" t="s">
        <v>331</v>
      </c>
    </row>
    <row r="1177" spans="1:4" x14ac:dyDescent="0.2">
      <c r="A1177" s="196">
        <v>973</v>
      </c>
      <c r="B1177" s="197">
        <v>453</v>
      </c>
      <c r="C1177" s="198" t="s">
        <v>154</v>
      </c>
      <c r="D1177" s="199">
        <v>1</v>
      </c>
    </row>
    <row r="1178" spans="1:4" x14ac:dyDescent="0.2">
      <c r="A1178" s="196">
        <v>973</v>
      </c>
      <c r="B1178" s="197">
        <v>454</v>
      </c>
      <c r="C1178" s="198" t="s">
        <v>154</v>
      </c>
      <c r="D1178" s="199">
        <v>2</v>
      </c>
    </row>
    <row r="1179" spans="1:4" x14ac:dyDescent="0.2">
      <c r="A1179" s="196">
        <v>974</v>
      </c>
      <c r="B1179" s="197">
        <v>455</v>
      </c>
      <c r="C1179" s="198" t="s">
        <v>180</v>
      </c>
      <c r="D1179" s="199">
        <v>2</v>
      </c>
    </row>
    <row r="1180" spans="1:4" x14ac:dyDescent="0.2">
      <c r="A1180" s="196">
        <v>975</v>
      </c>
      <c r="B1180" s="197">
        <v>504</v>
      </c>
      <c r="C1180" s="198" t="s">
        <v>387</v>
      </c>
      <c r="D1180" s="199">
        <v>1</v>
      </c>
    </row>
    <row r="1181" spans="1:4" x14ac:dyDescent="0.2">
      <c r="A1181" s="196">
        <v>975</v>
      </c>
      <c r="B1181" s="197">
        <v>505</v>
      </c>
      <c r="C1181" s="198" t="s">
        <v>387</v>
      </c>
      <c r="D1181" s="199">
        <v>2</v>
      </c>
    </row>
    <row r="1182" spans="1:4" x14ac:dyDescent="0.2">
      <c r="A1182" s="196">
        <v>976</v>
      </c>
      <c r="B1182" s="197">
        <v>506</v>
      </c>
      <c r="C1182" s="198" t="s">
        <v>388</v>
      </c>
      <c r="D1182" s="199">
        <v>1</v>
      </c>
    </row>
    <row r="1183" spans="1:4" x14ac:dyDescent="0.2">
      <c r="A1183" s="196">
        <v>976</v>
      </c>
      <c r="B1183" s="197">
        <v>507</v>
      </c>
      <c r="C1183" s="198" t="s">
        <v>388</v>
      </c>
      <c r="D1183" s="199">
        <v>2</v>
      </c>
    </row>
    <row r="1184" spans="1:4" x14ac:dyDescent="0.2">
      <c r="A1184" s="196">
        <v>978</v>
      </c>
      <c r="B1184" s="197">
        <v>462</v>
      </c>
      <c r="C1184" s="198" t="s">
        <v>138</v>
      </c>
      <c r="D1184" s="199" t="s">
        <v>84</v>
      </c>
    </row>
    <row r="1185" spans="1:4" x14ac:dyDescent="0.2">
      <c r="A1185" s="196">
        <v>979</v>
      </c>
      <c r="B1185" s="197">
        <v>463</v>
      </c>
      <c r="C1185" s="198" t="s">
        <v>177</v>
      </c>
      <c r="D1185" s="199" t="s">
        <v>324</v>
      </c>
    </row>
    <row r="1186" spans="1:4" x14ac:dyDescent="0.2">
      <c r="A1186" s="196">
        <v>980</v>
      </c>
      <c r="B1186" s="197">
        <v>466</v>
      </c>
      <c r="C1186" s="198" t="s">
        <v>299</v>
      </c>
      <c r="D1186" s="199">
        <v>2</v>
      </c>
    </row>
    <row r="1187" spans="1:4" x14ac:dyDescent="0.2">
      <c r="A1187" s="196">
        <v>980</v>
      </c>
      <c r="B1187" s="197">
        <v>467</v>
      </c>
      <c r="C1187" s="198" t="s">
        <v>299</v>
      </c>
      <c r="D1187" s="199">
        <v>1</v>
      </c>
    </row>
    <row r="1188" spans="1:4" x14ac:dyDescent="0.2">
      <c r="A1188" s="196">
        <v>981</v>
      </c>
      <c r="B1188" s="197">
        <v>468</v>
      </c>
      <c r="C1188" s="198" t="s">
        <v>300</v>
      </c>
      <c r="D1188" s="199" t="s">
        <v>84</v>
      </c>
    </row>
    <row r="1189" spans="1:4" x14ac:dyDescent="0.2">
      <c r="A1189" s="196">
        <v>982</v>
      </c>
      <c r="B1189" s="197">
        <v>508</v>
      </c>
      <c r="C1189" s="198" t="s">
        <v>389</v>
      </c>
      <c r="D1189" s="199">
        <v>2</v>
      </c>
    </row>
    <row r="1190" spans="1:4" x14ac:dyDescent="0.2">
      <c r="A1190" s="196">
        <v>982</v>
      </c>
      <c r="B1190" s="197">
        <v>509</v>
      </c>
      <c r="C1190" s="198" t="s">
        <v>389</v>
      </c>
      <c r="D1190" s="199">
        <v>1</v>
      </c>
    </row>
    <row r="1191" spans="1:4" x14ac:dyDescent="0.2">
      <c r="A1191" s="196">
        <v>983</v>
      </c>
      <c r="B1191" s="197">
        <v>510</v>
      </c>
      <c r="C1191" s="198" t="s">
        <v>390</v>
      </c>
      <c r="D1191" s="199">
        <v>2</v>
      </c>
    </row>
    <row r="1192" spans="1:4" x14ac:dyDescent="0.2">
      <c r="A1192" s="196">
        <v>983</v>
      </c>
      <c r="B1192" s="197">
        <v>511</v>
      </c>
      <c r="C1192" s="198" t="s">
        <v>390</v>
      </c>
      <c r="D1192" s="199">
        <v>1</v>
      </c>
    </row>
    <row r="1193" spans="1:4" s="200" customFormat="1" x14ac:dyDescent="0.2">
      <c r="A1193" s="196">
        <v>984</v>
      </c>
      <c r="B1193" s="197">
        <v>512</v>
      </c>
      <c r="C1193" s="198" t="s">
        <v>408</v>
      </c>
      <c r="D1193" s="199">
        <v>1</v>
      </c>
    </row>
    <row r="1194" spans="1:4" s="200" customFormat="1" x14ac:dyDescent="0.2">
      <c r="A1194" s="196">
        <v>984</v>
      </c>
      <c r="B1194" s="197">
        <v>513</v>
      </c>
      <c r="C1194" s="198" t="s">
        <v>408</v>
      </c>
      <c r="D1194" s="199">
        <v>2</v>
      </c>
    </row>
    <row r="1195" spans="1:4" s="200" customFormat="1" x14ac:dyDescent="0.2">
      <c r="A1195" s="196">
        <v>985</v>
      </c>
      <c r="B1195" s="197">
        <v>514</v>
      </c>
      <c r="C1195" s="198" t="s">
        <v>409</v>
      </c>
      <c r="D1195" s="199">
        <v>1</v>
      </c>
    </row>
    <row r="1196" spans="1:4" s="200" customFormat="1" x14ac:dyDescent="0.2">
      <c r="A1196" s="196">
        <v>985</v>
      </c>
      <c r="B1196" s="197">
        <v>515</v>
      </c>
      <c r="C1196" s="198" t="s">
        <v>409</v>
      </c>
      <c r="D1196" s="199">
        <v>2</v>
      </c>
    </row>
    <row r="1197" spans="1:4" x14ac:dyDescent="0.2">
      <c r="A1197" s="196">
        <v>989</v>
      </c>
      <c r="B1197" s="197">
        <v>475</v>
      </c>
      <c r="C1197" s="198" t="s">
        <v>193</v>
      </c>
      <c r="D1197" s="199">
        <v>2</v>
      </c>
    </row>
    <row r="1198" spans="1:4" x14ac:dyDescent="0.2">
      <c r="A1198" s="196">
        <v>989</v>
      </c>
      <c r="B1198" s="197">
        <v>476</v>
      </c>
      <c r="C1198" s="198" t="s">
        <v>193</v>
      </c>
      <c r="D1198" s="199">
        <v>1</v>
      </c>
    </row>
    <row r="1199" spans="1:4" x14ac:dyDescent="0.2">
      <c r="A1199" s="196">
        <v>990</v>
      </c>
      <c r="B1199" s="197">
        <v>477</v>
      </c>
      <c r="C1199" s="198" t="s">
        <v>194</v>
      </c>
      <c r="D1199" s="199" t="s">
        <v>84</v>
      </c>
    </row>
    <row r="1200" spans="1:4" x14ac:dyDescent="0.2">
      <c r="A1200" s="196">
        <v>991</v>
      </c>
      <c r="B1200" s="197">
        <v>478</v>
      </c>
      <c r="C1200" s="198" t="s">
        <v>144</v>
      </c>
      <c r="D1200" s="199" t="s">
        <v>84</v>
      </c>
    </row>
    <row r="1201" spans="1:4" x14ac:dyDescent="0.2">
      <c r="A1201" s="196">
        <v>996</v>
      </c>
      <c r="B1201" s="197">
        <v>485</v>
      </c>
      <c r="C1201" s="198" t="s">
        <v>224</v>
      </c>
      <c r="D1201" s="199">
        <v>2</v>
      </c>
    </row>
    <row r="1202" spans="1:4" x14ac:dyDescent="0.2">
      <c r="A1202" s="196">
        <v>996</v>
      </c>
      <c r="B1202" s="197">
        <v>486</v>
      </c>
      <c r="C1202" s="198" t="s">
        <v>224</v>
      </c>
      <c r="D1202" s="199">
        <v>1</v>
      </c>
    </row>
    <row r="1203" spans="1:4" x14ac:dyDescent="0.2">
      <c r="A1203" s="196">
        <v>996</v>
      </c>
      <c r="B1203" s="197">
        <v>487</v>
      </c>
      <c r="C1203" s="198" t="s">
        <v>224</v>
      </c>
      <c r="D1203" s="199">
        <v>2</v>
      </c>
    </row>
    <row r="1204" spans="1:4" x14ac:dyDescent="0.2">
      <c r="A1204" s="196">
        <v>997</v>
      </c>
      <c r="B1204" s="197">
        <v>490</v>
      </c>
      <c r="C1204" s="198" t="s">
        <v>301</v>
      </c>
      <c r="D1204" s="199" t="s">
        <v>331</v>
      </c>
    </row>
    <row r="1205" spans="1:4" x14ac:dyDescent="0.2">
      <c r="A1205" s="196">
        <v>997</v>
      </c>
      <c r="B1205" s="197">
        <v>491</v>
      </c>
      <c r="C1205" s="198" t="s">
        <v>301</v>
      </c>
      <c r="D1205" s="199">
        <v>1</v>
      </c>
    </row>
  </sheetData>
  <mergeCells count="1">
    <mergeCell ref="A1:B1"/>
  </mergeCells>
  <hyperlinks>
    <hyperlink ref="A1" location="Overview!A1" display="Back to Overview"/>
    <hyperlink ref="A1:B1" location="Overview!A1" display="Back to Overview"/>
  </hyperlinks>
  <pageMargins left="0.74803149606299213" right="0.74803149606299213" top="0.98425196850393704" bottom="0.98425196850393704" header="0.51181102362204722" footer="0.51181102362204722"/>
  <pageSetup paperSize="9" scale="41" fitToHeight="0" orientation="portrait" r:id="rId1"/>
  <headerFooter differentFirst="1" scaleWithDoc="0">
    <oddFooter>&amp;C&amp;P of &amp;N</oddFooter>
    <firstHeader>&amp;LSSC TPP Unit Rate Lookup Table</firstHeader>
    <firstFooter>&amp;C&amp;P of &amp;N</first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Z24"/>
  <sheetViews>
    <sheetView topLeftCell="B1" zoomScaleNormal="100" workbookViewId="0">
      <selection activeCell="B10" sqref="B10"/>
    </sheetView>
  </sheetViews>
  <sheetFormatPr defaultRowHeight="12.75" x14ac:dyDescent="0.2"/>
  <cols>
    <col min="1" max="1" width="2.42578125" style="121" customWidth="1"/>
    <col min="2" max="2" width="33.7109375" style="121" customWidth="1"/>
    <col min="3" max="4" width="14.140625" style="121" customWidth="1"/>
    <col min="5" max="9" width="12.140625" style="121" customWidth="1"/>
    <col min="10" max="10" width="5.5703125" style="121" customWidth="1"/>
    <col min="11" max="11" width="5.28515625" style="121" customWidth="1"/>
    <col min="12" max="12" width="35.28515625" style="121" customWidth="1"/>
    <col min="13" max="20" width="11.7109375" style="121" customWidth="1"/>
    <col min="21" max="16384" width="9.140625" style="121"/>
  </cols>
  <sheetData>
    <row r="1" spans="1:156" x14ac:dyDescent="0.2">
      <c r="B1" s="122" t="s">
        <v>40</v>
      </c>
      <c r="J1" s="123"/>
      <c r="K1" s="123"/>
      <c r="L1" s="123"/>
      <c r="M1" s="123"/>
      <c r="N1" s="123"/>
      <c r="O1" s="123"/>
      <c r="P1" s="123"/>
      <c r="Q1" s="123"/>
      <c r="R1" s="123"/>
      <c r="S1" s="123"/>
      <c r="T1" s="123"/>
      <c r="U1" s="123"/>
      <c r="V1" s="123"/>
      <c r="W1" s="123"/>
      <c r="X1" s="123"/>
      <c r="Y1" s="123"/>
      <c r="Z1" s="123"/>
      <c r="AA1" s="123"/>
      <c r="AB1" s="123"/>
      <c r="AC1" s="123"/>
      <c r="AD1" s="123"/>
      <c r="AE1" s="123"/>
      <c r="AF1" s="123"/>
      <c r="AG1" s="123"/>
      <c r="AH1" s="123"/>
      <c r="AI1" s="123"/>
      <c r="AJ1" s="123"/>
      <c r="AK1" s="123"/>
      <c r="AL1" s="123"/>
      <c r="AM1" s="123"/>
      <c r="AN1" s="123"/>
      <c r="AO1" s="123"/>
      <c r="AP1" s="123"/>
      <c r="AQ1" s="123"/>
      <c r="AR1" s="123"/>
      <c r="AS1" s="123"/>
      <c r="AT1" s="123"/>
      <c r="AU1" s="123"/>
      <c r="AV1" s="123"/>
      <c r="AW1" s="123"/>
      <c r="AX1" s="123"/>
      <c r="AY1" s="123"/>
      <c r="AZ1" s="123"/>
      <c r="BA1" s="123"/>
      <c r="BB1" s="123"/>
      <c r="BC1" s="123"/>
      <c r="BD1" s="123"/>
      <c r="BE1" s="123"/>
      <c r="BF1" s="123"/>
      <c r="BG1" s="123"/>
      <c r="BH1" s="123"/>
      <c r="BI1" s="123"/>
      <c r="BJ1" s="123"/>
      <c r="BK1" s="123"/>
      <c r="BL1" s="123"/>
      <c r="BM1" s="123"/>
      <c r="BN1" s="123"/>
      <c r="BO1" s="123"/>
      <c r="BP1" s="123"/>
      <c r="BQ1" s="123"/>
      <c r="BR1" s="123"/>
      <c r="BS1" s="123"/>
      <c r="BT1" s="123"/>
      <c r="BU1" s="123"/>
      <c r="BV1" s="123"/>
      <c r="BW1" s="123"/>
      <c r="BX1" s="123"/>
      <c r="BY1" s="123"/>
      <c r="BZ1" s="123"/>
      <c r="CA1" s="123"/>
      <c r="CB1" s="123"/>
      <c r="CC1" s="123"/>
      <c r="CD1" s="123"/>
      <c r="CE1" s="123"/>
      <c r="CF1" s="123"/>
      <c r="CG1" s="123"/>
      <c r="CH1" s="123"/>
      <c r="CI1" s="123"/>
      <c r="CJ1" s="123"/>
      <c r="CK1" s="123"/>
      <c r="CL1" s="123"/>
      <c r="CM1" s="123"/>
      <c r="CN1" s="123"/>
      <c r="CO1" s="123"/>
      <c r="CP1" s="123"/>
      <c r="CQ1" s="123"/>
      <c r="CR1" s="123"/>
      <c r="CS1" s="123"/>
      <c r="CT1" s="123"/>
      <c r="CU1" s="123"/>
      <c r="CV1" s="123"/>
      <c r="CW1" s="123"/>
      <c r="CX1" s="123"/>
      <c r="CY1" s="123"/>
      <c r="CZ1" s="123"/>
      <c r="DA1" s="123"/>
      <c r="DB1" s="123"/>
      <c r="DC1" s="123"/>
      <c r="DD1" s="123"/>
      <c r="DE1" s="123"/>
      <c r="DF1" s="123"/>
      <c r="DG1" s="123"/>
      <c r="DH1" s="123"/>
      <c r="DI1" s="123"/>
      <c r="DJ1" s="123"/>
      <c r="DK1" s="123"/>
      <c r="DL1" s="123"/>
      <c r="DM1" s="123"/>
      <c r="DN1" s="123"/>
      <c r="DO1" s="123"/>
      <c r="DP1" s="123"/>
      <c r="DQ1" s="123"/>
      <c r="DR1" s="123"/>
      <c r="DS1" s="123"/>
      <c r="DT1" s="123"/>
      <c r="DU1" s="123"/>
      <c r="DV1" s="123"/>
      <c r="DW1" s="123"/>
      <c r="DX1" s="123"/>
      <c r="DY1" s="123"/>
      <c r="DZ1" s="123"/>
      <c r="EA1" s="123"/>
      <c r="EB1" s="123"/>
      <c r="EC1" s="123"/>
      <c r="ED1" s="123"/>
      <c r="EE1" s="123"/>
      <c r="EF1" s="123"/>
      <c r="EG1" s="123"/>
      <c r="EH1" s="123"/>
      <c r="EI1" s="123"/>
      <c r="EJ1" s="123"/>
      <c r="EK1" s="123"/>
      <c r="EL1" s="123"/>
      <c r="EM1" s="123"/>
      <c r="EN1" s="123"/>
      <c r="EO1" s="123"/>
      <c r="EP1" s="123"/>
      <c r="EQ1" s="123"/>
      <c r="ER1" s="123"/>
      <c r="ES1" s="123"/>
      <c r="ET1" s="123"/>
      <c r="EU1" s="123"/>
      <c r="EV1" s="123"/>
      <c r="EW1" s="123"/>
      <c r="EX1" s="123"/>
      <c r="EY1" s="123"/>
      <c r="EZ1" s="123"/>
    </row>
    <row r="2" spans="1:156" s="124" customFormat="1" ht="21.75" customHeight="1" x14ac:dyDescent="0.2">
      <c r="B2" s="332" t="str">
        <f>Overview!B4&amp; " - Effective from "&amp;TEXT(Overview!D4,"D MMMM YYYY")&amp;" - "&amp;Overview!E4</f>
        <v>Western Power Distribution (South West) plc - Effective from 1 April 2018 - Final</v>
      </c>
      <c r="C2" s="333"/>
      <c r="D2" s="333"/>
      <c r="E2" s="333"/>
      <c r="F2" s="333"/>
      <c r="G2" s="333"/>
      <c r="H2" s="333"/>
      <c r="I2" s="333"/>
      <c r="J2" s="333"/>
      <c r="K2" s="333"/>
      <c r="L2" s="333"/>
      <c r="M2" s="333"/>
      <c r="N2" s="333"/>
      <c r="O2" s="333"/>
      <c r="P2" s="333"/>
      <c r="Q2" s="333"/>
      <c r="R2" s="333"/>
      <c r="S2" s="333"/>
      <c r="T2" s="334"/>
      <c r="U2" s="123"/>
      <c r="V2" s="123"/>
      <c r="W2" s="123"/>
      <c r="X2" s="123"/>
      <c r="Y2" s="123"/>
      <c r="Z2" s="123"/>
      <c r="AA2" s="123"/>
      <c r="AB2" s="123"/>
      <c r="AC2" s="123"/>
      <c r="AD2" s="123"/>
      <c r="AE2" s="123"/>
      <c r="AF2" s="123"/>
      <c r="AG2" s="123"/>
      <c r="AH2" s="123"/>
      <c r="AI2" s="123"/>
      <c r="AJ2" s="123"/>
      <c r="AK2" s="123"/>
      <c r="AL2" s="123"/>
      <c r="AM2" s="123"/>
      <c r="AN2" s="123"/>
      <c r="AO2" s="123"/>
      <c r="AP2" s="123"/>
      <c r="AQ2" s="123"/>
      <c r="AR2" s="123"/>
      <c r="AS2" s="123"/>
      <c r="AT2" s="123"/>
      <c r="AU2" s="123"/>
      <c r="AV2" s="123"/>
      <c r="AW2" s="123"/>
      <c r="AX2" s="123"/>
      <c r="AY2" s="123"/>
      <c r="AZ2" s="123"/>
      <c r="BA2" s="123"/>
      <c r="BB2" s="123"/>
      <c r="BC2" s="123"/>
      <c r="BD2" s="123"/>
      <c r="BE2" s="123"/>
      <c r="BF2" s="123"/>
      <c r="BG2" s="123"/>
      <c r="BH2" s="123"/>
      <c r="BI2" s="123"/>
      <c r="BJ2" s="123"/>
      <c r="BK2" s="123"/>
      <c r="BL2" s="123"/>
      <c r="BM2" s="123"/>
      <c r="BN2" s="123"/>
      <c r="BO2" s="123"/>
      <c r="BP2" s="123"/>
      <c r="BQ2" s="123"/>
      <c r="BR2" s="123"/>
      <c r="BS2" s="123"/>
      <c r="BT2" s="123"/>
      <c r="BU2" s="123"/>
      <c r="BV2" s="123"/>
      <c r="BW2" s="123"/>
      <c r="BX2" s="123"/>
      <c r="BY2" s="123"/>
      <c r="BZ2" s="123"/>
      <c r="CA2" s="123"/>
      <c r="CB2" s="123"/>
      <c r="CC2" s="123"/>
      <c r="CD2" s="123"/>
      <c r="CE2" s="123"/>
      <c r="CF2" s="123"/>
      <c r="CG2" s="123"/>
      <c r="CH2" s="123"/>
      <c r="CI2" s="123"/>
      <c r="CJ2" s="123"/>
      <c r="CK2" s="123"/>
      <c r="CL2" s="123"/>
      <c r="CM2" s="123"/>
      <c r="CN2" s="123"/>
      <c r="CO2" s="123"/>
      <c r="CP2" s="123"/>
      <c r="CQ2" s="123"/>
      <c r="CR2" s="123"/>
      <c r="CS2" s="123"/>
      <c r="CT2" s="123"/>
      <c r="CU2" s="123"/>
      <c r="CV2" s="123"/>
      <c r="CW2" s="123"/>
      <c r="CX2" s="123"/>
      <c r="CY2" s="123"/>
      <c r="CZ2" s="123"/>
      <c r="DA2" s="123"/>
      <c r="DB2" s="123"/>
      <c r="DC2" s="123"/>
      <c r="DD2" s="123"/>
      <c r="DE2" s="123"/>
      <c r="DF2" s="123"/>
      <c r="DG2" s="123"/>
      <c r="DH2" s="123"/>
      <c r="DI2" s="123"/>
      <c r="DJ2" s="123"/>
      <c r="DK2" s="123"/>
      <c r="DL2" s="123"/>
      <c r="DM2" s="123"/>
      <c r="DN2" s="123"/>
      <c r="DO2" s="123"/>
      <c r="DP2" s="123"/>
      <c r="DQ2" s="123"/>
      <c r="DR2" s="123"/>
      <c r="DS2" s="123"/>
      <c r="DT2" s="123"/>
      <c r="DU2" s="123"/>
      <c r="DV2" s="123"/>
      <c r="DW2" s="123"/>
      <c r="DX2" s="123"/>
      <c r="DY2" s="123"/>
      <c r="DZ2" s="123"/>
      <c r="EA2" s="123"/>
      <c r="EB2" s="123"/>
      <c r="EC2" s="123"/>
      <c r="ED2" s="123"/>
      <c r="EE2" s="123"/>
      <c r="EF2" s="123"/>
      <c r="EG2" s="123"/>
      <c r="EH2" s="123"/>
      <c r="EI2" s="123"/>
      <c r="EJ2" s="123"/>
      <c r="EK2" s="123"/>
      <c r="EL2" s="123"/>
      <c r="EM2" s="123"/>
      <c r="EN2" s="123"/>
      <c r="EO2" s="123"/>
      <c r="EP2" s="123"/>
      <c r="EQ2" s="123"/>
      <c r="ER2" s="123"/>
      <c r="ES2" s="123"/>
      <c r="ET2" s="123"/>
      <c r="EU2" s="123"/>
      <c r="EV2" s="123"/>
      <c r="EW2" s="123"/>
      <c r="EX2" s="123"/>
      <c r="EY2" s="123"/>
      <c r="EZ2" s="123"/>
    </row>
    <row r="3" spans="1:156" s="126" customFormat="1" ht="9" customHeight="1" x14ac:dyDescent="0.2">
      <c r="A3" s="125"/>
      <c r="B3" s="125"/>
      <c r="C3" s="125"/>
      <c r="D3" s="125"/>
      <c r="E3" s="125"/>
      <c r="F3" s="125"/>
      <c r="G3" s="125"/>
      <c r="H3" s="125"/>
      <c r="I3" s="125"/>
      <c r="J3" s="125"/>
      <c r="K3" s="125"/>
      <c r="L3" s="123"/>
      <c r="M3" s="123"/>
      <c r="N3" s="123"/>
      <c r="O3" s="123"/>
      <c r="P3" s="123"/>
      <c r="Q3" s="123"/>
      <c r="R3" s="123"/>
      <c r="S3" s="123"/>
      <c r="T3" s="123"/>
      <c r="U3" s="123"/>
      <c r="V3" s="123"/>
      <c r="W3" s="123"/>
      <c r="X3" s="123"/>
      <c r="Y3" s="123"/>
      <c r="Z3" s="123"/>
      <c r="AA3" s="123"/>
      <c r="AB3" s="123"/>
      <c r="AC3" s="123"/>
      <c r="AD3" s="123"/>
      <c r="AE3" s="123"/>
      <c r="AF3" s="123"/>
      <c r="AG3" s="123"/>
      <c r="AH3" s="123"/>
      <c r="AI3" s="123"/>
      <c r="AJ3" s="123"/>
      <c r="AK3" s="123"/>
      <c r="AL3" s="123"/>
      <c r="AM3" s="123"/>
      <c r="AN3" s="123"/>
      <c r="AO3" s="123"/>
      <c r="AP3" s="123"/>
      <c r="AQ3" s="123"/>
      <c r="AR3" s="123"/>
      <c r="AS3" s="123"/>
      <c r="AT3" s="123"/>
      <c r="AU3" s="123"/>
      <c r="AV3" s="123"/>
      <c r="AW3" s="123"/>
      <c r="AX3" s="123"/>
      <c r="AY3" s="123"/>
      <c r="AZ3" s="123"/>
      <c r="BA3" s="123"/>
      <c r="BB3" s="123"/>
      <c r="BC3" s="123"/>
      <c r="BD3" s="123"/>
      <c r="BE3" s="123"/>
      <c r="BF3" s="123"/>
      <c r="BG3" s="123"/>
      <c r="BH3" s="123"/>
      <c r="BI3" s="123"/>
      <c r="BJ3" s="123"/>
      <c r="BK3" s="123"/>
      <c r="BL3" s="123"/>
      <c r="BM3" s="123"/>
      <c r="BN3" s="123"/>
      <c r="BO3" s="123"/>
      <c r="BP3" s="123"/>
      <c r="BQ3" s="123"/>
      <c r="BR3" s="123"/>
      <c r="BS3" s="123"/>
      <c r="BT3" s="123"/>
      <c r="BU3" s="123"/>
      <c r="BV3" s="123"/>
      <c r="BW3" s="123"/>
      <c r="BX3" s="123"/>
      <c r="BY3" s="123"/>
      <c r="BZ3" s="123"/>
      <c r="CA3" s="123"/>
      <c r="CB3" s="123"/>
      <c r="CC3" s="123"/>
      <c r="CD3" s="123"/>
      <c r="CE3" s="123"/>
      <c r="CF3" s="123"/>
      <c r="CG3" s="123"/>
      <c r="CH3" s="123"/>
      <c r="CI3" s="123"/>
      <c r="CJ3" s="123"/>
      <c r="CK3" s="123"/>
      <c r="CL3" s="123"/>
      <c r="CM3" s="123"/>
      <c r="CN3" s="123"/>
      <c r="CO3" s="123"/>
      <c r="CP3" s="123"/>
      <c r="CQ3" s="123"/>
      <c r="CR3" s="123"/>
      <c r="CS3" s="123"/>
      <c r="CT3" s="123"/>
      <c r="CU3" s="123"/>
      <c r="CV3" s="123"/>
      <c r="CW3" s="123"/>
      <c r="CX3" s="123"/>
      <c r="CY3" s="123"/>
      <c r="CZ3" s="123"/>
      <c r="DA3" s="123"/>
      <c r="DB3" s="123"/>
      <c r="DC3" s="123"/>
      <c r="DD3" s="123"/>
      <c r="DE3" s="123"/>
      <c r="DF3" s="123"/>
      <c r="DG3" s="123"/>
      <c r="DH3" s="123"/>
      <c r="DI3" s="123"/>
      <c r="DJ3" s="123"/>
      <c r="DK3" s="123"/>
      <c r="DL3" s="123"/>
      <c r="DM3" s="123"/>
      <c r="DN3" s="123"/>
      <c r="DO3" s="123"/>
      <c r="DP3" s="123"/>
      <c r="DQ3" s="123"/>
      <c r="DR3" s="123"/>
      <c r="DS3" s="123"/>
      <c r="DT3" s="123"/>
      <c r="DU3" s="123"/>
      <c r="DV3" s="123"/>
      <c r="DW3" s="123"/>
      <c r="DX3" s="123"/>
      <c r="DY3" s="123"/>
      <c r="DZ3" s="123"/>
      <c r="EA3" s="123"/>
      <c r="EB3" s="123"/>
      <c r="EC3" s="123"/>
      <c r="ED3" s="123"/>
      <c r="EE3" s="123"/>
      <c r="EF3" s="123"/>
      <c r="EG3" s="123"/>
      <c r="EH3" s="123"/>
      <c r="EI3" s="123"/>
      <c r="EJ3" s="123"/>
      <c r="EK3" s="123"/>
      <c r="EL3" s="123"/>
      <c r="EM3" s="123"/>
      <c r="EN3" s="123"/>
      <c r="EO3" s="123"/>
      <c r="EP3" s="123"/>
      <c r="EQ3" s="123"/>
      <c r="ER3" s="123"/>
      <c r="ES3" s="123"/>
      <c r="ET3" s="123"/>
      <c r="EU3" s="123"/>
      <c r="EV3" s="123"/>
      <c r="EW3" s="123"/>
      <c r="EX3" s="123"/>
      <c r="EY3" s="123"/>
      <c r="EZ3" s="123"/>
    </row>
    <row r="4" spans="1:156" ht="26.25" customHeight="1" x14ac:dyDescent="0.2">
      <c r="B4" s="335" t="s">
        <v>410</v>
      </c>
      <c r="C4" s="336"/>
      <c r="D4" s="336"/>
      <c r="E4" s="336"/>
      <c r="F4" s="336"/>
      <c r="G4" s="336"/>
      <c r="H4" s="336"/>
      <c r="I4" s="337"/>
      <c r="L4" s="335" t="s">
        <v>411</v>
      </c>
      <c r="M4" s="336"/>
      <c r="N4" s="336"/>
      <c r="O4" s="336"/>
      <c r="P4" s="336"/>
      <c r="Q4" s="336"/>
      <c r="R4" s="336"/>
      <c r="S4" s="336"/>
      <c r="T4" s="337"/>
    </row>
    <row r="5" spans="1:156" ht="18" customHeight="1" x14ac:dyDescent="0.2">
      <c r="B5" s="328" t="s">
        <v>412</v>
      </c>
      <c r="C5" s="328"/>
      <c r="D5" s="328"/>
      <c r="E5" s="328"/>
      <c r="F5" s="328"/>
      <c r="G5" s="328"/>
      <c r="H5" s="328"/>
      <c r="I5" s="328"/>
      <c r="L5" s="328" t="s">
        <v>413</v>
      </c>
      <c r="M5" s="328"/>
      <c r="N5" s="328"/>
      <c r="O5" s="328"/>
      <c r="P5" s="328"/>
      <c r="Q5" s="328"/>
      <c r="R5" s="328"/>
      <c r="S5" s="328"/>
      <c r="T5" s="328"/>
    </row>
    <row r="6" spans="1:156" s="127" customFormat="1" ht="27.75" customHeight="1" x14ac:dyDescent="0.2">
      <c r="B6" s="338" t="s">
        <v>414</v>
      </c>
      <c r="C6" s="338"/>
      <c r="D6" s="338"/>
      <c r="E6" s="338"/>
      <c r="F6" s="338"/>
      <c r="G6" s="338"/>
      <c r="H6" s="338"/>
      <c r="I6" s="338"/>
      <c r="L6" s="338" t="s">
        <v>415</v>
      </c>
      <c r="M6" s="338"/>
      <c r="N6" s="338"/>
      <c r="O6" s="338"/>
      <c r="P6" s="338"/>
      <c r="Q6" s="338"/>
      <c r="R6" s="338"/>
      <c r="S6" s="338"/>
      <c r="T6" s="338"/>
    </row>
    <row r="7" spans="1:156" ht="18" customHeight="1" x14ac:dyDescent="0.2">
      <c r="B7" s="328" t="s">
        <v>416</v>
      </c>
      <c r="C7" s="328"/>
      <c r="D7" s="328"/>
      <c r="E7" s="328"/>
      <c r="F7" s="328"/>
      <c r="G7" s="328"/>
      <c r="H7" s="328"/>
      <c r="I7" s="328"/>
      <c r="L7" s="328" t="s">
        <v>417</v>
      </c>
      <c r="M7" s="328"/>
      <c r="N7" s="328"/>
      <c r="O7" s="328"/>
      <c r="P7" s="328"/>
      <c r="Q7" s="328"/>
      <c r="R7" s="328"/>
      <c r="S7" s="328"/>
      <c r="T7" s="328"/>
    </row>
    <row r="8" spans="1:156" ht="8.25" customHeight="1" x14ac:dyDescent="0.2"/>
    <row r="9" spans="1:156" ht="63.75" x14ac:dyDescent="0.2">
      <c r="B9" s="202" t="s">
        <v>578</v>
      </c>
      <c r="C9" s="203" t="s">
        <v>476</v>
      </c>
      <c r="D9" s="203" t="s">
        <v>477</v>
      </c>
      <c r="E9" s="203" t="s">
        <v>478</v>
      </c>
      <c r="F9" s="203" t="s">
        <v>47</v>
      </c>
      <c r="G9" s="203" t="s">
        <v>48</v>
      </c>
      <c r="H9" s="203" t="s">
        <v>1029</v>
      </c>
      <c r="I9" s="203" t="s">
        <v>317</v>
      </c>
      <c r="L9" s="202" t="s">
        <v>579</v>
      </c>
      <c r="M9" s="203" t="s">
        <v>479</v>
      </c>
      <c r="N9" s="203" t="s">
        <v>372</v>
      </c>
      <c r="O9" s="203" t="s">
        <v>480</v>
      </c>
      <c r="P9" s="203" t="s">
        <v>481</v>
      </c>
      <c r="Q9" s="204" t="s">
        <v>482</v>
      </c>
      <c r="R9" s="204" t="s">
        <v>373</v>
      </c>
      <c r="S9" s="204" t="s">
        <v>483</v>
      </c>
      <c r="T9" s="204" t="s">
        <v>484</v>
      </c>
    </row>
    <row r="10" spans="1:156" ht="30" customHeight="1" x14ac:dyDescent="0.2">
      <c r="B10" s="130"/>
      <c r="C10" s="131" t="str">
        <f>IFERROR(VLOOKUP($B$10,'Annex 1 LV and HV charges'!$A:$K,4,FALSE),"")</f>
        <v/>
      </c>
      <c r="D10" s="132" t="str">
        <f>IFERROR(VLOOKUP($B$10,'Annex 1 LV and HV charges'!$A:$K,5,FALSE),"")</f>
        <v/>
      </c>
      <c r="E10" s="132" t="str">
        <f>IFERROR(VLOOKUP($B$10,'Annex 1 LV and HV charges'!$A:$K,6,FALSE),"")</f>
        <v/>
      </c>
      <c r="F10" s="133" t="str">
        <f>IFERROR(VLOOKUP($B$10,'Annex 1 LV and HV charges'!$A:$K,7,FALSE),"")</f>
        <v/>
      </c>
      <c r="G10" s="133" t="str">
        <f>IFERROR(VLOOKUP($B$10,'Annex 1 LV and HV charges'!$A:$K,8,FALSE),"")</f>
        <v/>
      </c>
      <c r="H10" s="133" t="str">
        <f>IFERROR(VLOOKUP($B$10,'Annex 1 LV and HV charges'!$A:$K,9,FALSE),"")</f>
        <v/>
      </c>
      <c r="I10" s="133" t="str">
        <f>IFERROR(VLOOKUP($B$10,'Annex 1 LV and HV charges'!$A:$K,10,FALSE),"")</f>
        <v/>
      </c>
      <c r="L10" s="130"/>
      <c r="M10" s="133" t="str">
        <f>IFERROR(VLOOKUP($L$10,'Annex 2 EHV charges'!$G:$O,2,FALSE),"")</f>
        <v/>
      </c>
      <c r="N10" s="133" t="str">
        <f>IFERROR(VLOOKUP($L$10,'Annex 2 EHV charges'!$G:$O,3,FALSE),"")</f>
        <v/>
      </c>
      <c r="O10" s="133" t="str">
        <f>IFERROR(VLOOKUP($L$10,'Annex 2 EHV charges'!$G:$O,4,FALSE),"")</f>
        <v/>
      </c>
      <c r="P10" s="133" t="str">
        <f>IFERROR(VLOOKUP($L$10,'Annex 2 EHV charges'!$G:$O,5,FALSE),"")</f>
        <v/>
      </c>
      <c r="Q10" s="134" t="str">
        <f>IFERROR(VLOOKUP($L$10,'Annex 2 EHV charges'!$G:$O,6,FALSE),"")</f>
        <v/>
      </c>
      <c r="R10" s="134" t="str">
        <f>IFERROR(VLOOKUP($L$10,'Annex 2 EHV charges'!$G:$O,7,FALSE),"")</f>
        <v/>
      </c>
      <c r="S10" s="134" t="str">
        <f>IFERROR(VLOOKUP($L$10,'Annex 2 EHV charges'!$G:$O,8,FALSE),"")</f>
        <v/>
      </c>
      <c r="T10" s="134" t="str">
        <f>IFERROR(VLOOKUP($L$10,'Annex 2 EHV charges'!$G:$O,9,FALSE),"")</f>
        <v/>
      </c>
    </row>
    <row r="11" spans="1:156" ht="7.5" customHeight="1" x14ac:dyDescent="0.2"/>
    <row r="12" spans="1:156" ht="88.5" customHeight="1" x14ac:dyDescent="0.2">
      <c r="B12" s="205" t="s">
        <v>418</v>
      </c>
      <c r="C12" s="203" t="s">
        <v>419</v>
      </c>
      <c r="D12" s="203" t="s">
        <v>420</v>
      </c>
      <c r="E12" s="203" t="s">
        <v>421</v>
      </c>
      <c r="F12" s="203" t="s">
        <v>422</v>
      </c>
      <c r="G12" s="203" t="s">
        <v>423</v>
      </c>
      <c r="H12" s="203" t="s">
        <v>1030</v>
      </c>
      <c r="I12" s="203" t="s">
        <v>424</v>
      </c>
      <c r="L12" s="205" t="s">
        <v>418</v>
      </c>
      <c r="M12" s="203" t="s">
        <v>425</v>
      </c>
      <c r="N12" s="203" t="s">
        <v>422</v>
      </c>
      <c r="O12" s="203" t="s">
        <v>426</v>
      </c>
      <c r="P12" s="203" t="s">
        <v>1030</v>
      </c>
      <c r="Q12" s="204" t="s">
        <v>427</v>
      </c>
      <c r="R12" s="204" t="s">
        <v>422</v>
      </c>
      <c r="S12" s="204" t="s">
        <v>428</v>
      </c>
      <c r="T12" s="204" t="s">
        <v>1030</v>
      </c>
    </row>
    <row r="13" spans="1:156" ht="30" customHeight="1" x14ac:dyDescent="0.2">
      <c r="B13" s="135" t="s">
        <v>429</v>
      </c>
      <c r="C13" s="136"/>
      <c r="D13" s="136"/>
      <c r="E13" s="136"/>
      <c r="F13" s="136"/>
      <c r="G13" s="136"/>
      <c r="H13" s="136"/>
      <c r="I13" s="136"/>
      <c r="L13" s="135" t="s">
        <v>429</v>
      </c>
      <c r="M13" s="137"/>
      <c r="N13" s="137"/>
      <c r="O13" s="137"/>
      <c r="P13" s="137"/>
      <c r="Q13" s="138"/>
      <c r="R13" s="138"/>
      <c r="S13" s="138"/>
      <c r="T13" s="138"/>
    </row>
    <row r="14" spans="1:156" ht="30" customHeight="1" x14ac:dyDescent="0.2">
      <c r="B14" s="139" t="s">
        <v>430</v>
      </c>
      <c r="C14" s="201"/>
      <c r="D14" s="201"/>
      <c r="E14" s="201"/>
      <c r="F14" s="201"/>
      <c r="G14" s="201"/>
      <c r="H14" s="201"/>
      <c r="I14" s="201"/>
      <c r="L14" s="139" t="s">
        <v>430</v>
      </c>
      <c r="M14" s="140">
        <f>M13</f>
        <v>0</v>
      </c>
      <c r="N14" s="140">
        <f t="shared" ref="N14:T14" si="0">N13</f>
        <v>0</v>
      </c>
      <c r="O14" s="140">
        <f t="shared" si="0"/>
        <v>0</v>
      </c>
      <c r="P14" s="140">
        <f t="shared" si="0"/>
        <v>0</v>
      </c>
      <c r="Q14" s="141">
        <f t="shared" si="0"/>
        <v>0</v>
      </c>
      <c r="R14" s="141">
        <f t="shared" si="0"/>
        <v>0</v>
      </c>
      <c r="S14" s="141">
        <f t="shared" si="0"/>
        <v>0</v>
      </c>
      <c r="T14" s="141">
        <f t="shared" si="0"/>
        <v>0</v>
      </c>
    </row>
    <row r="15" spans="1:156" ht="7.5" customHeight="1" x14ac:dyDescent="0.2"/>
    <row r="16" spans="1:156" ht="63.75" customHeight="1" x14ac:dyDescent="0.2">
      <c r="B16" s="205" t="s">
        <v>431</v>
      </c>
      <c r="C16" s="203" t="s">
        <v>432</v>
      </c>
      <c r="D16" s="203" t="s">
        <v>433</v>
      </c>
      <c r="E16" s="203" t="s">
        <v>434</v>
      </c>
      <c r="F16" s="203" t="s">
        <v>435</v>
      </c>
      <c r="G16" s="203" t="s">
        <v>436</v>
      </c>
      <c r="H16" s="203" t="s">
        <v>1033</v>
      </c>
      <c r="I16" s="203" t="s">
        <v>437</v>
      </c>
      <c r="L16" s="205" t="s">
        <v>431</v>
      </c>
      <c r="M16" s="203" t="s">
        <v>438</v>
      </c>
      <c r="N16" s="203" t="s">
        <v>439</v>
      </c>
      <c r="O16" s="203" t="s">
        <v>440</v>
      </c>
      <c r="P16" s="203" t="s">
        <v>1031</v>
      </c>
      <c r="Q16" s="204" t="s">
        <v>441</v>
      </c>
      <c r="R16" s="204" t="s">
        <v>442</v>
      </c>
      <c r="S16" s="204" t="s">
        <v>443</v>
      </c>
      <c r="T16" s="204" t="s">
        <v>1032</v>
      </c>
    </row>
    <row r="17" spans="2:20" ht="30" customHeight="1" x14ac:dyDescent="0.2">
      <c r="B17" s="135" t="s">
        <v>444</v>
      </c>
      <c r="C17" s="142" t="str">
        <f>IFERROR(C10*C13/100,"")</f>
        <v/>
      </c>
      <c r="D17" s="142" t="str">
        <f t="shared" ref="D17:H17" si="1">IFERROR(D10*D13/100,"")</f>
        <v/>
      </c>
      <c r="E17" s="142" t="str">
        <f t="shared" si="1"/>
        <v/>
      </c>
      <c r="F17" s="142" t="str">
        <f t="shared" si="1"/>
        <v/>
      </c>
      <c r="G17" s="142" t="str">
        <f>IFERROR(G10*G13*F13/100,"")</f>
        <v/>
      </c>
      <c r="H17" s="142" t="str">
        <f t="shared" si="1"/>
        <v/>
      </c>
      <c r="I17" s="142" t="str">
        <f>IFERROR(I10*I13*F13/100,"")</f>
        <v/>
      </c>
      <c r="L17" s="143" t="s">
        <v>444</v>
      </c>
      <c r="M17" s="142" t="str">
        <f>IFERROR(M10*M13/100,"")</f>
        <v/>
      </c>
      <c r="N17" s="142" t="str">
        <f>IFERROR(N10*N13/100,"")</f>
        <v/>
      </c>
      <c r="O17" s="142" t="str">
        <f>IFERROR(O10*O13*N13/100,"")</f>
        <v/>
      </c>
      <c r="P17" s="142" t="str">
        <f>IFERROR(P10*P13*N13/100,"")</f>
        <v/>
      </c>
      <c r="Q17" s="144" t="str">
        <f>IFERROR(Q10*Q13/100,"")</f>
        <v/>
      </c>
      <c r="R17" s="144" t="str">
        <f>IFERROR(R10*R13/100,"")</f>
        <v/>
      </c>
      <c r="S17" s="144" t="str">
        <f>IFERROR(S10*S13*R13/100,"")</f>
        <v/>
      </c>
      <c r="T17" s="144" t="str">
        <f>IFERROR(T10*T13*R13/100,"")</f>
        <v/>
      </c>
    </row>
    <row r="18" spans="2:20" ht="30" customHeight="1" x14ac:dyDescent="0.2">
      <c r="B18" s="139" t="s">
        <v>445</v>
      </c>
      <c r="C18" s="145" t="str">
        <f>IFERROR(C10*C14/100,"")</f>
        <v/>
      </c>
      <c r="D18" s="145" t="str">
        <f t="shared" ref="D18:H18" si="2">IFERROR(D10*D14/100,"")</f>
        <v/>
      </c>
      <c r="E18" s="145" t="str">
        <f t="shared" si="2"/>
        <v/>
      </c>
      <c r="F18" s="145" t="str">
        <f t="shared" si="2"/>
        <v/>
      </c>
      <c r="G18" s="145" t="str">
        <f>IFERROR(G10*G14*F14/100,"")</f>
        <v/>
      </c>
      <c r="H18" s="145" t="str">
        <f t="shared" si="2"/>
        <v/>
      </c>
      <c r="I18" s="145" t="str">
        <f>IFERROR(I10*I14*F14/100,"")</f>
        <v/>
      </c>
      <c r="L18" s="146" t="s">
        <v>445</v>
      </c>
      <c r="M18" s="145" t="str">
        <f>IFERROR(M10*M14/100,"")</f>
        <v/>
      </c>
      <c r="N18" s="145" t="str">
        <f t="shared" ref="N18" si="3">IFERROR(N10*N14/100,"")</f>
        <v/>
      </c>
      <c r="O18" s="145" t="str">
        <f>IFERROR(O10*O14*N14/100,"")</f>
        <v/>
      </c>
      <c r="P18" s="145" t="str">
        <f>IFERROR(P10*P14*N14/100,"")</f>
        <v/>
      </c>
      <c r="Q18" s="147" t="str">
        <f>IFERROR(Q10*Q14/100,"")</f>
        <v/>
      </c>
      <c r="R18" s="147" t="str">
        <f t="shared" ref="R18" si="4">IFERROR(R10*R14/100,"")</f>
        <v/>
      </c>
      <c r="S18" s="147" t="str">
        <f>IFERROR(S10*S14*R14/100,"")</f>
        <v/>
      </c>
      <c r="T18" s="147" t="str">
        <f>IFERROR(T10*T14*R14/100,"")</f>
        <v/>
      </c>
    </row>
    <row r="19" spans="2:20" ht="7.5" customHeight="1" x14ac:dyDescent="0.2"/>
    <row r="20" spans="2:20" ht="39.75" customHeight="1" x14ac:dyDescent="0.2">
      <c r="C20" s="148" t="s">
        <v>446</v>
      </c>
      <c r="M20" s="128" t="s">
        <v>447</v>
      </c>
      <c r="N20" s="129" t="s">
        <v>448</v>
      </c>
    </row>
    <row r="21" spans="2:20" ht="30" customHeight="1" x14ac:dyDescent="0.2">
      <c r="B21" s="135" t="s">
        <v>444</v>
      </c>
      <c r="C21" s="142">
        <f>SUM(C17:I17)</f>
        <v>0</v>
      </c>
      <c r="L21" s="135" t="s">
        <v>444</v>
      </c>
      <c r="M21" s="142">
        <f>SUM(M17:P17)</f>
        <v>0</v>
      </c>
      <c r="N21" s="144">
        <f>SUM(Q17:T17)</f>
        <v>0</v>
      </c>
    </row>
    <row r="22" spans="2:20" ht="30" customHeight="1" x14ac:dyDescent="0.2">
      <c r="B22" s="139" t="s">
        <v>445</v>
      </c>
      <c r="C22" s="145">
        <f>SUM(C18:I18)</f>
        <v>0</v>
      </c>
      <c r="L22" s="139" t="s">
        <v>445</v>
      </c>
      <c r="M22" s="145">
        <f>SUM(M18:P18)</f>
        <v>0</v>
      </c>
      <c r="N22" s="147">
        <f>SUM(Q18:T18)</f>
        <v>0</v>
      </c>
    </row>
    <row r="24" spans="2:20" ht="30.75" customHeight="1" x14ac:dyDescent="0.2">
      <c r="B24" s="329" t="s">
        <v>449</v>
      </c>
      <c r="C24" s="330"/>
      <c r="D24" s="331"/>
      <c r="L24" s="329" t="s">
        <v>450</v>
      </c>
      <c r="M24" s="330"/>
      <c r="N24" s="331"/>
    </row>
  </sheetData>
  <sheetProtection sheet="1" objects="1" scenarios="1"/>
  <dataConsolidate/>
  <mergeCells count="11">
    <mergeCell ref="B7:I7"/>
    <mergeCell ref="L7:T7"/>
    <mergeCell ref="B24:D24"/>
    <mergeCell ref="L24:N24"/>
    <mergeCell ref="B2:T2"/>
    <mergeCell ref="B4:I4"/>
    <mergeCell ref="L4:T4"/>
    <mergeCell ref="B5:I5"/>
    <mergeCell ref="L5:T5"/>
    <mergeCell ref="B6:I6"/>
    <mergeCell ref="L6:T6"/>
  </mergeCells>
  <conditionalFormatting sqref="C9:I9">
    <cfRule type="expression" dxfId="8" priority="9">
      <formula>OR(C10="",C10=0)</formula>
    </cfRule>
  </conditionalFormatting>
  <conditionalFormatting sqref="M9:P9">
    <cfRule type="expression" dxfId="7" priority="8">
      <formula>OR(M10="",M10=0)</formula>
    </cfRule>
  </conditionalFormatting>
  <conditionalFormatting sqref="Q9:T9">
    <cfRule type="expression" dxfId="6" priority="7">
      <formula>OR(Q10="",Q10=0)</formula>
    </cfRule>
  </conditionalFormatting>
  <conditionalFormatting sqref="C12:I12">
    <cfRule type="expression" dxfId="5" priority="6">
      <formula>OR(C10="",C10=0)</formula>
    </cfRule>
  </conditionalFormatting>
  <conditionalFormatting sqref="M12:P12">
    <cfRule type="expression" dxfId="4" priority="5">
      <formula>OR(M10="",M10=0)</formula>
    </cfRule>
  </conditionalFormatting>
  <conditionalFormatting sqref="Q12:T12">
    <cfRule type="expression" dxfId="3" priority="4">
      <formula>OR(Q10="",Q10=0)</formula>
    </cfRule>
  </conditionalFormatting>
  <conditionalFormatting sqref="C16:I16">
    <cfRule type="expression" dxfId="2" priority="3">
      <formula>OR(C10="",C10=0)</formula>
    </cfRule>
  </conditionalFormatting>
  <conditionalFormatting sqref="M16:P16">
    <cfRule type="expression" dxfId="1" priority="2">
      <formula>OR(M10="",M10=0)</formula>
    </cfRule>
  </conditionalFormatting>
  <conditionalFormatting sqref="Q16:T16">
    <cfRule type="expression" dxfId="0" priority="1">
      <formula>OR(Q10="",Q10=0)</formula>
    </cfRule>
  </conditionalFormatting>
  <hyperlinks>
    <hyperlink ref="B1" location="Overview!A1" display="Back to Overview"/>
  </hyperlinks>
  <pageMargins left="0.7" right="0.7" top="0.75" bottom="0.75" header="0.3" footer="0.3"/>
  <pageSetup paperSize="9" orientation="portrait" r:id="rId1"/>
  <ignoredErrors>
    <ignoredError sqref="G17:G18" formula="1"/>
  </ignoredErrors>
  <drawing r:id="rId2"/>
  <extLst>
    <ext xmlns:x14="http://schemas.microsoft.com/office/spreadsheetml/2009/9/main" uri="{CCE6A557-97BC-4b89-ADB6-D9C93CAAB3DF}">
      <x14:dataValidations xmlns:xm="http://schemas.microsoft.com/office/excel/2006/main" count="2">
        <x14:dataValidation type="list" errorStyle="information" allowBlank="1" showInputMessage="1" showErrorMessage="1" promptTitle="Tariff selection" prompt="Choose tariff from drop down list">
          <x14:formula1>
            <xm:f>'Annex 1 LV and HV charges'!$A$14:$A$45</xm:f>
          </x14:formula1>
          <xm:sqref>B10</xm:sqref>
        </x14:dataValidation>
        <x14:dataValidation type="list" errorStyle="information" allowBlank="1" showInputMessage="1" showErrorMessage="1" promptTitle="Choose site" prompt="Select the EHV site that you would like to calculate charges.">
          <x14:formula1>
            <xm:f>'Annex 2 EHV charges'!$G$11:$G$511</xm:f>
          </x14:formula1>
          <xm:sqref>L10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N45"/>
  <sheetViews>
    <sheetView tabSelected="1" view="pageBreakPreview" zoomScale="70" zoomScaleNormal="70" zoomScaleSheetLayoutView="70" workbookViewId="0">
      <selection activeCell="F53" sqref="F53"/>
    </sheetView>
  </sheetViews>
  <sheetFormatPr defaultRowHeight="27.75" customHeight="1" x14ac:dyDescent="0.2"/>
  <cols>
    <col min="1" max="1" width="49" style="2" bestFit="1" customWidth="1"/>
    <col min="2" max="2" width="17.5703125" style="3" customWidth="1"/>
    <col min="3" max="3" width="6.85546875" style="2" customWidth="1"/>
    <col min="4" max="4" width="13" style="2" customWidth="1"/>
    <col min="5" max="5" width="16.140625" style="3" customWidth="1"/>
    <col min="6" max="7" width="14.5703125" style="3" customWidth="1"/>
    <col min="8" max="9" width="14.85546875" style="9" customWidth="1"/>
    <col min="10" max="10" width="14.85546875" style="5" customWidth="1"/>
    <col min="11" max="11" width="14.5703125" style="6" customWidth="1"/>
    <col min="12" max="12" width="1.42578125" style="4" customWidth="1"/>
    <col min="13" max="13" width="15.5703125" style="4" customWidth="1"/>
    <col min="14" max="19" width="15.5703125" style="2" customWidth="1"/>
    <col min="20" max="16384" width="9.140625" style="2"/>
  </cols>
  <sheetData>
    <row r="1" spans="1:14" ht="27.75" customHeight="1" x14ac:dyDescent="0.2">
      <c r="A1" s="15" t="s">
        <v>40</v>
      </c>
      <c r="B1" s="256" t="s">
        <v>597</v>
      </c>
      <c r="C1" s="257"/>
      <c r="D1" s="257"/>
    </row>
    <row r="2" spans="1:14" ht="27" customHeight="1" x14ac:dyDescent="0.2">
      <c r="A2" s="258" t="str">
        <f>Overview!B4&amp; " - Effective from "&amp;TEXT(Overview!D4,"D MMMM YYYY")&amp;" - "&amp;Overview!E4&amp;" LV and HV charges"</f>
        <v>Western Power Distribution (South West) plc - Effective from 1 April 2018 - Final LV and HV charges</v>
      </c>
      <c r="B2" s="258"/>
      <c r="C2" s="258"/>
      <c r="D2" s="258"/>
      <c r="E2" s="258"/>
      <c r="F2" s="258"/>
      <c r="G2" s="258"/>
      <c r="H2" s="258"/>
      <c r="I2" s="258"/>
      <c r="J2" s="258"/>
      <c r="K2" s="258"/>
    </row>
    <row r="3" spans="1:14" s="92" customFormat="1" ht="15" customHeight="1" x14ac:dyDescent="0.2">
      <c r="A3" s="90"/>
      <c r="B3" s="90"/>
      <c r="C3" s="90"/>
      <c r="D3" s="90"/>
      <c r="E3" s="90"/>
      <c r="F3" s="90"/>
      <c r="G3" s="90"/>
      <c r="H3" s="90"/>
      <c r="I3" s="90"/>
      <c r="J3" s="90"/>
      <c r="K3" s="90"/>
      <c r="L3" s="91"/>
      <c r="M3" s="91"/>
    </row>
    <row r="4" spans="1:14" ht="18" customHeight="1" x14ac:dyDescent="0.2">
      <c r="A4" s="266" t="s">
        <v>381</v>
      </c>
      <c r="B4" s="267"/>
      <c r="C4" s="267"/>
      <c r="D4" s="267"/>
      <c r="E4" s="268"/>
      <c r="F4" s="90"/>
      <c r="G4" s="266" t="s">
        <v>380</v>
      </c>
      <c r="H4" s="267"/>
      <c r="I4" s="267"/>
      <c r="J4" s="267"/>
      <c r="K4" s="268"/>
    </row>
    <row r="5" spans="1:14" ht="25.5" x14ac:dyDescent="0.2">
      <c r="A5" s="206" t="s">
        <v>33</v>
      </c>
      <c r="B5" s="207" t="s">
        <v>374</v>
      </c>
      <c r="C5" s="259" t="s">
        <v>375</v>
      </c>
      <c r="D5" s="260"/>
      <c r="E5" s="208" t="s">
        <v>376</v>
      </c>
      <c r="F5" s="90"/>
      <c r="G5" s="263"/>
      <c r="H5" s="264"/>
      <c r="I5" s="209" t="s">
        <v>378</v>
      </c>
      <c r="J5" s="210" t="s">
        <v>379</v>
      </c>
      <c r="K5" s="208" t="s">
        <v>376</v>
      </c>
      <c r="L5" s="90"/>
      <c r="N5" s="4"/>
    </row>
    <row r="6" spans="1:14" ht="43.5" customHeight="1" x14ac:dyDescent="0.2">
      <c r="A6" s="107" t="s">
        <v>400</v>
      </c>
      <c r="B6" s="220" t="s">
        <v>584</v>
      </c>
      <c r="C6" s="261" t="s">
        <v>585</v>
      </c>
      <c r="D6" s="261"/>
      <c r="E6" s="221" t="s">
        <v>586</v>
      </c>
      <c r="F6" s="90"/>
      <c r="G6" s="265" t="s">
        <v>580</v>
      </c>
      <c r="H6" s="265"/>
      <c r="I6" s="220" t="s">
        <v>589</v>
      </c>
      <c r="J6" s="223" t="s">
        <v>585</v>
      </c>
      <c r="K6" s="223" t="s">
        <v>586</v>
      </c>
      <c r="L6" s="90"/>
      <c r="N6" s="4"/>
    </row>
    <row r="7" spans="1:14" ht="43.5" customHeight="1" x14ac:dyDescent="0.2">
      <c r="A7" s="107" t="s">
        <v>401</v>
      </c>
      <c r="B7" s="222"/>
      <c r="C7" s="262" t="s">
        <v>587</v>
      </c>
      <c r="D7" s="262"/>
      <c r="E7" s="223" t="s">
        <v>588</v>
      </c>
      <c r="F7" s="90"/>
      <c r="G7" s="265" t="s">
        <v>581</v>
      </c>
      <c r="H7" s="265"/>
      <c r="I7" s="222"/>
      <c r="J7" s="223" t="s">
        <v>590</v>
      </c>
      <c r="K7" s="223" t="s">
        <v>586</v>
      </c>
      <c r="L7" s="90"/>
      <c r="N7" s="4"/>
    </row>
    <row r="8" spans="1:14" ht="25.5" x14ac:dyDescent="0.2">
      <c r="A8" s="215" t="s">
        <v>34</v>
      </c>
      <c r="B8" s="269" t="s">
        <v>35</v>
      </c>
      <c r="C8" s="269"/>
      <c r="D8" s="269"/>
      <c r="E8" s="269"/>
      <c r="F8" s="90"/>
      <c r="G8" s="265" t="s">
        <v>401</v>
      </c>
      <c r="H8" s="265"/>
      <c r="I8" s="222"/>
      <c r="J8" s="223" t="s">
        <v>587</v>
      </c>
      <c r="K8" s="223" t="s">
        <v>588</v>
      </c>
      <c r="L8" s="90"/>
      <c r="N8" s="4"/>
    </row>
    <row r="9" spans="1:14" s="86" customFormat="1" ht="18" customHeight="1" x14ac:dyDescent="0.2">
      <c r="A9" s="216"/>
      <c r="B9" s="216"/>
      <c r="C9" s="273"/>
      <c r="D9" s="273"/>
      <c r="E9" s="216"/>
      <c r="F9" s="90"/>
      <c r="G9" s="275" t="s">
        <v>34</v>
      </c>
      <c r="H9" s="275"/>
      <c r="I9" s="276" t="s">
        <v>35</v>
      </c>
      <c r="J9" s="277"/>
      <c r="K9" s="278"/>
      <c r="L9" s="90"/>
      <c r="M9" s="68"/>
      <c r="N9" s="68"/>
    </row>
    <row r="10" spans="1:14" s="92" customFormat="1" ht="18" x14ac:dyDescent="0.2">
      <c r="A10" s="109"/>
      <c r="B10" s="274"/>
      <c r="C10" s="274"/>
      <c r="D10" s="274"/>
      <c r="E10" s="274"/>
      <c r="F10" s="90"/>
      <c r="G10" s="270"/>
      <c r="H10" s="270"/>
      <c r="I10" s="110"/>
      <c r="J10" s="110"/>
      <c r="K10" s="110"/>
      <c r="L10" s="90"/>
      <c r="M10" s="91"/>
      <c r="N10" s="91"/>
    </row>
    <row r="11" spans="1:14" s="92" customFormat="1" ht="18" x14ac:dyDescent="0.2">
      <c r="A11" s="90"/>
      <c r="B11" s="90"/>
      <c r="C11" s="90"/>
      <c r="D11" s="90"/>
      <c r="E11" s="90"/>
      <c r="F11" s="90"/>
      <c r="G11" s="272"/>
      <c r="H11" s="272"/>
      <c r="I11" s="271"/>
      <c r="J11" s="271"/>
      <c r="K11" s="271"/>
      <c r="L11" s="91"/>
      <c r="M11" s="91"/>
    </row>
    <row r="12" spans="1:14" s="92" customFormat="1" ht="18" x14ac:dyDescent="0.2">
      <c r="A12" s="90"/>
      <c r="B12" s="90"/>
      <c r="C12" s="90"/>
      <c r="D12" s="90"/>
      <c r="E12" s="90"/>
      <c r="F12" s="90"/>
      <c r="G12" s="90"/>
      <c r="H12" s="90"/>
      <c r="I12" s="90"/>
      <c r="J12" s="90"/>
      <c r="K12" s="90"/>
      <c r="L12" s="91"/>
      <c r="M12" s="91"/>
    </row>
    <row r="13" spans="1:14" ht="63.75" customHeight="1" x14ac:dyDescent="0.2">
      <c r="A13" s="29" t="s">
        <v>598</v>
      </c>
      <c r="B13" s="232" t="s">
        <v>45</v>
      </c>
      <c r="C13" s="232" t="s">
        <v>46</v>
      </c>
      <c r="D13" s="232" t="s">
        <v>476</v>
      </c>
      <c r="E13" s="232" t="s">
        <v>477</v>
      </c>
      <c r="F13" s="232" t="s">
        <v>478</v>
      </c>
      <c r="G13" s="232" t="s">
        <v>47</v>
      </c>
      <c r="H13" s="232" t="s">
        <v>48</v>
      </c>
      <c r="I13" s="232" t="s">
        <v>1029</v>
      </c>
      <c r="J13" s="29" t="s">
        <v>317</v>
      </c>
      <c r="K13" s="232" t="s">
        <v>21</v>
      </c>
    </row>
    <row r="14" spans="1:14" ht="28.5" customHeight="1" x14ac:dyDescent="0.2">
      <c r="A14" s="18" t="s">
        <v>0</v>
      </c>
      <c r="B14" s="149" t="s">
        <v>1120</v>
      </c>
      <c r="C14" s="78">
        <v>1</v>
      </c>
      <c r="D14" s="43">
        <v>2.6960000000000002</v>
      </c>
      <c r="E14" s="46">
        <v>0</v>
      </c>
      <c r="F14" s="46">
        <v>0</v>
      </c>
      <c r="G14" s="45">
        <v>5.17</v>
      </c>
      <c r="H14" s="46">
        <v>0</v>
      </c>
      <c r="I14" s="46">
        <v>0</v>
      </c>
      <c r="J14" s="67">
        <v>0</v>
      </c>
      <c r="K14" s="47"/>
    </row>
    <row r="15" spans="1:14" ht="28.5" customHeight="1" x14ac:dyDescent="0.2">
      <c r="A15" s="18" t="s">
        <v>1</v>
      </c>
      <c r="B15" s="149" t="s">
        <v>1121</v>
      </c>
      <c r="C15" s="78">
        <v>2</v>
      </c>
      <c r="D15" s="43">
        <v>3.0350000000000001</v>
      </c>
      <c r="E15" s="43">
        <v>1.4339999999999999</v>
      </c>
      <c r="F15" s="46">
        <v>0</v>
      </c>
      <c r="G15" s="45">
        <v>5.17</v>
      </c>
      <c r="H15" s="46">
        <v>0</v>
      </c>
      <c r="I15" s="46">
        <v>0</v>
      </c>
      <c r="J15" s="67">
        <v>0</v>
      </c>
      <c r="K15" s="47"/>
    </row>
    <row r="16" spans="1:14" ht="28.5" customHeight="1" x14ac:dyDescent="0.2">
      <c r="A16" s="18" t="s">
        <v>11</v>
      </c>
      <c r="B16" s="149">
        <v>430</v>
      </c>
      <c r="C16" s="78">
        <v>2</v>
      </c>
      <c r="D16" s="43">
        <v>1.4159999999999999</v>
      </c>
      <c r="E16" s="46">
        <v>0</v>
      </c>
      <c r="F16" s="46">
        <v>0</v>
      </c>
      <c r="G16" s="46">
        <v>0</v>
      </c>
      <c r="H16" s="46">
        <v>0</v>
      </c>
      <c r="I16" s="46">
        <v>0</v>
      </c>
      <c r="J16" s="67">
        <v>0</v>
      </c>
      <c r="K16" s="47"/>
    </row>
    <row r="17" spans="1:11" ht="28.5" customHeight="1" x14ac:dyDescent="0.2">
      <c r="A17" s="18" t="s">
        <v>12</v>
      </c>
      <c r="B17" s="233">
        <v>110</v>
      </c>
      <c r="C17" s="78">
        <v>3</v>
      </c>
      <c r="D17" s="43">
        <v>2.4590000000000001</v>
      </c>
      <c r="E17" s="46">
        <v>0</v>
      </c>
      <c r="F17" s="46">
        <v>0</v>
      </c>
      <c r="G17" s="45">
        <v>8.3699999999999992</v>
      </c>
      <c r="H17" s="46">
        <v>0</v>
      </c>
      <c r="I17" s="46">
        <v>0</v>
      </c>
      <c r="J17" s="67">
        <v>0</v>
      </c>
      <c r="K17" s="47"/>
    </row>
    <row r="18" spans="1:11" ht="28.5" customHeight="1" x14ac:dyDescent="0.2">
      <c r="A18" s="18" t="s">
        <v>13</v>
      </c>
      <c r="B18" s="149">
        <v>210</v>
      </c>
      <c r="C18" s="78">
        <v>4</v>
      </c>
      <c r="D18" s="43">
        <v>2.66</v>
      </c>
      <c r="E18" s="43">
        <v>1.429</v>
      </c>
      <c r="F18" s="46">
        <v>0</v>
      </c>
      <c r="G18" s="45">
        <v>8.3699999999999992</v>
      </c>
      <c r="H18" s="46">
        <v>0</v>
      </c>
      <c r="I18" s="46">
        <v>0</v>
      </c>
      <c r="J18" s="67">
        <v>0</v>
      </c>
      <c r="K18" s="47"/>
    </row>
    <row r="19" spans="1:11" ht="28.5" customHeight="1" x14ac:dyDescent="0.2">
      <c r="A19" s="18" t="s">
        <v>14</v>
      </c>
      <c r="B19" s="149">
        <v>251</v>
      </c>
      <c r="C19" s="78">
        <v>4</v>
      </c>
      <c r="D19" s="43">
        <v>1.4239999999999999</v>
      </c>
      <c r="E19" s="46">
        <v>0</v>
      </c>
      <c r="F19" s="46">
        <v>0</v>
      </c>
      <c r="G19" s="46">
        <v>0</v>
      </c>
      <c r="H19" s="46">
        <v>0</v>
      </c>
      <c r="I19" s="46">
        <v>0</v>
      </c>
      <c r="J19" s="67">
        <v>0</v>
      </c>
      <c r="K19" s="47"/>
    </row>
    <row r="20" spans="1:11" ht="28.5" customHeight="1" x14ac:dyDescent="0.2">
      <c r="A20" s="18" t="s">
        <v>2</v>
      </c>
      <c r="B20" s="233">
        <v>570</v>
      </c>
      <c r="C20" s="78" t="s">
        <v>20</v>
      </c>
      <c r="D20" s="43">
        <v>2.5179999999999998</v>
      </c>
      <c r="E20" s="43">
        <v>1.403</v>
      </c>
      <c r="F20" s="46">
        <v>0</v>
      </c>
      <c r="G20" s="45">
        <v>37.15</v>
      </c>
      <c r="H20" s="46">
        <v>0</v>
      </c>
      <c r="I20" s="46">
        <v>0</v>
      </c>
      <c r="J20" s="67">
        <v>0</v>
      </c>
      <c r="K20" s="47"/>
    </row>
    <row r="21" spans="1:11" ht="28.5" customHeight="1" x14ac:dyDescent="0.2">
      <c r="A21" s="18" t="s">
        <v>15</v>
      </c>
      <c r="B21" s="233">
        <v>540</v>
      </c>
      <c r="C21" s="78" t="s">
        <v>20</v>
      </c>
      <c r="D21" s="43">
        <v>2.39</v>
      </c>
      <c r="E21" s="43">
        <v>1.39</v>
      </c>
      <c r="F21" s="46">
        <v>0</v>
      </c>
      <c r="G21" s="45">
        <v>25.77</v>
      </c>
      <c r="H21" s="46">
        <v>0</v>
      </c>
      <c r="I21" s="46">
        <v>0</v>
      </c>
      <c r="J21" s="67">
        <v>0</v>
      </c>
      <c r="K21" s="65"/>
    </row>
    <row r="22" spans="1:11" ht="28.5" customHeight="1" x14ac:dyDescent="0.2">
      <c r="A22" s="18" t="s">
        <v>462</v>
      </c>
      <c r="B22" s="233">
        <v>202</v>
      </c>
      <c r="C22" s="78">
        <v>0</v>
      </c>
      <c r="D22" s="51">
        <v>13.893000000000001</v>
      </c>
      <c r="E22" s="48">
        <v>1.806</v>
      </c>
      <c r="F22" s="49">
        <v>1.42</v>
      </c>
      <c r="G22" s="45">
        <v>5.17</v>
      </c>
      <c r="H22" s="46">
        <v>0</v>
      </c>
      <c r="I22" s="46">
        <v>0</v>
      </c>
      <c r="J22" s="67">
        <v>0</v>
      </c>
      <c r="K22" s="65"/>
    </row>
    <row r="23" spans="1:11" ht="28.5" customHeight="1" x14ac:dyDescent="0.2">
      <c r="A23" s="18" t="s">
        <v>463</v>
      </c>
      <c r="B23" s="233">
        <v>203</v>
      </c>
      <c r="C23" s="78">
        <v>0</v>
      </c>
      <c r="D23" s="51">
        <v>14.143000000000001</v>
      </c>
      <c r="E23" s="48">
        <v>1.8169999999999999</v>
      </c>
      <c r="F23" s="49">
        <v>1.423</v>
      </c>
      <c r="G23" s="45">
        <v>8.3699999999999992</v>
      </c>
      <c r="H23" s="46">
        <v>0</v>
      </c>
      <c r="I23" s="46">
        <v>0</v>
      </c>
      <c r="J23" s="67">
        <v>0</v>
      </c>
      <c r="K23" s="65"/>
    </row>
    <row r="24" spans="1:11" ht="28.5" customHeight="1" x14ac:dyDescent="0.2">
      <c r="A24" s="18" t="s">
        <v>17</v>
      </c>
      <c r="B24" s="47">
        <v>570</v>
      </c>
      <c r="C24" s="78">
        <v>0</v>
      </c>
      <c r="D24" s="51">
        <v>10.317</v>
      </c>
      <c r="E24" s="48">
        <v>1.617</v>
      </c>
      <c r="F24" s="49">
        <v>1.3759999999999999</v>
      </c>
      <c r="G24" s="45">
        <v>11.81</v>
      </c>
      <c r="H24" s="45">
        <v>3.05</v>
      </c>
      <c r="I24" s="66">
        <v>6.95</v>
      </c>
      <c r="J24" s="43">
        <v>0.151</v>
      </c>
      <c r="K24" s="47"/>
    </row>
    <row r="25" spans="1:11" ht="28.5" customHeight="1" x14ac:dyDescent="0.2">
      <c r="A25" s="18" t="s">
        <v>18</v>
      </c>
      <c r="B25" s="47">
        <v>540</v>
      </c>
      <c r="C25" s="78">
        <v>0</v>
      </c>
      <c r="D25" s="51">
        <v>8.2810000000000006</v>
      </c>
      <c r="E25" s="48">
        <v>1.48</v>
      </c>
      <c r="F25" s="49">
        <v>1.347</v>
      </c>
      <c r="G25" s="45">
        <v>9.09</v>
      </c>
      <c r="H25" s="45">
        <v>3.27</v>
      </c>
      <c r="I25" s="66">
        <v>6.72</v>
      </c>
      <c r="J25" s="43">
        <v>0.107</v>
      </c>
      <c r="K25" s="47"/>
    </row>
    <row r="26" spans="1:11" ht="28.5" customHeight="1" x14ac:dyDescent="0.2">
      <c r="A26" s="18" t="s">
        <v>19</v>
      </c>
      <c r="B26" s="47">
        <v>510</v>
      </c>
      <c r="C26" s="78">
        <v>0</v>
      </c>
      <c r="D26" s="51">
        <v>6.4630000000000001</v>
      </c>
      <c r="E26" s="48">
        <v>1.383</v>
      </c>
      <c r="F26" s="49">
        <v>1.3240000000000001</v>
      </c>
      <c r="G26" s="45">
        <v>90.23</v>
      </c>
      <c r="H26" s="45">
        <v>2.78</v>
      </c>
      <c r="I26" s="66">
        <v>6.82</v>
      </c>
      <c r="J26" s="43">
        <v>7.1999999999999995E-2</v>
      </c>
      <c r="K26" s="47"/>
    </row>
    <row r="27" spans="1:11" ht="28.5" customHeight="1" x14ac:dyDescent="0.2">
      <c r="A27" s="18" t="s">
        <v>74</v>
      </c>
      <c r="B27" s="47">
        <v>977</v>
      </c>
      <c r="C27" s="78">
        <v>8</v>
      </c>
      <c r="D27" s="43">
        <v>2.976</v>
      </c>
      <c r="E27" s="46">
        <v>0</v>
      </c>
      <c r="F27" s="46">
        <v>0</v>
      </c>
      <c r="G27" s="46">
        <v>0</v>
      </c>
      <c r="H27" s="46">
        <v>0</v>
      </c>
      <c r="I27" s="46">
        <v>0</v>
      </c>
      <c r="J27" s="67">
        <v>0</v>
      </c>
      <c r="K27" s="47"/>
    </row>
    <row r="28" spans="1:11" ht="28.5" customHeight="1" x14ac:dyDescent="0.2">
      <c r="A28" s="18" t="s">
        <v>75</v>
      </c>
      <c r="B28" s="47">
        <v>980</v>
      </c>
      <c r="C28" s="78">
        <v>1</v>
      </c>
      <c r="D28" s="43">
        <v>3.3479999999999999</v>
      </c>
      <c r="E28" s="46">
        <v>0</v>
      </c>
      <c r="F28" s="46">
        <v>0</v>
      </c>
      <c r="G28" s="46">
        <v>0</v>
      </c>
      <c r="H28" s="46">
        <v>0</v>
      </c>
      <c r="I28" s="46">
        <v>0</v>
      </c>
      <c r="J28" s="67">
        <v>0</v>
      </c>
      <c r="K28" s="47"/>
    </row>
    <row r="29" spans="1:11" ht="28.5" customHeight="1" x14ac:dyDescent="0.2">
      <c r="A29" s="18" t="s">
        <v>76</v>
      </c>
      <c r="B29" s="47">
        <v>978</v>
      </c>
      <c r="C29" s="78">
        <v>1</v>
      </c>
      <c r="D29" s="43">
        <v>4.2229999999999999</v>
      </c>
      <c r="E29" s="46">
        <v>0</v>
      </c>
      <c r="F29" s="46">
        <v>0</v>
      </c>
      <c r="G29" s="46">
        <v>0</v>
      </c>
      <c r="H29" s="46">
        <v>0</v>
      </c>
      <c r="I29" s="46">
        <v>0</v>
      </c>
      <c r="J29" s="67">
        <v>0</v>
      </c>
      <c r="K29" s="47"/>
    </row>
    <row r="30" spans="1:11" ht="28.5" customHeight="1" x14ac:dyDescent="0.2">
      <c r="A30" s="18" t="s">
        <v>77</v>
      </c>
      <c r="B30" s="47">
        <v>979</v>
      </c>
      <c r="C30" s="78">
        <v>1</v>
      </c>
      <c r="D30" s="43">
        <v>2.6160000000000001</v>
      </c>
      <c r="E30" s="46">
        <v>0</v>
      </c>
      <c r="F30" s="46">
        <v>0</v>
      </c>
      <c r="G30" s="46">
        <v>0</v>
      </c>
      <c r="H30" s="46">
        <v>0</v>
      </c>
      <c r="I30" s="46">
        <v>0</v>
      </c>
      <c r="J30" s="67">
        <v>0</v>
      </c>
      <c r="K30" s="47"/>
    </row>
    <row r="31" spans="1:11" ht="28.5" customHeight="1" x14ac:dyDescent="0.2">
      <c r="A31" s="18" t="s">
        <v>3</v>
      </c>
      <c r="B31" s="47">
        <v>970</v>
      </c>
      <c r="C31" s="78">
        <v>0</v>
      </c>
      <c r="D31" s="64">
        <v>33.837000000000003</v>
      </c>
      <c r="E31" s="50">
        <v>2.6640000000000001</v>
      </c>
      <c r="F31" s="49">
        <v>2.2469999999999999</v>
      </c>
      <c r="G31" s="46">
        <v>0</v>
      </c>
      <c r="H31" s="46">
        <v>0</v>
      </c>
      <c r="I31" s="46">
        <v>0</v>
      </c>
      <c r="J31" s="67">
        <v>0</v>
      </c>
      <c r="K31" s="47"/>
    </row>
    <row r="32" spans="1:11" ht="28.5" customHeight="1" x14ac:dyDescent="0.2">
      <c r="A32" s="18" t="s">
        <v>464</v>
      </c>
      <c r="B32" s="233">
        <v>581</v>
      </c>
      <c r="C32" s="78" t="s">
        <v>1123</v>
      </c>
      <c r="D32" s="43">
        <v>-0.69599999999999995</v>
      </c>
      <c r="E32" s="46">
        <v>0</v>
      </c>
      <c r="F32" s="46">
        <v>0</v>
      </c>
      <c r="G32" s="46">
        <v>0</v>
      </c>
      <c r="H32" s="46">
        <v>0</v>
      </c>
      <c r="I32" s="46">
        <v>0</v>
      </c>
      <c r="J32" s="67">
        <v>0</v>
      </c>
      <c r="K32" s="47"/>
    </row>
    <row r="33" spans="1:11" ht="28.5" customHeight="1" x14ac:dyDescent="0.2">
      <c r="A33" s="18" t="s">
        <v>10</v>
      </c>
      <c r="B33" s="47">
        <v>551</v>
      </c>
      <c r="C33" s="78">
        <v>8</v>
      </c>
      <c r="D33" s="43">
        <v>-0.629</v>
      </c>
      <c r="E33" s="46">
        <v>0</v>
      </c>
      <c r="F33" s="46">
        <v>0</v>
      </c>
      <c r="G33" s="46">
        <v>0</v>
      </c>
      <c r="H33" s="46">
        <v>0</v>
      </c>
      <c r="I33" s="46">
        <v>0</v>
      </c>
      <c r="J33" s="67">
        <v>0</v>
      </c>
      <c r="K33" s="65"/>
    </row>
    <row r="34" spans="1:11" ht="28.5" customHeight="1" x14ac:dyDescent="0.2">
      <c r="A34" s="18" t="s">
        <v>4</v>
      </c>
      <c r="B34" s="47">
        <v>581</v>
      </c>
      <c r="C34" s="78">
        <v>0</v>
      </c>
      <c r="D34" s="43">
        <v>-0.69599999999999995</v>
      </c>
      <c r="E34" s="46">
        <v>0</v>
      </c>
      <c r="F34" s="46">
        <v>0</v>
      </c>
      <c r="G34" s="46">
        <v>0</v>
      </c>
      <c r="H34" s="46">
        <v>0</v>
      </c>
      <c r="I34" s="46">
        <v>0</v>
      </c>
      <c r="J34" s="43">
        <v>0.151</v>
      </c>
      <c r="K34" s="47"/>
    </row>
    <row r="35" spans="1:11" ht="28.5" customHeight="1" x14ac:dyDescent="0.2">
      <c r="A35" s="18" t="s">
        <v>1113</v>
      </c>
      <c r="B35" s="47" t="s">
        <v>1122</v>
      </c>
      <c r="C35" s="78">
        <v>0</v>
      </c>
      <c r="D35" s="43">
        <v>-0.69599999999999995</v>
      </c>
      <c r="E35" s="46">
        <v>0</v>
      </c>
      <c r="F35" s="46">
        <v>0</v>
      </c>
      <c r="G35" s="46">
        <v>0</v>
      </c>
      <c r="H35" s="46">
        <v>0</v>
      </c>
      <c r="I35" s="46">
        <v>0</v>
      </c>
      <c r="J35" s="46">
        <v>0</v>
      </c>
      <c r="K35" s="47"/>
    </row>
    <row r="36" spans="1:11" ht="28.5" customHeight="1" x14ac:dyDescent="0.2">
      <c r="A36" s="18" t="s">
        <v>5</v>
      </c>
      <c r="B36" s="47">
        <v>527</v>
      </c>
      <c r="C36" s="78">
        <v>0</v>
      </c>
      <c r="D36" s="51">
        <v>-8.5429999999999993</v>
      </c>
      <c r="E36" s="52">
        <v>-0.35399999999999998</v>
      </c>
      <c r="F36" s="49">
        <v>-9.1999999999999998E-2</v>
      </c>
      <c r="G36" s="46">
        <v>0</v>
      </c>
      <c r="H36" s="46">
        <v>0</v>
      </c>
      <c r="I36" s="46">
        <v>0</v>
      </c>
      <c r="J36" s="43">
        <v>0.151</v>
      </c>
      <c r="K36" s="47"/>
    </row>
    <row r="37" spans="1:11" ht="28.5" customHeight="1" x14ac:dyDescent="0.2">
      <c r="A37" s="18" t="s">
        <v>1114</v>
      </c>
      <c r="B37" s="47" t="s">
        <v>1122</v>
      </c>
      <c r="C37" s="78">
        <v>0</v>
      </c>
      <c r="D37" s="51">
        <v>-8.5429999999999993</v>
      </c>
      <c r="E37" s="48">
        <v>-0.35399999999999998</v>
      </c>
      <c r="F37" s="49">
        <v>-9.1999999999999998E-2</v>
      </c>
      <c r="G37" s="46">
        <v>0</v>
      </c>
      <c r="H37" s="46">
        <v>0</v>
      </c>
      <c r="I37" s="46">
        <v>0</v>
      </c>
      <c r="J37" s="46">
        <v>0</v>
      </c>
      <c r="K37" s="47"/>
    </row>
    <row r="38" spans="1:11" ht="28.5" customHeight="1" x14ac:dyDescent="0.2">
      <c r="A38" s="18" t="s">
        <v>6</v>
      </c>
      <c r="B38" s="47">
        <v>551</v>
      </c>
      <c r="C38" s="78">
        <v>0</v>
      </c>
      <c r="D38" s="43">
        <v>-0.629</v>
      </c>
      <c r="E38" s="46">
        <v>0</v>
      </c>
      <c r="F38" s="46">
        <v>0</v>
      </c>
      <c r="G38" s="46">
        <v>0</v>
      </c>
      <c r="H38" s="46">
        <v>0</v>
      </c>
      <c r="I38" s="46">
        <v>0</v>
      </c>
      <c r="J38" s="43">
        <v>0.126</v>
      </c>
      <c r="K38" s="47"/>
    </row>
    <row r="39" spans="1:11" ht="28.5" customHeight="1" x14ac:dyDescent="0.2">
      <c r="A39" s="18" t="s">
        <v>1115</v>
      </c>
      <c r="B39" s="47" t="s">
        <v>1122</v>
      </c>
      <c r="C39" s="78">
        <v>0</v>
      </c>
      <c r="D39" s="43">
        <v>-0.629</v>
      </c>
      <c r="E39" s="46">
        <v>0</v>
      </c>
      <c r="F39" s="46">
        <v>0</v>
      </c>
      <c r="G39" s="46">
        <v>0</v>
      </c>
      <c r="H39" s="46">
        <v>0</v>
      </c>
      <c r="I39" s="46">
        <v>0</v>
      </c>
      <c r="J39" s="46">
        <v>0</v>
      </c>
      <c r="K39" s="47"/>
    </row>
    <row r="40" spans="1:11" ht="28.5" customHeight="1" x14ac:dyDescent="0.2">
      <c r="A40" s="18" t="s">
        <v>7</v>
      </c>
      <c r="B40" s="47">
        <v>526</v>
      </c>
      <c r="C40" s="78">
        <v>0</v>
      </c>
      <c r="D40" s="51">
        <v>-7.8440000000000003</v>
      </c>
      <c r="E40" s="48">
        <v>-0.30299999999999999</v>
      </c>
      <c r="F40" s="49">
        <v>-8.2000000000000003E-2</v>
      </c>
      <c r="G40" s="46">
        <v>0</v>
      </c>
      <c r="H40" s="46">
        <v>0</v>
      </c>
      <c r="I40" s="46">
        <v>0</v>
      </c>
      <c r="J40" s="43">
        <v>0.126</v>
      </c>
      <c r="K40" s="47"/>
    </row>
    <row r="41" spans="1:11" ht="28.5" customHeight="1" x14ac:dyDescent="0.2">
      <c r="A41" s="18" t="s">
        <v>1116</v>
      </c>
      <c r="B41" s="47" t="s">
        <v>1122</v>
      </c>
      <c r="C41" s="78">
        <v>0</v>
      </c>
      <c r="D41" s="51">
        <v>-7.8440000000000003</v>
      </c>
      <c r="E41" s="48">
        <v>-0.30299999999999999</v>
      </c>
      <c r="F41" s="49">
        <v>-8.2000000000000003E-2</v>
      </c>
      <c r="G41" s="46">
        <v>0</v>
      </c>
      <c r="H41" s="46">
        <v>0</v>
      </c>
      <c r="I41" s="46">
        <v>0</v>
      </c>
      <c r="J41" s="46">
        <v>0</v>
      </c>
      <c r="K41" s="47"/>
    </row>
    <row r="42" spans="1:11" ht="28.5" customHeight="1" x14ac:dyDescent="0.2">
      <c r="A42" s="18" t="s">
        <v>8</v>
      </c>
      <c r="B42" s="47">
        <v>521</v>
      </c>
      <c r="C42" s="78">
        <v>0</v>
      </c>
      <c r="D42" s="43">
        <v>-0.4</v>
      </c>
      <c r="E42" s="46">
        <v>0</v>
      </c>
      <c r="F42" s="46">
        <v>0</v>
      </c>
      <c r="G42" s="45">
        <v>43.5</v>
      </c>
      <c r="H42" s="46">
        <v>0</v>
      </c>
      <c r="I42" s="46">
        <v>0</v>
      </c>
      <c r="J42" s="43">
        <v>9.6000000000000002E-2</v>
      </c>
      <c r="K42" s="47"/>
    </row>
    <row r="43" spans="1:11" ht="28.5" customHeight="1" x14ac:dyDescent="0.2">
      <c r="A43" s="18" t="s">
        <v>1117</v>
      </c>
      <c r="B43" s="47" t="s">
        <v>1122</v>
      </c>
      <c r="C43" s="78">
        <v>0</v>
      </c>
      <c r="D43" s="43">
        <v>-0.4</v>
      </c>
      <c r="E43" s="46">
        <v>0</v>
      </c>
      <c r="F43" s="46">
        <v>0</v>
      </c>
      <c r="G43" s="45">
        <v>43.5</v>
      </c>
      <c r="H43" s="46">
        <v>0</v>
      </c>
      <c r="I43" s="46">
        <v>0</v>
      </c>
      <c r="J43" s="46">
        <v>0</v>
      </c>
      <c r="K43" s="47"/>
    </row>
    <row r="44" spans="1:11" ht="28.5" customHeight="1" x14ac:dyDescent="0.2">
      <c r="A44" s="18" t="s">
        <v>9</v>
      </c>
      <c r="B44" s="47">
        <v>524</v>
      </c>
      <c r="C44" s="78">
        <v>0</v>
      </c>
      <c r="D44" s="51">
        <v>-5.4420000000000002</v>
      </c>
      <c r="E44" s="48">
        <v>-0.13200000000000001</v>
      </c>
      <c r="F44" s="49">
        <v>-4.5999999999999999E-2</v>
      </c>
      <c r="G44" s="45">
        <v>43.5</v>
      </c>
      <c r="H44" s="46">
        <v>0</v>
      </c>
      <c r="I44" s="46">
        <v>0</v>
      </c>
      <c r="J44" s="43">
        <v>9.6000000000000002E-2</v>
      </c>
      <c r="K44" s="47"/>
    </row>
    <row r="45" spans="1:11" ht="28.5" customHeight="1" x14ac:dyDescent="0.2">
      <c r="A45" s="18" t="s">
        <v>1118</v>
      </c>
      <c r="B45" s="47" t="s">
        <v>1122</v>
      </c>
      <c r="C45" s="78">
        <v>0</v>
      </c>
      <c r="D45" s="51">
        <v>-5.4420000000000002</v>
      </c>
      <c r="E45" s="48">
        <v>-0.13200000000000001</v>
      </c>
      <c r="F45" s="49">
        <v>-4.5999999999999999E-2</v>
      </c>
      <c r="G45" s="45">
        <v>43.5</v>
      </c>
      <c r="H45" s="46">
        <v>0</v>
      </c>
      <c r="I45" s="46">
        <v>0</v>
      </c>
      <c r="J45" s="46">
        <v>0</v>
      </c>
      <c r="K45" s="47"/>
    </row>
  </sheetData>
  <customSheetViews>
    <customSheetView guid="{5032A364-B81A-48DA-88DA-AB3B86B47EE9}" scale="80" fitToPage="1">
      <pageMargins left="0.39370078740157483" right="0.35433070866141736" top="0.86614173228346458" bottom="0.74803149606299213" header="0.43307086614173229" footer="0.51181102362204722"/>
      <pageSetup paperSize="9" scale="48" fitToHeight="0" orientation="portrait" r:id="rId1"/>
      <headerFooter scaleWithDoc="0">
        <oddHeader>&amp;L&amp;"Arial,Bold"
Annex 1&amp;"Arial,Regular" - Schedule of Charges for use of the Distribution System by LV and HV Designated Properties</oddHeader>
        <oddFooter>&amp;C&amp;P of &amp;N</oddFooter>
      </headerFooter>
    </customSheetView>
  </customSheetViews>
  <mergeCells count="19">
    <mergeCell ref="G8:H8"/>
    <mergeCell ref="B8:E8"/>
    <mergeCell ref="G10:H10"/>
    <mergeCell ref="I11:K11"/>
    <mergeCell ref="G11:H11"/>
    <mergeCell ref="C9:D9"/>
    <mergeCell ref="B10:E10"/>
    <mergeCell ref="G9:H9"/>
    <mergeCell ref="I9:K9"/>
    <mergeCell ref="B1:D1"/>
    <mergeCell ref="A2:K2"/>
    <mergeCell ref="C5:D5"/>
    <mergeCell ref="C6:D6"/>
    <mergeCell ref="C7:D7"/>
    <mergeCell ref="G5:H5"/>
    <mergeCell ref="G6:H6"/>
    <mergeCell ref="G7:H7"/>
    <mergeCell ref="G4:K4"/>
    <mergeCell ref="A4:E4"/>
  </mergeCells>
  <phoneticPr fontId="5" type="noConversion"/>
  <hyperlinks>
    <hyperlink ref="A1" location="Overview!A1" display="Back to Overview"/>
  </hyperlinks>
  <pageMargins left="0.39370078740157483" right="0.35433070866141736" top="0.86614173228346458" bottom="0.74803149606299213" header="0.27559055118110237" footer="0.62992125984251968"/>
  <pageSetup paperSize="9" scale="74" fitToHeight="0" orientation="landscape" r:id="rId2"/>
  <headerFooter scaleWithDoc="0">
    <oddHeader>&amp;L&amp;"Arial,Bold"Annex 1&amp;"Arial,Regular" - Schedule of Charges for use of the Distribution System by LV and HV Designated Properties</oddHeader>
    <oddFooter>&amp;L&amp;8Note: Where a tariff only has a p/kWh unit rate in Unit Charge 1 then this unit rate applies at all times.</oddFooter>
  </headerFooter>
  <ignoredErrors>
    <ignoredError sqref="B14" twoDigitTextYear="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610"/>
  <sheetViews>
    <sheetView view="pageBreakPreview" topLeftCell="D262" zoomScale="70" zoomScaleNormal="85" zoomScaleSheetLayoutView="70" workbookViewId="0">
      <selection activeCell="J301" sqref="J301"/>
    </sheetView>
  </sheetViews>
  <sheetFormatPr defaultRowHeight="12.75" x14ac:dyDescent="0.2"/>
  <cols>
    <col min="1" max="1" width="14.5703125" style="69" customWidth="1"/>
    <col min="2" max="2" width="14.28515625" style="69" customWidth="1"/>
    <col min="3" max="3" width="17.140625" style="69" customWidth="1"/>
    <col min="4" max="4" width="14.7109375" style="75" customWidth="1"/>
    <col min="5" max="5" width="13.7109375" style="75" customWidth="1"/>
    <col min="6" max="6" width="17.28515625" style="75" customWidth="1"/>
    <col min="7" max="7" width="50.7109375" style="75" customWidth="1"/>
    <col min="8" max="8" width="15.42578125" style="75" bestFit="1" customWidth="1"/>
    <col min="9" max="9" width="14.42578125" style="76" bestFit="1" customWidth="1"/>
    <col min="10" max="10" width="18.28515625" style="77" bestFit="1" customWidth="1"/>
    <col min="11" max="11" width="21" style="77" bestFit="1" customWidth="1"/>
    <col min="12" max="12" width="15.42578125" style="69" bestFit="1" customWidth="1"/>
    <col min="13" max="13" width="14.42578125" style="69" bestFit="1" customWidth="1"/>
    <col min="14" max="14" width="18.28515625" style="69" bestFit="1" customWidth="1"/>
    <col min="15" max="15" width="21" style="69" bestFit="1" customWidth="1"/>
    <col min="16" max="17" width="15.5703125" style="69" customWidth="1"/>
    <col min="18" max="16384" width="9.140625" style="69"/>
  </cols>
  <sheetData>
    <row r="1" spans="1:15" x14ac:dyDescent="0.2">
      <c r="A1" s="172" t="s">
        <v>40</v>
      </c>
      <c r="B1" s="172"/>
      <c r="C1" s="285" t="s">
        <v>465</v>
      </c>
      <c r="D1" s="285"/>
      <c r="E1" s="173"/>
      <c r="F1" s="285" t="s">
        <v>73</v>
      </c>
      <c r="G1" s="285"/>
      <c r="H1" s="285"/>
      <c r="I1" s="285"/>
      <c r="J1" s="285"/>
      <c r="K1" s="285"/>
      <c r="L1" s="285"/>
      <c r="M1" s="285"/>
      <c r="N1" s="285"/>
      <c r="O1" s="285"/>
    </row>
    <row r="2" spans="1:15" s="70" customFormat="1" ht="18" x14ac:dyDescent="0.2">
      <c r="A2" s="258" t="str">
        <f>Overview!B4&amp; " - Effective from "&amp;TEXT(Overview!D4,"D MMMM YYYY")&amp;" - "&amp;Overview!E4&amp;" EDCM charges"</f>
        <v>Western Power Distribution (South West) plc - Effective from 1 April 2018 - Final EDCM charges</v>
      </c>
      <c r="B2" s="258"/>
      <c r="C2" s="258"/>
      <c r="D2" s="258"/>
      <c r="E2" s="258"/>
      <c r="F2" s="258"/>
      <c r="G2" s="258"/>
      <c r="H2" s="258"/>
      <c r="I2" s="258"/>
      <c r="J2" s="258"/>
      <c r="K2" s="258"/>
      <c r="L2" s="258"/>
      <c r="M2" s="258"/>
      <c r="N2" s="258"/>
      <c r="O2" s="258"/>
    </row>
    <row r="3" spans="1:15" s="93" customFormat="1" ht="18" x14ac:dyDescent="0.2">
      <c r="A3" s="90"/>
      <c r="B3" s="90"/>
      <c r="C3" s="90"/>
      <c r="D3" s="90"/>
      <c r="E3" s="90"/>
      <c r="F3" s="90"/>
      <c r="G3" s="90"/>
      <c r="H3" s="90"/>
      <c r="I3" s="90"/>
      <c r="J3" s="90"/>
      <c r="K3" s="90"/>
      <c r="L3" s="90"/>
      <c r="M3" s="90"/>
      <c r="N3" s="90"/>
      <c r="O3" s="90"/>
    </row>
    <row r="4" spans="1:15" s="93" customFormat="1" ht="18" x14ac:dyDescent="0.2">
      <c r="A4" s="258" t="s">
        <v>382</v>
      </c>
      <c r="B4" s="258"/>
      <c r="C4" s="258"/>
      <c r="D4" s="258"/>
      <c r="E4" s="258"/>
      <c r="F4" s="258"/>
      <c r="G4" s="90"/>
      <c r="H4" s="90"/>
      <c r="I4" s="90"/>
      <c r="J4" s="90"/>
      <c r="K4" s="90"/>
      <c r="L4" s="90"/>
      <c r="M4" s="90"/>
      <c r="N4" s="90"/>
      <c r="O4" s="90"/>
    </row>
    <row r="5" spans="1:15" s="93" customFormat="1" ht="18" x14ac:dyDescent="0.2">
      <c r="A5" s="287" t="s">
        <v>33</v>
      </c>
      <c r="B5" s="288"/>
      <c r="C5" s="288"/>
      <c r="D5" s="279" t="s">
        <v>377</v>
      </c>
      <c r="E5" s="280"/>
      <c r="F5" s="281"/>
      <c r="G5" s="90"/>
      <c r="H5" s="90"/>
      <c r="I5" s="90"/>
      <c r="J5" s="90"/>
      <c r="K5" s="90"/>
      <c r="L5" s="90"/>
      <c r="M5" s="90"/>
      <c r="N5" s="90"/>
      <c r="O5" s="90"/>
    </row>
    <row r="6" spans="1:15" s="93" customFormat="1" ht="18" x14ac:dyDescent="0.2">
      <c r="A6" s="289" t="s">
        <v>582</v>
      </c>
      <c r="B6" s="289"/>
      <c r="C6" s="289"/>
      <c r="D6" s="282" t="s">
        <v>591</v>
      </c>
      <c r="E6" s="283"/>
      <c r="F6" s="284"/>
      <c r="G6" s="90"/>
      <c r="H6" s="90"/>
      <c r="I6" s="90"/>
      <c r="J6" s="90"/>
      <c r="K6" s="90"/>
      <c r="L6" s="90"/>
      <c r="M6" s="90"/>
      <c r="N6" s="90"/>
      <c r="O6" s="90"/>
    </row>
    <row r="7" spans="1:15" s="93" customFormat="1" ht="18" x14ac:dyDescent="0.2">
      <c r="A7" s="289" t="s">
        <v>34</v>
      </c>
      <c r="B7" s="289"/>
      <c r="C7" s="289"/>
      <c r="D7" s="282" t="s">
        <v>35</v>
      </c>
      <c r="E7" s="283"/>
      <c r="F7" s="284"/>
      <c r="G7" s="90"/>
      <c r="H7" s="90"/>
      <c r="I7" s="90"/>
      <c r="J7" s="90"/>
      <c r="K7" s="90"/>
      <c r="L7" s="90"/>
      <c r="M7" s="90"/>
      <c r="N7" s="90"/>
      <c r="O7" s="90"/>
    </row>
    <row r="8" spans="1:15" s="93" customFormat="1" ht="18" x14ac:dyDescent="0.2">
      <c r="A8" s="290"/>
      <c r="B8" s="290"/>
      <c r="C8" s="290"/>
      <c r="D8" s="286"/>
      <c r="E8" s="286"/>
      <c r="F8" s="286"/>
      <c r="G8" s="90"/>
      <c r="H8" s="90"/>
      <c r="I8" s="90"/>
      <c r="J8" s="90"/>
      <c r="K8" s="90"/>
      <c r="L8" s="90"/>
      <c r="M8" s="90"/>
      <c r="N8" s="90"/>
      <c r="O8" s="90"/>
    </row>
    <row r="9" spans="1:15" s="93" customFormat="1" ht="18" x14ac:dyDescent="0.2">
      <c r="A9" s="90"/>
      <c r="B9" s="90"/>
      <c r="C9" s="90"/>
      <c r="D9" s="90"/>
      <c r="E9" s="90"/>
      <c r="F9" s="90"/>
      <c r="G9" s="90"/>
      <c r="H9" s="90"/>
      <c r="I9" s="90"/>
      <c r="J9" s="90"/>
      <c r="K9" s="90"/>
      <c r="L9" s="90"/>
      <c r="M9" s="90"/>
      <c r="N9" s="90"/>
      <c r="O9" s="90"/>
    </row>
    <row r="10" spans="1:15" ht="51" x14ac:dyDescent="0.2">
      <c r="A10" s="174" t="s">
        <v>369</v>
      </c>
      <c r="B10" s="175" t="s">
        <v>333</v>
      </c>
      <c r="C10" s="174" t="s">
        <v>334</v>
      </c>
      <c r="D10" s="174" t="s">
        <v>371</v>
      </c>
      <c r="E10" s="175" t="s">
        <v>333</v>
      </c>
      <c r="F10" s="174" t="s">
        <v>335</v>
      </c>
      <c r="G10" s="176" t="s">
        <v>72</v>
      </c>
      <c r="H10" s="177" t="s">
        <v>485</v>
      </c>
      <c r="I10" s="176" t="s">
        <v>372</v>
      </c>
      <c r="J10" s="176" t="s">
        <v>480</v>
      </c>
      <c r="K10" s="176" t="s">
        <v>481</v>
      </c>
      <c r="L10" s="176" t="s">
        <v>486</v>
      </c>
      <c r="M10" s="176" t="s">
        <v>373</v>
      </c>
      <c r="N10" s="176" t="s">
        <v>483</v>
      </c>
      <c r="O10" s="176" t="s">
        <v>484</v>
      </c>
    </row>
    <row r="11" spans="1:15" ht="15" x14ac:dyDescent="0.25">
      <c r="A11" s="71">
        <v>204</v>
      </c>
      <c r="B11" s="71">
        <v>204</v>
      </c>
      <c r="C11" s="72">
        <v>2200042689299</v>
      </c>
      <c r="D11" s="73"/>
      <c r="E11" s="73"/>
      <c r="F11" s="72" t="s">
        <v>1616</v>
      </c>
      <c r="G11" s="74" t="s">
        <v>1302</v>
      </c>
      <c r="H11" s="241">
        <v>0.65700000000000003</v>
      </c>
      <c r="I11" s="242">
        <v>1.21</v>
      </c>
      <c r="J11" s="242">
        <v>1.95</v>
      </c>
      <c r="K11" s="242">
        <v>1.95</v>
      </c>
      <c r="L11" s="243">
        <v>0</v>
      </c>
      <c r="M11" s="244">
        <v>0</v>
      </c>
      <c r="N11" s="244">
        <v>0</v>
      </c>
      <c r="O11" s="244">
        <v>0</v>
      </c>
    </row>
    <row r="12" spans="1:15" ht="15" x14ac:dyDescent="0.25">
      <c r="A12" s="71">
        <v>262</v>
      </c>
      <c r="B12" s="71">
        <v>262</v>
      </c>
      <c r="C12" s="72">
        <v>2200042291210</v>
      </c>
      <c r="D12" s="73">
        <v>373</v>
      </c>
      <c r="E12" s="73">
        <v>373</v>
      </c>
      <c r="F12" s="72">
        <v>2200042291229</v>
      </c>
      <c r="G12" s="74" t="s">
        <v>1303</v>
      </c>
      <c r="H12" s="241">
        <v>7.0000000000000001E-3</v>
      </c>
      <c r="I12" s="242">
        <v>9.9</v>
      </c>
      <c r="J12" s="242">
        <v>1.76</v>
      </c>
      <c r="K12" s="242">
        <v>1.76</v>
      </c>
      <c r="L12" s="243">
        <v>0</v>
      </c>
      <c r="M12" s="244">
        <v>796.71</v>
      </c>
      <c r="N12" s="244">
        <v>0.05</v>
      </c>
      <c r="O12" s="244">
        <v>0.05</v>
      </c>
    </row>
    <row r="13" spans="1:15" ht="15" x14ac:dyDescent="0.25">
      <c r="A13" s="71">
        <v>263</v>
      </c>
      <c r="B13" s="71">
        <v>263</v>
      </c>
      <c r="C13" s="72">
        <v>2200042297550</v>
      </c>
      <c r="D13" s="73">
        <v>374</v>
      </c>
      <c r="E13" s="73">
        <v>374</v>
      </c>
      <c r="F13" s="72">
        <v>2200042297587</v>
      </c>
      <c r="G13" s="74" t="s">
        <v>1304</v>
      </c>
      <c r="H13" s="241">
        <v>0.49399999999999999</v>
      </c>
      <c r="I13" s="242">
        <v>3</v>
      </c>
      <c r="J13" s="242">
        <v>2.04</v>
      </c>
      <c r="K13" s="242">
        <v>2.04</v>
      </c>
      <c r="L13" s="243">
        <v>0</v>
      </c>
      <c r="M13" s="244">
        <v>419.59</v>
      </c>
      <c r="N13" s="244">
        <v>0.05</v>
      </c>
      <c r="O13" s="244">
        <v>0.05</v>
      </c>
    </row>
    <row r="14" spans="1:15" ht="15" x14ac:dyDescent="0.25">
      <c r="A14" s="71">
        <v>264</v>
      </c>
      <c r="B14" s="71">
        <v>264</v>
      </c>
      <c r="C14" s="72">
        <v>2200042305476</v>
      </c>
      <c r="D14" s="73">
        <v>375</v>
      </c>
      <c r="E14" s="73">
        <v>375</v>
      </c>
      <c r="F14" s="72">
        <v>2200042305485</v>
      </c>
      <c r="G14" s="74" t="s">
        <v>1305</v>
      </c>
      <c r="H14" s="241">
        <v>0</v>
      </c>
      <c r="I14" s="242">
        <v>2.85</v>
      </c>
      <c r="J14" s="242">
        <v>2.94</v>
      </c>
      <c r="K14" s="242">
        <v>2.94</v>
      </c>
      <c r="L14" s="243">
        <v>0</v>
      </c>
      <c r="M14" s="244">
        <v>818.77</v>
      </c>
      <c r="N14" s="244">
        <v>0.05</v>
      </c>
      <c r="O14" s="244">
        <v>0.05</v>
      </c>
    </row>
    <row r="15" spans="1:15" ht="15" x14ac:dyDescent="0.25">
      <c r="A15" s="71">
        <v>265</v>
      </c>
      <c r="B15" s="71">
        <v>265</v>
      </c>
      <c r="C15" s="72">
        <v>2200042308031</v>
      </c>
      <c r="D15" s="73">
        <v>376</v>
      </c>
      <c r="E15" s="73">
        <v>376</v>
      </c>
      <c r="F15" s="72">
        <v>2200042308040</v>
      </c>
      <c r="G15" s="74" t="s">
        <v>601</v>
      </c>
      <c r="H15" s="241">
        <v>5.7690000000000001</v>
      </c>
      <c r="I15" s="242">
        <v>0.86</v>
      </c>
      <c r="J15" s="242">
        <v>4.91</v>
      </c>
      <c r="K15" s="242">
        <v>4.91</v>
      </c>
      <c r="L15" s="243">
        <v>0</v>
      </c>
      <c r="M15" s="244">
        <v>432.14</v>
      </c>
      <c r="N15" s="244">
        <v>0.05</v>
      </c>
      <c r="O15" s="244">
        <v>0.05</v>
      </c>
    </row>
    <row r="16" spans="1:15" ht="15" x14ac:dyDescent="0.25">
      <c r="A16" s="71">
        <v>266</v>
      </c>
      <c r="B16" s="71">
        <v>266</v>
      </c>
      <c r="C16" s="72">
        <v>2200042312872</v>
      </c>
      <c r="D16" s="73">
        <v>377</v>
      </c>
      <c r="E16" s="73">
        <v>377</v>
      </c>
      <c r="F16" s="72">
        <v>2200042312881</v>
      </c>
      <c r="G16" s="74" t="s">
        <v>1306</v>
      </c>
      <c r="H16" s="241">
        <v>0.55400000000000005</v>
      </c>
      <c r="I16" s="242">
        <v>5.09</v>
      </c>
      <c r="J16" s="242">
        <v>3.33</v>
      </c>
      <c r="K16" s="242">
        <v>3.33</v>
      </c>
      <c r="L16" s="243">
        <v>0</v>
      </c>
      <c r="M16" s="244">
        <v>533.97</v>
      </c>
      <c r="N16" s="244">
        <v>0.05</v>
      </c>
      <c r="O16" s="244">
        <v>0.05</v>
      </c>
    </row>
    <row r="17" spans="1:15" ht="15" x14ac:dyDescent="0.25">
      <c r="A17" s="71">
        <v>267</v>
      </c>
      <c r="B17" s="71">
        <v>267</v>
      </c>
      <c r="C17" s="72">
        <v>2200042314986</v>
      </c>
      <c r="D17" s="73">
        <v>378</v>
      </c>
      <c r="E17" s="73">
        <v>378</v>
      </c>
      <c r="F17" s="72">
        <v>2200042314995</v>
      </c>
      <c r="G17" s="74" t="s">
        <v>1307</v>
      </c>
      <c r="H17" s="241">
        <v>5.8150000000000004</v>
      </c>
      <c r="I17" s="242">
        <v>1.67</v>
      </c>
      <c r="J17" s="242">
        <v>3.22</v>
      </c>
      <c r="K17" s="242">
        <v>3.22</v>
      </c>
      <c r="L17" s="243">
        <v>0</v>
      </c>
      <c r="M17" s="244">
        <v>424.14</v>
      </c>
      <c r="N17" s="244">
        <v>0.05</v>
      </c>
      <c r="O17" s="244">
        <v>0.05</v>
      </c>
    </row>
    <row r="18" spans="1:15" ht="15" x14ac:dyDescent="0.25">
      <c r="A18" s="71">
        <v>268</v>
      </c>
      <c r="B18" s="71">
        <v>268</v>
      </c>
      <c r="C18" s="72">
        <v>2200042315730</v>
      </c>
      <c r="D18" s="73">
        <v>379</v>
      </c>
      <c r="E18" s="73">
        <v>379</v>
      </c>
      <c r="F18" s="72">
        <v>2200042315749</v>
      </c>
      <c r="G18" s="74" t="s">
        <v>602</v>
      </c>
      <c r="H18" s="241">
        <v>0.88600000000000001</v>
      </c>
      <c r="I18" s="242">
        <v>3.83</v>
      </c>
      <c r="J18" s="242">
        <v>3.84</v>
      </c>
      <c r="K18" s="242">
        <v>3.84</v>
      </c>
      <c r="L18" s="243">
        <v>0</v>
      </c>
      <c r="M18" s="244">
        <v>900.17</v>
      </c>
      <c r="N18" s="244">
        <v>0.05</v>
      </c>
      <c r="O18" s="244">
        <v>0.05</v>
      </c>
    </row>
    <row r="19" spans="1:15" ht="15" x14ac:dyDescent="0.25">
      <c r="A19" s="71" t="s">
        <v>1638</v>
      </c>
      <c r="B19" s="71" t="s">
        <v>1638</v>
      </c>
      <c r="C19" s="246" t="s">
        <v>1638</v>
      </c>
      <c r="D19" s="71" t="s">
        <v>1639</v>
      </c>
      <c r="E19" s="71" t="s">
        <v>1639</v>
      </c>
      <c r="F19" s="245" t="s">
        <v>1639</v>
      </c>
      <c r="G19" s="74" t="s">
        <v>1308</v>
      </c>
      <c r="H19" s="241">
        <v>0.95399999999999996</v>
      </c>
      <c r="I19" s="242">
        <v>5.55</v>
      </c>
      <c r="J19" s="242">
        <v>2.37</v>
      </c>
      <c r="K19" s="242">
        <v>2.37</v>
      </c>
      <c r="L19" s="243">
        <v>0</v>
      </c>
      <c r="M19" s="244">
        <v>443.92</v>
      </c>
      <c r="N19" s="244">
        <v>0.05</v>
      </c>
      <c r="O19" s="244">
        <v>0.05</v>
      </c>
    </row>
    <row r="20" spans="1:15" ht="15" x14ac:dyDescent="0.25">
      <c r="A20" s="71">
        <v>269</v>
      </c>
      <c r="B20" s="71">
        <v>269</v>
      </c>
      <c r="C20" s="72">
        <v>2200042315776</v>
      </c>
      <c r="D20" s="73">
        <v>380</v>
      </c>
      <c r="E20" s="73">
        <v>380</v>
      </c>
      <c r="F20" s="72">
        <v>2200042315785</v>
      </c>
      <c r="G20" s="74" t="s">
        <v>1309</v>
      </c>
      <c r="H20" s="241">
        <v>1.145</v>
      </c>
      <c r="I20" s="242">
        <v>4.55</v>
      </c>
      <c r="J20" s="242">
        <v>2.52</v>
      </c>
      <c r="K20" s="242">
        <v>2.52</v>
      </c>
      <c r="L20" s="243">
        <v>0</v>
      </c>
      <c r="M20" s="244">
        <v>758.84</v>
      </c>
      <c r="N20" s="244">
        <v>0.05</v>
      </c>
      <c r="O20" s="244">
        <v>0.05</v>
      </c>
    </row>
    <row r="21" spans="1:15" ht="15" x14ac:dyDescent="0.25">
      <c r="A21" s="71">
        <v>270</v>
      </c>
      <c r="B21" s="71">
        <v>270</v>
      </c>
      <c r="C21" s="72">
        <v>2200042316751</v>
      </c>
      <c r="D21" s="73">
        <v>381</v>
      </c>
      <c r="E21" s="73">
        <v>381</v>
      </c>
      <c r="F21" s="72">
        <v>2200042316789</v>
      </c>
      <c r="G21" s="74" t="s">
        <v>1310</v>
      </c>
      <c r="H21" s="241">
        <v>0.52100000000000002</v>
      </c>
      <c r="I21" s="242">
        <v>5.16</v>
      </c>
      <c r="J21" s="242">
        <v>2.1800000000000002</v>
      </c>
      <c r="K21" s="242">
        <v>2.1800000000000002</v>
      </c>
      <c r="L21" s="243">
        <v>0</v>
      </c>
      <c r="M21" s="244">
        <v>466.87</v>
      </c>
      <c r="N21" s="244">
        <v>0.05</v>
      </c>
      <c r="O21" s="244">
        <v>0.05</v>
      </c>
    </row>
    <row r="22" spans="1:15" ht="15" x14ac:dyDescent="0.25">
      <c r="A22" s="71">
        <v>271</v>
      </c>
      <c r="B22" s="71">
        <v>271</v>
      </c>
      <c r="C22" s="72">
        <v>2200042382620</v>
      </c>
      <c r="D22" s="73">
        <v>382</v>
      </c>
      <c r="E22" s="73">
        <v>382</v>
      </c>
      <c r="F22" s="72">
        <v>2200042382639</v>
      </c>
      <c r="G22" s="74" t="s">
        <v>1311</v>
      </c>
      <c r="H22" s="241">
        <v>11.6</v>
      </c>
      <c r="I22" s="242">
        <v>4.8499999999999996</v>
      </c>
      <c r="J22" s="242">
        <v>2.2599999999999998</v>
      </c>
      <c r="K22" s="242">
        <v>2.2599999999999998</v>
      </c>
      <c r="L22" s="243">
        <v>0</v>
      </c>
      <c r="M22" s="244">
        <v>751.31</v>
      </c>
      <c r="N22" s="244">
        <v>0.05</v>
      </c>
      <c r="O22" s="244">
        <v>0.05</v>
      </c>
    </row>
    <row r="23" spans="1:15" ht="15" x14ac:dyDescent="0.25">
      <c r="A23" s="71">
        <v>272</v>
      </c>
      <c r="B23" s="71">
        <v>272</v>
      </c>
      <c r="C23" s="72">
        <v>2200042323128</v>
      </c>
      <c r="D23" s="73">
        <v>383</v>
      </c>
      <c r="E23" s="73">
        <v>383</v>
      </c>
      <c r="F23" s="72">
        <v>2200042323137</v>
      </c>
      <c r="G23" s="74" t="s">
        <v>1312</v>
      </c>
      <c r="H23" s="241">
        <v>0.64800000000000002</v>
      </c>
      <c r="I23" s="242">
        <v>9.2100000000000009</v>
      </c>
      <c r="J23" s="242">
        <v>1.99</v>
      </c>
      <c r="K23" s="242">
        <v>1.99</v>
      </c>
      <c r="L23" s="243">
        <v>0</v>
      </c>
      <c r="M23" s="244">
        <v>682.42</v>
      </c>
      <c r="N23" s="244">
        <v>0.05</v>
      </c>
      <c r="O23" s="244">
        <v>0.05</v>
      </c>
    </row>
    <row r="24" spans="1:15" ht="15" x14ac:dyDescent="0.25">
      <c r="A24" s="71">
        <v>273</v>
      </c>
      <c r="B24" s="71">
        <v>273</v>
      </c>
      <c r="C24" s="72">
        <v>2200042324450</v>
      </c>
      <c r="D24" s="73">
        <v>384</v>
      </c>
      <c r="E24" s="73">
        <v>384</v>
      </c>
      <c r="F24" s="72">
        <v>2200042324460</v>
      </c>
      <c r="G24" s="74" t="s">
        <v>1313</v>
      </c>
      <c r="H24" s="241">
        <v>5.1999999999999998E-2</v>
      </c>
      <c r="I24" s="242">
        <v>17.350000000000001</v>
      </c>
      <c r="J24" s="242">
        <v>2.99</v>
      </c>
      <c r="K24" s="242">
        <v>2.99</v>
      </c>
      <c r="L24" s="243">
        <v>0</v>
      </c>
      <c r="M24" s="244">
        <v>1099.6099999999999</v>
      </c>
      <c r="N24" s="244">
        <v>0.05</v>
      </c>
      <c r="O24" s="244">
        <v>0.05</v>
      </c>
    </row>
    <row r="25" spans="1:15" ht="15" x14ac:dyDescent="0.25">
      <c r="A25" s="71">
        <v>274</v>
      </c>
      <c r="B25" s="71">
        <v>274</v>
      </c>
      <c r="C25" s="72">
        <v>2200042326040</v>
      </c>
      <c r="D25" s="73">
        <v>385</v>
      </c>
      <c r="E25" s="73">
        <v>385</v>
      </c>
      <c r="F25" s="72">
        <v>2200042326059</v>
      </c>
      <c r="G25" s="74" t="s">
        <v>1314</v>
      </c>
      <c r="H25" s="241">
        <v>3.528</v>
      </c>
      <c r="I25" s="242">
        <v>13.45</v>
      </c>
      <c r="J25" s="242">
        <v>2.77</v>
      </c>
      <c r="K25" s="242">
        <v>2.77</v>
      </c>
      <c r="L25" s="243">
        <v>0</v>
      </c>
      <c r="M25" s="244">
        <v>915.19</v>
      </c>
      <c r="N25" s="244">
        <v>0.05</v>
      </c>
      <c r="O25" s="244">
        <v>0.05</v>
      </c>
    </row>
    <row r="26" spans="1:15" ht="15" x14ac:dyDescent="0.25">
      <c r="A26" s="71">
        <v>275</v>
      </c>
      <c r="B26" s="71">
        <v>275</v>
      </c>
      <c r="C26" s="72">
        <v>2200042329078</v>
      </c>
      <c r="D26" s="73">
        <v>386</v>
      </c>
      <c r="E26" s="73">
        <v>386</v>
      </c>
      <c r="F26" s="72">
        <v>2200042329087</v>
      </c>
      <c r="G26" s="74" t="s">
        <v>1315</v>
      </c>
      <c r="H26" s="241">
        <v>5.9539999999999997</v>
      </c>
      <c r="I26" s="242">
        <v>7.91</v>
      </c>
      <c r="J26" s="242">
        <v>2.39</v>
      </c>
      <c r="K26" s="242">
        <v>2.39</v>
      </c>
      <c r="L26" s="243">
        <v>0</v>
      </c>
      <c r="M26" s="244">
        <v>533.37</v>
      </c>
      <c r="N26" s="244">
        <v>0.05</v>
      </c>
      <c r="O26" s="244">
        <v>0.05</v>
      </c>
    </row>
    <row r="27" spans="1:15" ht="15" x14ac:dyDescent="0.25">
      <c r="A27" s="71">
        <v>277</v>
      </c>
      <c r="B27" s="71">
        <v>277</v>
      </c>
      <c r="C27" s="72">
        <v>2200042329050</v>
      </c>
      <c r="D27" s="73">
        <v>388</v>
      </c>
      <c r="E27" s="73">
        <v>388</v>
      </c>
      <c r="F27" s="72">
        <v>2200042329069</v>
      </c>
      <c r="G27" s="74" t="s">
        <v>1316</v>
      </c>
      <c r="H27" s="241">
        <v>5.9530000000000003</v>
      </c>
      <c r="I27" s="242">
        <v>11.05</v>
      </c>
      <c r="J27" s="242">
        <v>2.21</v>
      </c>
      <c r="K27" s="242">
        <v>2.21</v>
      </c>
      <c r="L27" s="243">
        <v>0</v>
      </c>
      <c r="M27" s="244">
        <v>530.27</v>
      </c>
      <c r="N27" s="244">
        <v>0.05</v>
      </c>
      <c r="O27" s="244">
        <v>0.05</v>
      </c>
    </row>
    <row r="28" spans="1:15" ht="15" x14ac:dyDescent="0.25">
      <c r="A28" s="71">
        <v>278</v>
      </c>
      <c r="B28" s="71">
        <v>278</v>
      </c>
      <c r="C28" s="72">
        <v>2200042333678</v>
      </c>
      <c r="D28" s="73">
        <v>389</v>
      </c>
      <c r="E28" s="73">
        <v>389</v>
      </c>
      <c r="F28" s="72">
        <v>2200042333687</v>
      </c>
      <c r="G28" s="74" t="s">
        <v>1317</v>
      </c>
      <c r="H28" s="241">
        <v>0.497</v>
      </c>
      <c r="I28" s="242">
        <v>19.399999999999999</v>
      </c>
      <c r="J28" s="242">
        <v>3.43</v>
      </c>
      <c r="K28" s="242">
        <v>3.43</v>
      </c>
      <c r="L28" s="243">
        <v>0</v>
      </c>
      <c r="M28" s="244">
        <v>3166.7</v>
      </c>
      <c r="N28" s="244">
        <v>0.05</v>
      </c>
      <c r="O28" s="244">
        <v>0.05</v>
      </c>
    </row>
    <row r="29" spans="1:15" ht="15" x14ac:dyDescent="0.25">
      <c r="A29" s="71">
        <v>279</v>
      </c>
      <c r="B29" s="71">
        <v>279</v>
      </c>
      <c r="C29" s="72">
        <v>2200042333701</v>
      </c>
      <c r="D29" s="73">
        <v>390</v>
      </c>
      <c r="E29" s="73">
        <v>390</v>
      </c>
      <c r="F29" s="72">
        <v>2200042333710</v>
      </c>
      <c r="G29" s="74" t="s">
        <v>1318</v>
      </c>
      <c r="H29" s="241">
        <v>0.308</v>
      </c>
      <c r="I29" s="242">
        <v>8.99</v>
      </c>
      <c r="J29" s="242">
        <v>1.49</v>
      </c>
      <c r="K29" s="242">
        <v>1.49</v>
      </c>
      <c r="L29" s="243">
        <v>-0.495</v>
      </c>
      <c r="M29" s="244">
        <v>899.13</v>
      </c>
      <c r="N29" s="244">
        <v>0.05</v>
      </c>
      <c r="O29" s="244">
        <v>0.05</v>
      </c>
    </row>
    <row r="30" spans="1:15" ht="15" x14ac:dyDescent="0.25">
      <c r="A30" s="71">
        <v>281</v>
      </c>
      <c r="B30" s="71">
        <v>281</v>
      </c>
      <c r="C30" s="72">
        <v>2200042340220</v>
      </c>
      <c r="D30" s="73">
        <v>392</v>
      </c>
      <c r="E30" s="73">
        <v>392</v>
      </c>
      <c r="F30" s="72">
        <v>2200042340230</v>
      </c>
      <c r="G30" s="74" t="s">
        <v>1319</v>
      </c>
      <c r="H30" s="241">
        <v>0</v>
      </c>
      <c r="I30" s="242">
        <v>10.17</v>
      </c>
      <c r="J30" s="242">
        <v>1.82</v>
      </c>
      <c r="K30" s="242">
        <v>1.82</v>
      </c>
      <c r="L30" s="243">
        <v>0</v>
      </c>
      <c r="M30" s="244">
        <v>402.59</v>
      </c>
      <c r="N30" s="244">
        <v>0.05</v>
      </c>
      <c r="O30" s="244">
        <v>0.05</v>
      </c>
    </row>
    <row r="31" spans="1:15" ht="15" x14ac:dyDescent="0.25">
      <c r="A31" s="71">
        <v>282</v>
      </c>
      <c r="B31" s="71">
        <v>282</v>
      </c>
      <c r="C31" s="72">
        <v>2200042348665</v>
      </c>
      <c r="D31" s="73">
        <v>393</v>
      </c>
      <c r="E31" s="73">
        <v>393</v>
      </c>
      <c r="F31" s="72">
        <v>2200042348674</v>
      </c>
      <c r="G31" s="74" t="s">
        <v>1320</v>
      </c>
      <c r="H31" s="241">
        <v>0.26200000000000001</v>
      </c>
      <c r="I31" s="242">
        <v>12.68</v>
      </c>
      <c r="J31" s="242">
        <v>2.39</v>
      </c>
      <c r="K31" s="242">
        <v>2.39</v>
      </c>
      <c r="L31" s="243">
        <v>0</v>
      </c>
      <c r="M31" s="244">
        <v>1453.04</v>
      </c>
      <c r="N31" s="244">
        <v>0.05</v>
      </c>
      <c r="O31" s="244">
        <v>0.05</v>
      </c>
    </row>
    <row r="32" spans="1:15" ht="15" x14ac:dyDescent="0.25">
      <c r="A32" s="71">
        <v>283</v>
      </c>
      <c r="B32" s="71">
        <v>283</v>
      </c>
      <c r="C32" s="72">
        <v>2200042340745</v>
      </c>
      <c r="D32" s="73">
        <v>394</v>
      </c>
      <c r="E32" s="73">
        <v>394</v>
      </c>
      <c r="F32" s="72">
        <v>2200042340824</v>
      </c>
      <c r="G32" s="74" t="s">
        <v>603</v>
      </c>
      <c r="H32" s="241">
        <v>0.7</v>
      </c>
      <c r="I32" s="242">
        <v>2.8</v>
      </c>
      <c r="J32" s="242">
        <v>3.43</v>
      </c>
      <c r="K32" s="242">
        <v>3.43</v>
      </c>
      <c r="L32" s="243">
        <v>0</v>
      </c>
      <c r="M32" s="244">
        <v>560.02</v>
      </c>
      <c r="N32" s="244">
        <v>0.05</v>
      </c>
      <c r="O32" s="244">
        <v>0.05</v>
      </c>
    </row>
    <row r="33" spans="1:15" ht="15" x14ac:dyDescent="0.25">
      <c r="A33" s="71">
        <v>284</v>
      </c>
      <c r="B33" s="71">
        <v>284</v>
      </c>
      <c r="C33" s="72">
        <v>2200042343212</v>
      </c>
      <c r="D33" s="73">
        <v>395</v>
      </c>
      <c r="E33" s="73">
        <v>395</v>
      </c>
      <c r="F33" s="72">
        <v>2200042343221</v>
      </c>
      <c r="G33" s="74" t="s">
        <v>1321</v>
      </c>
      <c r="H33" s="241">
        <v>6.0140000000000002</v>
      </c>
      <c r="I33" s="242">
        <v>7.17</v>
      </c>
      <c r="J33" s="242">
        <v>2.87</v>
      </c>
      <c r="K33" s="242">
        <v>2.87</v>
      </c>
      <c r="L33" s="243">
        <v>0</v>
      </c>
      <c r="M33" s="244">
        <v>559.01</v>
      </c>
      <c r="N33" s="244">
        <v>0.05</v>
      </c>
      <c r="O33" s="244">
        <v>0.05</v>
      </c>
    </row>
    <row r="34" spans="1:15" ht="15" x14ac:dyDescent="0.25">
      <c r="A34" s="71">
        <v>285</v>
      </c>
      <c r="B34" s="71">
        <v>285</v>
      </c>
      <c r="C34" s="72">
        <v>2200042354205</v>
      </c>
      <c r="D34" s="73">
        <v>396</v>
      </c>
      <c r="E34" s="73">
        <v>396</v>
      </c>
      <c r="F34" s="72">
        <v>2200042354214</v>
      </c>
      <c r="G34" s="74" t="s">
        <v>1322</v>
      </c>
      <c r="H34" s="241">
        <v>1.018</v>
      </c>
      <c r="I34" s="242">
        <v>33.33</v>
      </c>
      <c r="J34" s="242">
        <v>1.28</v>
      </c>
      <c r="K34" s="242">
        <v>1.28</v>
      </c>
      <c r="L34" s="243">
        <v>0</v>
      </c>
      <c r="M34" s="244">
        <v>2533.1999999999998</v>
      </c>
      <c r="N34" s="244">
        <v>0.05</v>
      </c>
      <c r="O34" s="244">
        <v>0.05</v>
      </c>
    </row>
    <row r="35" spans="1:15" ht="15" x14ac:dyDescent="0.25">
      <c r="A35" s="71">
        <v>286</v>
      </c>
      <c r="B35" s="71">
        <v>286</v>
      </c>
      <c r="C35" s="72">
        <v>2200042387497</v>
      </c>
      <c r="D35" s="73">
        <v>397</v>
      </c>
      <c r="E35" s="73">
        <v>397</v>
      </c>
      <c r="F35" s="72">
        <v>2200042387502</v>
      </c>
      <c r="G35" s="74" t="s">
        <v>1323</v>
      </c>
      <c r="H35" s="241">
        <v>0.27700000000000002</v>
      </c>
      <c r="I35" s="242">
        <v>7.13</v>
      </c>
      <c r="J35" s="242">
        <v>2.4900000000000002</v>
      </c>
      <c r="K35" s="242">
        <v>2.4900000000000002</v>
      </c>
      <c r="L35" s="243">
        <v>0</v>
      </c>
      <c r="M35" s="244">
        <v>855.61</v>
      </c>
      <c r="N35" s="244">
        <v>0.05</v>
      </c>
      <c r="O35" s="244">
        <v>0.05</v>
      </c>
    </row>
    <row r="36" spans="1:15" ht="15" x14ac:dyDescent="0.25">
      <c r="A36" s="71">
        <v>287</v>
      </c>
      <c r="B36" s="71">
        <v>287</v>
      </c>
      <c r="C36" s="72">
        <v>2200042398211</v>
      </c>
      <c r="D36" s="73">
        <v>398</v>
      </c>
      <c r="E36" s="73">
        <v>398</v>
      </c>
      <c r="F36" s="72">
        <v>2200042398220</v>
      </c>
      <c r="G36" s="74" t="s">
        <v>1324</v>
      </c>
      <c r="H36" s="241">
        <v>0.55100000000000005</v>
      </c>
      <c r="I36" s="242">
        <v>5.0999999999999996</v>
      </c>
      <c r="J36" s="242">
        <v>2.33</v>
      </c>
      <c r="K36" s="242">
        <v>2.33</v>
      </c>
      <c r="L36" s="243">
        <v>0</v>
      </c>
      <c r="M36" s="244">
        <v>897.48</v>
      </c>
      <c r="N36" s="244">
        <v>0.05</v>
      </c>
      <c r="O36" s="244">
        <v>0.05</v>
      </c>
    </row>
    <row r="37" spans="1:15" ht="15" x14ac:dyDescent="0.25">
      <c r="A37" s="71">
        <v>288</v>
      </c>
      <c r="B37" s="71">
        <v>288</v>
      </c>
      <c r="C37" s="72">
        <v>2200042400882</v>
      </c>
      <c r="D37" s="73">
        <v>399</v>
      </c>
      <c r="E37" s="73">
        <v>399</v>
      </c>
      <c r="F37" s="72">
        <v>2200042400891</v>
      </c>
      <c r="G37" s="74" t="s">
        <v>604</v>
      </c>
      <c r="H37" s="241">
        <v>0.503</v>
      </c>
      <c r="I37" s="242">
        <v>5.51</v>
      </c>
      <c r="J37" s="242">
        <v>3.02</v>
      </c>
      <c r="K37" s="242">
        <v>3.02</v>
      </c>
      <c r="L37" s="243">
        <v>0</v>
      </c>
      <c r="M37" s="244">
        <v>654.19000000000005</v>
      </c>
      <c r="N37" s="244">
        <v>0.05</v>
      </c>
      <c r="O37" s="244">
        <v>0.05</v>
      </c>
    </row>
    <row r="38" spans="1:15" ht="15" x14ac:dyDescent="0.25">
      <c r="A38" s="71">
        <v>289</v>
      </c>
      <c r="B38" s="71">
        <v>289</v>
      </c>
      <c r="C38" s="72">
        <v>2200042400864</v>
      </c>
      <c r="D38" s="73">
        <v>400</v>
      </c>
      <c r="E38" s="73">
        <v>400</v>
      </c>
      <c r="F38" s="72">
        <v>2200042400873</v>
      </c>
      <c r="G38" s="74" t="s">
        <v>1325</v>
      </c>
      <c r="H38" s="241">
        <v>0.65400000000000003</v>
      </c>
      <c r="I38" s="242">
        <v>4.21</v>
      </c>
      <c r="J38" s="242">
        <v>1.99</v>
      </c>
      <c r="K38" s="242">
        <v>1.99</v>
      </c>
      <c r="L38" s="243">
        <v>0</v>
      </c>
      <c r="M38" s="244">
        <v>411.25</v>
      </c>
      <c r="N38" s="244">
        <v>0.05</v>
      </c>
      <c r="O38" s="244">
        <v>0.05</v>
      </c>
    </row>
    <row r="39" spans="1:15" ht="15" x14ac:dyDescent="0.25">
      <c r="A39" s="71">
        <v>290</v>
      </c>
      <c r="B39" s="71">
        <v>290</v>
      </c>
      <c r="C39" s="72">
        <v>2200042407860</v>
      </c>
      <c r="D39" s="73">
        <v>401</v>
      </c>
      <c r="E39" s="73">
        <v>401</v>
      </c>
      <c r="F39" s="72">
        <v>2200042407879</v>
      </c>
      <c r="G39" s="74" t="s">
        <v>1326</v>
      </c>
      <c r="H39" s="241">
        <v>1.427</v>
      </c>
      <c r="I39" s="242">
        <v>7.95</v>
      </c>
      <c r="J39" s="242">
        <v>2.87</v>
      </c>
      <c r="K39" s="242">
        <v>2.87</v>
      </c>
      <c r="L39" s="243">
        <v>0</v>
      </c>
      <c r="M39" s="244">
        <v>944.76</v>
      </c>
      <c r="N39" s="244">
        <v>0.05</v>
      </c>
      <c r="O39" s="244">
        <v>0.05</v>
      </c>
    </row>
    <row r="40" spans="1:15" ht="15" x14ac:dyDescent="0.25">
      <c r="A40" s="71">
        <v>291</v>
      </c>
      <c r="B40" s="71">
        <v>291</v>
      </c>
      <c r="C40" s="72">
        <v>2200042410310</v>
      </c>
      <c r="D40" s="73">
        <v>402</v>
      </c>
      <c r="E40" s="73">
        <v>402</v>
      </c>
      <c r="F40" s="72">
        <v>2200042410339</v>
      </c>
      <c r="G40" s="74" t="s">
        <v>1327</v>
      </c>
      <c r="H40" s="241">
        <v>0.53600000000000003</v>
      </c>
      <c r="I40" s="242">
        <v>4.4800000000000004</v>
      </c>
      <c r="J40" s="242">
        <v>3.51</v>
      </c>
      <c r="K40" s="242">
        <v>3.51</v>
      </c>
      <c r="L40" s="243">
        <v>0</v>
      </c>
      <c r="M40" s="244">
        <v>443.81</v>
      </c>
      <c r="N40" s="244">
        <v>0.05</v>
      </c>
      <c r="O40" s="244">
        <v>0.05</v>
      </c>
    </row>
    <row r="41" spans="1:15" ht="15" x14ac:dyDescent="0.25">
      <c r="A41" s="71">
        <v>292</v>
      </c>
      <c r="B41" s="71">
        <v>292</v>
      </c>
      <c r="C41" s="72">
        <v>2200042414858</v>
      </c>
      <c r="D41" s="73">
        <v>403</v>
      </c>
      <c r="E41" s="73">
        <v>403</v>
      </c>
      <c r="F41" s="72">
        <v>2200042414867</v>
      </c>
      <c r="G41" s="74" t="s">
        <v>1328</v>
      </c>
      <c r="H41" s="241">
        <v>7.93</v>
      </c>
      <c r="I41" s="242">
        <v>2.38</v>
      </c>
      <c r="J41" s="242">
        <v>1.88</v>
      </c>
      <c r="K41" s="242">
        <v>1.88</v>
      </c>
      <c r="L41" s="243">
        <v>0</v>
      </c>
      <c r="M41" s="244">
        <v>411.28</v>
      </c>
      <c r="N41" s="244">
        <v>0.05</v>
      </c>
      <c r="O41" s="244">
        <v>0.05</v>
      </c>
    </row>
    <row r="42" spans="1:15" ht="15" x14ac:dyDescent="0.25">
      <c r="A42" s="71">
        <v>293</v>
      </c>
      <c r="B42" s="71">
        <v>293</v>
      </c>
      <c r="C42" s="72">
        <v>2200042417798</v>
      </c>
      <c r="D42" s="73">
        <v>404</v>
      </c>
      <c r="E42" s="73">
        <v>404</v>
      </c>
      <c r="F42" s="72">
        <v>2200042417803</v>
      </c>
      <c r="G42" s="74" t="s">
        <v>1329</v>
      </c>
      <c r="H42" s="241">
        <v>0.55500000000000005</v>
      </c>
      <c r="I42" s="242">
        <v>1.67</v>
      </c>
      <c r="J42" s="242">
        <v>2.33</v>
      </c>
      <c r="K42" s="242">
        <v>2.33</v>
      </c>
      <c r="L42" s="243">
        <v>0</v>
      </c>
      <c r="M42" s="244">
        <v>419.19</v>
      </c>
      <c r="N42" s="244">
        <v>0.05</v>
      </c>
      <c r="O42" s="244">
        <v>0.05</v>
      </c>
    </row>
    <row r="43" spans="1:15" ht="15" x14ac:dyDescent="0.25">
      <c r="A43" s="71">
        <v>294</v>
      </c>
      <c r="B43" s="71">
        <v>294</v>
      </c>
      <c r="C43" s="72">
        <v>2200042418791</v>
      </c>
      <c r="D43" s="73">
        <v>405</v>
      </c>
      <c r="E43" s="73">
        <v>405</v>
      </c>
      <c r="F43" s="72">
        <v>2200042418807</v>
      </c>
      <c r="G43" s="74" t="s">
        <v>605</v>
      </c>
      <c r="H43" s="241">
        <v>0.61799999999999999</v>
      </c>
      <c r="I43" s="242">
        <v>52.01</v>
      </c>
      <c r="J43" s="242">
        <v>1.65</v>
      </c>
      <c r="K43" s="242">
        <v>1.65</v>
      </c>
      <c r="L43" s="243">
        <v>0</v>
      </c>
      <c r="M43" s="244">
        <v>2080.56</v>
      </c>
      <c r="N43" s="244">
        <v>0.05</v>
      </c>
      <c r="O43" s="244">
        <v>0.05</v>
      </c>
    </row>
    <row r="44" spans="1:15" ht="15" x14ac:dyDescent="0.25">
      <c r="A44" s="71">
        <v>295</v>
      </c>
      <c r="B44" s="71">
        <v>295</v>
      </c>
      <c r="C44" s="72">
        <v>2200042437359</v>
      </c>
      <c r="D44" s="73">
        <v>406</v>
      </c>
      <c r="E44" s="73">
        <v>406</v>
      </c>
      <c r="F44" s="72">
        <v>2200042437368</v>
      </c>
      <c r="G44" s="74" t="s">
        <v>1330</v>
      </c>
      <c r="H44" s="241">
        <v>3.569</v>
      </c>
      <c r="I44" s="242">
        <v>4.68</v>
      </c>
      <c r="J44" s="242">
        <v>2.16</v>
      </c>
      <c r="K44" s="242">
        <v>2.16</v>
      </c>
      <c r="L44" s="243">
        <v>0</v>
      </c>
      <c r="M44" s="244">
        <v>530.70000000000005</v>
      </c>
      <c r="N44" s="244">
        <v>0.05</v>
      </c>
      <c r="O44" s="244">
        <v>0.05</v>
      </c>
    </row>
    <row r="45" spans="1:15" ht="15" x14ac:dyDescent="0.25">
      <c r="A45" s="71">
        <v>296</v>
      </c>
      <c r="B45" s="71">
        <v>296</v>
      </c>
      <c r="C45" s="72">
        <v>2200042443316</v>
      </c>
      <c r="D45" s="73">
        <v>407</v>
      </c>
      <c r="E45" s="73">
        <v>407</v>
      </c>
      <c r="F45" s="72">
        <v>2200042443325</v>
      </c>
      <c r="G45" s="74" t="s">
        <v>1331</v>
      </c>
      <c r="H45" s="241">
        <v>0.76800000000000002</v>
      </c>
      <c r="I45" s="242">
        <v>1.22</v>
      </c>
      <c r="J45" s="242">
        <v>4.2699999999999996</v>
      </c>
      <c r="K45" s="242">
        <v>4.2699999999999996</v>
      </c>
      <c r="L45" s="243">
        <v>0</v>
      </c>
      <c r="M45" s="244">
        <v>695.74</v>
      </c>
      <c r="N45" s="244">
        <v>0.05</v>
      </c>
      <c r="O45" s="244">
        <v>0.05</v>
      </c>
    </row>
    <row r="46" spans="1:15" ht="15" x14ac:dyDescent="0.25">
      <c r="A46" s="71">
        <v>297</v>
      </c>
      <c r="B46" s="71">
        <v>297</v>
      </c>
      <c r="C46" s="72">
        <v>2200042443352</v>
      </c>
      <c r="D46" s="73">
        <v>408</v>
      </c>
      <c r="E46" s="73">
        <v>408</v>
      </c>
      <c r="F46" s="72">
        <v>2200042443361</v>
      </c>
      <c r="G46" s="74" t="s">
        <v>1332</v>
      </c>
      <c r="H46" s="241">
        <v>0</v>
      </c>
      <c r="I46" s="242">
        <v>5.84</v>
      </c>
      <c r="J46" s="242">
        <v>1.87</v>
      </c>
      <c r="K46" s="242">
        <v>1.87</v>
      </c>
      <c r="L46" s="243">
        <v>0</v>
      </c>
      <c r="M46" s="244">
        <v>455.5</v>
      </c>
      <c r="N46" s="244">
        <v>0.05</v>
      </c>
      <c r="O46" s="244">
        <v>0.05</v>
      </c>
    </row>
    <row r="47" spans="1:15" ht="15" x14ac:dyDescent="0.25">
      <c r="A47" s="71">
        <v>298</v>
      </c>
      <c r="B47" s="71">
        <v>298</v>
      </c>
      <c r="C47" s="72">
        <v>2200042447000</v>
      </c>
      <c r="D47" s="73">
        <v>409</v>
      </c>
      <c r="E47" s="73">
        <v>409</v>
      </c>
      <c r="F47" s="72">
        <v>2200042447019</v>
      </c>
      <c r="G47" s="74" t="s">
        <v>1333</v>
      </c>
      <c r="H47" s="241">
        <v>7.9039999999999999</v>
      </c>
      <c r="I47" s="242">
        <v>1.47</v>
      </c>
      <c r="J47" s="242">
        <v>3.68</v>
      </c>
      <c r="K47" s="242">
        <v>3.68</v>
      </c>
      <c r="L47" s="243">
        <v>0</v>
      </c>
      <c r="M47" s="244">
        <v>471.11</v>
      </c>
      <c r="N47" s="244">
        <v>0.05</v>
      </c>
      <c r="O47" s="244">
        <v>0.05</v>
      </c>
    </row>
    <row r="48" spans="1:15" ht="15" x14ac:dyDescent="0.25">
      <c r="A48" s="71">
        <v>299</v>
      </c>
      <c r="B48" s="71">
        <v>299</v>
      </c>
      <c r="C48" s="72">
        <v>2200042446984</v>
      </c>
      <c r="D48" s="73">
        <v>410</v>
      </c>
      <c r="E48" s="73">
        <v>410</v>
      </c>
      <c r="F48" s="72">
        <v>2200042446993</v>
      </c>
      <c r="G48" s="74" t="s">
        <v>1334</v>
      </c>
      <c r="H48" s="241">
        <v>6.1840000000000002</v>
      </c>
      <c r="I48" s="242">
        <v>15.73</v>
      </c>
      <c r="J48" s="242">
        <v>2.86</v>
      </c>
      <c r="K48" s="242">
        <v>2.86</v>
      </c>
      <c r="L48" s="243">
        <v>0</v>
      </c>
      <c r="M48" s="244">
        <v>2163.5300000000002</v>
      </c>
      <c r="N48" s="244">
        <v>0.05</v>
      </c>
      <c r="O48" s="244">
        <v>0.05</v>
      </c>
    </row>
    <row r="49" spans="1:15" ht="15" x14ac:dyDescent="0.25">
      <c r="A49" s="71">
        <v>300</v>
      </c>
      <c r="B49" s="71">
        <v>300</v>
      </c>
      <c r="C49" s="72">
        <v>2200042446966</v>
      </c>
      <c r="D49" s="73">
        <v>411</v>
      </c>
      <c r="E49" s="73">
        <v>411</v>
      </c>
      <c r="F49" s="72">
        <v>2200042446975</v>
      </c>
      <c r="G49" s="74" t="s">
        <v>1335</v>
      </c>
      <c r="H49" s="241">
        <v>1.611</v>
      </c>
      <c r="I49" s="242">
        <v>11.19</v>
      </c>
      <c r="J49" s="242">
        <v>2.3199999999999998</v>
      </c>
      <c r="K49" s="242">
        <v>2.3199999999999998</v>
      </c>
      <c r="L49" s="243">
        <v>0</v>
      </c>
      <c r="M49" s="244">
        <v>2188.17</v>
      </c>
      <c r="N49" s="244">
        <v>0.05</v>
      </c>
      <c r="O49" s="244">
        <v>0.05</v>
      </c>
    </row>
    <row r="50" spans="1:15" ht="15" x14ac:dyDescent="0.25">
      <c r="A50" s="71">
        <v>301</v>
      </c>
      <c r="B50" s="71">
        <v>301</v>
      </c>
      <c r="C50" s="72">
        <v>2200042457480</v>
      </c>
      <c r="D50" s="73">
        <v>412</v>
      </c>
      <c r="E50" s="73">
        <v>412</v>
      </c>
      <c r="F50" s="72">
        <v>2200042457499</v>
      </c>
      <c r="G50" s="74" t="s">
        <v>1336</v>
      </c>
      <c r="H50" s="241">
        <v>8.1940000000000008</v>
      </c>
      <c r="I50" s="242">
        <v>7.87</v>
      </c>
      <c r="J50" s="242">
        <v>2.95</v>
      </c>
      <c r="K50" s="242">
        <v>2.95</v>
      </c>
      <c r="L50" s="243">
        <v>0</v>
      </c>
      <c r="M50" s="244">
        <v>784.33</v>
      </c>
      <c r="N50" s="244">
        <v>0.05</v>
      </c>
      <c r="O50" s="244">
        <v>0.05</v>
      </c>
    </row>
    <row r="51" spans="1:15" ht="15" x14ac:dyDescent="0.25">
      <c r="A51" s="71">
        <v>302</v>
      </c>
      <c r="B51" s="71">
        <v>302</v>
      </c>
      <c r="C51" s="72">
        <v>2200042457903</v>
      </c>
      <c r="D51" s="73">
        <v>413</v>
      </c>
      <c r="E51" s="73">
        <v>413</v>
      </c>
      <c r="F51" s="72">
        <v>2200042457912</v>
      </c>
      <c r="G51" s="74" t="s">
        <v>1337</v>
      </c>
      <c r="H51" s="241">
        <v>0</v>
      </c>
      <c r="I51" s="242">
        <v>2.31</v>
      </c>
      <c r="J51" s="242">
        <v>5.67</v>
      </c>
      <c r="K51" s="242">
        <v>5.67</v>
      </c>
      <c r="L51" s="243">
        <v>0</v>
      </c>
      <c r="M51" s="244">
        <v>837.75</v>
      </c>
      <c r="N51" s="244">
        <v>0.05</v>
      </c>
      <c r="O51" s="244">
        <v>0.05</v>
      </c>
    </row>
    <row r="52" spans="1:15" ht="15" x14ac:dyDescent="0.25">
      <c r="A52" s="71">
        <v>303</v>
      </c>
      <c r="B52" s="71">
        <v>303</v>
      </c>
      <c r="C52" s="72">
        <v>2200042457986</v>
      </c>
      <c r="D52" s="73">
        <v>414</v>
      </c>
      <c r="E52" s="73">
        <v>414</v>
      </c>
      <c r="F52" s="72">
        <v>2200042457995</v>
      </c>
      <c r="G52" s="74" t="s">
        <v>1338</v>
      </c>
      <c r="H52" s="241">
        <v>0.59399999999999997</v>
      </c>
      <c r="I52" s="242">
        <v>15.91</v>
      </c>
      <c r="J52" s="242">
        <v>1.94</v>
      </c>
      <c r="K52" s="242">
        <v>1.94</v>
      </c>
      <c r="L52" s="243">
        <v>0</v>
      </c>
      <c r="M52" s="244">
        <v>414.59</v>
      </c>
      <c r="N52" s="244">
        <v>0.05</v>
      </c>
      <c r="O52" s="244">
        <v>0.05</v>
      </c>
    </row>
    <row r="53" spans="1:15" ht="15" x14ac:dyDescent="0.25">
      <c r="A53" s="71">
        <v>304</v>
      </c>
      <c r="B53" s="71">
        <v>304</v>
      </c>
      <c r="C53" s="72">
        <v>2200042459557</v>
      </c>
      <c r="D53" s="73">
        <v>415</v>
      </c>
      <c r="E53" s="73">
        <v>415</v>
      </c>
      <c r="F53" s="72">
        <v>2200042459566</v>
      </c>
      <c r="G53" s="74" t="s">
        <v>1339</v>
      </c>
      <c r="H53" s="241">
        <v>0</v>
      </c>
      <c r="I53" s="242">
        <v>1.64</v>
      </c>
      <c r="J53" s="242">
        <v>2.58</v>
      </c>
      <c r="K53" s="242">
        <v>2.58</v>
      </c>
      <c r="L53" s="243">
        <v>0</v>
      </c>
      <c r="M53" s="244">
        <v>430.78</v>
      </c>
      <c r="N53" s="244">
        <v>0.05</v>
      </c>
      <c r="O53" s="244">
        <v>0.05</v>
      </c>
    </row>
    <row r="54" spans="1:15" ht="15" x14ac:dyDescent="0.25">
      <c r="A54" s="71">
        <v>305</v>
      </c>
      <c r="B54" s="71">
        <v>305</v>
      </c>
      <c r="C54" s="72">
        <v>2200042461290</v>
      </c>
      <c r="D54" s="73">
        <v>416</v>
      </c>
      <c r="E54" s="73">
        <v>416</v>
      </c>
      <c r="F54" s="72">
        <v>2200042461306</v>
      </c>
      <c r="G54" s="74" t="s">
        <v>1340</v>
      </c>
      <c r="H54" s="241">
        <v>0.27200000000000002</v>
      </c>
      <c r="I54" s="242">
        <v>17.579999999999998</v>
      </c>
      <c r="J54" s="242">
        <v>1.99</v>
      </c>
      <c r="K54" s="242">
        <v>1.99</v>
      </c>
      <c r="L54" s="243">
        <v>0</v>
      </c>
      <c r="M54" s="244">
        <v>810.56</v>
      </c>
      <c r="N54" s="244">
        <v>0.05</v>
      </c>
      <c r="O54" s="244">
        <v>0.05</v>
      </c>
    </row>
    <row r="55" spans="1:15" ht="15" x14ac:dyDescent="0.25">
      <c r="A55" s="71">
        <v>306</v>
      </c>
      <c r="B55" s="71">
        <v>306</v>
      </c>
      <c r="C55" s="72">
        <v>2200042462179</v>
      </c>
      <c r="D55" s="73">
        <v>417</v>
      </c>
      <c r="E55" s="73">
        <v>417</v>
      </c>
      <c r="F55" s="72">
        <v>2200042462188</v>
      </c>
      <c r="G55" s="74" t="s">
        <v>1341</v>
      </c>
      <c r="H55" s="241">
        <v>0.64900000000000002</v>
      </c>
      <c r="I55" s="242">
        <v>14.61</v>
      </c>
      <c r="J55" s="242">
        <v>6.64</v>
      </c>
      <c r="K55" s="242">
        <v>6.64</v>
      </c>
      <c r="L55" s="243">
        <v>0</v>
      </c>
      <c r="M55" s="244">
        <v>4016.72</v>
      </c>
      <c r="N55" s="244">
        <v>0.05</v>
      </c>
      <c r="O55" s="244">
        <v>0.05</v>
      </c>
    </row>
    <row r="56" spans="1:15" ht="15" x14ac:dyDescent="0.25">
      <c r="A56" s="71">
        <v>307</v>
      </c>
      <c r="B56" s="71">
        <v>307</v>
      </c>
      <c r="C56" s="72">
        <v>2200042465160</v>
      </c>
      <c r="D56" s="73">
        <v>418</v>
      </c>
      <c r="E56" s="73">
        <v>418</v>
      </c>
      <c r="F56" s="72">
        <v>2200042465170</v>
      </c>
      <c r="G56" s="74" t="s">
        <v>1342</v>
      </c>
      <c r="H56" s="241">
        <v>0.71299999999999997</v>
      </c>
      <c r="I56" s="242">
        <v>1.22</v>
      </c>
      <c r="J56" s="242">
        <v>3.29</v>
      </c>
      <c r="K56" s="242">
        <v>3.29</v>
      </c>
      <c r="L56" s="243">
        <v>0</v>
      </c>
      <c r="M56" s="244">
        <v>466.2</v>
      </c>
      <c r="N56" s="244">
        <v>0.05</v>
      </c>
      <c r="O56" s="244">
        <v>0.05</v>
      </c>
    </row>
    <row r="57" spans="1:15" ht="15" x14ac:dyDescent="0.25">
      <c r="A57" s="71">
        <v>308</v>
      </c>
      <c r="B57" s="71">
        <v>308</v>
      </c>
      <c r="C57" s="72">
        <v>2200042465189</v>
      </c>
      <c r="D57" s="73">
        <v>419</v>
      </c>
      <c r="E57" s="73">
        <v>419</v>
      </c>
      <c r="F57" s="72">
        <v>2200042465198</v>
      </c>
      <c r="G57" s="74" t="s">
        <v>1343</v>
      </c>
      <c r="H57" s="241">
        <v>5.1999999999999998E-2</v>
      </c>
      <c r="I57" s="242">
        <v>9.6999999999999993</v>
      </c>
      <c r="J57" s="242">
        <v>2.92</v>
      </c>
      <c r="K57" s="242">
        <v>2.92</v>
      </c>
      <c r="L57" s="243">
        <v>0</v>
      </c>
      <c r="M57" s="244">
        <v>416.11</v>
      </c>
      <c r="N57" s="244">
        <v>0.05</v>
      </c>
      <c r="O57" s="244">
        <v>0.05</v>
      </c>
    </row>
    <row r="58" spans="1:15" ht="15" x14ac:dyDescent="0.25">
      <c r="A58" s="71">
        <v>309</v>
      </c>
      <c r="B58" s="71">
        <v>309</v>
      </c>
      <c r="C58" s="72">
        <v>2200042467594</v>
      </c>
      <c r="D58" s="73">
        <v>420</v>
      </c>
      <c r="E58" s="73">
        <v>420</v>
      </c>
      <c r="F58" s="72">
        <v>2200042467600</v>
      </c>
      <c r="G58" s="74" t="s">
        <v>1344</v>
      </c>
      <c r="H58" s="241">
        <v>6.423</v>
      </c>
      <c r="I58" s="242">
        <v>9.32</v>
      </c>
      <c r="J58" s="242">
        <v>2.5</v>
      </c>
      <c r="K58" s="242">
        <v>2.5</v>
      </c>
      <c r="L58" s="243">
        <v>0</v>
      </c>
      <c r="M58" s="244">
        <v>567.16</v>
      </c>
      <c r="N58" s="244">
        <v>0.05</v>
      </c>
      <c r="O58" s="244">
        <v>0.05</v>
      </c>
    </row>
    <row r="59" spans="1:15" ht="15" x14ac:dyDescent="0.25">
      <c r="A59" s="71">
        <v>310</v>
      </c>
      <c r="B59" s="71">
        <v>310</v>
      </c>
      <c r="C59" s="72">
        <v>2200042469875</v>
      </c>
      <c r="D59" s="73">
        <v>421</v>
      </c>
      <c r="E59" s="73">
        <v>421</v>
      </c>
      <c r="F59" s="72">
        <v>2200042469893</v>
      </c>
      <c r="G59" s="74" t="s">
        <v>1345</v>
      </c>
      <c r="H59" s="241">
        <v>1.6160000000000001</v>
      </c>
      <c r="I59" s="242">
        <v>29.28</v>
      </c>
      <c r="J59" s="242">
        <v>1.77</v>
      </c>
      <c r="K59" s="242">
        <v>1.77</v>
      </c>
      <c r="L59" s="243">
        <v>0</v>
      </c>
      <c r="M59" s="244">
        <v>2623.44</v>
      </c>
      <c r="N59" s="244">
        <v>0.05</v>
      </c>
      <c r="O59" s="244">
        <v>0.05</v>
      </c>
    </row>
    <row r="60" spans="1:15" ht="15" x14ac:dyDescent="0.25">
      <c r="A60" s="71">
        <v>311</v>
      </c>
      <c r="B60" s="71">
        <v>311</v>
      </c>
      <c r="C60" s="72">
        <v>2200042473463</v>
      </c>
      <c r="D60" s="73">
        <v>422</v>
      </c>
      <c r="E60" s="73">
        <v>422</v>
      </c>
      <c r="F60" s="72">
        <v>2200042473472</v>
      </c>
      <c r="G60" s="74" t="s">
        <v>606</v>
      </c>
      <c r="H60" s="241">
        <v>0</v>
      </c>
      <c r="I60" s="242">
        <v>5.03</v>
      </c>
      <c r="J60" s="242">
        <v>3.05</v>
      </c>
      <c r="K60" s="242">
        <v>3.05</v>
      </c>
      <c r="L60" s="243">
        <v>0</v>
      </c>
      <c r="M60" s="244">
        <v>744.17</v>
      </c>
      <c r="N60" s="244">
        <v>0.05</v>
      </c>
      <c r="O60" s="244">
        <v>0.05</v>
      </c>
    </row>
    <row r="61" spans="1:15" ht="15" x14ac:dyDescent="0.25">
      <c r="A61" s="71">
        <v>312</v>
      </c>
      <c r="B61" s="71">
        <v>312</v>
      </c>
      <c r="C61" s="72">
        <v>2200042473445</v>
      </c>
      <c r="D61" s="73">
        <v>423</v>
      </c>
      <c r="E61" s="73">
        <v>423</v>
      </c>
      <c r="F61" s="72">
        <v>2200042473454</v>
      </c>
      <c r="G61" s="74" t="s">
        <v>1346</v>
      </c>
      <c r="H61" s="241">
        <v>1.0900000000000001</v>
      </c>
      <c r="I61" s="242">
        <v>4.71</v>
      </c>
      <c r="J61" s="242">
        <v>2.35</v>
      </c>
      <c r="K61" s="242">
        <v>2.35</v>
      </c>
      <c r="L61" s="243">
        <v>0</v>
      </c>
      <c r="M61" s="244">
        <v>477.32</v>
      </c>
      <c r="N61" s="244">
        <v>0.05</v>
      </c>
      <c r="O61" s="244">
        <v>0.05</v>
      </c>
    </row>
    <row r="62" spans="1:15" ht="15" x14ac:dyDescent="0.25">
      <c r="A62" s="71">
        <v>313</v>
      </c>
      <c r="B62" s="71">
        <v>313</v>
      </c>
      <c r="C62" s="72">
        <v>2200042475169</v>
      </c>
      <c r="D62" s="73">
        <v>424</v>
      </c>
      <c r="E62" s="73">
        <v>424</v>
      </c>
      <c r="F62" s="72">
        <v>2200042475178</v>
      </c>
      <c r="G62" s="74" t="s">
        <v>1347</v>
      </c>
      <c r="H62" s="241">
        <v>7.9740000000000002</v>
      </c>
      <c r="I62" s="242">
        <v>6.81</v>
      </c>
      <c r="J62" s="242">
        <v>2.34</v>
      </c>
      <c r="K62" s="242">
        <v>2.34</v>
      </c>
      <c r="L62" s="243">
        <v>0</v>
      </c>
      <c r="M62" s="244">
        <v>885.43</v>
      </c>
      <c r="N62" s="244">
        <v>0.05</v>
      </c>
      <c r="O62" s="244">
        <v>0.05</v>
      </c>
    </row>
    <row r="63" spans="1:15" ht="15" x14ac:dyDescent="0.25">
      <c r="A63" s="71">
        <v>314</v>
      </c>
      <c r="B63" s="71">
        <v>314</v>
      </c>
      <c r="C63" s="72">
        <v>2200042475196</v>
      </c>
      <c r="D63" s="71">
        <v>425</v>
      </c>
      <c r="E63" s="73">
        <v>425</v>
      </c>
      <c r="F63" s="72">
        <v>2200042475201</v>
      </c>
      <c r="G63" s="74" t="s">
        <v>1348</v>
      </c>
      <c r="H63" s="241">
        <v>7.9669999999999996</v>
      </c>
      <c r="I63" s="242">
        <v>4.03</v>
      </c>
      <c r="J63" s="242">
        <v>1.95</v>
      </c>
      <c r="K63" s="242">
        <v>1.95</v>
      </c>
      <c r="L63" s="243">
        <v>0</v>
      </c>
      <c r="M63" s="244">
        <v>544.15</v>
      </c>
      <c r="N63" s="244">
        <v>0.05</v>
      </c>
      <c r="O63" s="244">
        <v>0.05</v>
      </c>
    </row>
    <row r="64" spans="1:15" ht="15" x14ac:dyDescent="0.25">
      <c r="A64" s="71">
        <v>315</v>
      </c>
      <c r="B64" s="71">
        <v>315</v>
      </c>
      <c r="C64" s="72">
        <v>2200042475415</v>
      </c>
      <c r="D64" s="73">
        <v>426</v>
      </c>
      <c r="E64" s="73">
        <v>426</v>
      </c>
      <c r="F64" s="72">
        <v>2200042475424</v>
      </c>
      <c r="G64" s="74" t="s">
        <v>1349</v>
      </c>
      <c r="H64" s="241">
        <v>0.65300000000000002</v>
      </c>
      <c r="I64" s="242">
        <v>106.28</v>
      </c>
      <c r="J64" s="242">
        <v>1.4</v>
      </c>
      <c r="K64" s="242">
        <v>1.4</v>
      </c>
      <c r="L64" s="243">
        <v>0</v>
      </c>
      <c r="M64" s="244">
        <v>1068.8800000000001</v>
      </c>
      <c r="N64" s="244">
        <v>0.05</v>
      </c>
      <c r="O64" s="244">
        <v>0.05</v>
      </c>
    </row>
    <row r="65" spans="1:15" ht="15" x14ac:dyDescent="0.25">
      <c r="A65" s="71">
        <v>316</v>
      </c>
      <c r="B65" s="71">
        <v>316</v>
      </c>
      <c r="C65" s="72">
        <v>2200042475433</v>
      </c>
      <c r="D65" s="73"/>
      <c r="E65" s="73"/>
      <c r="F65" s="72" t="s">
        <v>1616</v>
      </c>
      <c r="G65" s="74" t="s">
        <v>1350</v>
      </c>
      <c r="H65" s="241">
        <v>6.0730000000000004</v>
      </c>
      <c r="I65" s="242">
        <v>2.34</v>
      </c>
      <c r="J65" s="242">
        <v>2.82</v>
      </c>
      <c r="K65" s="242">
        <v>2.82</v>
      </c>
      <c r="L65" s="243">
        <v>0</v>
      </c>
      <c r="M65" s="244">
        <v>0</v>
      </c>
      <c r="N65" s="244">
        <v>0</v>
      </c>
      <c r="O65" s="244">
        <v>0</v>
      </c>
    </row>
    <row r="66" spans="1:15" ht="15" x14ac:dyDescent="0.25">
      <c r="A66" s="71">
        <v>317</v>
      </c>
      <c r="B66" s="71">
        <v>317</v>
      </c>
      <c r="C66" s="72">
        <v>2200042475823</v>
      </c>
      <c r="D66" s="73">
        <v>428</v>
      </c>
      <c r="E66" s="73">
        <v>428</v>
      </c>
      <c r="F66" s="72">
        <v>2200042475832</v>
      </c>
      <c r="G66" s="74" t="s">
        <v>1351</v>
      </c>
      <c r="H66" s="241">
        <v>1.64</v>
      </c>
      <c r="I66" s="242">
        <v>1.7</v>
      </c>
      <c r="J66" s="242">
        <v>4.7699999999999996</v>
      </c>
      <c r="K66" s="242">
        <v>4.7699999999999996</v>
      </c>
      <c r="L66" s="243">
        <v>0</v>
      </c>
      <c r="M66" s="244">
        <v>566.92999999999995</v>
      </c>
      <c r="N66" s="244">
        <v>0.05</v>
      </c>
      <c r="O66" s="244">
        <v>0.05</v>
      </c>
    </row>
    <row r="67" spans="1:15" ht="15" x14ac:dyDescent="0.25">
      <c r="A67" s="71">
        <v>318</v>
      </c>
      <c r="B67" s="71">
        <v>318</v>
      </c>
      <c r="C67" s="72">
        <v>2200042480610</v>
      </c>
      <c r="D67" s="73">
        <v>429</v>
      </c>
      <c r="E67" s="73">
        <v>429</v>
      </c>
      <c r="F67" s="72">
        <v>2200042480656</v>
      </c>
      <c r="G67" s="74" t="s">
        <v>607</v>
      </c>
      <c r="H67" s="241">
        <v>1.127</v>
      </c>
      <c r="I67" s="242">
        <v>16.8</v>
      </c>
      <c r="J67" s="242">
        <v>2.16</v>
      </c>
      <c r="K67" s="242">
        <v>2.16</v>
      </c>
      <c r="L67" s="243">
        <v>0</v>
      </c>
      <c r="M67" s="244">
        <v>1571.09</v>
      </c>
      <c r="N67" s="244">
        <v>0.05</v>
      </c>
      <c r="O67" s="244">
        <v>0.05</v>
      </c>
    </row>
    <row r="68" spans="1:15" ht="15" x14ac:dyDescent="0.25">
      <c r="A68" s="71">
        <v>319</v>
      </c>
      <c r="B68" s="71">
        <v>319</v>
      </c>
      <c r="C68" s="72">
        <v>2200042484873</v>
      </c>
      <c r="D68" s="73">
        <v>431</v>
      </c>
      <c r="E68" s="73">
        <v>431</v>
      </c>
      <c r="F68" s="72">
        <v>2200042484882</v>
      </c>
      <c r="G68" s="74" t="s">
        <v>1352</v>
      </c>
      <c r="H68" s="241">
        <v>0.65600000000000003</v>
      </c>
      <c r="I68" s="242">
        <v>7.82</v>
      </c>
      <c r="J68" s="242">
        <v>2.2799999999999998</v>
      </c>
      <c r="K68" s="242">
        <v>2.2799999999999998</v>
      </c>
      <c r="L68" s="243">
        <v>0</v>
      </c>
      <c r="M68" s="244">
        <v>930.41</v>
      </c>
      <c r="N68" s="244">
        <v>0.05</v>
      </c>
      <c r="O68" s="244">
        <v>0.05</v>
      </c>
    </row>
    <row r="69" spans="1:15" ht="15" x14ac:dyDescent="0.25">
      <c r="A69" s="71">
        <v>320</v>
      </c>
      <c r="B69" s="71">
        <v>320</v>
      </c>
      <c r="C69" s="72">
        <v>2200042484846</v>
      </c>
      <c r="D69" s="73">
        <v>432</v>
      </c>
      <c r="E69" s="73">
        <v>432</v>
      </c>
      <c r="F69" s="72">
        <v>2200042484855</v>
      </c>
      <c r="G69" s="74" t="s">
        <v>1353</v>
      </c>
      <c r="H69" s="241">
        <v>1.121</v>
      </c>
      <c r="I69" s="242">
        <v>5.6</v>
      </c>
      <c r="J69" s="242">
        <v>1.97</v>
      </c>
      <c r="K69" s="242">
        <v>1.97</v>
      </c>
      <c r="L69" s="243">
        <v>0</v>
      </c>
      <c r="M69" s="244">
        <v>651.96</v>
      </c>
      <c r="N69" s="244">
        <v>0.05</v>
      </c>
      <c r="O69" s="244">
        <v>0.05</v>
      </c>
    </row>
    <row r="70" spans="1:15" ht="15" x14ac:dyDescent="0.25">
      <c r="A70" s="71">
        <v>321</v>
      </c>
      <c r="B70" s="71">
        <v>321</v>
      </c>
      <c r="C70" s="72">
        <v>2200042530730</v>
      </c>
      <c r="D70" s="73">
        <v>433</v>
      </c>
      <c r="E70" s="73">
        <v>433</v>
      </c>
      <c r="F70" s="72">
        <v>2200042530740</v>
      </c>
      <c r="G70" s="74" t="s">
        <v>608</v>
      </c>
      <c r="H70" s="241">
        <v>1.127</v>
      </c>
      <c r="I70" s="242">
        <v>56.5</v>
      </c>
      <c r="J70" s="242">
        <v>1.31</v>
      </c>
      <c r="K70" s="242">
        <v>1.31</v>
      </c>
      <c r="L70" s="243">
        <v>0</v>
      </c>
      <c r="M70" s="244">
        <v>564.97</v>
      </c>
      <c r="N70" s="244">
        <v>0.05</v>
      </c>
      <c r="O70" s="244">
        <v>0.05</v>
      </c>
    </row>
    <row r="71" spans="1:15" ht="15" x14ac:dyDescent="0.25">
      <c r="A71" s="71">
        <v>322</v>
      </c>
      <c r="B71" s="71">
        <v>322</v>
      </c>
      <c r="C71" s="72">
        <v>2200042533411</v>
      </c>
      <c r="D71" s="73">
        <v>434</v>
      </c>
      <c r="E71" s="73">
        <v>434</v>
      </c>
      <c r="F71" s="72">
        <v>2200042533420</v>
      </c>
      <c r="G71" s="74" t="s">
        <v>609</v>
      </c>
      <c r="H71" s="241">
        <v>0.221</v>
      </c>
      <c r="I71" s="242">
        <v>42.87</v>
      </c>
      <c r="J71" s="242">
        <v>1.35</v>
      </c>
      <c r="K71" s="242">
        <v>1.35</v>
      </c>
      <c r="L71" s="243">
        <v>0</v>
      </c>
      <c r="M71" s="244">
        <v>3008.2</v>
      </c>
      <c r="N71" s="244">
        <v>0.05</v>
      </c>
      <c r="O71" s="244">
        <v>0.05</v>
      </c>
    </row>
    <row r="72" spans="1:15" ht="15" x14ac:dyDescent="0.25">
      <c r="A72" s="71">
        <v>323</v>
      </c>
      <c r="B72" s="71">
        <v>323</v>
      </c>
      <c r="C72" s="72">
        <v>2200042541583</v>
      </c>
      <c r="D72" s="73">
        <v>435</v>
      </c>
      <c r="E72" s="73">
        <v>435</v>
      </c>
      <c r="F72" s="72">
        <v>2200042541635</v>
      </c>
      <c r="G72" s="74" t="s">
        <v>1354</v>
      </c>
      <c r="H72" s="241">
        <v>0.497</v>
      </c>
      <c r="I72" s="242">
        <v>2.77</v>
      </c>
      <c r="J72" s="242">
        <v>1.54</v>
      </c>
      <c r="K72" s="242">
        <v>1.54</v>
      </c>
      <c r="L72" s="243">
        <v>0</v>
      </c>
      <c r="M72" s="244">
        <v>346.42</v>
      </c>
      <c r="N72" s="244">
        <v>0.05</v>
      </c>
      <c r="O72" s="244">
        <v>0.05</v>
      </c>
    </row>
    <row r="73" spans="1:15" ht="15" x14ac:dyDescent="0.25">
      <c r="A73" s="71">
        <v>324</v>
      </c>
      <c r="B73" s="71">
        <v>324</v>
      </c>
      <c r="C73" s="72">
        <v>2200042557281</v>
      </c>
      <c r="D73" s="73">
        <v>436</v>
      </c>
      <c r="E73" s="73">
        <v>436</v>
      </c>
      <c r="F73" s="72">
        <v>2200042557290</v>
      </c>
      <c r="G73" s="74" t="s">
        <v>1355</v>
      </c>
      <c r="H73" s="241">
        <v>1.649</v>
      </c>
      <c r="I73" s="242">
        <v>13.31</v>
      </c>
      <c r="J73" s="242">
        <v>1.63</v>
      </c>
      <c r="K73" s="242">
        <v>1.63</v>
      </c>
      <c r="L73" s="243">
        <v>0</v>
      </c>
      <c r="M73" s="244">
        <v>665.42</v>
      </c>
      <c r="N73" s="244">
        <v>0.05</v>
      </c>
      <c r="O73" s="244">
        <v>0.05</v>
      </c>
    </row>
    <row r="74" spans="1:15" ht="15" x14ac:dyDescent="0.25">
      <c r="A74" s="71">
        <v>325</v>
      </c>
      <c r="B74" s="71">
        <v>325</v>
      </c>
      <c r="C74" s="72">
        <v>2200042616556</v>
      </c>
      <c r="D74" s="73"/>
      <c r="E74" s="73"/>
      <c r="F74" s="72" t="s">
        <v>1616</v>
      </c>
      <c r="G74" s="74" t="s">
        <v>1356</v>
      </c>
      <c r="H74" s="241">
        <v>2.1749999999999998</v>
      </c>
      <c r="I74" s="242">
        <v>4.6500000000000004</v>
      </c>
      <c r="J74" s="242">
        <v>3.08</v>
      </c>
      <c r="K74" s="242">
        <v>3.08</v>
      </c>
      <c r="L74" s="243">
        <v>0</v>
      </c>
      <c r="M74" s="244">
        <v>0</v>
      </c>
      <c r="N74" s="244">
        <v>0</v>
      </c>
      <c r="O74" s="244">
        <v>0</v>
      </c>
    </row>
    <row r="75" spans="1:15" ht="15" x14ac:dyDescent="0.25">
      <c r="A75" s="71">
        <v>327</v>
      </c>
      <c r="B75" s="71">
        <v>327</v>
      </c>
      <c r="C75" s="72">
        <v>2200042552600</v>
      </c>
      <c r="D75" s="73">
        <v>439</v>
      </c>
      <c r="E75" s="73">
        <v>439</v>
      </c>
      <c r="F75" s="72">
        <v>2200042552646</v>
      </c>
      <c r="G75" s="74" t="s">
        <v>1357</v>
      </c>
      <c r="H75" s="241">
        <v>0.55700000000000005</v>
      </c>
      <c r="I75" s="242">
        <v>35.69</v>
      </c>
      <c r="J75" s="242">
        <v>2.65</v>
      </c>
      <c r="K75" s="242">
        <v>2.65</v>
      </c>
      <c r="L75" s="243">
        <v>0</v>
      </c>
      <c r="M75" s="244">
        <v>6424.42</v>
      </c>
      <c r="N75" s="244">
        <v>0.05</v>
      </c>
      <c r="O75" s="244">
        <v>0.05</v>
      </c>
    </row>
    <row r="76" spans="1:15" ht="15" x14ac:dyDescent="0.25">
      <c r="A76" s="71">
        <v>328</v>
      </c>
      <c r="B76" s="71">
        <v>328</v>
      </c>
      <c r="C76" s="72">
        <v>2200042557306</v>
      </c>
      <c r="D76" s="73">
        <v>440</v>
      </c>
      <c r="E76" s="73">
        <v>440</v>
      </c>
      <c r="F76" s="72">
        <v>2200042557315</v>
      </c>
      <c r="G76" s="74" t="s">
        <v>1358</v>
      </c>
      <c r="H76" s="241">
        <v>1.649</v>
      </c>
      <c r="I76" s="242">
        <v>13.31</v>
      </c>
      <c r="J76" s="242">
        <v>1.59</v>
      </c>
      <c r="K76" s="242">
        <v>1.59</v>
      </c>
      <c r="L76" s="243">
        <v>0</v>
      </c>
      <c r="M76" s="244">
        <v>598.88</v>
      </c>
      <c r="N76" s="244">
        <v>0.05</v>
      </c>
      <c r="O76" s="244">
        <v>0.05</v>
      </c>
    </row>
    <row r="77" spans="1:15" ht="25.5" x14ac:dyDescent="0.25">
      <c r="A77" s="71">
        <v>329</v>
      </c>
      <c r="B77" s="71">
        <v>329</v>
      </c>
      <c r="C77" s="72" t="s">
        <v>1617</v>
      </c>
      <c r="D77" s="73">
        <v>441</v>
      </c>
      <c r="E77" s="73">
        <v>441</v>
      </c>
      <c r="F77" s="72" t="s">
        <v>1618</v>
      </c>
      <c r="G77" s="74" t="s">
        <v>1359</v>
      </c>
      <c r="H77" s="241">
        <v>0</v>
      </c>
      <c r="I77" s="242">
        <v>11.94</v>
      </c>
      <c r="J77" s="242">
        <v>2.46</v>
      </c>
      <c r="K77" s="242">
        <v>2.46</v>
      </c>
      <c r="L77" s="243">
        <v>0</v>
      </c>
      <c r="M77" s="244">
        <v>1074.92</v>
      </c>
      <c r="N77" s="244">
        <v>0.05</v>
      </c>
      <c r="O77" s="244">
        <v>0.05</v>
      </c>
    </row>
    <row r="78" spans="1:15" ht="15" x14ac:dyDescent="0.25">
      <c r="A78" s="71">
        <v>332</v>
      </c>
      <c r="B78" s="71">
        <v>332</v>
      </c>
      <c r="C78" s="72">
        <v>2200042541644</v>
      </c>
      <c r="D78" s="73">
        <v>444</v>
      </c>
      <c r="E78" s="73">
        <v>444</v>
      </c>
      <c r="F78" s="72">
        <v>2200042541653</v>
      </c>
      <c r="G78" s="74" t="s">
        <v>1360</v>
      </c>
      <c r="H78" s="241">
        <v>0.497</v>
      </c>
      <c r="I78" s="242">
        <v>2.77</v>
      </c>
      <c r="J78" s="242">
        <v>1.54</v>
      </c>
      <c r="K78" s="242">
        <v>1.54</v>
      </c>
      <c r="L78" s="243">
        <v>0</v>
      </c>
      <c r="M78" s="244">
        <v>311.77999999999997</v>
      </c>
      <c r="N78" s="244">
        <v>0.05</v>
      </c>
      <c r="O78" s="244">
        <v>0.05</v>
      </c>
    </row>
    <row r="79" spans="1:15" ht="15" x14ac:dyDescent="0.25">
      <c r="A79" s="71">
        <v>333</v>
      </c>
      <c r="B79" s="71">
        <v>333</v>
      </c>
      <c r="C79" s="72">
        <v>2200042582446</v>
      </c>
      <c r="D79" s="73">
        <v>447</v>
      </c>
      <c r="E79" s="73">
        <v>447</v>
      </c>
      <c r="F79" s="72">
        <v>2200042582455</v>
      </c>
      <c r="G79" s="74" t="s">
        <v>1361</v>
      </c>
      <c r="H79" s="241">
        <v>0</v>
      </c>
      <c r="I79" s="242">
        <v>7.98</v>
      </c>
      <c r="J79" s="242">
        <v>1.63</v>
      </c>
      <c r="K79" s="242">
        <v>1.63</v>
      </c>
      <c r="L79" s="243">
        <v>0</v>
      </c>
      <c r="M79" s="244">
        <v>630.12</v>
      </c>
      <c r="N79" s="244">
        <v>0.05</v>
      </c>
      <c r="O79" s="244">
        <v>0.05</v>
      </c>
    </row>
    <row r="80" spans="1:15" ht="15" x14ac:dyDescent="0.25">
      <c r="A80" s="71">
        <v>334</v>
      </c>
      <c r="B80" s="71">
        <v>334</v>
      </c>
      <c r="C80" s="72">
        <v>2200042574222</v>
      </c>
      <c r="D80" s="73">
        <v>446</v>
      </c>
      <c r="E80" s="73">
        <v>446</v>
      </c>
      <c r="F80" s="72">
        <v>2200042574231</v>
      </c>
      <c r="G80" s="74" t="s">
        <v>1362</v>
      </c>
      <c r="H80" s="241">
        <v>5.78</v>
      </c>
      <c r="I80" s="242">
        <v>10.47</v>
      </c>
      <c r="J80" s="242">
        <v>1.89</v>
      </c>
      <c r="K80" s="242">
        <v>1.89</v>
      </c>
      <c r="L80" s="243">
        <v>0</v>
      </c>
      <c r="M80" s="244">
        <v>901.31</v>
      </c>
      <c r="N80" s="244">
        <v>0.05</v>
      </c>
      <c r="O80" s="244">
        <v>0.05</v>
      </c>
    </row>
    <row r="81" spans="1:15" ht="15" x14ac:dyDescent="0.25">
      <c r="A81" s="71">
        <v>335</v>
      </c>
      <c r="B81" s="71">
        <v>335</v>
      </c>
      <c r="C81" s="72">
        <v>2200042592913</v>
      </c>
      <c r="D81" s="73">
        <v>448</v>
      </c>
      <c r="E81" s="73">
        <v>448</v>
      </c>
      <c r="F81" s="72">
        <v>2200042592922</v>
      </c>
      <c r="G81" s="74" t="s">
        <v>1363</v>
      </c>
      <c r="H81" s="241">
        <v>1.0329999999999999</v>
      </c>
      <c r="I81" s="242">
        <v>1.1299999999999999</v>
      </c>
      <c r="J81" s="242">
        <v>2.34</v>
      </c>
      <c r="K81" s="242">
        <v>2.34</v>
      </c>
      <c r="L81" s="243">
        <v>0</v>
      </c>
      <c r="M81" s="244">
        <v>676.94</v>
      </c>
      <c r="N81" s="244">
        <v>0.05</v>
      </c>
      <c r="O81" s="244">
        <v>0.05</v>
      </c>
    </row>
    <row r="82" spans="1:15" ht="15" x14ac:dyDescent="0.25">
      <c r="A82" s="71">
        <v>336</v>
      </c>
      <c r="B82" s="71">
        <v>336</v>
      </c>
      <c r="C82" s="72">
        <v>2200042592931</v>
      </c>
      <c r="D82" s="73">
        <v>449</v>
      </c>
      <c r="E82" s="73">
        <v>449</v>
      </c>
      <c r="F82" s="72">
        <v>2200042592940</v>
      </c>
      <c r="G82" s="74" t="s">
        <v>1364</v>
      </c>
      <c r="H82" s="241">
        <v>1.0329999999999999</v>
      </c>
      <c r="I82" s="242">
        <v>1.1299999999999999</v>
      </c>
      <c r="J82" s="242">
        <v>2.34</v>
      </c>
      <c r="K82" s="242">
        <v>2.34</v>
      </c>
      <c r="L82" s="243">
        <v>0</v>
      </c>
      <c r="M82" s="244">
        <v>676.94</v>
      </c>
      <c r="N82" s="244">
        <v>0.05</v>
      </c>
      <c r="O82" s="244">
        <v>0.05</v>
      </c>
    </row>
    <row r="83" spans="1:15" ht="15" x14ac:dyDescent="0.25">
      <c r="A83" s="71">
        <v>337</v>
      </c>
      <c r="B83" s="71">
        <v>337</v>
      </c>
      <c r="C83" s="72">
        <v>2200042495680</v>
      </c>
      <c r="D83" s="73">
        <v>450</v>
      </c>
      <c r="E83" s="73">
        <v>450</v>
      </c>
      <c r="F83" s="72">
        <v>2200042495670</v>
      </c>
      <c r="G83" s="74" t="s">
        <v>924</v>
      </c>
      <c r="H83" s="241">
        <v>0</v>
      </c>
      <c r="I83" s="242">
        <v>3.72</v>
      </c>
      <c r="J83" s="242">
        <v>2.13</v>
      </c>
      <c r="K83" s="242">
        <v>2.13</v>
      </c>
      <c r="L83" s="243">
        <v>0</v>
      </c>
      <c r="M83" s="244">
        <v>347.39</v>
      </c>
      <c r="N83" s="244">
        <v>0.05</v>
      </c>
      <c r="O83" s="244">
        <v>0.05</v>
      </c>
    </row>
    <row r="84" spans="1:15" ht="15" x14ac:dyDescent="0.25">
      <c r="A84" s="71">
        <v>338</v>
      </c>
      <c r="B84" s="71">
        <v>338</v>
      </c>
      <c r="C84" s="72">
        <v>2200042540687</v>
      </c>
      <c r="D84" s="73">
        <v>451</v>
      </c>
      <c r="E84" s="73">
        <v>451</v>
      </c>
      <c r="F84" s="72">
        <v>2200042540678</v>
      </c>
      <c r="G84" s="74" t="s">
        <v>925</v>
      </c>
      <c r="H84" s="241">
        <v>0</v>
      </c>
      <c r="I84" s="242">
        <v>1.05</v>
      </c>
      <c r="J84" s="242">
        <v>1.32</v>
      </c>
      <c r="K84" s="242">
        <v>1.32</v>
      </c>
      <c r="L84" s="243">
        <v>0</v>
      </c>
      <c r="M84" s="244">
        <v>37.96</v>
      </c>
      <c r="N84" s="244">
        <v>0.05</v>
      </c>
      <c r="O84" s="244">
        <v>0.05</v>
      </c>
    </row>
    <row r="85" spans="1:15" ht="15" x14ac:dyDescent="0.25">
      <c r="A85" s="71">
        <v>339</v>
      </c>
      <c r="B85" s="71">
        <v>339</v>
      </c>
      <c r="C85" s="72">
        <v>2200042540696</v>
      </c>
      <c r="D85" s="73">
        <v>452</v>
      </c>
      <c r="E85" s="73">
        <v>452</v>
      </c>
      <c r="F85" s="72">
        <v>2200042540710</v>
      </c>
      <c r="G85" s="74" t="s">
        <v>926</v>
      </c>
      <c r="H85" s="241">
        <v>0</v>
      </c>
      <c r="I85" s="242">
        <v>1.86</v>
      </c>
      <c r="J85" s="242">
        <v>1.32</v>
      </c>
      <c r="K85" s="242">
        <v>1.32</v>
      </c>
      <c r="L85" s="243">
        <v>0</v>
      </c>
      <c r="M85" s="244">
        <v>37.15</v>
      </c>
      <c r="N85" s="244">
        <v>0.05</v>
      </c>
      <c r="O85" s="244">
        <v>0.05</v>
      </c>
    </row>
    <row r="86" spans="1:15" ht="15" x14ac:dyDescent="0.25">
      <c r="A86" s="71">
        <v>340</v>
      </c>
      <c r="B86" s="71">
        <v>340</v>
      </c>
      <c r="C86" s="72">
        <v>2200042598135</v>
      </c>
      <c r="D86" s="73">
        <v>453</v>
      </c>
      <c r="E86" s="73">
        <v>453</v>
      </c>
      <c r="F86" s="72">
        <v>2200042598144</v>
      </c>
      <c r="G86" s="74" t="s">
        <v>927</v>
      </c>
      <c r="H86" s="241">
        <v>0</v>
      </c>
      <c r="I86" s="242">
        <v>3.72</v>
      </c>
      <c r="J86" s="242">
        <v>2.13</v>
      </c>
      <c r="K86" s="242">
        <v>2.13</v>
      </c>
      <c r="L86" s="243">
        <v>0</v>
      </c>
      <c r="M86" s="244">
        <v>347.39</v>
      </c>
      <c r="N86" s="244">
        <v>0.05</v>
      </c>
      <c r="O86" s="244">
        <v>0.05</v>
      </c>
    </row>
    <row r="87" spans="1:15" ht="15" x14ac:dyDescent="0.25">
      <c r="A87" s="71">
        <v>341</v>
      </c>
      <c r="B87" s="71">
        <v>341</v>
      </c>
      <c r="C87" s="72">
        <v>2200042601346</v>
      </c>
      <c r="D87" s="73">
        <v>454</v>
      </c>
      <c r="E87" s="73">
        <v>454</v>
      </c>
      <c r="F87" s="72">
        <v>2200042601355</v>
      </c>
      <c r="G87" s="74" t="s">
        <v>1365</v>
      </c>
      <c r="H87" s="241">
        <v>5.0999999999999997E-2</v>
      </c>
      <c r="I87" s="242">
        <v>3.66</v>
      </c>
      <c r="J87" s="242">
        <v>2.57</v>
      </c>
      <c r="K87" s="242">
        <v>2.57</v>
      </c>
      <c r="L87" s="243">
        <v>0</v>
      </c>
      <c r="M87" s="244">
        <v>585.41999999999996</v>
      </c>
      <c r="N87" s="244">
        <v>0.05</v>
      </c>
      <c r="O87" s="244">
        <v>0.05</v>
      </c>
    </row>
    <row r="88" spans="1:15" ht="15" x14ac:dyDescent="0.25">
      <c r="A88" s="71">
        <v>342</v>
      </c>
      <c r="B88" s="71">
        <v>342</v>
      </c>
      <c r="C88" s="72">
        <v>2200042603237</v>
      </c>
      <c r="D88" s="73">
        <v>455</v>
      </c>
      <c r="E88" s="73">
        <v>455</v>
      </c>
      <c r="F88" s="72">
        <v>2200042603246</v>
      </c>
      <c r="G88" s="74" t="s">
        <v>1366</v>
      </c>
      <c r="H88" s="241">
        <v>1.575</v>
      </c>
      <c r="I88" s="242">
        <v>7.26</v>
      </c>
      <c r="J88" s="242">
        <v>2.83</v>
      </c>
      <c r="K88" s="242">
        <v>2.83</v>
      </c>
      <c r="L88" s="243">
        <v>0</v>
      </c>
      <c r="M88" s="244">
        <v>1209.42</v>
      </c>
      <c r="N88" s="244">
        <v>0.05</v>
      </c>
      <c r="O88" s="244">
        <v>0.05</v>
      </c>
    </row>
    <row r="89" spans="1:15" ht="15" x14ac:dyDescent="0.25">
      <c r="A89" s="71">
        <v>343</v>
      </c>
      <c r="B89" s="71">
        <v>343</v>
      </c>
      <c r="C89" s="72">
        <v>2200042689252</v>
      </c>
      <c r="D89" s="73">
        <v>456</v>
      </c>
      <c r="E89" s="73">
        <v>456</v>
      </c>
      <c r="F89" s="72">
        <v>2200042689261</v>
      </c>
      <c r="G89" s="74" t="s">
        <v>1367</v>
      </c>
      <c r="H89" s="241">
        <v>0.65700000000000003</v>
      </c>
      <c r="I89" s="242">
        <v>1.21</v>
      </c>
      <c r="J89" s="242">
        <v>2.35</v>
      </c>
      <c r="K89" s="242">
        <v>2.35</v>
      </c>
      <c r="L89" s="243">
        <v>0</v>
      </c>
      <c r="M89" s="244">
        <v>30.16</v>
      </c>
      <c r="N89" s="244">
        <v>0.05</v>
      </c>
      <c r="O89" s="244">
        <v>0.05</v>
      </c>
    </row>
    <row r="90" spans="1:15" ht="15" x14ac:dyDescent="0.25">
      <c r="A90" s="71">
        <v>344</v>
      </c>
      <c r="B90" s="71">
        <v>344</v>
      </c>
      <c r="C90" s="72">
        <v>2200042614104</v>
      </c>
      <c r="D90" s="73">
        <v>457</v>
      </c>
      <c r="E90" s="73">
        <v>457</v>
      </c>
      <c r="F90" s="72">
        <v>2200042614113</v>
      </c>
      <c r="G90" s="74" t="s">
        <v>1368</v>
      </c>
      <c r="H90" s="241">
        <v>2.625</v>
      </c>
      <c r="I90" s="242">
        <v>33.090000000000003</v>
      </c>
      <c r="J90" s="242">
        <v>1.79</v>
      </c>
      <c r="K90" s="242">
        <v>1.79</v>
      </c>
      <c r="L90" s="243">
        <v>-3.0379999999999998</v>
      </c>
      <c r="M90" s="244">
        <v>1323.78</v>
      </c>
      <c r="N90" s="244">
        <v>0.05</v>
      </c>
      <c r="O90" s="244">
        <v>0.05</v>
      </c>
    </row>
    <row r="91" spans="1:15" ht="15" x14ac:dyDescent="0.25">
      <c r="A91" s="71">
        <v>345</v>
      </c>
      <c r="B91" s="71">
        <v>345</v>
      </c>
      <c r="C91" s="72">
        <v>2200042620162</v>
      </c>
      <c r="D91" s="73">
        <v>458</v>
      </c>
      <c r="E91" s="73">
        <v>458</v>
      </c>
      <c r="F91" s="72">
        <v>2200042620171</v>
      </c>
      <c r="G91" s="74" t="s">
        <v>1369</v>
      </c>
      <c r="H91" s="241">
        <v>0.504</v>
      </c>
      <c r="I91" s="242">
        <v>1.99</v>
      </c>
      <c r="J91" s="242">
        <v>3</v>
      </c>
      <c r="K91" s="242">
        <v>3</v>
      </c>
      <c r="L91" s="243">
        <v>0</v>
      </c>
      <c r="M91" s="244">
        <v>1530.51</v>
      </c>
      <c r="N91" s="244">
        <v>0.05</v>
      </c>
      <c r="O91" s="244">
        <v>0.05</v>
      </c>
    </row>
    <row r="92" spans="1:15" ht="15" x14ac:dyDescent="0.25">
      <c r="A92" s="71">
        <v>346</v>
      </c>
      <c r="B92" s="71">
        <v>346</v>
      </c>
      <c r="C92" s="72">
        <v>2200042620205</v>
      </c>
      <c r="D92" s="73">
        <v>459</v>
      </c>
      <c r="E92" s="73">
        <v>459</v>
      </c>
      <c r="F92" s="72">
        <v>2200042620214</v>
      </c>
      <c r="G92" s="74" t="s">
        <v>1370</v>
      </c>
      <c r="H92" s="241">
        <v>0.52</v>
      </c>
      <c r="I92" s="242">
        <v>5.92</v>
      </c>
      <c r="J92" s="242">
        <v>2.41</v>
      </c>
      <c r="K92" s="242">
        <v>2.41</v>
      </c>
      <c r="L92" s="243">
        <v>0</v>
      </c>
      <c r="M92" s="244">
        <v>1301.68</v>
      </c>
      <c r="N92" s="244">
        <v>0.05</v>
      </c>
      <c r="O92" s="244">
        <v>0.05</v>
      </c>
    </row>
    <row r="93" spans="1:15" ht="15" x14ac:dyDescent="0.25">
      <c r="A93" s="71">
        <v>348</v>
      </c>
      <c r="B93" s="71">
        <v>348</v>
      </c>
      <c r="C93" s="72">
        <v>2200042620250</v>
      </c>
      <c r="D93" s="73">
        <v>461</v>
      </c>
      <c r="E93" s="73">
        <v>461</v>
      </c>
      <c r="F93" s="72">
        <v>2200042620260</v>
      </c>
      <c r="G93" s="74" t="s">
        <v>1371</v>
      </c>
      <c r="H93" s="241">
        <v>0</v>
      </c>
      <c r="I93" s="242">
        <v>2.76</v>
      </c>
      <c r="J93" s="242">
        <v>2.34</v>
      </c>
      <c r="K93" s="242">
        <v>2.34</v>
      </c>
      <c r="L93" s="243">
        <v>0</v>
      </c>
      <c r="M93" s="244">
        <v>1054.55</v>
      </c>
      <c r="N93" s="244">
        <v>0.05</v>
      </c>
      <c r="O93" s="244">
        <v>0.05</v>
      </c>
    </row>
    <row r="94" spans="1:15" ht="15" x14ac:dyDescent="0.25">
      <c r="A94" s="71">
        <v>350</v>
      </c>
      <c r="B94" s="71">
        <v>350</v>
      </c>
      <c r="C94" s="72">
        <v>2200042622044</v>
      </c>
      <c r="D94" s="73">
        <v>463</v>
      </c>
      <c r="E94" s="73">
        <v>463</v>
      </c>
      <c r="F94" s="72">
        <v>2200042622044</v>
      </c>
      <c r="G94" s="74" t="s">
        <v>655</v>
      </c>
      <c r="H94" s="241">
        <v>0.64500000000000002</v>
      </c>
      <c r="I94" s="242">
        <v>4.34</v>
      </c>
      <c r="J94" s="242">
        <v>1.42</v>
      </c>
      <c r="K94" s="242">
        <v>1.42</v>
      </c>
      <c r="L94" s="243">
        <v>0</v>
      </c>
      <c r="M94" s="244">
        <v>599.23</v>
      </c>
      <c r="N94" s="244">
        <v>0.05</v>
      </c>
      <c r="O94" s="244">
        <v>0.05</v>
      </c>
    </row>
    <row r="95" spans="1:15" ht="15" x14ac:dyDescent="0.25">
      <c r="A95" s="71">
        <v>351</v>
      </c>
      <c r="B95" s="71">
        <v>351</v>
      </c>
      <c r="C95" s="72">
        <v>2200042626944</v>
      </c>
      <c r="D95" s="73">
        <v>464</v>
      </c>
      <c r="E95" s="73">
        <v>464</v>
      </c>
      <c r="F95" s="72">
        <v>2200042626953</v>
      </c>
      <c r="G95" s="74" t="s">
        <v>1372</v>
      </c>
      <c r="H95" s="241">
        <v>1.101</v>
      </c>
      <c r="I95" s="242">
        <v>3.85</v>
      </c>
      <c r="J95" s="242">
        <v>2.48</v>
      </c>
      <c r="K95" s="242">
        <v>2.48</v>
      </c>
      <c r="L95" s="243">
        <v>0</v>
      </c>
      <c r="M95" s="244">
        <v>770.3</v>
      </c>
      <c r="N95" s="244">
        <v>0.05</v>
      </c>
      <c r="O95" s="244">
        <v>0.05</v>
      </c>
    </row>
    <row r="96" spans="1:15" ht="15" x14ac:dyDescent="0.25">
      <c r="A96" s="71">
        <v>352</v>
      </c>
      <c r="B96" s="71">
        <v>352</v>
      </c>
      <c r="C96" s="72">
        <v>2200042627140</v>
      </c>
      <c r="D96" s="73">
        <v>465</v>
      </c>
      <c r="E96" s="73">
        <v>465</v>
      </c>
      <c r="F96" s="72">
        <v>2200042627159</v>
      </c>
      <c r="G96" s="74" t="s">
        <v>1373</v>
      </c>
      <c r="H96" s="241">
        <v>0</v>
      </c>
      <c r="I96" s="242">
        <v>1.89</v>
      </c>
      <c r="J96" s="242">
        <v>2.4500000000000002</v>
      </c>
      <c r="K96" s="242">
        <v>2.4500000000000002</v>
      </c>
      <c r="L96" s="243">
        <v>0</v>
      </c>
      <c r="M96" s="244">
        <v>471.35</v>
      </c>
      <c r="N96" s="244">
        <v>0.05</v>
      </c>
      <c r="O96" s="244">
        <v>0.05</v>
      </c>
    </row>
    <row r="97" spans="1:15" ht="15" x14ac:dyDescent="0.25">
      <c r="A97" s="71">
        <v>353</v>
      </c>
      <c r="B97" s="71">
        <v>353</v>
      </c>
      <c r="C97" s="72">
        <v>2200042637885</v>
      </c>
      <c r="D97" s="73">
        <v>466</v>
      </c>
      <c r="E97" s="73">
        <v>466</v>
      </c>
      <c r="F97" s="72">
        <v>2200042637894</v>
      </c>
      <c r="G97" s="74" t="s">
        <v>1051</v>
      </c>
      <c r="H97" s="241">
        <v>2.1749999999999998</v>
      </c>
      <c r="I97" s="242">
        <v>4.51</v>
      </c>
      <c r="J97" s="242">
        <v>3.08</v>
      </c>
      <c r="K97" s="242">
        <v>3.08</v>
      </c>
      <c r="L97" s="243">
        <v>0</v>
      </c>
      <c r="M97" s="244">
        <v>405.56</v>
      </c>
      <c r="N97" s="244">
        <v>0.05</v>
      </c>
      <c r="O97" s="244">
        <v>0.05</v>
      </c>
    </row>
    <row r="98" spans="1:15" ht="15" x14ac:dyDescent="0.25">
      <c r="A98" s="71">
        <v>354</v>
      </c>
      <c r="B98" s="71">
        <v>354</v>
      </c>
      <c r="C98" s="72">
        <v>2200042655528</v>
      </c>
      <c r="D98" s="73">
        <v>467</v>
      </c>
      <c r="E98" s="73">
        <v>467</v>
      </c>
      <c r="F98" s="72">
        <v>2200042655537</v>
      </c>
      <c r="G98" s="74" t="s">
        <v>1374</v>
      </c>
      <c r="H98" s="241">
        <v>0.98499999999999999</v>
      </c>
      <c r="I98" s="242">
        <v>37.72</v>
      </c>
      <c r="J98" s="242">
        <v>2.34</v>
      </c>
      <c r="K98" s="242">
        <v>2.34</v>
      </c>
      <c r="L98" s="243">
        <v>0</v>
      </c>
      <c r="M98" s="244">
        <v>502.49</v>
      </c>
      <c r="N98" s="244">
        <v>0.05</v>
      </c>
      <c r="O98" s="244">
        <v>0.05</v>
      </c>
    </row>
    <row r="99" spans="1:15" ht="15" x14ac:dyDescent="0.25">
      <c r="A99" s="71">
        <v>355</v>
      </c>
      <c r="B99" s="71">
        <v>355</v>
      </c>
      <c r="C99" s="72">
        <v>2200042655546</v>
      </c>
      <c r="D99" s="73">
        <v>468</v>
      </c>
      <c r="E99" s="73">
        <v>468</v>
      </c>
      <c r="F99" s="72">
        <v>2200042655555</v>
      </c>
      <c r="G99" s="74" t="s">
        <v>1375</v>
      </c>
      <c r="H99" s="241">
        <v>0.98499999999999999</v>
      </c>
      <c r="I99" s="242">
        <v>37.72</v>
      </c>
      <c r="J99" s="242">
        <v>2.34</v>
      </c>
      <c r="K99" s="242">
        <v>2.34</v>
      </c>
      <c r="L99" s="243">
        <v>0</v>
      </c>
      <c r="M99" s="244">
        <v>641.16</v>
      </c>
      <c r="N99" s="244">
        <v>0.05</v>
      </c>
      <c r="O99" s="244">
        <v>0.05</v>
      </c>
    </row>
    <row r="100" spans="1:15" ht="15" x14ac:dyDescent="0.25">
      <c r="A100" s="71">
        <v>356</v>
      </c>
      <c r="B100" s="71">
        <v>356</v>
      </c>
      <c r="C100" s="72">
        <v>2200042679592</v>
      </c>
      <c r="D100" s="73">
        <v>469</v>
      </c>
      <c r="E100" s="73">
        <v>469</v>
      </c>
      <c r="F100" s="72">
        <v>2200042679608</v>
      </c>
      <c r="G100" s="74" t="s">
        <v>1054</v>
      </c>
      <c r="H100" s="241">
        <v>0.308</v>
      </c>
      <c r="I100" s="242">
        <v>10.73</v>
      </c>
      <c r="J100" s="242">
        <v>1.7</v>
      </c>
      <c r="K100" s="242">
        <v>1.7</v>
      </c>
      <c r="L100" s="243">
        <v>-0.495</v>
      </c>
      <c r="M100" s="244">
        <v>1072.7</v>
      </c>
      <c r="N100" s="244">
        <v>0.05</v>
      </c>
      <c r="O100" s="244">
        <v>0.05</v>
      </c>
    </row>
    <row r="101" spans="1:15" ht="15" x14ac:dyDescent="0.25">
      <c r="A101" s="71">
        <v>357</v>
      </c>
      <c r="B101" s="71">
        <v>357</v>
      </c>
      <c r="C101" s="72">
        <v>2200042689270</v>
      </c>
      <c r="D101" s="73">
        <v>470</v>
      </c>
      <c r="E101" s="73">
        <v>470</v>
      </c>
      <c r="F101" s="72">
        <v>2200042689280</v>
      </c>
      <c r="G101" s="74" t="s">
        <v>1376</v>
      </c>
      <c r="H101" s="241">
        <v>0.65700000000000003</v>
      </c>
      <c r="I101" s="242">
        <v>1.21</v>
      </c>
      <c r="J101" s="242">
        <v>2.35</v>
      </c>
      <c r="K101" s="242">
        <v>2.35</v>
      </c>
      <c r="L101" s="243">
        <v>0</v>
      </c>
      <c r="M101" s="244">
        <v>392.03</v>
      </c>
      <c r="N101" s="244">
        <v>0.05</v>
      </c>
      <c r="O101" s="244">
        <v>0.05</v>
      </c>
    </row>
    <row r="102" spans="1:15" ht="15" x14ac:dyDescent="0.25">
      <c r="A102" s="71">
        <v>358</v>
      </c>
      <c r="B102" s="71">
        <v>358</v>
      </c>
      <c r="C102" s="72">
        <v>2200042722608</v>
      </c>
      <c r="D102" s="73">
        <v>471</v>
      </c>
      <c r="E102" s="73">
        <v>471</v>
      </c>
      <c r="F102" s="72">
        <v>2200042722617</v>
      </c>
      <c r="G102" s="74" t="s">
        <v>1377</v>
      </c>
      <c r="H102" s="241">
        <v>1.02</v>
      </c>
      <c r="I102" s="242">
        <v>3.56</v>
      </c>
      <c r="J102" s="242">
        <v>2.42</v>
      </c>
      <c r="K102" s="242">
        <v>2.42</v>
      </c>
      <c r="L102" s="243">
        <v>0</v>
      </c>
      <c r="M102" s="244">
        <v>711.81</v>
      </c>
      <c r="N102" s="244">
        <v>0.05</v>
      </c>
      <c r="O102" s="244">
        <v>0.05</v>
      </c>
    </row>
    <row r="103" spans="1:15" ht="15" x14ac:dyDescent="0.25">
      <c r="A103" s="71">
        <v>359</v>
      </c>
      <c r="B103" s="71">
        <v>359</v>
      </c>
      <c r="C103" s="72">
        <v>2200042729774</v>
      </c>
      <c r="D103" s="73">
        <v>472</v>
      </c>
      <c r="E103" s="73">
        <v>472</v>
      </c>
      <c r="F103" s="72">
        <v>2200042729783</v>
      </c>
      <c r="G103" s="74" t="s">
        <v>1378</v>
      </c>
      <c r="H103" s="241">
        <v>3.048</v>
      </c>
      <c r="I103" s="242">
        <v>10.36</v>
      </c>
      <c r="J103" s="242">
        <v>3.77</v>
      </c>
      <c r="K103" s="242">
        <v>3.77</v>
      </c>
      <c r="L103" s="243">
        <v>0</v>
      </c>
      <c r="M103" s="244">
        <v>1022.66</v>
      </c>
      <c r="N103" s="244">
        <v>0.05</v>
      </c>
      <c r="O103" s="244">
        <v>0.05</v>
      </c>
    </row>
    <row r="104" spans="1:15" ht="15" x14ac:dyDescent="0.25">
      <c r="A104" s="71">
        <v>360</v>
      </c>
      <c r="B104" s="71">
        <v>360</v>
      </c>
      <c r="C104" s="72">
        <v>2200042733460</v>
      </c>
      <c r="D104" s="73">
        <v>473</v>
      </c>
      <c r="E104" s="73">
        <v>473</v>
      </c>
      <c r="F104" s="72">
        <v>2200042733479</v>
      </c>
      <c r="G104" s="74" t="s">
        <v>1379</v>
      </c>
      <c r="H104" s="241">
        <v>3.45</v>
      </c>
      <c r="I104" s="242">
        <v>0.83</v>
      </c>
      <c r="J104" s="242">
        <v>3.13</v>
      </c>
      <c r="K104" s="242">
        <v>3.13</v>
      </c>
      <c r="L104" s="243">
        <v>0</v>
      </c>
      <c r="M104" s="244">
        <v>829.79</v>
      </c>
      <c r="N104" s="244">
        <v>0.05</v>
      </c>
      <c r="O104" s="244">
        <v>0.05</v>
      </c>
    </row>
    <row r="105" spans="1:15" ht="15" x14ac:dyDescent="0.25">
      <c r="A105" s="71">
        <v>361</v>
      </c>
      <c r="B105" s="71">
        <v>361</v>
      </c>
      <c r="C105" s="72">
        <v>2200042733850</v>
      </c>
      <c r="D105" s="73">
        <v>474</v>
      </c>
      <c r="E105" s="73">
        <v>474</v>
      </c>
      <c r="F105" s="72">
        <v>2200042733869</v>
      </c>
      <c r="G105" s="74" t="s">
        <v>1380</v>
      </c>
      <c r="H105" s="241">
        <v>0</v>
      </c>
      <c r="I105" s="242">
        <v>3.72</v>
      </c>
      <c r="J105" s="242">
        <v>2.13</v>
      </c>
      <c r="K105" s="242">
        <v>2.13</v>
      </c>
      <c r="L105" s="243">
        <v>0</v>
      </c>
      <c r="M105" s="244">
        <v>254.14</v>
      </c>
      <c r="N105" s="244">
        <v>0.05</v>
      </c>
      <c r="O105" s="244">
        <v>0.05</v>
      </c>
    </row>
    <row r="106" spans="1:15" ht="15" x14ac:dyDescent="0.25">
      <c r="A106" s="71">
        <v>600</v>
      </c>
      <c r="B106" s="71">
        <v>600</v>
      </c>
      <c r="C106" s="72">
        <v>2200032010850</v>
      </c>
      <c r="D106" s="73">
        <v>601</v>
      </c>
      <c r="E106" s="73">
        <v>601</v>
      </c>
      <c r="F106" s="72">
        <v>2200031824542</v>
      </c>
      <c r="G106" s="74" t="s">
        <v>1381</v>
      </c>
      <c r="H106" s="241">
        <v>1.1879999999999999</v>
      </c>
      <c r="I106" s="242">
        <v>113.89</v>
      </c>
      <c r="J106" s="242">
        <v>2.02</v>
      </c>
      <c r="K106" s="242">
        <v>2.02</v>
      </c>
      <c r="L106" s="243">
        <v>0</v>
      </c>
      <c r="M106" s="244">
        <v>0</v>
      </c>
      <c r="N106" s="244">
        <v>0</v>
      </c>
      <c r="O106" s="244">
        <v>0</v>
      </c>
    </row>
    <row r="107" spans="1:15" ht="15" x14ac:dyDescent="0.25">
      <c r="A107" s="71">
        <v>603</v>
      </c>
      <c r="B107" s="71">
        <v>603</v>
      </c>
      <c r="C107" s="72">
        <v>2200042461315</v>
      </c>
      <c r="D107" s="73">
        <v>785</v>
      </c>
      <c r="E107" s="73">
        <v>785</v>
      </c>
      <c r="F107" s="72">
        <v>2200042461324</v>
      </c>
      <c r="G107" s="74" t="s">
        <v>929</v>
      </c>
      <c r="H107" s="241">
        <v>1.2999999999999999E-2</v>
      </c>
      <c r="I107" s="242">
        <v>1.61</v>
      </c>
      <c r="J107" s="242">
        <v>1.32</v>
      </c>
      <c r="K107" s="242">
        <v>1.32</v>
      </c>
      <c r="L107" s="243">
        <v>0</v>
      </c>
      <c r="M107" s="244">
        <v>16.05</v>
      </c>
      <c r="N107" s="244">
        <v>0.05</v>
      </c>
      <c r="O107" s="244">
        <v>0.05</v>
      </c>
    </row>
    <row r="108" spans="1:15" ht="15" x14ac:dyDescent="0.25">
      <c r="A108" s="71">
        <v>604</v>
      </c>
      <c r="B108" s="71">
        <v>604</v>
      </c>
      <c r="C108" s="72">
        <v>2200042501410</v>
      </c>
      <c r="D108" s="71">
        <v>786</v>
      </c>
      <c r="E108" s="73">
        <v>786</v>
      </c>
      <c r="F108" s="72">
        <v>2200042501429</v>
      </c>
      <c r="G108" s="74" t="s">
        <v>1057</v>
      </c>
      <c r="H108" s="241">
        <v>1.2999999999999999E-2</v>
      </c>
      <c r="I108" s="242">
        <v>1.61</v>
      </c>
      <c r="J108" s="242">
        <v>1.3</v>
      </c>
      <c r="K108" s="242">
        <v>1.3</v>
      </c>
      <c r="L108" s="243">
        <v>0</v>
      </c>
      <c r="M108" s="244">
        <v>115.59</v>
      </c>
      <c r="N108" s="244">
        <v>0.05</v>
      </c>
      <c r="O108" s="244">
        <v>0.05</v>
      </c>
    </row>
    <row r="109" spans="1:15" ht="15" x14ac:dyDescent="0.25">
      <c r="A109" s="71">
        <v>607</v>
      </c>
      <c r="B109" s="71">
        <v>607</v>
      </c>
      <c r="C109" s="72">
        <v>2200042141133</v>
      </c>
      <c r="D109" s="73">
        <v>789</v>
      </c>
      <c r="E109" s="73">
        <v>789</v>
      </c>
      <c r="F109" s="72">
        <v>2200042141142</v>
      </c>
      <c r="G109" s="74" t="s">
        <v>1382</v>
      </c>
      <c r="H109" s="241">
        <v>0</v>
      </c>
      <c r="I109" s="242">
        <v>6.85</v>
      </c>
      <c r="J109" s="242">
        <v>2.31</v>
      </c>
      <c r="K109" s="242">
        <v>2.31</v>
      </c>
      <c r="L109" s="243">
        <v>0</v>
      </c>
      <c r="M109" s="244">
        <v>671.24</v>
      </c>
      <c r="N109" s="244">
        <v>0.05</v>
      </c>
      <c r="O109" s="244">
        <v>0.05</v>
      </c>
    </row>
    <row r="110" spans="1:15" ht="15" x14ac:dyDescent="0.25">
      <c r="A110" s="71">
        <v>608</v>
      </c>
      <c r="B110" s="71">
        <v>608</v>
      </c>
      <c r="C110" s="72">
        <v>2200042141259</v>
      </c>
      <c r="D110" s="71">
        <v>791</v>
      </c>
      <c r="E110" s="73">
        <v>791</v>
      </c>
      <c r="F110" s="72">
        <v>2200042141277</v>
      </c>
      <c r="G110" s="74" t="s">
        <v>1383</v>
      </c>
      <c r="H110" s="241">
        <v>0.96699999999999997</v>
      </c>
      <c r="I110" s="242">
        <v>2.57</v>
      </c>
      <c r="J110" s="242">
        <v>1.87</v>
      </c>
      <c r="K110" s="242">
        <v>1.87</v>
      </c>
      <c r="L110" s="243">
        <v>-1.0760000000000001</v>
      </c>
      <c r="M110" s="244">
        <v>656.98</v>
      </c>
      <c r="N110" s="244">
        <v>0.05</v>
      </c>
      <c r="O110" s="244">
        <v>0.05</v>
      </c>
    </row>
    <row r="111" spans="1:15" ht="15" x14ac:dyDescent="0.25">
      <c r="A111" s="71">
        <v>612</v>
      </c>
      <c r="B111" s="71">
        <v>612</v>
      </c>
      <c r="C111" s="72">
        <v>2200032168607</v>
      </c>
      <c r="D111" s="73">
        <v>765</v>
      </c>
      <c r="E111" s="73">
        <v>765</v>
      </c>
      <c r="F111" s="72">
        <v>2200032168616</v>
      </c>
      <c r="G111" s="74" t="s">
        <v>610</v>
      </c>
      <c r="H111" s="241">
        <v>0.58299999999999996</v>
      </c>
      <c r="I111" s="242">
        <v>40.65</v>
      </c>
      <c r="J111" s="242">
        <v>1.69</v>
      </c>
      <c r="K111" s="242">
        <v>1.69</v>
      </c>
      <c r="L111" s="243">
        <v>-1.369</v>
      </c>
      <c r="M111" s="244">
        <v>1218.1199999999999</v>
      </c>
      <c r="N111" s="244">
        <v>0.05</v>
      </c>
      <c r="O111" s="244">
        <v>0.05</v>
      </c>
    </row>
    <row r="112" spans="1:15" ht="15" x14ac:dyDescent="0.25">
      <c r="A112" s="71">
        <v>613</v>
      </c>
      <c r="B112" s="71">
        <v>613</v>
      </c>
      <c r="C112" s="72">
        <v>2200040848888</v>
      </c>
      <c r="D112" s="73">
        <v>766</v>
      </c>
      <c r="E112" s="73">
        <v>766</v>
      </c>
      <c r="F112" s="72">
        <v>2200031664357</v>
      </c>
      <c r="G112" s="74" t="s">
        <v>611</v>
      </c>
      <c r="H112" s="241">
        <v>1.4550000000000001</v>
      </c>
      <c r="I112" s="242">
        <v>2.21</v>
      </c>
      <c r="J112" s="242">
        <v>1.82</v>
      </c>
      <c r="K112" s="242">
        <v>1.82</v>
      </c>
      <c r="L112" s="243">
        <v>0</v>
      </c>
      <c r="M112" s="244">
        <v>401.11</v>
      </c>
      <c r="N112" s="244">
        <v>0.05</v>
      </c>
      <c r="O112" s="244">
        <v>0.05</v>
      </c>
    </row>
    <row r="113" spans="1:15" ht="15" x14ac:dyDescent="0.25">
      <c r="A113" s="71">
        <v>614</v>
      </c>
      <c r="B113" s="71">
        <v>614</v>
      </c>
      <c r="C113" s="72">
        <v>2200030511311</v>
      </c>
      <c r="D113" s="73">
        <v>767</v>
      </c>
      <c r="E113" s="73">
        <v>767</v>
      </c>
      <c r="F113" s="72">
        <v>2200031822971</v>
      </c>
      <c r="G113" s="74" t="s">
        <v>612</v>
      </c>
      <c r="H113" s="241">
        <v>0.53100000000000003</v>
      </c>
      <c r="I113" s="242">
        <v>11.66</v>
      </c>
      <c r="J113" s="242">
        <v>3.51</v>
      </c>
      <c r="K113" s="242">
        <v>3.51</v>
      </c>
      <c r="L113" s="243">
        <v>0</v>
      </c>
      <c r="M113" s="244">
        <v>419.87</v>
      </c>
      <c r="N113" s="244">
        <v>0.05</v>
      </c>
      <c r="O113" s="244">
        <v>0.05</v>
      </c>
    </row>
    <row r="114" spans="1:15" ht="15" x14ac:dyDescent="0.25">
      <c r="A114" s="71">
        <v>615</v>
      </c>
      <c r="B114" s="71">
        <v>615</v>
      </c>
      <c r="C114" s="72">
        <v>2200040863404</v>
      </c>
      <c r="D114" s="73">
        <v>768</v>
      </c>
      <c r="E114" s="73">
        <v>768</v>
      </c>
      <c r="F114" s="72">
        <v>2200040863399</v>
      </c>
      <c r="G114" s="74" t="s">
        <v>1384</v>
      </c>
      <c r="H114" s="241">
        <v>0.78700000000000003</v>
      </c>
      <c r="I114" s="242">
        <v>15.82</v>
      </c>
      <c r="J114" s="242">
        <v>1.65</v>
      </c>
      <c r="K114" s="242">
        <v>1.65</v>
      </c>
      <c r="L114" s="243">
        <v>0</v>
      </c>
      <c r="M114" s="244">
        <v>0</v>
      </c>
      <c r="N114" s="244">
        <v>0</v>
      </c>
      <c r="O114" s="244">
        <v>0</v>
      </c>
    </row>
    <row r="115" spans="1:15" ht="15" x14ac:dyDescent="0.25">
      <c r="A115" s="71">
        <v>616</v>
      </c>
      <c r="B115" s="71">
        <v>616</v>
      </c>
      <c r="C115" s="72">
        <v>2200040863431</v>
      </c>
      <c r="D115" s="73">
        <v>769</v>
      </c>
      <c r="E115" s="73">
        <v>769</v>
      </c>
      <c r="F115" s="72">
        <v>2200040863422</v>
      </c>
      <c r="G115" s="74" t="s">
        <v>1385</v>
      </c>
      <c r="H115" s="241">
        <v>0.78700000000000003</v>
      </c>
      <c r="I115" s="242">
        <v>29.01</v>
      </c>
      <c r="J115" s="242">
        <v>1.65</v>
      </c>
      <c r="K115" s="242">
        <v>1.65</v>
      </c>
      <c r="L115" s="243">
        <v>0</v>
      </c>
      <c r="M115" s="244">
        <v>0</v>
      </c>
      <c r="N115" s="244">
        <v>0</v>
      </c>
      <c r="O115" s="244">
        <v>0</v>
      </c>
    </row>
    <row r="116" spans="1:15" ht="15" x14ac:dyDescent="0.25">
      <c r="A116" s="71">
        <v>617</v>
      </c>
      <c r="B116" s="71">
        <v>617</v>
      </c>
      <c r="C116" s="72">
        <v>2200030109831</v>
      </c>
      <c r="D116" s="73">
        <v>770</v>
      </c>
      <c r="E116" s="73">
        <v>770</v>
      </c>
      <c r="F116" s="72">
        <v>2200031823558</v>
      </c>
      <c r="G116" s="74" t="s">
        <v>613</v>
      </c>
      <c r="H116" s="241">
        <v>0.27600000000000002</v>
      </c>
      <c r="I116" s="242">
        <v>6.66</v>
      </c>
      <c r="J116" s="242">
        <v>1.63</v>
      </c>
      <c r="K116" s="242">
        <v>1.63</v>
      </c>
      <c r="L116" s="243">
        <v>0</v>
      </c>
      <c r="M116" s="244">
        <v>0</v>
      </c>
      <c r="N116" s="244">
        <v>0</v>
      </c>
      <c r="O116" s="244">
        <v>0</v>
      </c>
    </row>
    <row r="117" spans="1:15" ht="15" x14ac:dyDescent="0.25">
      <c r="A117" s="71">
        <v>618</v>
      </c>
      <c r="B117" s="71">
        <v>618</v>
      </c>
      <c r="C117" s="72">
        <v>2200042384194</v>
      </c>
      <c r="D117" s="71">
        <v>783</v>
      </c>
      <c r="E117" s="73">
        <v>783</v>
      </c>
      <c r="F117" s="72">
        <v>2200042384200</v>
      </c>
      <c r="G117" s="74" t="s">
        <v>614</v>
      </c>
      <c r="H117" s="241">
        <v>0</v>
      </c>
      <c r="I117" s="242">
        <v>6.29</v>
      </c>
      <c r="J117" s="242">
        <v>1.79</v>
      </c>
      <c r="K117" s="242">
        <v>1.79</v>
      </c>
      <c r="L117" s="243">
        <v>0</v>
      </c>
      <c r="M117" s="244">
        <v>1031.8</v>
      </c>
      <c r="N117" s="244">
        <v>0.05</v>
      </c>
      <c r="O117" s="244">
        <v>0.05</v>
      </c>
    </row>
    <row r="118" spans="1:15" ht="15" x14ac:dyDescent="0.25">
      <c r="A118" s="71">
        <v>619</v>
      </c>
      <c r="B118" s="71">
        <v>619</v>
      </c>
      <c r="C118" s="72">
        <v>2200030112133</v>
      </c>
      <c r="D118" s="73">
        <v>775</v>
      </c>
      <c r="E118" s="73">
        <v>775</v>
      </c>
      <c r="F118" s="72">
        <v>2200031823530</v>
      </c>
      <c r="G118" s="74" t="s">
        <v>1386</v>
      </c>
      <c r="H118" s="241">
        <v>0.5</v>
      </c>
      <c r="I118" s="242">
        <v>8.5500000000000007</v>
      </c>
      <c r="J118" s="242">
        <v>2.44</v>
      </c>
      <c r="K118" s="242">
        <v>2.44</v>
      </c>
      <c r="L118" s="243">
        <v>0</v>
      </c>
      <c r="M118" s="244">
        <v>258.60000000000002</v>
      </c>
      <c r="N118" s="244">
        <v>0.05</v>
      </c>
      <c r="O118" s="244">
        <v>0.05</v>
      </c>
    </row>
    <row r="119" spans="1:15" ht="25.5" x14ac:dyDescent="0.25">
      <c r="A119" s="71">
        <v>620</v>
      </c>
      <c r="B119" s="71">
        <v>620</v>
      </c>
      <c r="C119" s="72">
        <v>2200030348790</v>
      </c>
      <c r="D119" s="73">
        <v>723</v>
      </c>
      <c r="E119" s="73">
        <v>723</v>
      </c>
      <c r="F119" s="72" t="s">
        <v>1619</v>
      </c>
      <c r="G119" s="74" t="s">
        <v>1387</v>
      </c>
      <c r="H119" s="241">
        <v>0.85899999999999999</v>
      </c>
      <c r="I119" s="242">
        <v>1831.04</v>
      </c>
      <c r="J119" s="242">
        <v>1.39</v>
      </c>
      <c r="K119" s="242">
        <v>1.39</v>
      </c>
      <c r="L119" s="243">
        <v>-0.86899999999999999</v>
      </c>
      <c r="M119" s="244">
        <v>1839.73</v>
      </c>
      <c r="N119" s="244">
        <v>0.05</v>
      </c>
      <c r="O119" s="244">
        <v>0.05</v>
      </c>
    </row>
    <row r="120" spans="1:15" ht="15" x14ac:dyDescent="0.25">
      <c r="A120" s="71">
        <v>623</v>
      </c>
      <c r="B120" s="71">
        <v>623</v>
      </c>
      <c r="C120" s="72">
        <v>2200042602289</v>
      </c>
      <c r="D120" s="73">
        <v>748</v>
      </c>
      <c r="E120" s="73">
        <v>748</v>
      </c>
      <c r="F120" s="72">
        <v>2200042602298</v>
      </c>
      <c r="G120" s="74" t="s">
        <v>1388</v>
      </c>
      <c r="H120" s="241">
        <v>4.8000000000000001E-2</v>
      </c>
      <c r="I120" s="242">
        <v>29.03</v>
      </c>
      <c r="J120" s="242">
        <v>1.1299999999999999</v>
      </c>
      <c r="K120" s="242">
        <v>1.1299999999999999</v>
      </c>
      <c r="L120" s="243">
        <v>0</v>
      </c>
      <c r="M120" s="244">
        <v>2966.01</v>
      </c>
      <c r="N120" s="244">
        <v>0.05</v>
      </c>
      <c r="O120" s="244">
        <v>0.05</v>
      </c>
    </row>
    <row r="121" spans="1:15" ht="15" x14ac:dyDescent="0.25">
      <c r="A121" s="71">
        <v>624</v>
      </c>
      <c r="B121" s="71">
        <v>624</v>
      </c>
      <c r="C121" s="72">
        <v>2200041804437</v>
      </c>
      <c r="D121" s="73">
        <v>747</v>
      </c>
      <c r="E121" s="73">
        <v>747</v>
      </c>
      <c r="F121" s="72">
        <v>2200041804446</v>
      </c>
      <c r="G121" s="74" t="s">
        <v>1389</v>
      </c>
      <c r="H121" s="241">
        <v>14.787000000000001</v>
      </c>
      <c r="I121" s="242">
        <v>11.14</v>
      </c>
      <c r="J121" s="242">
        <v>1.43</v>
      </c>
      <c r="K121" s="242">
        <v>1.43</v>
      </c>
      <c r="L121" s="243">
        <v>0</v>
      </c>
      <c r="M121" s="244">
        <v>668.21</v>
      </c>
      <c r="N121" s="244">
        <v>0.05</v>
      </c>
      <c r="O121" s="244">
        <v>0.05</v>
      </c>
    </row>
    <row r="122" spans="1:15" ht="15" x14ac:dyDescent="0.25">
      <c r="A122" s="71">
        <v>625</v>
      </c>
      <c r="B122" s="71">
        <v>625</v>
      </c>
      <c r="C122" s="72">
        <v>2200031995530</v>
      </c>
      <c r="D122" s="73">
        <v>741</v>
      </c>
      <c r="E122" s="73">
        <v>741</v>
      </c>
      <c r="F122" s="72">
        <v>2200032024222</v>
      </c>
      <c r="G122" s="74" t="s">
        <v>615</v>
      </c>
      <c r="H122" s="241">
        <v>1E-3</v>
      </c>
      <c r="I122" s="242">
        <v>7.49</v>
      </c>
      <c r="J122" s="242">
        <v>1.98</v>
      </c>
      <c r="K122" s="242">
        <v>1.98</v>
      </c>
      <c r="L122" s="243">
        <v>0</v>
      </c>
      <c r="M122" s="244">
        <v>0</v>
      </c>
      <c r="N122" s="244">
        <v>0</v>
      </c>
      <c r="O122" s="244">
        <v>0</v>
      </c>
    </row>
    <row r="123" spans="1:15" ht="15" x14ac:dyDescent="0.25">
      <c r="A123" s="71">
        <v>626</v>
      </c>
      <c r="B123" s="71">
        <v>626</v>
      </c>
      <c r="C123" s="72">
        <v>2200040571113</v>
      </c>
      <c r="D123" s="73">
        <v>752</v>
      </c>
      <c r="E123" s="73">
        <v>752</v>
      </c>
      <c r="F123" s="72">
        <v>2200040571122</v>
      </c>
      <c r="G123" s="74" t="s">
        <v>1390</v>
      </c>
      <c r="H123" s="241">
        <v>1.1259999999999999</v>
      </c>
      <c r="I123" s="242">
        <v>13.59</v>
      </c>
      <c r="J123" s="242">
        <v>1.67</v>
      </c>
      <c r="K123" s="242">
        <v>1.67</v>
      </c>
      <c r="L123" s="243">
        <v>-1.022</v>
      </c>
      <c r="M123" s="244">
        <v>292.3</v>
      </c>
      <c r="N123" s="244">
        <v>0.05</v>
      </c>
      <c r="O123" s="244">
        <v>0.05</v>
      </c>
    </row>
    <row r="124" spans="1:15" ht="15" x14ac:dyDescent="0.25">
      <c r="A124" s="71">
        <v>627</v>
      </c>
      <c r="B124" s="71">
        <v>627</v>
      </c>
      <c r="C124" s="72">
        <v>2200040979020</v>
      </c>
      <c r="D124" s="73">
        <v>753</v>
      </c>
      <c r="E124" s="73">
        <v>753</v>
      </c>
      <c r="F124" s="72">
        <v>2200040979039</v>
      </c>
      <c r="G124" s="74" t="s">
        <v>1391</v>
      </c>
      <c r="H124" s="241">
        <v>0.96899999999999997</v>
      </c>
      <c r="I124" s="242">
        <v>14.43</v>
      </c>
      <c r="J124" s="242">
        <v>1.19</v>
      </c>
      <c r="K124" s="242">
        <v>1.19</v>
      </c>
      <c r="L124" s="243">
        <v>-1.1879999999999999</v>
      </c>
      <c r="M124" s="244">
        <v>432.96</v>
      </c>
      <c r="N124" s="244">
        <v>0.05</v>
      </c>
      <c r="O124" s="244">
        <v>0.05</v>
      </c>
    </row>
    <row r="125" spans="1:15" ht="15" x14ac:dyDescent="0.25">
      <c r="A125" s="71">
        <v>628</v>
      </c>
      <c r="B125" s="71">
        <v>628</v>
      </c>
      <c r="C125" s="72">
        <v>2200041957685</v>
      </c>
      <c r="D125" s="73">
        <v>754</v>
      </c>
      <c r="E125" s="73">
        <v>754</v>
      </c>
      <c r="F125" s="72">
        <v>2200041253506</v>
      </c>
      <c r="G125" s="74" t="s">
        <v>616</v>
      </c>
      <c r="H125" s="241">
        <v>0.56899999999999995</v>
      </c>
      <c r="I125" s="242">
        <v>25.89</v>
      </c>
      <c r="J125" s="242">
        <v>2.3199999999999998</v>
      </c>
      <c r="K125" s="242">
        <v>2.3199999999999998</v>
      </c>
      <c r="L125" s="243">
        <v>0</v>
      </c>
      <c r="M125" s="244">
        <v>471.61</v>
      </c>
      <c r="N125" s="244">
        <v>0.05</v>
      </c>
      <c r="O125" s="244">
        <v>0.05</v>
      </c>
    </row>
    <row r="126" spans="1:15" ht="15" x14ac:dyDescent="0.25">
      <c r="A126" s="71">
        <v>629</v>
      </c>
      <c r="B126" s="71">
        <v>629</v>
      </c>
      <c r="C126" s="72">
        <v>2200040164245</v>
      </c>
      <c r="D126" s="73">
        <v>764</v>
      </c>
      <c r="E126" s="73">
        <v>764</v>
      </c>
      <c r="F126" s="72">
        <v>2200040164254</v>
      </c>
      <c r="G126" s="74" t="s">
        <v>617</v>
      </c>
      <c r="H126" s="241">
        <v>0.223</v>
      </c>
      <c r="I126" s="242">
        <v>1.77</v>
      </c>
      <c r="J126" s="242">
        <v>1.41</v>
      </c>
      <c r="K126" s="242">
        <v>1.41</v>
      </c>
      <c r="L126" s="243">
        <v>0</v>
      </c>
      <c r="M126" s="244">
        <v>0</v>
      </c>
      <c r="N126" s="244">
        <v>0</v>
      </c>
      <c r="O126" s="244">
        <v>0</v>
      </c>
    </row>
    <row r="127" spans="1:15" ht="15" x14ac:dyDescent="0.25">
      <c r="A127" s="71">
        <v>632</v>
      </c>
      <c r="B127" s="71">
        <v>632</v>
      </c>
      <c r="C127" s="72">
        <v>2200040473921</v>
      </c>
      <c r="D127" s="73">
        <v>757</v>
      </c>
      <c r="E127" s="73">
        <v>757</v>
      </c>
      <c r="F127" s="72">
        <v>2200040473940</v>
      </c>
      <c r="G127" s="74" t="s">
        <v>1392</v>
      </c>
      <c r="H127" s="241">
        <v>0.90200000000000002</v>
      </c>
      <c r="I127" s="242">
        <v>28.69</v>
      </c>
      <c r="J127" s="242">
        <v>1.36</v>
      </c>
      <c r="K127" s="242">
        <v>1.36</v>
      </c>
      <c r="L127" s="243">
        <v>-0.44400000000000001</v>
      </c>
      <c r="M127" s="244">
        <v>242.57</v>
      </c>
      <c r="N127" s="244">
        <v>0.05</v>
      </c>
      <c r="O127" s="244">
        <v>0.05</v>
      </c>
    </row>
    <row r="128" spans="1:15" ht="15" x14ac:dyDescent="0.25">
      <c r="A128" s="71">
        <v>633</v>
      </c>
      <c r="B128" s="71">
        <v>633</v>
      </c>
      <c r="C128" s="72">
        <v>2200041499771</v>
      </c>
      <c r="D128" s="73">
        <v>758</v>
      </c>
      <c r="E128" s="73">
        <v>758</v>
      </c>
      <c r="F128" s="72">
        <v>2200041499762</v>
      </c>
      <c r="G128" s="74" t="s">
        <v>1393</v>
      </c>
      <c r="H128" s="241">
        <v>5.806</v>
      </c>
      <c r="I128" s="242">
        <v>10.130000000000001</v>
      </c>
      <c r="J128" s="242">
        <v>1.7</v>
      </c>
      <c r="K128" s="242">
        <v>1.7</v>
      </c>
      <c r="L128" s="243">
        <v>0</v>
      </c>
      <c r="M128" s="244">
        <v>578.78</v>
      </c>
      <c r="N128" s="244">
        <v>0.05</v>
      </c>
      <c r="O128" s="244">
        <v>0.05</v>
      </c>
    </row>
    <row r="129" spans="1:15" ht="15" x14ac:dyDescent="0.25">
      <c r="A129" s="71">
        <v>634</v>
      </c>
      <c r="B129" s="71">
        <v>634</v>
      </c>
      <c r="C129" s="72">
        <v>2200041625596</v>
      </c>
      <c r="D129" s="73">
        <v>760</v>
      </c>
      <c r="E129" s="73">
        <v>760</v>
      </c>
      <c r="F129" s="72">
        <v>2200041625587</v>
      </c>
      <c r="G129" s="74" t="s">
        <v>618</v>
      </c>
      <c r="H129" s="241">
        <v>6.3470000000000004</v>
      </c>
      <c r="I129" s="242">
        <v>19.89</v>
      </c>
      <c r="J129" s="242">
        <v>1.99</v>
      </c>
      <c r="K129" s="242">
        <v>1.99</v>
      </c>
      <c r="L129" s="243">
        <v>-8.4920000000000009</v>
      </c>
      <c r="M129" s="244">
        <v>397.82</v>
      </c>
      <c r="N129" s="244">
        <v>0.05</v>
      </c>
      <c r="O129" s="244">
        <v>0.05</v>
      </c>
    </row>
    <row r="130" spans="1:15" ht="15" x14ac:dyDescent="0.25">
      <c r="A130" s="71">
        <v>635</v>
      </c>
      <c r="B130" s="71">
        <v>635</v>
      </c>
      <c r="C130" s="72">
        <v>2200041845860</v>
      </c>
      <c r="D130" s="73">
        <v>761</v>
      </c>
      <c r="E130" s="71">
        <v>761</v>
      </c>
      <c r="F130" s="72">
        <v>2200041845850</v>
      </c>
      <c r="G130" s="74" t="s">
        <v>619</v>
      </c>
      <c r="H130" s="241">
        <v>0</v>
      </c>
      <c r="I130" s="242">
        <v>7.14</v>
      </c>
      <c r="J130" s="242">
        <v>1.63</v>
      </c>
      <c r="K130" s="242">
        <v>1.63</v>
      </c>
      <c r="L130" s="243">
        <v>0</v>
      </c>
      <c r="M130" s="244">
        <v>571.59</v>
      </c>
      <c r="N130" s="244">
        <v>0.05</v>
      </c>
      <c r="O130" s="244">
        <v>0.05</v>
      </c>
    </row>
    <row r="131" spans="1:15" ht="15" x14ac:dyDescent="0.25">
      <c r="A131" s="71">
        <v>636</v>
      </c>
      <c r="B131" s="71">
        <v>636</v>
      </c>
      <c r="C131" s="72">
        <v>2200041786674</v>
      </c>
      <c r="D131" s="73">
        <v>762</v>
      </c>
      <c r="E131" s="73">
        <v>762</v>
      </c>
      <c r="F131" s="72">
        <v>2200041786683</v>
      </c>
      <c r="G131" s="74" t="s">
        <v>620</v>
      </c>
      <c r="H131" s="241">
        <v>0.51400000000000001</v>
      </c>
      <c r="I131" s="242">
        <v>11.17</v>
      </c>
      <c r="J131" s="242">
        <v>2.29</v>
      </c>
      <c r="K131" s="242">
        <v>2.29</v>
      </c>
      <c r="L131" s="243">
        <v>0</v>
      </c>
      <c r="M131" s="244">
        <v>1028.05</v>
      </c>
      <c r="N131" s="244">
        <v>0.05</v>
      </c>
      <c r="O131" s="244">
        <v>0.05</v>
      </c>
    </row>
    <row r="132" spans="1:15" ht="15" x14ac:dyDescent="0.25">
      <c r="A132" s="71">
        <v>637</v>
      </c>
      <c r="B132" s="71">
        <v>637</v>
      </c>
      <c r="C132" s="72">
        <v>2200041930489</v>
      </c>
      <c r="D132" s="73">
        <v>763</v>
      </c>
      <c r="E132" s="73">
        <v>763</v>
      </c>
      <c r="F132" s="72">
        <v>2200041930498</v>
      </c>
      <c r="G132" s="74" t="s">
        <v>621</v>
      </c>
      <c r="H132" s="241">
        <v>0</v>
      </c>
      <c r="I132" s="242">
        <v>355.92</v>
      </c>
      <c r="J132" s="242">
        <v>1.52</v>
      </c>
      <c r="K132" s="242">
        <v>1.52</v>
      </c>
      <c r="L132" s="243">
        <v>0</v>
      </c>
      <c r="M132" s="244">
        <v>30909.03</v>
      </c>
      <c r="N132" s="244">
        <v>0.05</v>
      </c>
      <c r="O132" s="244">
        <v>0.05</v>
      </c>
    </row>
    <row r="133" spans="1:15" ht="15" x14ac:dyDescent="0.25">
      <c r="A133" s="71">
        <v>638</v>
      </c>
      <c r="B133" s="71">
        <v>638</v>
      </c>
      <c r="C133" s="72">
        <v>2200042385300</v>
      </c>
      <c r="D133" s="71"/>
      <c r="E133" s="73"/>
      <c r="F133" s="72" t="s">
        <v>1616</v>
      </c>
      <c r="G133" s="74" t="s">
        <v>622</v>
      </c>
      <c r="H133" s="241">
        <v>1.6930000000000001</v>
      </c>
      <c r="I133" s="242">
        <v>403.32</v>
      </c>
      <c r="J133" s="242">
        <v>4.9400000000000004</v>
      </c>
      <c r="K133" s="242">
        <v>4.9400000000000004</v>
      </c>
      <c r="L133" s="243">
        <v>0</v>
      </c>
      <c r="M133" s="244">
        <v>0</v>
      </c>
      <c r="N133" s="244">
        <v>0</v>
      </c>
      <c r="O133" s="244">
        <v>0</v>
      </c>
    </row>
    <row r="134" spans="1:15" ht="15" x14ac:dyDescent="0.25">
      <c r="A134" s="71">
        <v>639</v>
      </c>
      <c r="B134" s="71">
        <v>639</v>
      </c>
      <c r="C134" s="72">
        <v>2200042142094</v>
      </c>
      <c r="D134" s="71">
        <v>724</v>
      </c>
      <c r="E134" s="73">
        <v>724</v>
      </c>
      <c r="F134" s="72">
        <v>2200042142410</v>
      </c>
      <c r="G134" s="74" t="s">
        <v>623</v>
      </c>
      <c r="H134" s="241">
        <v>1.0229999999999999</v>
      </c>
      <c r="I134" s="242">
        <v>2.88</v>
      </c>
      <c r="J134" s="242">
        <v>5.41</v>
      </c>
      <c r="K134" s="242">
        <v>5.41</v>
      </c>
      <c r="L134" s="243">
        <v>0</v>
      </c>
      <c r="M134" s="244">
        <v>832.44</v>
      </c>
      <c r="N134" s="244">
        <v>0.05</v>
      </c>
      <c r="O134" s="244">
        <v>0.05</v>
      </c>
    </row>
    <row r="135" spans="1:15" ht="25.5" x14ac:dyDescent="0.25">
      <c r="A135" s="71">
        <v>640</v>
      </c>
      <c r="B135" s="71">
        <v>640</v>
      </c>
      <c r="C135" s="72" t="s">
        <v>1620</v>
      </c>
      <c r="D135" s="71">
        <v>387</v>
      </c>
      <c r="E135" s="71">
        <v>387</v>
      </c>
      <c r="F135" s="72">
        <v>2200042667338</v>
      </c>
      <c r="G135" s="74" t="s">
        <v>1394</v>
      </c>
      <c r="H135" s="241">
        <v>0.84499999999999997</v>
      </c>
      <c r="I135" s="242">
        <v>102.03</v>
      </c>
      <c r="J135" s="242">
        <v>1.03</v>
      </c>
      <c r="K135" s="242">
        <v>1.03</v>
      </c>
      <c r="L135" s="243">
        <v>0</v>
      </c>
      <c r="M135" s="244">
        <v>29.93</v>
      </c>
      <c r="N135" s="244">
        <v>0.05</v>
      </c>
      <c r="O135" s="244">
        <v>0.05</v>
      </c>
    </row>
    <row r="136" spans="1:15" ht="15" x14ac:dyDescent="0.25">
      <c r="A136" s="71">
        <v>642</v>
      </c>
      <c r="B136" s="71">
        <v>642</v>
      </c>
      <c r="C136" s="72">
        <v>2200042142439</v>
      </c>
      <c r="D136" s="71">
        <v>725</v>
      </c>
      <c r="E136" s="73">
        <v>725</v>
      </c>
      <c r="F136" s="72">
        <v>2200042142457</v>
      </c>
      <c r="G136" s="74" t="s">
        <v>1395</v>
      </c>
      <c r="H136" s="241">
        <v>0.98199999999999998</v>
      </c>
      <c r="I136" s="242">
        <v>8.84</v>
      </c>
      <c r="J136" s="242">
        <v>2.02</v>
      </c>
      <c r="K136" s="242">
        <v>2.02</v>
      </c>
      <c r="L136" s="243">
        <v>0</v>
      </c>
      <c r="M136" s="244">
        <v>884.05</v>
      </c>
      <c r="N136" s="244">
        <v>0.05</v>
      </c>
      <c r="O136" s="244">
        <v>0.05</v>
      </c>
    </row>
    <row r="137" spans="1:15" ht="15" x14ac:dyDescent="0.25">
      <c r="A137" s="71">
        <v>643</v>
      </c>
      <c r="B137" s="71">
        <v>643</v>
      </c>
      <c r="C137" s="72">
        <v>2200041978773</v>
      </c>
      <c r="D137" s="71">
        <v>726</v>
      </c>
      <c r="E137" s="73">
        <v>726</v>
      </c>
      <c r="F137" s="72">
        <v>2200041978782</v>
      </c>
      <c r="G137" s="74" t="s">
        <v>1396</v>
      </c>
      <c r="H137" s="241">
        <v>1.0009999999999999</v>
      </c>
      <c r="I137" s="242">
        <v>3.84</v>
      </c>
      <c r="J137" s="242">
        <v>2.41</v>
      </c>
      <c r="K137" s="242">
        <v>2.41</v>
      </c>
      <c r="L137" s="243">
        <v>0</v>
      </c>
      <c r="M137" s="244">
        <v>533.83000000000004</v>
      </c>
      <c r="N137" s="244">
        <v>0.05</v>
      </c>
      <c r="O137" s="244">
        <v>0.05</v>
      </c>
    </row>
    <row r="138" spans="1:15" ht="15" x14ac:dyDescent="0.25">
      <c r="A138" s="71">
        <v>644</v>
      </c>
      <c r="B138" s="71">
        <v>644</v>
      </c>
      <c r="C138" s="72">
        <v>2200041978852</v>
      </c>
      <c r="D138" s="71">
        <v>727</v>
      </c>
      <c r="E138" s="73">
        <v>727</v>
      </c>
      <c r="F138" s="72">
        <v>2200041978861</v>
      </c>
      <c r="G138" s="74" t="s">
        <v>1397</v>
      </c>
      <c r="H138" s="241">
        <v>11.629</v>
      </c>
      <c r="I138" s="242">
        <v>3.9</v>
      </c>
      <c r="J138" s="242">
        <v>2.86</v>
      </c>
      <c r="K138" s="242">
        <v>2.86</v>
      </c>
      <c r="L138" s="243">
        <v>0</v>
      </c>
      <c r="M138" s="244">
        <v>541.83000000000004</v>
      </c>
      <c r="N138" s="244">
        <v>0.05</v>
      </c>
      <c r="O138" s="244">
        <v>0.05</v>
      </c>
    </row>
    <row r="139" spans="1:15" ht="15" x14ac:dyDescent="0.25">
      <c r="A139" s="71">
        <v>645</v>
      </c>
      <c r="B139" s="71">
        <v>645</v>
      </c>
      <c r="C139" s="72">
        <v>2200041978791</v>
      </c>
      <c r="D139" s="71">
        <v>728</v>
      </c>
      <c r="E139" s="73">
        <v>728</v>
      </c>
      <c r="F139" s="72">
        <v>2200041978807</v>
      </c>
      <c r="G139" s="74" t="s">
        <v>1398</v>
      </c>
      <c r="H139" s="241">
        <v>0.22500000000000001</v>
      </c>
      <c r="I139" s="242">
        <v>13.46</v>
      </c>
      <c r="J139" s="242">
        <v>2.06</v>
      </c>
      <c r="K139" s="242">
        <v>2.06</v>
      </c>
      <c r="L139" s="243">
        <v>0</v>
      </c>
      <c r="M139" s="244">
        <v>1076.52</v>
      </c>
      <c r="N139" s="244">
        <v>0.05</v>
      </c>
      <c r="O139" s="244">
        <v>0.05</v>
      </c>
    </row>
    <row r="140" spans="1:15" ht="15" x14ac:dyDescent="0.25">
      <c r="A140" s="71">
        <v>647</v>
      </c>
      <c r="B140" s="71">
        <v>647</v>
      </c>
      <c r="C140" s="72">
        <v>2200041979874</v>
      </c>
      <c r="D140" s="71">
        <v>732</v>
      </c>
      <c r="E140" s="73">
        <v>732</v>
      </c>
      <c r="F140" s="72">
        <v>2200041979883</v>
      </c>
      <c r="G140" s="74" t="s">
        <v>1399</v>
      </c>
      <c r="H140" s="241">
        <v>0.77600000000000002</v>
      </c>
      <c r="I140" s="242">
        <v>3.8</v>
      </c>
      <c r="J140" s="242">
        <v>3.3</v>
      </c>
      <c r="K140" s="242">
        <v>3.3</v>
      </c>
      <c r="L140" s="243">
        <v>0</v>
      </c>
      <c r="M140" s="244">
        <v>542.38</v>
      </c>
      <c r="N140" s="244">
        <v>0.05</v>
      </c>
      <c r="O140" s="244">
        <v>0.05</v>
      </c>
    </row>
    <row r="141" spans="1:15" ht="15" x14ac:dyDescent="0.25">
      <c r="A141" s="71">
        <v>649</v>
      </c>
      <c r="B141" s="71">
        <v>649</v>
      </c>
      <c r="C141" s="72">
        <v>2200042682406</v>
      </c>
      <c r="D141" s="71">
        <v>734</v>
      </c>
      <c r="E141" s="73">
        <v>734</v>
      </c>
      <c r="F141" s="72">
        <v>2200042682424</v>
      </c>
      <c r="G141" s="74" t="s">
        <v>1400</v>
      </c>
      <c r="H141" s="241">
        <v>1.6359999999999999</v>
      </c>
      <c r="I141" s="242">
        <v>37.979999999999997</v>
      </c>
      <c r="J141" s="242">
        <v>2.54</v>
      </c>
      <c r="K141" s="242">
        <v>2.54</v>
      </c>
      <c r="L141" s="243">
        <v>0</v>
      </c>
      <c r="M141" s="244">
        <v>825.64</v>
      </c>
      <c r="N141" s="244">
        <v>0.05</v>
      </c>
      <c r="O141" s="244">
        <v>0.05</v>
      </c>
    </row>
    <row r="142" spans="1:15" ht="25.5" x14ac:dyDescent="0.25">
      <c r="A142" s="71">
        <v>650</v>
      </c>
      <c r="B142" s="71">
        <v>650</v>
      </c>
      <c r="C142" s="72" t="s">
        <v>1621</v>
      </c>
      <c r="D142" s="73"/>
      <c r="E142" s="73"/>
      <c r="F142" s="72" t="s">
        <v>1616</v>
      </c>
      <c r="G142" s="74" t="s">
        <v>1401</v>
      </c>
      <c r="H142" s="241">
        <v>0.56999999999999995</v>
      </c>
      <c r="I142" s="242">
        <v>553.82000000000005</v>
      </c>
      <c r="J142" s="242">
        <v>1.39</v>
      </c>
      <c r="K142" s="242">
        <v>1.39</v>
      </c>
      <c r="L142" s="243">
        <v>0</v>
      </c>
      <c r="M142" s="244">
        <v>0</v>
      </c>
      <c r="N142" s="244">
        <v>0</v>
      </c>
      <c r="O142" s="244">
        <v>0</v>
      </c>
    </row>
    <row r="143" spans="1:15" ht="15" x14ac:dyDescent="0.25">
      <c r="A143" s="71">
        <v>652</v>
      </c>
      <c r="B143" s="71">
        <v>652</v>
      </c>
      <c r="C143" s="72">
        <v>2200041978728</v>
      </c>
      <c r="D143" s="73">
        <v>735</v>
      </c>
      <c r="E143" s="73">
        <v>735</v>
      </c>
      <c r="F143" s="72">
        <v>2200041978737</v>
      </c>
      <c r="G143" s="74" t="s">
        <v>1402</v>
      </c>
      <c r="H143" s="241">
        <v>0.78200000000000003</v>
      </c>
      <c r="I143" s="242">
        <v>4.18</v>
      </c>
      <c r="J143" s="242">
        <v>2.95</v>
      </c>
      <c r="K143" s="242">
        <v>2.95</v>
      </c>
      <c r="L143" s="243">
        <v>0</v>
      </c>
      <c r="M143" s="244">
        <v>597.77</v>
      </c>
      <c r="N143" s="244">
        <v>0.05</v>
      </c>
      <c r="O143" s="244">
        <v>0.05</v>
      </c>
    </row>
    <row r="144" spans="1:15" ht="15" x14ac:dyDescent="0.25">
      <c r="A144" s="71">
        <v>653</v>
      </c>
      <c r="B144" s="71">
        <v>653</v>
      </c>
      <c r="C144" s="72">
        <v>2200042194279</v>
      </c>
      <c r="D144" s="73">
        <v>736</v>
      </c>
      <c r="E144" s="73">
        <v>736</v>
      </c>
      <c r="F144" s="72">
        <v>2200042194288</v>
      </c>
      <c r="G144" s="74" t="s">
        <v>1403</v>
      </c>
      <c r="H144" s="241">
        <v>1.0049999999999999</v>
      </c>
      <c r="I144" s="242">
        <v>6.58</v>
      </c>
      <c r="J144" s="242">
        <v>1.83</v>
      </c>
      <c r="K144" s="242">
        <v>1.83</v>
      </c>
      <c r="L144" s="243">
        <v>0</v>
      </c>
      <c r="M144" s="244">
        <v>652.95000000000005</v>
      </c>
      <c r="N144" s="244">
        <v>0.05</v>
      </c>
      <c r="O144" s="244">
        <v>0.05</v>
      </c>
    </row>
    <row r="145" spans="1:15" ht="15" x14ac:dyDescent="0.25">
      <c r="A145" s="71">
        <v>654</v>
      </c>
      <c r="B145" s="71">
        <v>654</v>
      </c>
      <c r="C145" s="72">
        <v>2200042208824</v>
      </c>
      <c r="D145" s="71">
        <v>737</v>
      </c>
      <c r="E145" s="73">
        <v>737</v>
      </c>
      <c r="F145" s="72">
        <v>2200042208833</v>
      </c>
      <c r="G145" s="74" t="s">
        <v>1404</v>
      </c>
      <c r="H145" s="241">
        <v>0.58799999999999997</v>
      </c>
      <c r="I145" s="242">
        <v>4.12</v>
      </c>
      <c r="J145" s="242">
        <v>2.79</v>
      </c>
      <c r="K145" s="242">
        <v>2.79</v>
      </c>
      <c r="L145" s="243">
        <v>0</v>
      </c>
      <c r="M145" s="244">
        <v>543.38</v>
      </c>
      <c r="N145" s="244">
        <v>0.05</v>
      </c>
      <c r="O145" s="244">
        <v>0.05</v>
      </c>
    </row>
    <row r="146" spans="1:15" ht="15" x14ac:dyDescent="0.25">
      <c r="A146" s="71">
        <v>655</v>
      </c>
      <c r="B146" s="71">
        <v>655</v>
      </c>
      <c r="C146" s="72">
        <v>2200042141151</v>
      </c>
      <c r="D146" s="71">
        <v>738</v>
      </c>
      <c r="E146" s="71">
        <v>738</v>
      </c>
      <c r="F146" s="72">
        <v>2200042141160</v>
      </c>
      <c r="G146" s="74" t="s">
        <v>1405</v>
      </c>
      <c r="H146" s="241">
        <v>0.38400000000000001</v>
      </c>
      <c r="I146" s="242">
        <v>5.5</v>
      </c>
      <c r="J146" s="242">
        <v>2.68</v>
      </c>
      <c r="K146" s="242">
        <v>2.68</v>
      </c>
      <c r="L146" s="243">
        <v>0</v>
      </c>
      <c r="M146" s="244">
        <v>702.15</v>
      </c>
      <c r="N146" s="244">
        <v>0.05</v>
      </c>
      <c r="O146" s="244">
        <v>0.05</v>
      </c>
    </row>
    <row r="147" spans="1:15" ht="15" x14ac:dyDescent="0.25">
      <c r="A147" s="71">
        <v>656</v>
      </c>
      <c r="B147" s="71">
        <v>656</v>
      </c>
      <c r="C147" s="72">
        <v>2200042172879</v>
      </c>
      <c r="D147" s="71">
        <v>739</v>
      </c>
      <c r="E147" s="73">
        <v>739</v>
      </c>
      <c r="F147" s="72">
        <v>2200042172888</v>
      </c>
      <c r="G147" s="74" t="s">
        <v>1406</v>
      </c>
      <c r="H147" s="241">
        <v>0.55400000000000005</v>
      </c>
      <c r="I147" s="242">
        <v>5.58</v>
      </c>
      <c r="J147" s="242">
        <v>2.12</v>
      </c>
      <c r="K147" s="242">
        <v>2.12</v>
      </c>
      <c r="L147" s="243">
        <v>0</v>
      </c>
      <c r="M147" s="244">
        <v>557.51</v>
      </c>
      <c r="N147" s="244">
        <v>0.05</v>
      </c>
      <c r="O147" s="244">
        <v>0.05</v>
      </c>
    </row>
    <row r="148" spans="1:15" ht="15" x14ac:dyDescent="0.25">
      <c r="A148" s="71">
        <v>657</v>
      </c>
      <c r="B148" s="71">
        <v>657</v>
      </c>
      <c r="C148" s="72">
        <v>2200042196736</v>
      </c>
      <c r="D148" s="73">
        <v>740</v>
      </c>
      <c r="E148" s="73">
        <v>740</v>
      </c>
      <c r="F148" s="72">
        <v>2200042196745</v>
      </c>
      <c r="G148" s="74" t="s">
        <v>1407</v>
      </c>
      <c r="H148" s="241">
        <v>0.58899999999999997</v>
      </c>
      <c r="I148" s="242">
        <v>2.81</v>
      </c>
      <c r="J148" s="242">
        <v>4.82</v>
      </c>
      <c r="K148" s="242">
        <v>4.82</v>
      </c>
      <c r="L148" s="243">
        <v>0</v>
      </c>
      <c r="M148" s="244">
        <v>561.72</v>
      </c>
      <c r="N148" s="244">
        <v>0.05</v>
      </c>
      <c r="O148" s="244">
        <v>0.05</v>
      </c>
    </row>
    <row r="149" spans="1:15" ht="15" x14ac:dyDescent="0.25">
      <c r="A149" s="71">
        <v>658</v>
      </c>
      <c r="B149" s="71">
        <v>658</v>
      </c>
      <c r="C149" s="72">
        <v>2200042206604</v>
      </c>
      <c r="D149" s="73">
        <v>742</v>
      </c>
      <c r="E149" s="71">
        <v>742</v>
      </c>
      <c r="F149" s="72">
        <v>2200042206613</v>
      </c>
      <c r="G149" s="74" t="s">
        <v>1408</v>
      </c>
      <c r="H149" s="241">
        <v>0.48</v>
      </c>
      <c r="I149" s="242">
        <v>2.7</v>
      </c>
      <c r="J149" s="242">
        <v>2.72</v>
      </c>
      <c r="K149" s="242">
        <v>2.72</v>
      </c>
      <c r="L149" s="243">
        <v>0</v>
      </c>
      <c r="M149" s="244">
        <v>539.88</v>
      </c>
      <c r="N149" s="244">
        <v>0.05</v>
      </c>
      <c r="O149" s="244">
        <v>0.05</v>
      </c>
    </row>
    <row r="150" spans="1:15" ht="15" x14ac:dyDescent="0.25">
      <c r="A150" s="71">
        <v>659</v>
      </c>
      <c r="B150" s="71">
        <v>659</v>
      </c>
      <c r="C150" s="72">
        <v>2200042198501</v>
      </c>
      <c r="D150" s="73">
        <v>743</v>
      </c>
      <c r="E150" s="71">
        <v>743</v>
      </c>
      <c r="F150" s="72">
        <v>2200042198520</v>
      </c>
      <c r="G150" s="74" t="s">
        <v>1409</v>
      </c>
      <c r="H150" s="241">
        <v>0.41699999999999998</v>
      </c>
      <c r="I150" s="242">
        <v>18.88</v>
      </c>
      <c r="J150" s="242">
        <v>2.0299999999999998</v>
      </c>
      <c r="K150" s="242">
        <v>2.0299999999999998</v>
      </c>
      <c r="L150" s="243">
        <v>0</v>
      </c>
      <c r="M150" s="244">
        <v>1887.68</v>
      </c>
      <c r="N150" s="244">
        <v>0.05</v>
      </c>
      <c r="O150" s="244">
        <v>0.05</v>
      </c>
    </row>
    <row r="151" spans="1:15" ht="15" x14ac:dyDescent="0.25">
      <c r="A151" s="71">
        <v>662</v>
      </c>
      <c r="B151" s="71">
        <v>662</v>
      </c>
      <c r="C151" s="72">
        <v>2200041982938</v>
      </c>
      <c r="D151" s="73">
        <v>744</v>
      </c>
      <c r="E151" s="71">
        <v>744</v>
      </c>
      <c r="F151" s="72">
        <v>2200041982947</v>
      </c>
      <c r="G151" s="74" t="s">
        <v>1410</v>
      </c>
      <c r="H151" s="241">
        <v>0.27200000000000002</v>
      </c>
      <c r="I151" s="242">
        <v>2.5299999999999998</v>
      </c>
      <c r="J151" s="242">
        <v>3.61</v>
      </c>
      <c r="K151" s="242">
        <v>3.61</v>
      </c>
      <c r="L151" s="243">
        <v>0</v>
      </c>
      <c r="M151" s="244">
        <v>454.6</v>
      </c>
      <c r="N151" s="244">
        <v>0.05</v>
      </c>
      <c r="O151" s="244">
        <v>0.05</v>
      </c>
    </row>
    <row r="152" spans="1:15" ht="15" x14ac:dyDescent="0.25">
      <c r="A152" s="71">
        <v>663</v>
      </c>
      <c r="B152" s="71">
        <v>663</v>
      </c>
      <c r="C152" s="72">
        <v>2200042042966</v>
      </c>
      <c r="D152" s="73">
        <v>745</v>
      </c>
      <c r="E152" s="71">
        <v>745</v>
      </c>
      <c r="F152" s="72">
        <v>2200042042975</v>
      </c>
      <c r="G152" s="74" t="s">
        <v>1411</v>
      </c>
      <c r="H152" s="241">
        <v>0</v>
      </c>
      <c r="I152" s="242">
        <v>1.68</v>
      </c>
      <c r="J152" s="242">
        <v>3.23</v>
      </c>
      <c r="K152" s="242">
        <v>3.23</v>
      </c>
      <c r="L152" s="243">
        <v>0</v>
      </c>
      <c r="M152" s="244">
        <v>540.19000000000005</v>
      </c>
      <c r="N152" s="244">
        <v>0.05</v>
      </c>
      <c r="O152" s="244">
        <v>0.05</v>
      </c>
    </row>
    <row r="153" spans="1:15" ht="15" x14ac:dyDescent="0.25">
      <c r="A153" s="71">
        <v>664</v>
      </c>
      <c r="B153" s="71">
        <v>664</v>
      </c>
      <c r="C153" s="72">
        <v>2200041857484</v>
      </c>
      <c r="D153" s="73">
        <v>772</v>
      </c>
      <c r="E153" s="71">
        <v>772</v>
      </c>
      <c r="F153" s="72">
        <v>2200031825680</v>
      </c>
      <c r="G153" s="74" t="s">
        <v>1412</v>
      </c>
      <c r="H153" s="241">
        <v>19.215</v>
      </c>
      <c r="I153" s="242">
        <v>24.41</v>
      </c>
      <c r="J153" s="242">
        <v>1.86</v>
      </c>
      <c r="K153" s="242">
        <v>1.86</v>
      </c>
      <c r="L153" s="243">
        <v>0</v>
      </c>
      <c r="M153" s="244">
        <v>0</v>
      </c>
      <c r="N153" s="244">
        <v>0</v>
      </c>
      <c r="O153" s="244">
        <v>0</v>
      </c>
    </row>
    <row r="154" spans="1:15" ht="15" x14ac:dyDescent="0.25">
      <c r="A154" s="71">
        <v>665</v>
      </c>
      <c r="B154" s="71">
        <v>665</v>
      </c>
      <c r="C154" s="72">
        <v>2200042019345</v>
      </c>
      <c r="D154" s="73">
        <v>666</v>
      </c>
      <c r="E154" s="71">
        <v>666</v>
      </c>
      <c r="F154" s="72">
        <v>2200042019354</v>
      </c>
      <c r="G154" s="74" t="s">
        <v>1413</v>
      </c>
      <c r="H154" s="241">
        <v>0.502</v>
      </c>
      <c r="I154" s="242">
        <v>0.47</v>
      </c>
      <c r="J154" s="242">
        <v>9.06</v>
      </c>
      <c r="K154" s="242">
        <v>9.06</v>
      </c>
      <c r="L154" s="243">
        <v>0</v>
      </c>
      <c r="M154" s="244">
        <v>402.85</v>
      </c>
      <c r="N154" s="244">
        <v>0.05</v>
      </c>
      <c r="O154" s="244">
        <v>0.05</v>
      </c>
    </row>
    <row r="155" spans="1:15" ht="15" x14ac:dyDescent="0.25">
      <c r="A155" s="71">
        <v>669</v>
      </c>
      <c r="B155" s="71">
        <v>669</v>
      </c>
      <c r="C155" s="72">
        <v>2200030348718</v>
      </c>
      <c r="D155" s="73">
        <v>806</v>
      </c>
      <c r="E155" s="71">
        <v>806</v>
      </c>
      <c r="F155" s="72">
        <v>2200041310085</v>
      </c>
      <c r="G155" s="74" t="s">
        <v>1414</v>
      </c>
      <c r="H155" s="241">
        <v>1.2250000000000001</v>
      </c>
      <c r="I155" s="242">
        <v>1443.16</v>
      </c>
      <c r="J155" s="242">
        <v>2.2200000000000002</v>
      </c>
      <c r="K155" s="242">
        <v>2.2200000000000002</v>
      </c>
      <c r="L155" s="243">
        <v>0</v>
      </c>
      <c r="M155" s="244">
        <v>0</v>
      </c>
      <c r="N155" s="244">
        <v>0</v>
      </c>
      <c r="O155" s="244">
        <v>0</v>
      </c>
    </row>
    <row r="156" spans="1:15" ht="15" x14ac:dyDescent="0.25">
      <c r="A156" s="71">
        <v>673</v>
      </c>
      <c r="B156" s="71">
        <v>673</v>
      </c>
      <c r="C156" s="72">
        <v>2200042534070</v>
      </c>
      <c r="D156" s="73">
        <v>586</v>
      </c>
      <c r="E156" s="71">
        <v>586</v>
      </c>
      <c r="F156" s="72">
        <v>2200042534080</v>
      </c>
      <c r="G156" s="74" t="s">
        <v>624</v>
      </c>
      <c r="H156" s="241">
        <v>0</v>
      </c>
      <c r="I156" s="242">
        <v>2460.1</v>
      </c>
      <c r="J156" s="242">
        <v>1.6</v>
      </c>
      <c r="K156" s="242">
        <v>1.6</v>
      </c>
      <c r="L156" s="243">
        <v>0</v>
      </c>
      <c r="M156" s="244">
        <v>10759.96</v>
      </c>
      <c r="N156" s="244">
        <v>0.05</v>
      </c>
      <c r="O156" s="244">
        <v>0.05</v>
      </c>
    </row>
    <row r="157" spans="1:15" ht="15" x14ac:dyDescent="0.25">
      <c r="A157" s="71">
        <v>674</v>
      </c>
      <c r="B157" s="71">
        <v>674</v>
      </c>
      <c r="C157" s="72">
        <v>2200042538720</v>
      </c>
      <c r="D157" s="71">
        <v>587</v>
      </c>
      <c r="E157" s="71">
        <v>587</v>
      </c>
      <c r="F157" s="72">
        <v>2200042538749</v>
      </c>
      <c r="G157" s="74" t="s">
        <v>1415</v>
      </c>
      <c r="H157" s="241">
        <v>0</v>
      </c>
      <c r="I157" s="242">
        <v>1122.93</v>
      </c>
      <c r="J157" s="242">
        <v>1.6</v>
      </c>
      <c r="K157" s="242">
        <v>1.6</v>
      </c>
      <c r="L157" s="243">
        <v>0</v>
      </c>
      <c r="M157" s="244">
        <v>9472.89</v>
      </c>
      <c r="N157" s="244">
        <v>0.05</v>
      </c>
      <c r="O157" s="244">
        <v>0.05</v>
      </c>
    </row>
    <row r="158" spans="1:15" ht="15" x14ac:dyDescent="0.25">
      <c r="A158" s="71">
        <v>690</v>
      </c>
      <c r="B158" s="71">
        <v>690</v>
      </c>
      <c r="C158" s="72">
        <v>2200030348620</v>
      </c>
      <c r="D158" s="73"/>
      <c r="E158" s="71"/>
      <c r="F158" s="72" t="s">
        <v>1616</v>
      </c>
      <c r="G158" s="74" t="s">
        <v>1416</v>
      </c>
      <c r="H158" s="241">
        <v>0.53600000000000003</v>
      </c>
      <c r="I158" s="242">
        <v>475.04</v>
      </c>
      <c r="J158" s="242">
        <v>8.1300000000000008</v>
      </c>
      <c r="K158" s="242">
        <v>8.1300000000000008</v>
      </c>
      <c r="L158" s="243">
        <v>0</v>
      </c>
      <c r="M158" s="244">
        <v>0</v>
      </c>
      <c r="N158" s="244">
        <v>0</v>
      </c>
      <c r="O158" s="244">
        <v>0</v>
      </c>
    </row>
    <row r="159" spans="1:15" ht="25.5" x14ac:dyDescent="0.25">
      <c r="A159" s="71">
        <v>692</v>
      </c>
      <c r="B159" s="71">
        <v>692</v>
      </c>
      <c r="C159" s="72" t="s">
        <v>1622</v>
      </c>
      <c r="D159" s="71"/>
      <c r="E159" s="71"/>
      <c r="F159" s="72" t="s">
        <v>1616</v>
      </c>
      <c r="G159" s="74" t="s">
        <v>625</v>
      </c>
      <c r="H159" s="241">
        <v>1.107</v>
      </c>
      <c r="I159" s="242">
        <v>2178.8200000000002</v>
      </c>
      <c r="J159" s="242">
        <v>2.9</v>
      </c>
      <c r="K159" s="242">
        <v>2.9</v>
      </c>
      <c r="L159" s="243">
        <v>0</v>
      </c>
      <c r="M159" s="244">
        <v>0</v>
      </c>
      <c r="N159" s="244">
        <v>0</v>
      </c>
      <c r="O159" s="244">
        <v>0</v>
      </c>
    </row>
    <row r="160" spans="1:15" ht="25.5" x14ac:dyDescent="0.25">
      <c r="A160" s="71">
        <v>694</v>
      </c>
      <c r="B160" s="71">
        <v>694</v>
      </c>
      <c r="C160" s="72" t="s">
        <v>1623</v>
      </c>
      <c r="D160" s="73">
        <v>693</v>
      </c>
      <c r="E160" s="71">
        <v>693</v>
      </c>
      <c r="F160" s="72">
        <v>2200031824213</v>
      </c>
      <c r="G160" s="74" t="s">
        <v>626</v>
      </c>
      <c r="H160" s="241">
        <v>0.52600000000000002</v>
      </c>
      <c r="I160" s="242">
        <v>576.16</v>
      </c>
      <c r="J160" s="242">
        <v>4.21</v>
      </c>
      <c r="K160" s="242">
        <v>4.21</v>
      </c>
      <c r="L160" s="243">
        <v>-0.97099999999999997</v>
      </c>
      <c r="M160" s="244">
        <v>230.47</v>
      </c>
      <c r="N160" s="244">
        <v>0.05</v>
      </c>
      <c r="O160" s="244">
        <v>0.05</v>
      </c>
    </row>
    <row r="161" spans="1:15" ht="25.5" x14ac:dyDescent="0.25">
      <c r="A161" s="71">
        <v>695</v>
      </c>
      <c r="B161" s="71">
        <v>695</v>
      </c>
      <c r="C161" s="72" t="s">
        <v>1624</v>
      </c>
      <c r="D161" s="73"/>
      <c r="E161" s="71"/>
      <c r="F161" s="72" t="s">
        <v>1616</v>
      </c>
      <c r="G161" s="74" t="s">
        <v>1417</v>
      </c>
      <c r="H161" s="241">
        <v>1.19</v>
      </c>
      <c r="I161" s="242">
        <v>2168.8200000000002</v>
      </c>
      <c r="J161" s="242">
        <v>3.84</v>
      </c>
      <c r="K161" s="242">
        <v>3.84</v>
      </c>
      <c r="L161" s="243">
        <v>0</v>
      </c>
      <c r="M161" s="244">
        <v>0</v>
      </c>
      <c r="N161" s="244">
        <v>0</v>
      </c>
      <c r="O161" s="244">
        <v>0</v>
      </c>
    </row>
    <row r="162" spans="1:15" ht="15" x14ac:dyDescent="0.25">
      <c r="A162" s="71">
        <v>696</v>
      </c>
      <c r="B162" s="71">
        <v>696</v>
      </c>
      <c r="C162" s="72">
        <v>2200030347928</v>
      </c>
      <c r="D162" s="73"/>
      <c r="E162" s="71"/>
      <c r="F162" s="72" t="s">
        <v>1616</v>
      </c>
      <c r="G162" s="74" t="s">
        <v>1418</v>
      </c>
      <c r="H162" s="241">
        <v>8.5129999999999999</v>
      </c>
      <c r="I162" s="242">
        <v>605.72</v>
      </c>
      <c r="J162" s="242">
        <v>5.1100000000000003</v>
      </c>
      <c r="K162" s="242">
        <v>5.1100000000000003</v>
      </c>
      <c r="L162" s="243">
        <v>0</v>
      </c>
      <c r="M162" s="244">
        <v>0</v>
      </c>
      <c r="N162" s="244">
        <v>0</v>
      </c>
      <c r="O162" s="244">
        <v>0</v>
      </c>
    </row>
    <row r="163" spans="1:15" ht="25.5" x14ac:dyDescent="0.25">
      <c r="A163" s="71">
        <v>697</v>
      </c>
      <c r="B163" s="71">
        <v>697</v>
      </c>
      <c r="C163" s="72" t="s">
        <v>1625</v>
      </c>
      <c r="D163" s="73"/>
      <c r="E163" s="71"/>
      <c r="F163" s="72" t="s">
        <v>1616</v>
      </c>
      <c r="G163" s="74" t="s">
        <v>1419</v>
      </c>
      <c r="H163" s="241">
        <v>0.67600000000000005</v>
      </c>
      <c r="I163" s="242">
        <v>263.91000000000003</v>
      </c>
      <c r="J163" s="242">
        <v>2.74</v>
      </c>
      <c r="K163" s="242">
        <v>2.74</v>
      </c>
      <c r="L163" s="243">
        <v>0</v>
      </c>
      <c r="M163" s="244">
        <v>0</v>
      </c>
      <c r="N163" s="244">
        <v>0</v>
      </c>
      <c r="O163" s="244">
        <v>0</v>
      </c>
    </row>
    <row r="164" spans="1:15" ht="25.5" x14ac:dyDescent="0.25">
      <c r="A164" s="71">
        <v>698</v>
      </c>
      <c r="B164" s="71">
        <v>698</v>
      </c>
      <c r="C164" s="72" t="s">
        <v>1626</v>
      </c>
      <c r="D164" s="73"/>
      <c r="E164" s="71"/>
      <c r="F164" s="72" t="s">
        <v>1616</v>
      </c>
      <c r="G164" s="74" t="s">
        <v>1420</v>
      </c>
      <c r="H164" s="241">
        <v>1.8160000000000001</v>
      </c>
      <c r="I164" s="242">
        <v>263.91000000000003</v>
      </c>
      <c r="J164" s="242">
        <v>4.88</v>
      </c>
      <c r="K164" s="242">
        <v>4.88</v>
      </c>
      <c r="L164" s="243">
        <v>0</v>
      </c>
      <c r="M164" s="244">
        <v>0</v>
      </c>
      <c r="N164" s="244">
        <v>0</v>
      </c>
      <c r="O164" s="244">
        <v>0</v>
      </c>
    </row>
    <row r="165" spans="1:15" ht="15" x14ac:dyDescent="0.25">
      <c r="A165" s="71">
        <v>699</v>
      </c>
      <c r="B165" s="71">
        <v>699</v>
      </c>
      <c r="C165" s="72">
        <v>2200030354118</v>
      </c>
      <c r="D165" s="73"/>
      <c r="E165" s="71"/>
      <c r="F165" s="72" t="s">
        <v>1616</v>
      </c>
      <c r="G165" s="74" t="s">
        <v>1421</v>
      </c>
      <c r="H165" s="241">
        <v>9.9309999999999992</v>
      </c>
      <c r="I165" s="242">
        <v>131.94999999999999</v>
      </c>
      <c r="J165" s="242">
        <v>4.46</v>
      </c>
      <c r="K165" s="242">
        <v>4.46</v>
      </c>
      <c r="L165" s="243">
        <v>0</v>
      </c>
      <c r="M165" s="244">
        <v>0</v>
      </c>
      <c r="N165" s="244">
        <v>0</v>
      </c>
      <c r="O165" s="244">
        <v>0</v>
      </c>
    </row>
    <row r="166" spans="1:15" ht="25.5" x14ac:dyDescent="0.25">
      <c r="A166" s="71">
        <v>700</v>
      </c>
      <c r="B166" s="71">
        <v>700</v>
      </c>
      <c r="C166" s="72" t="s">
        <v>1627</v>
      </c>
      <c r="D166" s="73"/>
      <c r="E166" s="71"/>
      <c r="F166" s="72" t="s">
        <v>1616</v>
      </c>
      <c r="G166" s="74" t="s">
        <v>1422</v>
      </c>
      <c r="H166" s="241">
        <v>11.36</v>
      </c>
      <c r="I166" s="242">
        <v>263.91000000000003</v>
      </c>
      <c r="J166" s="242">
        <v>9.4700000000000006</v>
      </c>
      <c r="K166" s="242">
        <v>9.4700000000000006</v>
      </c>
      <c r="L166" s="243">
        <v>0</v>
      </c>
      <c r="M166" s="244">
        <v>0</v>
      </c>
      <c r="N166" s="244">
        <v>0</v>
      </c>
      <c r="O166" s="244">
        <v>0</v>
      </c>
    </row>
    <row r="167" spans="1:15" ht="15" x14ac:dyDescent="0.25">
      <c r="A167" s="71">
        <v>701</v>
      </c>
      <c r="B167" s="71">
        <v>701</v>
      </c>
      <c r="C167" s="72">
        <v>2200031846059</v>
      </c>
      <c r="D167" s="71">
        <v>808</v>
      </c>
      <c r="E167" s="71">
        <v>808</v>
      </c>
      <c r="F167" s="72">
        <v>2200031824747</v>
      </c>
      <c r="G167" s="74" t="s">
        <v>1423</v>
      </c>
      <c r="H167" s="241">
        <v>3.4750000000000001</v>
      </c>
      <c r="I167" s="242">
        <v>891.37</v>
      </c>
      <c r="J167" s="242">
        <v>1.73</v>
      </c>
      <c r="K167" s="242">
        <v>1.73</v>
      </c>
      <c r="L167" s="243">
        <v>0</v>
      </c>
      <c r="M167" s="244">
        <v>0</v>
      </c>
      <c r="N167" s="244">
        <v>0</v>
      </c>
      <c r="O167" s="244">
        <v>0</v>
      </c>
    </row>
    <row r="168" spans="1:15" ht="15" x14ac:dyDescent="0.25">
      <c r="A168" s="71">
        <v>702</v>
      </c>
      <c r="B168" s="71">
        <v>702</v>
      </c>
      <c r="C168" s="72">
        <v>2200030349260</v>
      </c>
      <c r="D168" s="73">
        <v>807</v>
      </c>
      <c r="E168" s="71">
        <v>807</v>
      </c>
      <c r="F168" s="72">
        <v>2200041310094</v>
      </c>
      <c r="G168" s="74" t="s">
        <v>1424</v>
      </c>
      <c r="H168" s="241">
        <v>3.75</v>
      </c>
      <c r="I168" s="242">
        <v>729.22</v>
      </c>
      <c r="J168" s="242">
        <v>2.4900000000000002</v>
      </c>
      <c r="K168" s="242">
        <v>2.4900000000000002</v>
      </c>
      <c r="L168" s="243">
        <v>0</v>
      </c>
      <c r="M168" s="244">
        <v>194.46</v>
      </c>
      <c r="N168" s="244">
        <v>0.05</v>
      </c>
      <c r="O168" s="244">
        <v>0.05</v>
      </c>
    </row>
    <row r="169" spans="1:15" ht="15" x14ac:dyDescent="0.25">
      <c r="A169" s="71">
        <v>703</v>
      </c>
      <c r="B169" s="71">
        <v>703</v>
      </c>
      <c r="C169" s="72">
        <v>2200030348470</v>
      </c>
      <c r="D169" s="73">
        <v>795</v>
      </c>
      <c r="E169" s="71">
        <v>795</v>
      </c>
      <c r="F169" s="72">
        <v>2200042430770</v>
      </c>
      <c r="G169" s="74" t="s">
        <v>627</v>
      </c>
      <c r="H169" s="241">
        <v>0</v>
      </c>
      <c r="I169" s="242">
        <v>65.98</v>
      </c>
      <c r="J169" s="242">
        <v>1.72</v>
      </c>
      <c r="K169" s="242">
        <v>1.72</v>
      </c>
      <c r="L169" s="243">
        <v>0</v>
      </c>
      <c r="M169" s="244">
        <v>65.98</v>
      </c>
      <c r="N169" s="244">
        <v>0.05</v>
      </c>
      <c r="O169" s="244">
        <v>0.05</v>
      </c>
    </row>
    <row r="170" spans="1:15" ht="25.5" x14ac:dyDescent="0.25">
      <c r="A170" s="71">
        <v>704</v>
      </c>
      <c r="B170" s="71">
        <v>704</v>
      </c>
      <c r="C170" s="72" t="s">
        <v>1628</v>
      </c>
      <c r="D170" s="73"/>
      <c r="E170" s="71"/>
      <c r="F170" s="72" t="s">
        <v>1616</v>
      </c>
      <c r="G170" s="74" t="s">
        <v>1425</v>
      </c>
      <c r="H170" s="241">
        <v>0.67200000000000004</v>
      </c>
      <c r="I170" s="242">
        <v>263.91000000000003</v>
      </c>
      <c r="J170" s="242">
        <v>4.32</v>
      </c>
      <c r="K170" s="242">
        <v>4.32</v>
      </c>
      <c r="L170" s="243">
        <v>0</v>
      </c>
      <c r="M170" s="244">
        <v>0</v>
      </c>
      <c r="N170" s="244">
        <v>0</v>
      </c>
      <c r="O170" s="244">
        <v>0</v>
      </c>
    </row>
    <row r="171" spans="1:15" ht="25.5" x14ac:dyDescent="0.25">
      <c r="A171" s="71">
        <v>705</v>
      </c>
      <c r="B171" s="71">
        <v>705</v>
      </c>
      <c r="C171" s="72" t="s">
        <v>1629</v>
      </c>
      <c r="D171" s="73"/>
      <c r="E171" s="71"/>
      <c r="F171" s="72" t="s">
        <v>1616</v>
      </c>
      <c r="G171" s="74" t="s">
        <v>1426</v>
      </c>
      <c r="H171" s="241">
        <v>0</v>
      </c>
      <c r="I171" s="242">
        <v>5390.71</v>
      </c>
      <c r="J171" s="242">
        <v>1.63</v>
      </c>
      <c r="K171" s="242">
        <v>1.63</v>
      </c>
      <c r="L171" s="243">
        <v>0</v>
      </c>
      <c r="M171" s="244">
        <v>0</v>
      </c>
      <c r="N171" s="244">
        <v>0</v>
      </c>
      <c r="O171" s="244">
        <v>0</v>
      </c>
    </row>
    <row r="172" spans="1:15" ht="25.5" x14ac:dyDescent="0.25">
      <c r="A172" s="71">
        <v>706</v>
      </c>
      <c r="B172" s="71">
        <v>706</v>
      </c>
      <c r="C172" s="72" t="s">
        <v>1630</v>
      </c>
      <c r="D172" s="73"/>
      <c r="E172" s="71"/>
      <c r="F172" s="72" t="s">
        <v>1616</v>
      </c>
      <c r="G172" s="74" t="s">
        <v>1427</v>
      </c>
      <c r="H172" s="241">
        <v>5.1520000000000001</v>
      </c>
      <c r="I172" s="242">
        <v>2523.4499999999998</v>
      </c>
      <c r="J172" s="242">
        <v>6.31</v>
      </c>
      <c r="K172" s="242">
        <v>6.31</v>
      </c>
      <c r="L172" s="243">
        <v>0</v>
      </c>
      <c r="M172" s="244">
        <v>0</v>
      </c>
      <c r="N172" s="244">
        <v>0</v>
      </c>
      <c r="O172" s="244">
        <v>0</v>
      </c>
    </row>
    <row r="173" spans="1:15" ht="15" x14ac:dyDescent="0.25">
      <c r="A173" s="71">
        <v>707</v>
      </c>
      <c r="B173" s="71">
        <v>707</v>
      </c>
      <c r="C173" s="72">
        <v>2200041209970</v>
      </c>
      <c r="D173" s="73">
        <v>809</v>
      </c>
      <c r="E173" s="71">
        <v>809</v>
      </c>
      <c r="F173" s="72">
        <v>2200041209989</v>
      </c>
      <c r="G173" s="74" t="s">
        <v>1428</v>
      </c>
      <c r="H173" s="241">
        <v>5.0940000000000003</v>
      </c>
      <c r="I173" s="242">
        <v>6.28</v>
      </c>
      <c r="J173" s="242">
        <v>1.58</v>
      </c>
      <c r="K173" s="242">
        <v>1.58</v>
      </c>
      <c r="L173" s="243">
        <v>-5.0940000000000003</v>
      </c>
      <c r="M173" s="244">
        <v>125.67</v>
      </c>
      <c r="N173" s="244">
        <v>0.05</v>
      </c>
      <c r="O173" s="244">
        <v>0.05</v>
      </c>
    </row>
    <row r="174" spans="1:15" ht="15" x14ac:dyDescent="0.25">
      <c r="A174" s="71">
        <v>708</v>
      </c>
      <c r="B174" s="71">
        <v>708</v>
      </c>
      <c r="C174" s="72">
        <v>2200030348373</v>
      </c>
      <c r="D174" s="73">
        <v>794</v>
      </c>
      <c r="E174" s="71">
        <v>794</v>
      </c>
      <c r="F174" s="72">
        <v>2200031824524</v>
      </c>
      <c r="G174" s="74" t="s">
        <v>1429</v>
      </c>
      <c r="H174" s="241">
        <v>2.722</v>
      </c>
      <c r="I174" s="242">
        <v>143.76</v>
      </c>
      <c r="J174" s="242">
        <v>3.19</v>
      </c>
      <c r="K174" s="242">
        <v>3.19</v>
      </c>
      <c r="L174" s="243">
        <v>-2.7629999999999999</v>
      </c>
      <c r="M174" s="244">
        <v>120.15</v>
      </c>
      <c r="N174" s="244">
        <v>0.05</v>
      </c>
      <c r="O174" s="244">
        <v>0.05</v>
      </c>
    </row>
    <row r="175" spans="1:15" ht="25.5" x14ac:dyDescent="0.25">
      <c r="A175" s="71">
        <v>709</v>
      </c>
      <c r="B175" s="71">
        <v>709</v>
      </c>
      <c r="C175" s="72" t="s">
        <v>1631</v>
      </c>
      <c r="D175" s="73">
        <v>722</v>
      </c>
      <c r="E175" s="71">
        <v>722</v>
      </c>
      <c r="F175" s="72" t="s">
        <v>1632</v>
      </c>
      <c r="G175" s="74" t="s">
        <v>1430</v>
      </c>
      <c r="H175" s="241">
        <v>12.21</v>
      </c>
      <c r="I175" s="242">
        <v>151.61000000000001</v>
      </c>
      <c r="J175" s="242">
        <v>4.54</v>
      </c>
      <c r="K175" s="242">
        <v>4.54</v>
      </c>
      <c r="L175" s="243">
        <v>-12.253</v>
      </c>
      <c r="M175" s="244">
        <v>112.3</v>
      </c>
      <c r="N175" s="244">
        <v>0.05</v>
      </c>
      <c r="O175" s="244">
        <v>0.05</v>
      </c>
    </row>
    <row r="176" spans="1:15" ht="15" x14ac:dyDescent="0.25">
      <c r="A176" s="71">
        <v>713</v>
      </c>
      <c r="B176" s="71">
        <v>713</v>
      </c>
      <c r="C176" s="72">
        <v>2200042194640</v>
      </c>
      <c r="D176" s="73">
        <v>776</v>
      </c>
      <c r="E176" s="71">
        <v>776</v>
      </c>
      <c r="F176" s="72">
        <v>2200042103449</v>
      </c>
      <c r="G176" s="74" t="s">
        <v>1431</v>
      </c>
      <c r="H176" s="241">
        <v>0</v>
      </c>
      <c r="I176" s="242">
        <v>16.16</v>
      </c>
      <c r="J176" s="242">
        <v>1.1200000000000001</v>
      </c>
      <c r="K176" s="242">
        <v>1.1200000000000001</v>
      </c>
      <c r="L176" s="243">
        <v>0</v>
      </c>
      <c r="M176" s="244">
        <v>673.23</v>
      </c>
      <c r="N176" s="244">
        <v>0.05</v>
      </c>
      <c r="O176" s="244">
        <v>0.05</v>
      </c>
    </row>
    <row r="177" spans="1:15" ht="15" x14ac:dyDescent="0.25">
      <c r="A177" s="71">
        <v>714</v>
      </c>
      <c r="B177" s="71">
        <v>714</v>
      </c>
      <c r="C177" s="72">
        <v>2200042108127</v>
      </c>
      <c r="D177" s="73">
        <v>777</v>
      </c>
      <c r="E177" s="71">
        <v>777</v>
      </c>
      <c r="F177" s="72">
        <v>2200042108289</v>
      </c>
      <c r="G177" s="74" t="s">
        <v>1432</v>
      </c>
      <c r="H177" s="241">
        <v>0.49399999999999999</v>
      </c>
      <c r="I177" s="242">
        <v>3.1</v>
      </c>
      <c r="J177" s="242">
        <v>3.04</v>
      </c>
      <c r="K177" s="242">
        <v>3.04</v>
      </c>
      <c r="L177" s="243">
        <v>0</v>
      </c>
      <c r="M177" s="244">
        <v>516.08000000000004</v>
      </c>
      <c r="N177" s="244">
        <v>0.05</v>
      </c>
      <c r="O177" s="244">
        <v>0.05</v>
      </c>
    </row>
    <row r="178" spans="1:15" ht="15" x14ac:dyDescent="0.25">
      <c r="A178" s="71">
        <v>715</v>
      </c>
      <c r="B178" s="71">
        <v>715</v>
      </c>
      <c r="C178" s="72">
        <v>2200042385453</v>
      </c>
      <c r="D178" s="73">
        <v>778</v>
      </c>
      <c r="E178" s="71">
        <v>778</v>
      </c>
      <c r="F178" s="72">
        <v>2200042385462</v>
      </c>
      <c r="G178" s="74" t="s">
        <v>1433</v>
      </c>
      <c r="H178" s="241">
        <v>0.92400000000000004</v>
      </c>
      <c r="I178" s="242">
        <v>59.12</v>
      </c>
      <c r="J178" s="242">
        <v>1.22</v>
      </c>
      <c r="K178" s="242">
        <v>1.22</v>
      </c>
      <c r="L178" s="243">
        <v>0</v>
      </c>
      <c r="M178" s="244">
        <v>2364.8000000000002</v>
      </c>
      <c r="N178" s="244">
        <v>0.05</v>
      </c>
      <c r="O178" s="244">
        <v>0.05</v>
      </c>
    </row>
    <row r="179" spans="1:15" ht="15" x14ac:dyDescent="0.25">
      <c r="A179" s="71">
        <v>716</v>
      </c>
      <c r="B179" s="71">
        <v>716</v>
      </c>
      <c r="C179" s="72">
        <v>2200042165037</v>
      </c>
      <c r="D179" s="73">
        <v>779</v>
      </c>
      <c r="E179" s="71">
        <v>779</v>
      </c>
      <c r="F179" s="72">
        <v>2200042165046</v>
      </c>
      <c r="G179" s="74" t="s">
        <v>1434</v>
      </c>
      <c r="H179" s="241">
        <v>0.308</v>
      </c>
      <c r="I179" s="242">
        <v>4.78</v>
      </c>
      <c r="J179" s="242">
        <v>1.49</v>
      </c>
      <c r="K179" s="242">
        <v>1.49</v>
      </c>
      <c r="L179" s="243">
        <v>0</v>
      </c>
      <c r="M179" s="244">
        <v>669.57</v>
      </c>
      <c r="N179" s="244">
        <v>0.05</v>
      </c>
      <c r="O179" s="244">
        <v>0.05</v>
      </c>
    </row>
    <row r="180" spans="1:15" ht="15" x14ac:dyDescent="0.25">
      <c r="A180" s="71">
        <v>717</v>
      </c>
      <c r="B180" s="71">
        <v>717</v>
      </c>
      <c r="C180" s="72">
        <v>2200042171449</v>
      </c>
      <c r="D180" s="71">
        <v>780</v>
      </c>
      <c r="E180" s="71">
        <v>780</v>
      </c>
      <c r="F180" s="72">
        <v>2200042171458</v>
      </c>
      <c r="G180" s="74" t="s">
        <v>1435</v>
      </c>
      <c r="H180" s="241">
        <v>0.222</v>
      </c>
      <c r="I180" s="242">
        <v>11.41</v>
      </c>
      <c r="J180" s="242">
        <v>1.91</v>
      </c>
      <c r="K180" s="242">
        <v>1.91</v>
      </c>
      <c r="L180" s="243">
        <v>0</v>
      </c>
      <c r="M180" s="244">
        <v>665.29</v>
      </c>
      <c r="N180" s="244">
        <v>0.05</v>
      </c>
      <c r="O180" s="244">
        <v>0.05</v>
      </c>
    </row>
    <row r="181" spans="1:15" ht="15" x14ac:dyDescent="0.25">
      <c r="A181" s="71">
        <v>718</v>
      </c>
      <c r="B181" s="71">
        <v>718</v>
      </c>
      <c r="C181" s="72">
        <v>2200042356276</v>
      </c>
      <c r="D181" s="73">
        <v>781</v>
      </c>
      <c r="E181" s="71">
        <v>781</v>
      </c>
      <c r="F181" s="72">
        <v>2200042356285</v>
      </c>
      <c r="G181" s="74" t="s">
        <v>628</v>
      </c>
      <c r="H181" s="241">
        <v>7.0000000000000001E-3</v>
      </c>
      <c r="I181" s="242">
        <v>101.77</v>
      </c>
      <c r="J181" s="242">
        <v>1.32</v>
      </c>
      <c r="K181" s="242">
        <v>1.32</v>
      </c>
      <c r="L181" s="243">
        <v>0</v>
      </c>
      <c r="M181" s="244">
        <v>936.32</v>
      </c>
      <c r="N181" s="244">
        <v>0.05</v>
      </c>
      <c r="O181" s="244">
        <v>0.05</v>
      </c>
    </row>
    <row r="182" spans="1:15" ht="76.5" x14ac:dyDescent="0.25">
      <c r="A182" s="71">
        <v>720</v>
      </c>
      <c r="B182" s="71">
        <v>720</v>
      </c>
      <c r="C182" s="72" t="s">
        <v>1633</v>
      </c>
      <c r="D182" s="73"/>
      <c r="E182" s="71"/>
      <c r="F182" s="72" t="s">
        <v>1616</v>
      </c>
      <c r="G182" s="74" t="s">
        <v>1436</v>
      </c>
      <c r="H182" s="241">
        <v>2.4990000000000001</v>
      </c>
      <c r="I182" s="242">
        <v>527.82000000000005</v>
      </c>
      <c r="J182" s="242">
        <v>2.71</v>
      </c>
      <c r="K182" s="242">
        <v>2.71</v>
      </c>
      <c r="L182" s="243">
        <v>0</v>
      </c>
      <c r="M182" s="244">
        <v>0</v>
      </c>
      <c r="N182" s="244">
        <v>0</v>
      </c>
      <c r="O182" s="244">
        <v>0</v>
      </c>
    </row>
    <row r="183" spans="1:15" ht="15" x14ac:dyDescent="0.25">
      <c r="A183" s="71">
        <v>750</v>
      </c>
      <c r="B183" s="71">
        <v>750</v>
      </c>
      <c r="C183" s="72">
        <v>2200032138124</v>
      </c>
      <c r="D183" s="73">
        <v>751</v>
      </c>
      <c r="E183" s="71">
        <v>751</v>
      </c>
      <c r="F183" s="72">
        <v>2200032050436</v>
      </c>
      <c r="G183" s="74" t="s">
        <v>1437</v>
      </c>
      <c r="H183" s="241">
        <v>0</v>
      </c>
      <c r="I183" s="242">
        <v>925.76</v>
      </c>
      <c r="J183" s="242">
        <v>2.13</v>
      </c>
      <c r="K183" s="242">
        <v>2.13</v>
      </c>
      <c r="L183" s="243">
        <v>0</v>
      </c>
      <c r="M183" s="244">
        <v>0</v>
      </c>
      <c r="N183" s="244">
        <v>0</v>
      </c>
      <c r="O183" s="244">
        <v>0</v>
      </c>
    </row>
    <row r="184" spans="1:15" ht="15" x14ac:dyDescent="0.25">
      <c r="A184" s="71">
        <v>759</v>
      </c>
      <c r="B184" s="71">
        <v>759</v>
      </c>
      <c r="C184" s="72">
        <v>2200041527904</v>
      </c>
      <c r="D184" s="73"/>
      <c r="E184" s="71"/>
      <c r="F184" s="72" t="s">
        <v>1616</v>
      </c>
      <c r="G184" s="74" t="s">
        <v>1438</v>
      </c>
      <c r="H184" s="241">
        <v>1.6739999999999999</v>
      </c>
      <c r="I184" s="242">
        <v>571.09</v>
      </c>
      <c r="J184" s="242">
        <v>1.33</v>
      </c>
      <c r="K184" s="242">
        <v>1.33</v>
      </c>
      <c r="L184" s="243">
        <v>0</v>
      </c>
      <c r="M184" s="244">
        <v>0</v>
      </c>
      <c r="N184" s="244">
        <v>0</v>
      </c>
      <c r="O184" s="244">
        <v>0</v>
      </c>
    </row>
    <row r="185" spans="1:15" ht="15" x14ac:dyDescent="0.25">
      <c r="A185" s="71">
        <v>797</v>
      </c>
      <c r="B185" s="71">
        <v>797</v>
      </c>
      <c r="C185" s="72">
        <v>2200030348452</v>
      </c>
      <c r="D185" s="73">
        <v>804</v>
      </c>
      <c r="E185" s="71">
        <v>804</v>
      </c>
      <c r="F185" s="72">
        <v>2200031824551</v>
      </c>
      <c r="G185" s="74" t="s">
        <v>1439</v>
      </c>
      <c r="H185" s="241">
        <v>1.722</v>
      </c>
      <c r="I185" s="242">
        <v>159.68</v>
      </c>
      <c r="J185" s="242">
        <v>3.35</v>
      </c>
      <c r="K185" s="242">
        <v>3.35</v>
      </c>
      <c r="L185" s="243">
        <v>0</v>
      </c>
      <c r="M185" s="244">
        <v>0</v>
      </c>
      <c r="N185" s="244">
        <v>0</v>
      </c>
      <c r="O185" s="244">
        <v>0</v>
      </c>
    </row>
    <row r="186" spans="1:15" ht="15" x14ac:dyDescent="0.25">
      <c r="A186" s="71">
        <v>798</v>
      </c>
      <c r="B186" s="71">
        <v>798</v>
      </c>
      <c r="C186" s="72">
        <v>2200030348382</v>
      </c>
      <c r="D186" s="73">
        <v>803</v>
      </c>
      <c r="E186" s="71">
        <v>803</v>
      </c>
      <c r="F186" s="72">
        <v>2200030347690</v>
      </c>
      <c r="G186" s="74" t="s">
        <v>1440</v>
      </c>
      <c r="H186" s="241">
        <v>1.4219999999999999</v>
      </c>
      <c r="I186" s="242">
        <v>123.12</v>
      </c>
      <c r="J186" s="242">
        <v>3.6</v>
      </c>
      <c r="K186" s="242">
        <v>3.6</v>
      </c>
      <c r="L186" s="243">
        <v>0</v>
      </c>
      <c r="M186" s="244">
        <v>0</v>
      </c>
      <c r="N186" s="244">
        <v>0</v>
      </c>
      <c r="O186" s="244">
        <v>0</v>
      </c>
    </row>
    <row r="187" spans="1:15" ht="15" x14ac:dyDescent="0.25">
      <c r="A187" s="71">
        <v>799</v>
      </c>
      <c r="B187" s="71">
        <v>799</v>
      </c>
      <c r="C187" s="72">
        <v>2200032010879</v>
      </c>
      <c r="D187" s="73">
        <v>801</v>
      </c>
      <c r="E187" s="71">
        <v>801</v>
      </c>
      <c r="F187" s="72">
        <v>2200031824738</v>
      </c>
      <c r="G187" s="74" t="s">
        <v>1441</v>
      </c>
      <c r="H187" s="241">
        <v>1.272</v>
      </c>
      <c r="I187" s="242">
        <v>612.92999999999995</v>
      </c>
      <c r="J187" s="242">
        <v>1.38</v>
      </c>
      <c r="K187" s="242">
        <v>1.38</v>
      </c>
      <c r="L187" s="243">
        <v>0</v>
      </c>
      <c r="M187" s="244">
        <v>0</v>
      </c>
      <c r="N187" s="244">
        <v>0</v>
      </c>
      <c r="O187" s="244">
        <v>0</v>
      </c>
    </row>
    <row r="188" spans="1:15" ht="15" x14ac:dyDescent="0.25">
      <c r="A188" s="71">
        <v>800</v>
      </c>
      <c r="B188" s="71">
        <v>800</v>
      </c>
      <c r="C188" s="72">
        <v>2200030348666</v>
      </c>
      <c r="D188" s="73">
        <v>802</v>
      </c>
      <c r="E188" s="71">
        <v>802</v>
      </c>
      <c r="F188" s="72">
        <v>2200031824490</v>
      </c>
      <c r="G188" s="74" t="s">
        <v>1442</v>
      </c>
      <c r="H188" s="241">
        <v>1.8340000000000001</v>
      </c>
      <c r="I188" s="242">
        <v>91.11</v>
      </c>
      <c r="J188" s="242">
        <v>1.67</v>
      </c>
      <c r="K188" s="242">
        <v>1.67</v>
      </c>
      <c r="L188" s="243">
        <v>0</v>
      </c>
      <c r="M188" s="244">
        <v>0</v>
      </c>
      <c r="N188" s="244">
        <v>0</v>
      </c>
      <c r="O188" s="244">
        <v>0</v>
      </c>
    </row>
    <row r="189" spans="1:15" ht="15" x14ac:dyDescent="0.25">
      <c r="A189" s="71">
        <v>805</v>
      </c>
      <c r="B189" s="71">
        <v>805</v>
      </c>
      <c r="C189" s="72">
        <v>2200030349242</v>
      </c>
      <c r="D189" s="73">
        <v>733</v>
      </c>
      <c r="E189" s="71">
        <v>733</v>
      </c>
      <c r="F189" s="72" t="s">
        <v>1640</v>
      </c>
      <c r="G189" s="74" t="s">
        <v>1443</v>
      </c>
      <c r="H189" s="241">
        <v>0.27800000000000002</v>
      </c>
      <c r="I189" s="242">
        <v>6928.61</v>
      </c>
      <c r="J189" s="242">
        <v>1.0900000000000001</v>
      </c>
      <c r="K189" s="242">
        <v>1.0900000000000001</v>
      </c>
      <c r="L189" s="243">
        <v>0</v>
      </c>
      <c r="M189" s="244">
        <v>0</v>
      </c>
      <c r="N189" s="244">
        <v>0</v>
      </c>
      <c r="O189" s="244">
        <v>0</v>
      </c>
    </row>
    <row r="190" spans="1:15" ht="15" x14ac:dyDescent="0.25">
      <c r="A190" s="71">
        <v>810</v>
      </c>
      <c r="B190" s="71">
        <v>810</v>
      </c>
      <c r="C190" s="72">
        <v>2200042163484</v>
      </c>
      <c r="D190" s="73">
        <v>790</v>
      </c>
      <c r="E190" s="71">
        <v>790</v>
      </c>
      <c r="F190" s="72">
        <v>2200042163493</v>
      </c>
      <c r="G190" s="74" t="s">
        <v>629</v>
      </c>
      <c r="H190" s="241">
        <v>0.70699999999999996</v>
      </c>
      <c r="I190" s="242">
        <v>3.15</v>
      </c>
      <c r="J190" s="242">
        <v>2.86</v>
      </c>
      <c r="K190" s="242">
        <v>2.86</v>
      </c>
      <c r="L190" s="243">
        <v>0</v>
      </c>
      <c r="M190" s="244">
        <v>535.59</v>
      </c>
      <c r="N190" s="244">
        <v>0.05</v>
      </c>
      <c r="O190" s="244">
        <v>0.05</v>
      </c>
    </row>
    <row r="191" spans="1:15" ht="38.25" x14ac:dyDescent="0.25">
      <c r="A191" s="71">
        <v>811</v>
      </c>
      <c r="B191" s="71">
        <v>811</v>
      </c>
      <c r="C191" s="72" t="s">
        <v>1634</v>
      </c>
      <c r="D191" s="73">
        <v>793</v>
      </c>
      <c r="E191" s="71">
        <v>793</v>
      </c>
      <c r="F191" s="72" t="s">
        <v>1635</v>
      </c>
      <c r="G191" s="74" t="s">
        <v>630</v>
      </c>
      <c r="H191" s="241">
        <v>1.173</v>
      </c>
      <c r="I191" s="242">
        <v>457.72</v>
      </c>
      <c r="J191" s="242">
        <v>3.43</v>
      </c>
      <c r="K191" s="242">
        <v>3.43</v>
      </c>
      <c r="L191" s="243">
        <v>-1.569</v>
      </c>
      <c r="M191" s="244">
        <v>334.01</v>
      </c>
      <c r="N191" s="244">
        <v>0.05</v>
      </c>
      <c r="O191" s="244">
        <v>0.05</v>
      </c>
    </row>
    <row r="192" spans="1:15" ht="38.25" x14ac:dyDescent="0.25">
      <c r="A192" s="71">
        <v>812</v>
      </c>
      <c r="B192" s="71">
        <v>812</v>
      </c>
      <c r="C192" s="72" t="s">
        <v>1636</v>
      </c>
      <c r="D192" s="73"/>
      <c r="E192" s="71"/>
      <c r="F192" s="72" t="s">
        <v>1616</v>
      </c>
      <c r="G192" s="74" t="s">
        <v>1444</v>
      </c>
      <c r="H192" s="241">
        <v>1.173</v>
      </c>
      <c r="I192" s="242">
        <v>791.73</v>
      </c>
      <c r="J192" s="242">
        <v>4.3</v>
      </c>
      <c r="K192" s="242">
        <v>4.3</v>
      </c>
      <c r="L192" s="243">
        <v>0</v>
      </c>
      <c r="M192" s="244">
        <v>0</v>
      </c>
      <c r="N192" s="244">
        <v>0</v>
      </c>
      <c r="O192" s="244">
        <v>0</v>
      </c>
    </row>
    <row r="193" spans="1:15" ht="15" x14ac:dyDescent="0.25">
      <c r="A193" s="71">
        <v>815</v>
      </c>
      <c r="B193" s="71">
        <v>815</v>
      </c>
      <c r="C193" s="72">
        <v>2200042163410</v>
      </c>
      <c r="D193" s="73">
        <v>792</v>
      </c>
      <c r="E193" s="71">
        <v>792</v>
      </c>
      <c r="F193" s="72">
        <v>2200042163457</v>
      </c>
      <c r="G193" s="74" t="s">
        <v>631</v>
      </c>
      <c r="H193" s="241">
        <v>7.0000000000000001E-3</v>
      </c>
      <c r="I193" s="242">
        <v>3.4</v>
      </c>
      <c r="J193" s="242">
        <v>2</v>
      </c>
      <c r="K193" s="242">
        <v>2</v>
      </c>
      <c r="L193" s="243">
        <v>0</v>
      </c>
      <c r="M193" s="244">
        <v>462.89</v>
      </c>
      <c r="N193" s="244">
        <v>0.05</v>
      </c>
      <c r="O193" s="244">
        <v>0.05</v>
      </c>
    </row>
    <row r="194" spans="1:15" ht="15" x14ac:dyDescent="0.25">
      <c r="A194" s="71">
        <v>816</v>
      </c>
      <c r="B194" s="71">
        <v>816</v>
      </c>
      <c r="C194" s="72">
        <v>2200042165055</v>
      </c>
      <c r="D194" s="73">
        <v>900</v>
      </c>
      <c r="E194" s="71">
        <v>900</v>
      </c>
      <c r="F194" s="72">
        <v>2200042165064</v>
      </c>
      <c r="G194" s="74" t="s">
        <v>632</v>
      </c>
      <c r="H194" s="241">
        <v>1.0149999999999999</v>
      </c>
      <c r="I194" s="242">
        <v>4.12</v>
      </c>
      <c r="J194" s="242">
        <v>3.02</v>
      </c>
      <c r="K194" s="242">
        <v>3.02</v>
      </c>
      <c r="L194" s="243">
        <v>0</v>
      </c>
      <c r="M194" s="244">
        <v>432.39</v>
      </c>
      <c r="N194" s="244">
        <v>0.05</v>
      </c>
      <c r="O194" s="244">
        <v>0.05</v>
      </c>
    </row>
    <row r="195" spans="1:15" ht="15" x14ac:dyDescent="0.25">
      <c r="A195" s="71">
        <v>817</v>
      </c>
      <c r="B195" s="71">
        <v>817</v>
      </c>
      <c r="C195" s="72">
        <v>2200042165073</v>
      </c>
      <c r="D195" s="73">
        <v>901</v>
      </c>
      <c r="E195" s="71">
        <v>901</v>
      </c>
      <c r="F195" s="72">
        <v>2200042165082</v>
      </c>
      <c r="G195" s="74" t="s">
        <v>633</v>
      </c>
      <c r="H195" s="241">
        <v>11.635</v>
      </c>
      <c r="I195" s="242">
        <v>6.59</v>
      </c>
      <c r="J195" s="242">
        <v>2.2200000000000002</v>
      </c>
      <c r="K195" s="242">
        <v>2.2200000000000002</v>
      </c>
      <c r="L195" s="243">
        <v>0</v>
      </c>
      <c r="M195" s="244">
        <v>691.8</v>
      </c>
      <c r="N195" s="244">
        <v>0.05</v>
      </c>
      <c r="O195" s="244">
        <v>0.05</v>
      </c>
    </row>
    <row r="196" spans="1:15" ht="15" x14ac:dyDescent="0.25">
      <c r="A196" s="71">
        <v>818</v>
      </c>
      <c r="B196" s="71">
        <v>818</v>
      </c>
      <c r="C196" s="72">
        <v>2200042172043</v>
      </c>
      <c r="D196" s="73">
        <v>903</v>
      </c>
      <c r="E196" s="71">
        <v>903</v>
      </c>
      <c r="F196" s="72">
        <v>2200042172052</v>
      </c>
      <c r="G196" s="74" t="s">
        <v>1445</v>
      </c>
      <c r="H196" s="241">
        <v>0.98399999999999999</v>
      </c>
      <c r="I196" s="242">
        <v>110.35</v>
      </c>
      <c r="J196" s="242">
        <v>1.27</v>
      </c>
      <c r="K196" s="242">
        <v>1.27</v>
      </c>
      <c r="L196" s="243">
        <v>-1.115</v>
      </c>
      <c r="M196" s="244">
        <v>441.4</v>
      </c>
      <c r="N196" s="244">
        <v>0.05</v>
      </c>
      <c r="O196" s="244">
        <v>0.05</v>
      </c>
    </row>
    <row r="197" spans="1:15" ht="15" x14ac:dyDescent="0.25">
      <c r="A197" s="71">
        <v>820</v>
      </c>
      <c r="B197" s="71">
        <v>820</v>
      </c>
      <c r="C197" s="72">
        <v>2200042169714</v>
      </c>
      <c r="D197" s="73">
        <v>905</v>
      </c>
      <c r="E197" s="71">
        <v>905</v>
      </c>
      <c r="F197" s="72">
        <v>2200042169723</v>
      </c>
      <c r="G197" s="74" t="s">
        <v>634</v>
      </c>
      <c r="H197" s="241">
        <v>1.45</v>
      </c>
      <c r="I197" s="242">
        <v>4.4000000000000004</v>
      </c>
      <c r="J197" s="242">
        <v>3.22</v>
      </c>
      <c r="K197" s="242">
        <v>3.22</v>
      </c>
      <c r="L197" s="243">
        <v>0</v>
      </c>
      <c r="M197" s="244">
        <v>663.67</v>
      </c>
      <c r="N197" s="244">
        <v>0.05</v>
      </c>
      <c r="O197" s="244">
        <v>0.05</v>
      </c>
    </row>
    <row r="198" spans="1:15" ht="15" x14ac:dyDescent="0.25">
      <c r="A198" s="71">
        <v>821</v>
      </c>
      <c r="B198" s="71">
        <v>821</v>
      </c>
      <c r="C198" s="72">
        <v>2200042171183</v>
      </c>
      <c r="D198" s="73">
        <v>906</v>
      </c>
      <c r="E198" s="71">
        <v>906</v>
      </c>
      <c r="F198" s="72">
        <v>2200042171192</v>
      </c>
      <c r="G198" s="74" t="s">
        <v>635</v>
      </c>
      <c r="H198" s="241">
        <v>0.98499999999999999</v>
      </c>
      <c r="I198" s="242">
        <v>3.64</v>
      </c>
      <c r="J198" s="242">
        <v>2.6</v>
      </c>
      <c r="K198" s="242">
        <v>2.6</v>
      </c>
      <c r="L198" s="243">
        <v>0</v>
      </c>
      <c r="M198" s="244">
        <v>625.24</v>
      </c>
      <c r="N198" s="244">
        <v>0.05</v>
      </c>
      <c r="O198" s="244">
        <v>0.05</v>
      </c>
    </row>
    <row r="199" spans="1:15" ht="15" x14ac:dyDescent="0.25">
      <c r="A199" s="71">
        <v>822</v>
      </c>
      <c r="B199" s="71">
        <v>822</v>
      </c>
      <c r="C199" s="72">
        <v>2200042171208</v>
      </c>
      <c r="D199" s="73">
        <v>907</v>
      </c>
      <c r="E199" s="71">
        <v>907</v>
      </c>
      <c r="F199" s="72">
        <v>2200042171226</v>
      </c>
      <c r="G199" s="74" t="s">
        <v>636</v>
      </c>
      <c r="H199" s="241">
        <v>15.038</v>
      </c>
      <c r="I199" s="242">
        <v>4.4400000000000004</v>
      </c>
      <c r="J199" s="242">
        <v>2.39</v>
      </c>
      <c r="K199" s="242">
        <v>2.39</v>
      </c>
      <c r="L199" s="243">
        <v>0</v>
      </c>
      <c r="M199" s="244">
        <v>533.35</v>
      </c>
      <c r="N199" s="244">
        <v>0.05</v>
      </c>
      <c r="O199" s="244">
        <v>0.05</v>
      </c>
    </row>
    <row r="200" spans="1:15" ht="15" x14ac:dyDescent="0.25">
      <c r="A200" s="71">
        <v>823</v>
      </c>
      <c r="B200" s="71">
        <v>823</v>
      </c>
      <c r="C200" s="72">
        <v>2200042171244</v>
      </c>
      <c r="D200" s="73">
        <v>908</v>
      </c>
      <c r="E200" s="71">
        <v>908</v>
      </c>
      <c r="F200" s="72">
        <v>2200042171253</v>
      </c>
      <c r="G200" s="74" t="s">
        <v>637</v>
      </c>
      <c r="H200" s="241">
        <v>0.498</v>
      </c>
      <c r="I200" s="242">
        <v>0.91</v>
      </c>
      <c r="J200" s="242">
        <v>6.63</v>
      </c>
      <c r="K200" s="242">
        <v>6.63</v>
      </c>
      <c r="L200" s="243">
        <v>0</v>
      </c>
      <c r="M200" s="244">
        <v>447.12</v>
      </c>
      <c r="N200" s="244">
        <v>0.05</v>
      </c>
      <c r="O200" s="244">
        <v>0.05</v>
      </c>
    </row>
    <row r="201" spans="1:15" ht="15" x14ac:dyDescent="0.25">
      <c r="A201" s="71">
        <v>824</v>
      </c>
      <c r="B201" s="71">
        <v>824</v>
      </c>
      <c r="C201" s="72">
        <v>2200042171616</v>
      </c>
      <c r="D201" s="73">
        <v>909</v>
      </c>
      <c r="E201" s="71">
        <v>909</v>
      </c>
      <c r="F201" s="72">
        <v>2200042171625</v>
      </c>
      <c r="G201" s="74" t="s">
        <v>638</v>
      </c>
      <c r="H201" s="241">
        <v>0.5</v>
      </c>
      <c r="I201" s="242">
        <v>10.06</v>
      </c>
      <c r="J201" s="242">
        <v>2.6</v>
      </c>
      <c r="K201" s="242">
        <v>2.6</v>
      </c>
      <c r="L201" s="243">
        <v>0</v>
      </c>
      <c r="M201" s="244">
        <v>603.52</v>
      </c>
      <c r="N201" s="244">
        <v>0.05</v>
      </c>
      <c r="O201" s="244">
        <v>0.05</v>
      </c>
    </row>
    <row r="202" spans="1:15" ht="15" x14ac:dyDescent="0.25">
      <c r="A202" s="71">
        <v>825</v>
      </c>
      <c r="B202" s="71">
        <v>825</v>
      </c>
      <c r="C202" s="72">
        <v>2200042172512</v>
      </c>
      <c r="D202" s="73">
        <v>910</v>
      </c>
      <c r="E202" s="71">
        <v>910</v>
      </c>
      <c r="F202" s="72">
        <v>2200042172521</v>
      </c>
      <c r="G202" s="74" t="s">
        <v>639</v>
      </c>
      <c r="H202" s="241">
        <v>3.468</v>
      </c>
      <c r="I202" s="242">
        <v>1.39</v>
      </c>
      <c r="J202" s="242">
        <v>2.37</v>
      </c>
      <c r="K202" s="242">
        <v>2.37</v>
      </c>
      <c r="L202" s="243">
        <v>0</v>
      </c>
      <c r="M202" s="244">
        <v>420.37</v>
      </c>
      <c r="N202" s="244">
        <v>0.05</v>
      </c>
      <c r="O202" s="244">
        <v>0.05</v>
      </c>
    </row>
    <row r="203" spans="1:15" ht="15" x14ac:dyDescent="0.25">
      <c r="A203" s="71">
        <v>826</v>
      </c>
      <c r="B203" s="71">
        <v>826</v>
      </c>
      <c r="C203" s="72">
        <v>2200042172920</v>
      </c>
      <c r="D203" s="73">
        <v>911</v>
      </c>
      <c r="E203" s="71">
        <v>911</v>
      </c>
      <c r="F203" s="72">
        <v>2200042172930</v>
      </c>
      <c r="G203" s="74" t="s">
        <v>640</v>
      </c>
      <c r="H203" s="241">
        <v>5.6000000000000001E-2</v>
      </c>
      <c r="I203" s="242">
        <v>17.14</v>
      </c>
      <c r="J203" s="242">
        <v>2.94</v>
      </c>
      <c r="K203" s="242">
        <v>2.94</v>
      </c>
      <c r="L203" s="243">
        <v>0</v>
      </c>
      <c r="M203" s="244">
        <v>2309.77</v>
      </c>
      <c r="N203" s="244">
        <v>0.05</v>
      </c>
      <c r="O203" s="244">
        <v>0.05</v>
      </c>
    </row>
    <row r="204" spans="1:15" ht="15" x14ac:dyDescent="0.25">
      <c r="A204" s="71">
        <v>827</v>
      </c>
      <c r="B204" s="71">
        <v>827</v>
      </c>
      <c r="C204" s="72">
        <v>2200042172897</v>
      </c>
      <c r="D204" s="73">
        <v>912</v>
      </c>
      <c r="E204" s="71">
        <v>912</v>
      </c>
      <c r="F204" s="72">
        <v>2200042172902</v>
      </c>
      <c r="G204" s="74" t="s">
        <v>641</v>
      </c>
      <c r="H204" s="241">
        <v>0.56499999999999995</v>
      </c>
      <c r="I204" s="242">
        <v>3.67</v>
      </c>
      <c r="J204" s="242">
        <v>3.19</v>
      </c>
      <c r="K204" s="242">
        <v>3.19</v>
      </c>
      <c r="L204" s="243">
        <v>0</v>
      </c>
      <c r="M204" s="244">
        <v>407.8</v>
      </c>
      <c r="N204" s="244">
        <v>0.05</v>
      </c>
      <c r="O204" s="244">
        <v>0.05</v>
      </c>
    </row>
    <row r="205" spans="1:15" ht="25.5" x14ac:dyDescent="0.25">
      <c r="A205" s="71">
        <v>828</v>
      </c>
      <c r="B205" s="71">
        <v>828</v>
      </c>
      <c r="C205" s="72" t="s">
        <v>1637</v>
      </c>
      <c r="D205" s="73"/>
      <c r="E205" s="71"/>
      <c r="F205" s="72" t="s">
        <v>1616</v>
      </c>
      <c r="G205" s="74" t="s">
        <v>642</v>
      </c>
      <c r="H205" s="241">
        <v>10.962999999999999</v>
      </c>
      <c r="I205" s="242">
        <v>3495.2</v>
      </c>
      <c r="J205" s="242">
        <v>6.4</v>
      </c>
      <c r="K205" s="242">
        <v>6.4</v>
      </c>
      <c r="L205" s="243">
        <v>0</v>
      </c>
      <c r="M205" s="244">
        <v>0</v>
      </c>
      <c r="N205" s="244">
        <v>0</v>
      </c>
      <c r="O205" s="244">
        <v>0</v>
      </c>
    </row>
    <row r="206" spans="1:15" ht="15" x14ac:dyDescent="0.25">
      <c r="A206" s="71">
        <v>829</v>
      </c>
      <c r="B206" s="71">
        <v>829</v>
      </c>
      <c r="C206" s="72">
        <v>2200042174272</v>
      </c>
      <c r="D206" s="73">
        <v>914</v>
      </c>
      <c r="E206" s="71">
        <v>914</v>
      </c>
      <c r="F206" s="72">
        <v>2200042174281</v>
      </c>
      <c r="G206" s="74" t="s">
        <v>643</v>
      </c>
      <c r="H206" s="241">
        <v>0.86599999999999999</v>
      </c>
      <c r="I206" s="242">
        <v>16.010000000000002</v>
      </c>
      <c r="J206" s="242">
        <v>2.14</v>
      </c>
      <c r="K206" s="242">
        <v>2.14</v>
      </c>
      <c r="L206" s="243">
        <v>0</v>
      </c>
      <c r="M206" s="244">
        <v>1910.33</v>
      </c>
      <c r="N206" s="244">
        <v>0.05</v>
      </c>
      <c r="O206" s="244">
        <v>0.05</v>
      </c>
    </row>
    <row r="207" spans="1:15" ht="15" x14ac:dyDescent="0.25">
      <c r="A207" s="71">
        <v>830</v>
      </c>
      <c r="B207" s="71">
        <v>830</v>
      </c>
      <c r="C207" s="72">
        <v>2200042184369</v>
      </c>
      <c r="D207" s="73">
        <v>915</v>
      </c>
      <c r="E207" s="71">
        <v>915</v>
      </c>
      <c r="F207" s="72">
        <v>2200042184378</v>
      </c>
      <c r="G207" s="74" t="s">
        <v>644</v>
      </c>
      <c r="H207" s="241">
        <v>0.28000000000000003</v>
      </c>
      <c r="I207" s="242">
        <v>2.97</v>
      </c>
      <c r="J207" s="242">
        <v>2.69</v>
      </c>
      <c r="K207" s="242">
        <v>2.69</v>
      </c>
      <c r="L207" s="243">
        <v>0</v>
      </c>
      <c r="M207" s="244">
        <v>409.79</v>
      </c>
      <c r="N207" s="244">
        <v>0.05</v>
      </c>
      <c r="O207" s="244">
        <v>0.05</v>
      </c>
    </row>
    <row r="208" spans="1:15" ht="15" x14ac:dyDescent="0.25">
      <c r="A208" s="71">
        <v>833</v>
      </c>
      <c r="B208" s="71">
        <v>833</v>
      </c>
      <c r="C208" s="72">
        <v>2200042191756</v>
      </c>
      <c r="D208" s="73">
        <v>918</v>
      </c>
      <c r="E208" s="71">
        <v>918</v>
      </c>
      <c r="F208" s="72">
        <v>2200042191765</v>
      </c>
      <c r="G208" s="74" t="s">
        <v>645</v>
      </c>
      <c r="H208" s="241">
        <v>0</v>
      </c>
      <c r="I208" s="242">
        <v>1.1000000000000001</v>
      </c>
      <c r="J208" s="242">
        <v>3.56</v>
      </c>
      <c r="K208" s="242">
        <v>3.56</v>
      </c>
      <c r="L208" s="243">
        <v>0</v>
      </c>
      <c r="M208" s="244">
        <v>410.87</v>
      </c>
      <c r="N208" s="244">
        <v>0.05</v>
      </c>
      <c r="O208" s="244">
        <v>0.05</v>
      </c>
    </row>
    <row r="209" spans="1:15" ht="15" x14ac:dyDescent="0.25">
      <c r="A209" s="71">
        <v>834</v>
      </c>
      <c r="B209" s="71">
        <v>834</v>
      </c>
      <c r="C209" s="72">
        <v>2200042192750</v>
      </c>
      <c r="D209" s="73">
        <v>919</v>
      </c>
      <c r="E209" s="71">
        <v>919</v>
      </c>
      <c r="F209" s="72">
        <v>2200042192769</v>
      </c>
      <c r="G209" s="74" t="s">
        <v>646</v>
      </c>
      <c r="H209" s="241">
        <v>0.70099999999999996</v>
      </c>
      <c r="I209" s="242">
        <v>11.56</v>
      </c>
      <c r="J209" s="242">
        <v>2.09</v>
      </c>
      <c r="K209" s="242">
        <v>2.09</v>
      </c>
      <c r="L209" s="243">
        <v>0</v>
      </c>
      <c r="M209" s="244">
        <v>642.32000000000005</v>
      </c>
      <c r="N209" s="244">
        <v>0.05</v>
      </c>
      <c r="O209" s="244">
        <v>0.05</v>
      </c>
    </row>
    <row r="210" spans="1:15" ht="15" x14ac:dyDescent="0.25">
      <c r="A210" s="71">
        <v>835</v>
      </c>
      <c r="B210" s="71">
        <v>835</v>
      </c>
      <c r="C210" s="72">
        <v>2200042193879</v>
      </c>
      <c r="D210" s="73">
        <v>920</v>
      </c>
      <c r="E210" s="71">
        <v>920</v>
      </c>
      <c r="F210" s="72">
        <v>2200042193888</v>
      </c>
      <c r="G210" s="74" t="s">
        <v>647</v>
      </c>
      <c r="H210" s="241">
        <v>1.1240000000000001</v>
      </c>
      <c r="I210" s="242">
        <v>10.28</v>
      </c>
      <c r="J210" s="242">
        <v>2.88</v>
      </c>
      <c r="K210" s="242">
        <v>2.88</v>
      </c>
      <c r="L210" s="243">
        <v>0</v>
      </c>
      <c r="M210" s="244">
        <v>678.79</v>
      </c>
      <c r="N210" s="244">
        <v>0.05</v>
      </c>
      <c r="O210" s="244">
        <v>0.05</v>
      </c>
    </row>
    <row r="211" spans="1:15" ht="15" x14ac:dyDescent="0.25">
      <c r="A211" s="71">
        <v>837</v>
      </c>
      <c r="B211" s="71">
        <v>837</v>
      </c>
      <c r="C211" s="72">
        <v>2200042194047</v>
      </c>
      <c r="D211" s="73">
        <v>922</v>
      </c>
      <c r="E211" s="71">
        <v>922</v>
      </c>
      <c r="F211" s="72">
        <v>2200042194056</v>
      </c>
      <c r="G211" s="74" t="s">
        <v>648</v>
      </c>
      <c r="H211" s="241">
        <v>1.1000000000000001</v>
      </c>
      <c r="I211" s="242">
        <v>5.58</v>
      </c>
      <c r="J211" s="242">
        <v>2.36</v>
      </c>
      <c r="K211" s="242">
        <v>2.36</v>
      </c>
      <c r="L211" s="243">
        <v>0</v>
      </c>
      <c r="M211" s="244">
        <v>418.38</v>
      </c>
      <c r="N211" s="244">
        <v>0.05</v>
      </c>
      <c r="O211" s="244">
        <v>0.05</v>
      </c>
    </row>
    <row r="212" spans="1:15" ht="15" x14ac:dyDescent="0.25">
      <c r="A212" s="71">
        <v>839</v>
      </c>
      <c r="B212" s="71">
        <v>839</v>
      </c>
      <c r="C212" s="72">
        <v>2200042345993</v>
      </c>
      <c r="D212" s="73">
        <v>924</v>
      </c>
      <c r="E212" s="71">
        <v>924</v>
      </c>
      <c r="F212" s="72">
        <v>2200042346000</v>
      </c>
      <c r="G212" s="74" t="s">
        <v>1446</v>
      </c>
      <c r="H212" s="241">
        <v>1.1160000000000001</v>
      </c>
      <c r="I212" s="242">
        <v>2.3199999999999998</v>
      </c>
      <c r="J212" s="242">
        <v>3.62</v>
      </c>
      <c r="K212" s="242">
        <v>3.62</v>
      </c>
      <c r="L212" s="243">
        <v>0</v>
      </c>
      <c r="M212" s="244">
        <v>766.15</v>
      </c>
      <c r="N212" s="244">
        <v>0.05</v>
      </c>
      <c r="O212" s="244">
        <v>0.05</v>
      </c>
    </row>
    <row r="213" spans="1:15" ht="15" x14ac:dyDescent="0.25">
      <c r="A213" s="71">
        <v>841</v>
      </c>
      <c r="B213" s="71">
        <v>841</v>
      </c>
      <c r="C213" s="72">
        <v>2200042193735</v>
      </c>
      <c r="D213" s="73">
        <v>926</v>
      </c>
      <c r="E213" s="71">
        <v>926</v>
      </c>
      <c r="F213" s="72">
        <v>2200042193744</v>
      </c>
      <c r="G213" s="74" t="s">
        <v>649</v>
      </c>
      <c r="H213" s="241">
        <v>0</v>
      </c>
      <c r="I213" s="242">
        <v>21.47</v>
      </c>
      <c r="J213" s="242">
        <v>5.89</v>
      </c>
      <c r="K213" s="242">
        <v>5.89</v>
      </c>
      <c r="L213" s="243">
        <v>0</v>
      </c>
      <c r="M213" s="244">
        <v>920.29</v>
      </c>
      <c r="N213" s="244">
        <v>0.05</v>
      </c>
      <c r="O213" s="244">
        <v>0.05</v>
      </c>
    </row>
    <row r="214" spans="1:15" ht="15" x14ac:dyDescent="0.25">
      <c r="A214" s="71">
        <v>842</v>
      </c>
      <c r="B214" s="71">
        <v>842</v>
      </c>
      <c r="C214" s="72">
        <v>2200042195592</v>
      </c>
      <c r="D214" s="73">
        <v>927</v>
      </c>
      <c r="E214" s="71">
        <v>927</v>
      </c>
      <c r="F214" s="72">
        <v>2200042195608</v>
      </c>
      <c r="G214" s="74" t="s">
        <v>650</v>
      </c>
      <c r="H214" s="241">
        <v>0.78400000000000003</v>
      </c>
      <c r="I214" s="242">
        <v>0.61</v>
      </c>
      <c r="J214" s="242">
        <v>4.33</v>
      </c>
      <c r="K214" s="242">
        <v>4.33</v>
      </c>
      <c r="L214" s="243">
        <v>0</v>
      </c>
      <c r="M214" s="244">
        <v>427.48</v>
      </c>
      <c r="N214" s="244">
        <v>0.05</v>
      </c>
      <c r="O214" s="244">
        <v>0.05</v>
      </c>
    </row>
    <row r="215" spans="1:15" ht="15" x14ac:dyDescent="0.25">
      <c r="A215" s="71">
        <v>843</v>
      </c>
      <c r="B215" s="71">
        <v>843</v>
      </c>
      <c r="C215" s="72">
        <v>2200042196781</v>
      </c>
      <c r="D215" s="73">
        <v>928</v>
      </c>
      <c r="E215" s="71">
        <v>928</v>
      </c>
      <c r="F215" s="72">
        <v>2200042196790</v>
      </c>
      <c r="G215" s="74" t="s">
        <v>1447</v>
      </c>
      <c r="H215" s="241">
        <v>5.5E-2</v>
      </c>
      <c r="I215" s="242">
        <v>1.47</v>
      </c>
      <c r="J215" s="242">
        <v>3.27</v>
      </c>
      <c r="K215" s="242">
        <v>3.27</v>
      </c>
      <c r="L215" s="243">
        <v>0</v>
      </c>
      <c r="M215" s="244">
        <v>416.69</v>
      </c>
      <c r="N215" s="244">
        <v>0.05</v>
      </c>
      <c r="O215" s="244">
        <v>0.05</v>
      </c>
    </row>
    <row r="216" spans="1:15" ht="15" x14ac:dyDescent="0.25">
      <c r="A216" s="71">
        <v>844</v>
      </c>
      <c r="B216" s="71">
        <v>844</v>
      </c>
      <c r="C216" s="72">
        <v>2200042201252</v>
      </c>
      <c r="D216" s="73">
        <v>929</v>
      </c>
      <c r="E216" s="71">
        <v>929</v>
      </c>
      <c r="F216" s="72">
        <v>2200042201261</v>
      </c>
      <c r="G216" s="74" t="s">
        <v>1448</v>
      </c>
      <c r="H216" s="241">
        <v>1.1819999999999999</v>
      </c>
      <c r="I216" s="242">
        <v>11.87</v>
      </c>
      <c r="J216" s="242">
        <v>2.11</v>
      </c>
      <c r="K216" s="242">
        <v>2.11</v>
      </c>
      <c r="L216" s="243">
        <v>0</v>
      </c>
      <c r="M216" s="244">
        <v>1124.19</v>
      </c>
      <c r="N216" s="244">
        <v>0.05</v>
      </c>
      <c r="O216" s="244">
        <v>0.05</v>
      </c>
    </row>
    <row r="217" spans="1:15" ht="15" x14ac:dyDescent="0.25">
      <c r="A217" s="71">
        <v>845</v>
      </c>
      <c r="B217" s="71">
        <v>845</v>
      </c>
      <c r="C217" s="72">
        <v>2200042201270</v>
      </c>
      <c r="D217" s="73">
        <v>930</v>
      </c>
      <c r="E217" s="71">
        <v>930</v>
      </c>
      <c r="F217" s="72">
        <v>2200042201280</v>
      </c>
      <c r="G217" s="74" t="s">
        <v>651</v>
      </c>
      <c r="H217" s="241">
        <v>1.026</v>
      </c>
      <c r="I217" s="242">
        <v>13.74</v>
      </c>
      <c r="J217" s="242">
        <v>2.88</v>
      </c>
      <c r="K217" s="242">
        <v>2.88</v>
      </c>
      <c r="L217" s="243">
        <v>0</v>
      </c>
      <c r="M217" s="244">
        <v>1145.18</v>
      </c>
      <c r="N217" s="244">
        <v>0.05</v>
      </c>
      <c r="O217" s="244">
        <v>0.05</v>
      </c>
    </row>
    <row r="218" spans="1:15" ht="15" x14ac:dyDescent="0.25">
      <c r="A218" s="71">
        <v>846</v>
      </c>
      <c r="B218" s="71">
        <v>846</v>
      </c>
      <c r="C218" s="72">
        <v>2200042202939</v>
      </c>
      <c r="D218" s="73">
        <v>931</v>
      </c>
      <c r="E218" s="71">
        <v>931</v>
      </c>
      <c r="F218" s="72">
        <v>2200042202948</v>
      </c>
      <c r="G218" s="74" t="s">
        <v>1449</v>
      </c>
      <c r="H218" s="241">
        <v>0</v>
      </c>
      <c r="I218" s="242">
        <v>6.02</v>
      </c>
      <c r="J218" s="242">
        <v>2.2000000000000002</v>
      </c>
      <c r="K218" s="242">
        <v>2.2000000000000002</v>
      </c>
      <c r="L218" s="243">
        <v>0</v>
      </c>
      <c r="M218" s="244">
        <v>577.45000000000005</v>
      </c>
      <c r="N218" s="244">
        <v>0.05</v>
      </c>
      <c r="O218" s="244">
        <v>0.05</v>
      </c>
    </row>
    <row r="219" spans="1:15" ht="15" x14ac:dyDescent="0.25">
      <c r="A219" s="71">
        <v>847</v>
      </c>
      <c r="B219" s="71">
        <v>847</v>
      </c>
      <c r="C219" s="72">
        <v>2200042432625</v>
      </c>
      <c r="D219" s="73">
        <v>932</v>
      </c>
      <c r="E219" s="71">
        <v>932</v>
      </c>
      <c r="F219" s="72">
        <v>2200042432634</v>
      </c>
      <c r="G219" s="74" t="s">
        <v>1450</v>
      </c>
      <c r="H219" s="241">
        <v>5.7850000000000001</v>
      </c>
      <c r="I219" s="242">
        <v>6.76</v>
      </c>
      <c r="J219" s="242">
        <v>2.09</v>
      </c>
      <c r="K219" s="242">
        <v>2.09</v>
      </c>
      <c r="L219" s="243">
        <v>0</v>
      </c>
      <c r="M219" s="244">
        <v>539.59</v>
      </c>
      <c r="N219" s="244">
        <v>0.05</v>
      </c>
      <c r="O219" s="244">
        <v>0.05</v>
      </c>
    </row>
    <row r="220" spans="1:15" ht="15" x14ac:dyDescent="0.25">
      <c r="A220" s="71">
        <v>848</v>
      </c>
      <c r="B220" s="71">
        <v>848</v>
      </c>
      <c r="C220" s="72">
        <v>2200042202975</v>
      </c>
      <c r="D220" s="73">
        <v>933</v>
      </c>
      <c r="E220" s="71">
        <v>933</v>
      </c>
      <c r="F220" s="72">
        <v>2200042202984</v>
      </c>
      <c r="G220" s="74" t="s">
        <v>1451</v>
      </c>
      <c r="H220" s="241">
        <v>0.48699999999999999</v>
      </c>
      <c r="I220" s="242">
        <v>2.77</v>
      </c>
      <c r="J220" s="242">
        <v>2.93</v>
      </c>
      <c r="K220" s="242">
        <v>2.93</v>
      </c>
      <c r="L220" s="243">
        <v>0</v>
      </c>
      <c r="M220" s="244">
        <v>554.65</v>
      </c>
      <c r="N220" s="244">
        <v>0.05</v>
      </c>
      <c r="O220" s="244">
        <v>0.05</v>
      </c>
    </row>
    <row r="221" spans="1:15" ht="15" x14ac:dyDescent="0.25">
      <c r="A221" s="71">
        <v>849</v>
      </c>
      <c r="B221" s="71">
        <v>849</v>
      </c>
      <c r="C221" s="72">
        <v>2200042204652</v>
      </c>
      <c r="D221" s="73">
        <v>934</v>
      </c>
      <c r="E221" s="71">
        <v>934</v>
      </c>
      <c r="F221" s="72">
        <v>2200042204661</v>
      </c>
      <c r="G221" s="74" t="s">
        <v>1452</v>
      </c>
      <c r="H221" s="241">
        <v>0</v>
      </c>
      <c r="I221" s="242">
        <v>2.94</v>
      </c>
      <c r="J221" s="242">
        <v>2.66</v>
      </c>
      <c r="K221" s="242">
        <v>2.66</v>
      </c>
      <c r="L221" s="243">
        <v>0</v>
      </c>
      <c r="M221" s="244">
        <v>578.42999999999995</v>
      </c>
      <c r="N221" s="244">
        <v>0.05</v>
      </c>
      <c r="O221" s="244">
        <v>0.05</v>
      </c>
    </row>
    <row r="222" spans="1:15" ht="15" x14ac:dyDescent="0.25">
      <c r="A222" s="71">
        <v>850</v>
      </c>
      <c r="B222" s="71">
        <v>850</v>
      </c>
      <c r="C222" s="72">
        <v>2200042206580</v>
      </c>
      <c r="D222" s="73">
        <v>935</v>
      </c>
      <c r="E222" s="71">
        <v>935</v>
      </c>
      <c r="F222" s="72">
        <v>2200042206599</v>
      </c>
      <c r="G222" s="74" t="s">
        <v>1453</v>
      </c>
      <c r="H222" s="241">
        <v>0</v>
      </c>
      <c r="I222" s="242">
        <v>18.88</v>
      </c>
      <c r="J222" s="242">
        <v>1.52</v>
      </c>
      <c r="K222" s="242">
        <v>1.52</v>
      </c>
      <c r="L222" s="243">
        <v>0</v>
      </c>
      <c r="M222" s="244">
        <v>566.42999999999995</v>
      </c>
      <c r="N222" s="244">
        <v>0.05</v>
      </c>
      <c r="O222" s="244">
        <v>0.05</v>
      </c>
    </row>
    <row r="223" spans="1:15" ht="15" x14ac:dyDescent="0.25">
      <c r="A223" s="71">
        <v>851</v>
      </c>
      <c r="B223" s="71">
        <v>851</v>
      </c>
      <c r="C223" s="72">
        <v>2200042206622</v>
      </c>
      <c r="D223" s="73">
        <v>936</v>
      </c>
      <c r="E223" s="71">
        <v>936</v>
      </c>
      <c r="F223" s="72">
        <v>2200042206631</v>
      </c>
      <c r="G223" s="74" t="s">
        <v>1454</v>
      </c>
      <c r="H223" s="241">
        <v>0</v>
      </c>
      <c r="I223" s="242">
        <v>14.76</v>
      </c>
      <c r="J223" s="242">
        <v>1.6</v>
      </c>
      <c r="K223" s="242">
        <v>1.6</v>
      </c>
      <c r="L223" s="243">
        <v>0</v>
      </c>
      <c r="M223" s="244">
        <v>1032.9100000000001</v>
      </c>
      <c r="N223" s="244">
        <v>0.05</v>
      </c>
      <c r="O223" s="244">
        <v>0.05</v>
      </c>
    </row>
    <row r="224" spans="1:15" ht="15" x14ac:dyDescent="0.25">
      <c r="A224" s="71">
        <v>852</v>
      </c>
      <c r="B224" s="71">
        <v>852</v>
      </c>
      <c r="C224" s="72">
        <v>2200042208806</v>
      </c>
      <c r="D224" s="73">
        <v>937</v>
      </c>
      <c r="E224" s="71">
        <v>937</v>
      </c>
      <c r="F224" s="72">
        <v>2200042208815</v>
      </c>
      <c r="G224" s="74" t="s">
        <v>1455</v>
      </c>
      <c r="H224" s="241">
        <v>0.88600000000000001</v>
      </c>
      <c r="I224" s="242">
        <v>7.84</v>
      </c>
      <c r="J224" s="242">
        <v>2.06</v>
      </c>
      <c r="K224" s="242">
        <v>2.06</v>
      </c>
      <c r="L224" s="243">
        <v>0</v>
      </c>
      <c r="M224" s="244">
        <v>784.49</v>
      </c>
      <c r="N224" s="244">
        <v>0.05</v>
      </c>
      <c r="O224" s="244">
        <v>0.05</v>
      </c>
    </row>
    <row r="225" spans="1:15" ht="15" x14ac:dyDescent="0.25">
      <c r="A225" s="71">
        <v>853</v>
      </c>
      <c r="B225" s="71">
        <v>853</v>
      </c>
      <c r="C225" s="72">
        <v>2200042208842</v>
      </c>
      <c r="D225" s="73">
        <v>938</v>
      </c>
      <c r="E225" s="71">
        <v>938</v>
      </c>
      <c r="F225" s="72">
        <v>2200042208851</v>
      </c>
      <c r="G225" s="74" t="s">
        <v>1456</v>
      </c>
      <c r="H225" s="241">
        <v>0.41699999999999998</v>
      </c>
      <c r="I225" s="242">
        <v>9.85</v>
      </c>
      <c r="J225" s="242">
        <v>2.27</v>
      </c>
      <c r="K225" s="242">
        <v>2.27</v>
      </c>
      <c r="L225" s="243">
        <v>0</v>
      </c>
      <c r="M225" s="244">
        <v>864.29</v>
      </c>
      <c r="N225" s="244">
        <v>0.05</v>
      </c>
      <c r="O225" s="244">
        <v>0.05</v>
      </c>
    </row>
    <row r="226" spans="1:15" ht="15" x14ac:dyDescent="0.25">
      <c r="A226" s="71">
        <v>854</v>
      </c>
      <c r="B226" s="71">
        <v>854</v>
      </c>
      <c r="C226" s="72">
        <v>2200042214711</v>
      </c>
      <c r="D226" s="73">
        <v>939</v>
      </c>
      <c r="E226" s="71">
        <v>939</v>
      </c>
      <c r="F226" s="72">
        <v>2200042214720</v>
      </c>
      <c r="G226" s="74" t="s">
        <v>1457</v>
      </c>
      <c r="H226" s="241">
        <v>0.26200000000000001</v>
      </c>
      <c r="I226" s="242">
        <v>9.2100000000000009</v>
      </c>
      <c r="J226" s="242">
        <v>1.91</v>
      </c>
      <c r="K226" s="242">
        <v>1.91</v>
      </c>
      <c r="L226" s="243">
        <v>0</v>
      </c>
      <c r="M226" s="244">
        <v>394.1</v>
      </c>
      <c r="N226" s="244">
        <v>0.05</v>
      </c>
      <c r="O226" s="244">
        <v>0.05</v>
      </c>
    </row>
    <row r="227" spans="1:15" ht="15" x14ac:dyDescent="0.25">
      <c r="A227" s="71">
        <v>855</v>
      </c>
      <c r="B227" s="71">
        <v>855</v>
      </c>
      <c r="C227" s="72">
        <v>2200042214730</v>
      </c>
      <c r="D227" s="73">
        <v>940</v>
      </c>
      <c r="E227" s="71">
        <v>940</v>
      </c>
      <c r="F227" s="72">
        <v>2200042214749</v>
      </c>
      <c r="G227" s="74" t="s">
        <v>1458</v>
      </c>
      <c r="H227" s="241">
        <v>0.48299999999999998</v>
      </c>
      <c r="I227" s="242">
        <v>4.1900000000000004</v>
      </c>
      <c r="J227" s="242">
        <v>3.01</v>
      </c>
      <c r="K227" s="242">
        <v>3.01</v>
      </c>
      <c r="L227" s="243">
        <v>0</v>
      </c>
      <c r="M227" s="244">
        <v>444.1</v>
      </c>
      <c r="N227" s="244">
        <v>0.05</v>
      </c>
      <c r="O227" s="244">
        <v>0.05</v>
      </c>
    </row>
    <row r="228" spans="1:15" ht="15" x14ac:dyDescent="0.25">
      <c r="A228" s="71">
        <v>857</v>
      </c>
      <c r="B228" s="71">
        <v>857</v>
      </c>
      <c r="C228" s="72">
        <v>2200042214943</v>
      </c>
      <c r="D228" s="73">
        <v>942</v>
      </c>
      <c r="E228" s="71">
        <v>942</v>
      </c>
      <c r="F228" s="72">
        <v>2200042214952</v>
      </c>
      <c r="G228" s="74" t="s">
        <v>1459</v>
      </c>
      <c r="H228" s="241">
        <v>0</v>
      </c>
      <c r="I228" s="242">
        <v>5.42</v>
      </c>
      <c r="J228" s="242">
        <v>1.91</v>
      </c>
      <c r="K228" s="242">
        <v>1.91</v>
      </c>
      <c r="L228" s="243">
        <v>0</v>
      </c>
      <c r="M228" s="244">
        <v>446.92</v>
      </c>
      <c r="N228" s="244">
        <v>0.05</v>
      </c>
      <c r="O228" s="244">
        <v>0.05</v>
      </c>
    </row>
    <row r="229" spans="1:15" ht="15" x14ac:dyDescent="0.25">
      <c r="A229" s="71">
        <v>858</v>
      </c>
      <c r="B229" s="71">
        <v>858</v>
      </c>
      <c r="C229" s="72">
        <v>2200042215088</v>
      </c>
      <c r="D229" s="73">
        <v>943</v>
      </c>
      <c r="E229" s="71">
        <v>943</v>
      </c>
      <c r="F229" s="72">
        <v>2200042215097</v>
      </c>
      <c r="G229" s="74" t="s">
        <v>1460</v>
      </c>
      <c r="H229" s="241">
        <v>0.55400000000000005</v>
      </c>
      <c r="I229" s="242">
        <v>7.55</v>
      </c>
      <c r="J229" s="242">
        <v>2.31</v>
      </c>
      <c r="K229" s="242">
        <v>2.31</v>
      </c>
      <c r="L229" s="243">
        <v>0</v>
      </c>
      <c r="M229" s="244">
        <v>604.34</v>
      </c>
      <c r="N229" s="244">
        <v>0.05</v>
      </c>
      <c r="O229" s="244">
        <v>0.05</v>
      </c>
    </row>
    <row r="230" spans="1:15" ht="15" x14ac:dyDescent="0.25">
      <c r="A230" s="71">
        <v>859</v>
      </c>
      <c r="B230" s="71">
        <v>859</v>
      </c>
      <c r="C230" s="72">
        <v>2200042215246</v>
      </c>
      <c r="D230" s="73">
        <v>944</v>
      </c>
      <c r="E230" s="71">
        <v>944</v>
      </c>
      <c r="F230" s="72">
        <v>2200042215255</v>
      </c>
      <c r="G230" s="74" t="s">
        <v>1461</v>
      </c>
      <c r="H230" s="241">
        <v>0</v>
      </c>
      <c r="I230" s="242">
        <v>6.58</v>
      </c>
      <c r="J230" s="242">
        <v>1.84</v>
      </c>
      <c r="K230" s="242">
        <v>1.84</v>
      </c>
      <c r="L230" s="243">
        <v>0</v>
      </c>
      <c r="M230" s="244">
        <v>536.9</v>
      </c>
      <c r="N230" s="244">
        <v>0.05</v>
      </c>
      <c r="O230" s="244">
        <v>0.05</v>
      </c>
    </row>
    <row r="231" spans="1:15" ht="15" x14ac:dyDescent="0.25">
      <c r="A231" s="71">
        <v>860</v>
      </c>
      <c r="B231" s="71">
        <v>860</v>
      </c>
      <c r="C231" s="72">
        <v>2200042216843</v>
      </c>
      <c r="D231" s="73">
        <v>945</v>
      </c>
      <c r="E231" s="71">
        <v>945</v>
      </c>
      <c r="F231" s="72">
        <v>2200042216852</v>
      </c>
      <c r="G231" s="74" t="s">
        <v>1462</v>
      </c>
      <c r="H231" s="241">
        <v>1.3680000000000001</v>
      </c>
      <c r="I231" s="242">
        <v>4.58</v>
      </c>
      <c r="J231" s="242">
        <v>4.13</v>
      </c>
      <c r="K231" s="242">
        <v>4.13</v>
      </c>
      <c r="L231" s="243">
        <v>0</v>
      </c>
      <c r="M231" s="244">
        <v>1145.93</v>
      </c>
      <c r="N231" s="244">
        <v>0.05</v>
      </c>
      <c r="O231" s="244">
        <v>0.05</v>
      </c>
    </row>
    <row r="232" spans="1:15" ht="15" x14ac:dyDescent="0.25">
      <c r="A232" s="71">
        <v>861</v>
      </c>
      <c r="B232" s="71">
        <v>861</v>
      </c>
      <c r="C232" s="72">
        <v>2200042218405</v>
      </c>
      <c r="D232" s="73">
        <v>946</v>
      </c>
      <c r="E232" s="71">
        <v>946</v>
      </c>
      <c r="F232" s="72">
        <v>2200042218414</v>
      </c>
      <c r="G232" s="74" t="s">
        <v>1463</v>
      </c>
      <c r="H232" s="241">
        <v>0.41699999999999998</v>
      </c>
      <c r="I232" s="242">
        <v>10.83</v>
      </c>
      <c r="J232" s="242">
        <v>4.3</v>
      </c>
      <c r="K232" s="242">
        <v>4.3</v>
      </c>
      <c r="L232" s="243">
        <v>0</v>
      </c>
      <c r="M232" s="244">
        <v>2217.12</v>
      </c>
      <c r="N232" s="244">
        <v>0.05</v>
      </c>
      <c r="O232" s="244">
        <v>0.05</v>
      </c>
    </row>
    <row r="233" spans="1:15" ht="15" x14ac:dyDescent="0.25">
      <c r="A233" s="71">
        <v>862</v>
      </c>
      <c r="B233" s="71">
        <v>862</v>
      </c>
      <c r="C233" s="72">
        <v>2200042224250</v>
      </c>
      <c r="D233" s="73">
        <v>947</v>
      </c>
      <c r="E233" s="71">
        <v>947</v>
      </c>
      <c r="F233" s="72">
        <v>2200042224269</v>
      </c>
      <c r="G233" s="74" t="s">
        <v>652</v>
      </c>
      <c r="H233" s="241">
        <v>0.66200000000000003</v>
      </c>
      <c r="I233" s="242">
        <v>2.7</v>
      </c>
      <c r="J233" s="242">
        <v>3.02</v>
      </c>
      <c r="K233" s="242">
        <v>3.02</v>
      </c>
      <c r="L233" s="243">
        <v>0</v>
      </c>
      <c r="M233" s="244">
        <v>540.33000000000004</v>
      </c>
      <c r="N233" s="244">
        <v>0.05</v>
      </c>
      <c r="O233" s="244">
        <v>0.05</v>
      </c>
    </row>
    <row r="234" spans="1:15" ht="15" x14ac:dyDescent="0.25">
      <c r="A234" s="71">
        <v>863</v>
      </c>
      <c r="B234" s="71">
        <v>863</v>
      </c>
      <c r="C234" s="72">
        <v>2200042224278</v>
      </c>
      <c r="D234" s="73">
        <v>948</v>
      </c>
      <c r="E234" s="71">
        <v>948</v>
      </c>
      <c r="F234" s="72">
        <v>2200042224287</v>
      </c>
      <c r="G234" s="74" t="s">
        <v>1464</v>
      </c>
      <c r="H234" s="241">
        <v>0.54200000000000004</v>
      </c>
      <c r="I234" s="242">
        <v>3.92</v>
      </c>
      <c r="J234" s="242">
        <v>2.52</v>
      </c>
      <c r="K234" s="242">
        <v>2.52</v>
      </c>
      <c r="L234" s="243">
        <v>0</v>
      </c>
      <c r="M234" s="244">
        <v>549.01</v>
      </c>
      <c r="N234" s="244">
        <v>0.05</v>
      </c>
      <c r="O234" s="244">
        <v>0.05</v>
      </c>
    </row>
    <row r="235" spans="1:15" ht="15" x14ac:dyDescent="0.25">
      <c r="A235" s="71">
        <v>864</v>
      </c>
      <c r="B235" s="71">
        <v>864</v>
      </c>
      <c r="C235" s="72">
        <v>2200042242880</v>
      </c>
      <c r="D235" s="73">
        <v>949</v>
      </c>
      <c r="E235" s="71">
        <v>949</v>
      </c>
      <c r="F235" s="72">
        <v>2200042242899</v>
      </c>
      <c r="G235" s="74" t="s">
        <v>653</v>
      </c>
      <c r="H235" s="241">
        <v>0.70799999999999996</v>
      </c>
      <c r="I235" s="242">
        <v>4.0999999999999996</v>
      </c>
      <c r="J235" s="242">
        <v>3.14</v>
      </c>
      <c r="K235" s="242">
        <v>3.14</v>
      </c>
      <c r="L235" s="243">
        <v>0</v>
      </c>
      <c r="M235" s="244">
        <v>811.71</v>
      </c>
      <c r="N235" s="244">
        <v>0.05</v>
      </c>
      <c r="O235" s="244">
        <v>0.05</v>
      </c>
    </row>
    <row r="236" spans="1:15" ht="15" x14ac:dyDescent="0.25">
      <c r="A236" s="71">
        <v>865</v>
      </c>
      <c r="B236" s="71">
        <v>865</v>
      </c>
      <c r="C236" s="72">
        <v>2200042244673</v>
      </c>
      <c r="D236" s="73">
        <v>950</v>
      </c>
      <c r="E236" s="71">
        <v>950</v>
      </c>
      <c r="F236" s="72">
        <v>2200042244682</v>
      </c>
      <c r="G236" s="74" t="s">
        <v>1465</v>
      </c>
      <c r="H236" s="241">
        <v>5.2999999999999999E-2</v>
      </c>
      <c r="I236" s="242">
        <v>8.65</v>
      </c>
      <c r="J236" s="242">
        <v>2.93</v>
      </c>
      <c r="K236" s="242">
        <v>2.93</v>
      </c>
      <c r="L236" s="243">
        <v>0</v>
      </c>
      <c r="M236" s="244">
        <v>588.52</v>
      </c>
      <c r="N236" s="244">
        <v>0.05</v>
      </c>
      <c r="O236" s="244">
        <v>0.05</v>
      </c>
    </row>
    <row r="237" spans="1:15" ht="15" x14ac:dyDescent="0.25">
      <c r="A237" s="71">
        <v>866</v>
      </c>
      <c r="B237" s="71">
        <v>866</v>
      </c>
      <c r="C237" s="72">
        <v>2200042254120</v>
      </c>
      <c r="D237" s="73">
        <v>951</v>
      </c>
      <c r="E237" s="71">
        <v>951</v>
      </c>
      <c r="F237" s="72">
        <v>2200042254139</v>
      </c>
      <c r="G237" s="74" t="s">
        <v>654</v>
      </c>
      <c r="H237" s="241">
        <v>0</v>
      </c>
      <c r="I237" s="242">
        <v>7.12</v>
      </c>
      <c r="J237" s="242">
        <v>1.9</v>
      </c>
      <c r="K237" s="242">
        <v>1.9</v>
      </c>
      <c r="L237" s="243">
        <v>0</v>
      </c>
      <c r="M237" s="244">
        <v>711.53</v>
      </c>
      <c r="N237" s="244">
        <v>0.05</v>
      </c>
      <c r="O237" s="244">
        <v>0.05</v>
      </c>
    </row>
    <row r="238" spans="1:15" ht="15" x14ac:dyDescent="0.25">
      <c r="A238" s="71">
        <v>867</v>
      </c>
      <c r="B238" s="71">
        <v>867</v>
      </c>
      <c r="C238" s="72">
        <v>2200042352174</v>
      </c>
      <c r="D238" s="73">
        <v>952</v>
      </c>
      <c r="E238" s="71">
        <v>952</v>
      </c>
      <c r="F238" s="72">
        <v>2200042352183</v>
      </c>
      <c r="G238" s="74" t="s">
        <v>1466</v>
      </c>
      <c r="H238" s="241">
        <v>0.41699999999999998</v>
      </c>
      <c r="I238" s="242">
        <v>13.19</v>
      </c>
      <c r="J238" s="242">
        <v>2.81</v>
      </c>
      <c r="K238" s="242">
        <v>2.81</v>
      </c>
      <c r="L238" s="243">
        <v>0</v>
      </c>
      <c r="M238" s="244">
        <v>2092.89</v>
      </c>
      <c r="N238" s="244">
        <v>0.05</v>
      </c>
      <c r="O238" s="244">
        <v>0.05</v>
      </c>
    </row>
    <row r="239" spans="1:15" ht="15" x14ac:dyDescent="0.25">
      <c r="A239" s="71">
        <v>868</v>
      </c>
      <c r="B239" s="71">
        <v>868</v>
      </c>
      <c r="C239" s="72">
        <v>2200042278478</v>
      </c>
      <c r="D239" s="73">
        <v>953</v>
      </c>
      <c r="E239" s="71">
        <v>953</v>
      </c>
      <c r="F239" s="72">
        <v>2200042278487</v>
      </c>
      <c r="G239" s="74" t="s">
        <v>1467</v>
      </c>
      <c r="H239" s="241">
        <v>5.1999999999999998E-2</v>
      </c>
      <c r="I239" s="242">
        <v>18.37</v>
      </c>
      <c r="J239" s="242">
        <v>3.19</v>
      </c>
      <c r="K239" s="242">
        <v>3.19</v>
      </c>
      <c r="L239" s="243">
        <v>0</v>
      </c>
      <c r="M239" s="244">
        <v>1462.4</v>
      </c>
      <c r="N239" s="244">
        <v>0.05</v>
      </c>
      <c r="O239" s="244">
        <v>0.05</v>
      </c>
    </row>
    <row r="240" spans="1:15" ht="15" x14ac:dyDescent="0.25">
      <c r="A240" s="71">
        <v>869</v>
      </c>
      <c r="B240" s="71">
        <v>869</v>
      </c>
      <c r="C240" s="72">
        <v>2200042342032</v>
      </c>
      <c r="D240" s="73">
        <v>954</v>
      </c>
      <c r="E240" s="71">
        <v>954</v>
      </c>
      <c r="F240" s="72">
        <v>2200042342041</v>
      </c>
      <c r="G240" s="74" t="s">
        <v>1468</v>
      </c>
      <c r="H240" s="241">
        <v>0.51900000000000002</v>
      </c>
      <c r="I240" s="242">
        <v>6.65</v>
      </c>
      <c r="J240" s="242">
        <v>1.76</v>
      </c>
      <c r="K240" s="242">
        <v>1.76</v>
      </c>
      <c r="L240" s="243">
        <v>0</v>
      </c>
      <c r="M240" s="244">
        <v>775.99</v>
      </c>
      <c r="N240" s="244">
        <v>0.05</v>
      </c>
      <c r="O240" s="244">
        <v>0.05</v>
      </c>
    </row>
    <row r="241" spans="1:15" ht="15" x14ac:dyDescent="0.25">
      <c r="A241" s="71">
        <v>870</v>
      </c>
      <c r="B241" s="71">
        <v>870</v>
      </c>
      <c r="C241" s="72">
        <v>2200042342060</v>
      </c>
      <c r="D241" s="73">
        <v>955</v>
      </c>
      <c r="E241" s="71">
        <v>955</v>
      </c>
      <c r="F241" s="72">
        <v>2200042342079</v>
      </c>
      <c r="G241" s="74" t="s">
        <v>1469</v>
      </c>
      <c r="H241" s="241">
        <v>1.127</v>
      </c>
      <c r="I241" s="242">
        <v>18.309999999999999</v>
      </c>
      <c r="J241" s="242">
        <v>1.8</v>
      </c>
      <c r="K241" s="242">
        <v>1.8</v>
      </c>
      <c r="L241" s="243">
        <v>0</v>
      </c>
      <c r="M241" s="244">
        <v>1850.91</v>
      </c>
      <c r="N241" s="244">
        <v>0.05</v>
      </c>
      <c r="O241" s="244">
        <v>0.05</v>
      </c>
    </row>
    <row r="242" spans="1:15" ht="15" x14ac:dyDescent="0.25">
      <c r="A242" s="71">
        <v>871</v>
      </c>
      <c r="B242" s="71">
        <v>871</v>
      </c>
      <c r="C242" s="72">
        <v>2200042278751</v>
      </c>
      <c r="D242" s="73">
        <v>956</v>
      </c>
      <c r="E242" s="71">
        <v>956</v>
      </c>
      <c r="F242" s="72">
        <v>2200042278760</v>
      </c>
      <c r="G242" s="74" t="s">
        <v>1470</v>
      </c>
      <c r="H242" s="241">
        <v>0</v>
      </c>
      <c r="I242" s="242">
        <v>163.57</v>
      </c>
      <c r="J242" s="242">
        <v>1.29</v>
      </c>
      <c r="K242" s="242">
        <v>1.29</v>
      </c>
      <c r="L242" s="243">
        <v>-0.44</v>
      </c>
      <c r="M242" s="244">
        <v>511.15</v>
      </c>
      <c r="N242" s="244">
        <v>0.05</v>
      </c>
      <c r="O242" s="244">
        <v>0.05</v>
      </c>
    </row>
    <row r="243" spans="1:15" ht="15" x14ac:dyDescent="0.25">
      <c r="A243" s="71">
        <v>872</v>
      </c>
      <c r="B243" s="71">
        <v>872</v>
      </c>
      <c r="C243" s="72">
        <v>2200042278947</v>
      </c>
      <c r="D243" s="73">
        <v>957</v>
      </c>
      <c r="E243" s="71">
        <v>957</v>
      </c>
      <c r="F243" s="72">
        <v>2200042278956</v>
      </c>
      <c r="G243" s="74" t="s">
        <v>1471</v>
      </c>
      <c r="H243" s="241">
        <v>0</v>
      </c>
      <c r="I243" s="242">
        <v>6.69</v>
      </c>
      <c r="J243" s="242">
        <v>1.83</v>
      </c>
      <c r="K243" s="242">
        <v>1.83</v>
      </c>
      <c r="L243" s="243">
        <v>0</v>
      </c>
      <c r="M243" s="244">
        <v>454.95</v>
      </c>
      <c r="N243" s="244">
        <v>0.05</v>
      </c>
      <c r="O243" s="244">
        <v>0.05</v>
      </c>
    </row>
    <row r="244" spans="1:15" ht="15" x14ac:dyDescent="0.25">
      <c r="A244" s="71">
        <v>873</v>
      </c>
      <c r="B244" s="71">
        <v>873</v>
      </c>
      <c r="C244" s="72">
        <v>2200042349739</v>
      </c>
      <c r="D244" s="73">
        <v>958</v>
      </c>
      <c r="E244" s="71">
        <v>958</v>
      </c>
      <c r="F244" s="72">
        <v>2200042349748</v>
      </c>
      <c r="G244" s="74" t="s">
        <v>1472</v>
      </c>
      <c r="H244" s="241">
        <v>0.92</v>
      </c>
      <c r="I244" s="242">
        <v>29.36</v>
      </c>
      <c r="J244" s="242">
        <v>1.6</v>
      </c>
      <c r="K244" s="242">
        <v>1.6</v>
      </c>
      <c r="L244" s="243">
        <v>0</v>
      </c>
      <c r="M244" s="244">
        <v>1060.33</v>
      </c>
      <c r="N244" s="244">
        <v>0.05</v>
      </c>
      <c r="O244" s="244">
        <v>0.05</v>
      </c>
    </row>
    <row r="245" spans="1:15" ht="15" x14ac:dyDescent="0.25">
      <c r="A245" s="71">
        <v>961</v>
      </c>
      <c r="B245" s="71">
        <v>961</v>
      </c>
      <c r="C245" s="72">
        <v>2200030348090</v>
      </c>
      <c r="D245" s="73"/>
      <c r="E245" s="71"/>
      <c r="F245" s="72" t="s">
        <v>1616</v>
      </c>
      <c r="G245" s="74" t="s">
        <v>1473</v>
      </c>
      <c r="H245" s="241">
        <v>1.2250000000000001</v>
      </c>
      <c r="I245" s="242">
        <v>0</v>
      </c>
      <c r="J245" s="242">
        <v>1.61</v>
      </c>
      <c r="K245" s="242">
        <v>1.61</v>
      </c>
      <c r="L245" s="243">
        <v>0</v>
      </c>
      <c r="M245" s="244">
        <v>0</v>
      </c>
      <c r="N245" s="244">
        <v>0</v>
      </c>
      <c r="O245" s="244">
        <v>0</v>
      </c>
    </row>
    <row r="246" spans="1:15" ht="15" x14ac:dyDescent="0.25">
      <c r="A246" s="71">
        <v>962</v>
      </c>
      <c r="B246" s="71">
        <v>962</v>
      </c>
      <c r="C246" s="72">
        <v>2200030348105</v>
      </c>
      <c r="D246" s="73"/>
      <c r="E246" s="71"/>
      <c r="F246" s="72" t="s">
        <v>1616</v>
      </c>
      <c r="G246" s="74" t="s">
        <v>1474</v>
      </c>
      <c r="H246" s="241">
        <v>1.2250000000000001</v>
      </c>
      <c r="I246" s="242">
        <v>0</v>
      </c>
      <c r="J246" s="242">
        <v>3.04</v>
      </c>
      <c r="K246" s="242">
        <v>3.04</v>
      </c>
      <c r="L246" s="243">
        <v>0</v>
      </c>
      <c r="M246" s="244">
        <v>0</v>
      </c>
      <c r="N246" s="244">
        <v>0</v>
      </c>
      <c r="O246" s="244">
        <v>0</v>
      </c>
    </row>
    <row r="247" spans="1:15" ht="15" x14ac:dyDescent="0.25">
      <c r="A247" s="71">
        <v>7158</v>
      </c>
      <c r="B247" s="71">
        <v>7158</v>
      </c>
      <c r="C247" s="72">
        <v>7158</v>
      </c>
      <c r="D247" s="73" t="s">
        <v>1614</v>
      </c>
      <c r="E247" s="71">
        <v>7158</v>
      </c>
      <c r="F247" s="72">
        <v>7158</v>
      </c>
      <c r="G247" s="74" t="s">
        <v>1475</v>
      </c>
      <c r="H247" s="241">
        <v>0.47899999999999998</v>
      </c>
      <c r="I247" s="242">
        <v>3.53</v>
      </c>
      <c r="J247" s="242">
        <v>1.66</v>
      </c>
      <c r="K247" s="242">
        <v>1.66</v>
      </c>
      <c r="L247" s="243">
        <v>0</v>
      </c>
      <c r="M247" s="244">
        <v>0</v>
      </c>
      <c r="N247" s="244">
        <v>0</v>
      </c>
      <c r="O247" s="244">
        <v>0</v>
      </c>
    </row>
    <row r="248" spans="1:15" ht="15" x14ac:dyDescent="0.25">
      <c r="A248" s="71">
        <v>7293</v>
      </c>
      <c r="B248" s="71">
        <v>7293</v>
      </c>
      <c r="C248" s="72">
        <v>7293</v>
      </c>
      <c r="D248" s="73"/>
      <c r="E248" s="71"/>
      <c r="F248" s="72" t="s">
        <v>1616</v>
      </c>
      <c r="G248" s="74" t="s">
        <v>1476</v>
      </c>
      <c r="H248" s="241">
        <v>4.2999999999999997E-2</v>
      </c>
      <c r="I248" s="242">
        <v>0</v>
      </c>
      <c r="J248" s="242">
        <v>1.1599999999999999</v>
      </c>
      <c r="K248" s="242">
        <v>1.1599999999999999</v>
      </c>
      <c r="L248" s="243">
        <v>0</v>
      </c>
      <c r="M248" s="244">
        <v>0</v>
      </c>
      <c r="N248" s="244">
        <v>0</v>
      </c>
      <c r="O248" s="244">
        <v>0</v>
      </c>
    </row>
    <row r="249" spans="1:15" ht="15" x14ac:dyDescent="0.25">
      <c r="A249" s="71">
        <v>7319</v>
      </c>
      <c r="B249" s="71">
        <v>7319</v>
      </c>
      <c r="C249" s="72">
        <v>7319</v>
      </c>
      <c r="D249" s="73" t="s">
        <v>1615</v>
      </c>
      <c r="E249" s="71">
        <v>7320</v>
      </c>
      <c r="F249" s="72">
        <v>7320</v>
      </c>
      <c r="G249" s="74" t="s">
        <v>1477</v>
      </c>
      <c r="H249" s="241">
        <v>2.65</v>
      </c>
      <c r="I249" s="242">
        <v>5.91</v>
      </c>
      <c r="J249" s="242">
        <v>1.79</v>
      </c>
      <c r="K249" s="242">
        <v>1.79</v>
      </c>
      <c r="L249" s="243">
        <v>-3.0659999999999998</v>
      </c>
      <c r="M249" s="244">
        <v>1234.94</v>
      </c>
      <c r="N249" s="244">
        <v>0.05</v>
      </c>
      <c r="O249" s="244">
        <v>0.05</v>
      </c>
    </row>
    <row r="250" spans="1:15" ht="15" x14ac:dyDescent="0.25">
      <c r="A250" s="71"/>
      <c r="B250" s="71"/>
      <c r="C250" s="72" t="s">
        <v>1616</v>
      </c>
      <c r="D250" s="73">
        <v>427</v>
      </c>
      <c r="E250" s="71">
        <v>427</v>
      </c>
      <c r="F250" s="72">
        <v>2200042573488</v>
      </c>
      <c r="G250" s="74" t="s">
        <v>1478</v>
      </c>
      <c r="H250" s="241">
        <v>0</v>
      </c>
      <c r="I250" s="242">
        <v>0</v>
      </c>
      <c r="J250" s="242">
        <v>0</v>
      </c>
      <c r="K250" s="242">
        <v>0</v>
      </c>
      <c r="L250" s="243">
        <v>0</v>
      </c>
      <c r="M250" s="244">
        <v>233.71</v>
      </c>
      <c r="N250" s="244">
        <v>0.05</v>
      </c>
      <c r="O250" s="244">
        <v>0.05</v>
      </c>
    </row>
    <row r="251" spans="1:15" ht="15" x14ac:dyDescent="0.25">
      <c r="A251" s="71"/>
      <c r="B251" s="71"/>
      <c r="C251" s="72" t="s">
        <v>1616</v>
      </c>
      <c r="D251" s="73">
        <v>445</v>
      </c>
      <c r="E251" s="71">
        <v>445</v>
      </c>
      <c r="F251" s="72">
        <v>2200042573502</v>
      </c>
      <c r="G251" s="74" t="s">
        <v>1479</v>
      </c>
      <c r="H251" s="241">
        <v>0</v>
      </c>
      <c r="I251" s="242">
        <v>0</v>
      </c>
      <c r="J251" s="242">
        <v>0</v>
      </c>
      <c r="K251" s="242">
        <v>0</v>
      </c>
      <c r="L251" s="243">
        <v>0</v>
      </c>
      <c r="M251" s="244">
        <v>233.71</v>
      </c>
      <c r="N251" s="244">
        <v>0.05</v>
      </c>
      <c r="O251" s="244">
        <v>0.05</v>
      </c>
    </row>
    <row r="252" spans="1:15" ht="15" x14ac:dyDescent="0.25">
      <c r="A252" s="71" t="s">
        <v>1525</v>
      </c>
      <c r="B252" s="71" t="s">
        <v>1525</v>
      </c>
      <c r="C252" s="246" t="s">
        <v>1525</v>
      </c>
      <c r="D252" s="73" t="s">
        <v>1547</v>
      </c>
      <c r="E252" s="73" t="s">
        <v>1547</v>
      </c>
      <c r="F252" s="245" t="s">
        <v>1547</v>
      </c>
      <c r="G252" s="74" t="s">
        <v>1480</v>
      </c>
      <c r="H252" s="241">
        <v>1E-3</v>
      </c>
      <c r="I252" s="242">
        <v>7.44</v>
      </c>
      <c r="J252" s="242">
        <v>2.13</v>
      </c>
      <c r="K252" s="242">
        <v>2.13</v>
      </c>
      <c r="L252" s="243">
        <v>0</v>
      </c>
      <c r="M252" s="244">
        <v>1030.6600000000001</v>
      </c>
      <c r="N252" s="244">
        <v>0.05</v>
      </c>
      <c r="O252" s="244">
        <v>0.05</v>
      </c>
    </row>
    <row r="253" spans="1:15" ht="15" x14ac:dyDescent="0.25">
      <c r="A253" s="71" t="s">
        <v>1526</v>
      </c>
      <c r="B253" s="71" t="s">
        <v>1526</v>
      </c>
      <c r="C253" s="246" t="s">
        <v>1526</v>
      </c>
      <c r="D253" s="73" t="s">
        <v>1548</v>
      </c>
      <c r="E253" s="73" t="s">
        <v>1548</v>
      </c>
      <c r="F253" s="245" t="s">
        <v>1548</v>
      </c>
      <c r="G253" s="74" t="s">
        <v>1481</v>
      </c>
      <c r="H253" s="241">
        <v>1.635</v>
      </c>
      <c r="I253" s="242">
        <v>17.22</v>
      </c>
      <c r="J253" s="242">
        <v>2.54</v>
      </c>
      <c r="K253" s="242">
        <v>2.54</v>
      </c>
      <c r="L253" s="243">
        <v>0</v>
      </c>
      <c r="M253" s="244">
        <v>964.28</v>
      </c>
      <c r="N253" s="244">
        <v>0.05</v>
      </c>
      <c r="O253" s="244">
        <v>0.05</v>
      </c>
    </row>
    <row r="254" spans="1:15" ht="15" x14ac:dyDescent="0.25">
      <c r="A254" s="71" t="s">
        <v>1527</v>
      </c>
      <c r="B254" s="71" t="s">
        <v>1527</v>
      </c>
      <c r="C254" s="246" t="s">
        <v>1527</v>
      </c>
      <c r="D254" s="73" t="s">
        <v>1549</v>
      </c>
      <c r="E254" s="73" t="s">
        <v>1549</v>
      </c>
      <c r="F254" s="245" t="s">
        <v>1549</v>
      </c>
      <c r="G254" s="74" t="s">
        <v>1482</v>
      </c>
      <c r="H254" s="241">
        <v>3.5779999999999998</v>
      </c>
      <c r="I254" s="242">
        <v>7.01</v>
      </c>
      <c r="J254" s="242">
        <v>2.64</v>
      </c>
      <c r="K254" s="242">
        <v>2.64</v>
      </c>
      <c r="L254" s="243">
        <v>0</v>
      </c>
      <c r="M254" s="244">
        <v>742.85</v>
      </c>
      <c r="N254" s="244">
        <v>0.05</v>
      </c>
      <c r="O254" s="244">
        <v>0.05</v>
      </c>
    </row>
    <row r="255" spans="1:15" ht="15" x14ac:dyDescent="0.25">
      <c r="A255" s="71" t="s">
        <v>1528</v>
      </c>
      <c r="B255" s="71" t="s">
        <v>1528</v>
      </c>
      <c r="C255" s="246" t="s">
        <v>1528</v>
      </c>
      <c r="D255" s="73" t="s">
        <v>1550</v>
      </c>
      <c r="E255" s="73" t="s">
        <v>1550</v>
      </c>
      <c r="F255" s="245" t="s">
        <v>1550</v>
      </c>
      <c r="G255" s="74" t="s">
        <v>1483</v>
      </c>
      <c r="H255" s="241">
        <v>0.215</v>
      </c>
      <c r="I255" s="242">
        <v>5.13</v>
      </c>
      <c r="J255" s="242">
        <v>2.29</v>
      </c>
      <c r="K255" s="242">
        <v>2.29</v>
      </c>
      <c r="L255" s="243">
        <v>0</v>
      </c>
      <c r="M255" s="244">
        <v>2460.73</v>
      </c>
      <c r="N255" s="244">
        <v>0.05</v>
      </c>
      <c r="O255" s="244">
        <v>0.05</v>
      </c>
    </row>
    <row r="256" spans="1:15" ht="15" x14ac:dyDescent="0.25">
      <c r="A256" s="71" t="s">
        <v>1529</v>
      </c>
      <c r="B256" s="71" t="s">
        <v>1529</v>
      </c>
      <c r="C256" s="246" t="s">
        <v>1529</v>
      </c>
      <c r="D256" s="73" t="s">
        <v>1551</v>
      </c>
      <c r="E256" s="73" t="s">
        <v>1551</v>
      </c>
      <c r="F256" s="245" t="s">
        <v>1551</v>
      </c>
      <c r="G256" s="74" t="s">
        <v>1484</v>
      </c>
      <c r="H256" s="241">
        <v>6.4790000000000001</v>
      </c>
      <c r="I256" s="242">
        <v>7.58</v>
      </c>
      <c r="J256" s="242">
        <v>3.35</v>
      </c>
      <c r="K256" s="242">
        <v>3.35</v>
      </c>
      <c r="L256" s="243">
        <v>0</v>
      </c>
      <c r="M256" s="244">
        <v>757.92</v>
      </c>
      <c r="N256" s="244">
        <v>0.05</v>
      </c>
      <c r="O256" s="244">
        <v>0.05</v>
      </c>
    </row>
    <row r="257" spans="1:15" ht="15" x14ac:dyDescent="0.25">
      <c r="A257" s="71" t="s">
        <v>1530</v>
      </c>
      <c r="B257" s="71" t="s">
        <v>1530</v>
      </c>
      <c r="C257" s="246" t="s">
        <v>1530</v>
      </c>
      <c r="D257" s="73" t="s">
        <v>1552</v>
      </c>
      <c r="E257" s="73" t="s">
        <v>1552</v>
      </c>
      <c r="F257" s="245" t="s">
        <v>1552</v>
      </c>
      <c r="G257" s="74" t="s">
        <v>1485</v>
      </c>
      <c r="H257" s="241">
        <v>6.2869999999999999</v>
      </c>
      <c r="I257" s="242">
        <v>1.1000000000000001</v>
      </c>
      <c r="J257" s="242">
        <v>2.79</v>
      </c>
      <c r="K257" s="242">
        <v>2.79</v>
      </c>
      <c r="L257" s="243">
        <v>0</v>
      </c>
      <c r="M257" s="244">
        <v>419.24</v>
      </c>
      <c r="N257" s="244">
        <v>0.05</v>
      </c>
      <c r="O257" s="244">
        <v>0.05</v>
      </c>
    </row>
    <row r="258" spans="1:15" ht="15" x14ac:dyDescent="0.25">
      <c r="A258" s="71" t="s">
        <v>1531</v>
      </c>
      <c r="B258" s="71" t="s">
        <v>1531</v>
      </c>
      <c r="C258" s="246" t="s">
        <v>1531</v>
      </c>
      <c r="D258" s="73" t="s">
        <v>1553</v>
      </c>
      <c r="E258" s="73" t="s">
        <v>1553</v>
      </c>
      <c r="F258" s="245" t="s">
        <v>1553</v>
      </c>
      <c r="G258" s="74" t="s">
        <v>1486</v>
      </c>
      <c r="H258" s="241">
        <v>5.7560000000000002</v>
      </c>
      <c r="I258" s="242">
        <v>5.08</v>
      </c>
      <c r="J258" s="242">
        <v>2.63</v>
      </c>
      <c r="K258" s="242">
        <v>2.63</v>
      </c>
      <c r="L258" s="243">
        <v>0</v>
      </c>
      <c r="M258" s="244">
        <v>2132.12</v>
      </c>
      <c r="N258" s="244">
        <v>0.05</v>
      </c>
      <c r="O258" s="244">
        <v>0.05</v>
      </c>
    </row>
    <row r="259" spans="1:15" ht="15" x14ac:dyDescent="0.25">
      <c r="A259" s="71" t="s">
        <v>1532</v>
      </c>
      <c r="B259" s="71" t="s">
        <v>1532</v>
      </c>
      <c r="C259" s="246" t="s">
        <v>1532</v>
      </c>
      <c r="D259" s="73" t="s">
        <v>1554</v>
      </c>
      <c r="E259" s="73" t="s">
        <v>1554</v>
      </c>
      <c r="F259" s="245" t="s">
        <v>1554</v>
      </c>
      <c r="G259" s="74" t="s">
        <v>1487</v>
      </c>
      <c r="H259" s="241">
        <v>1.4339999999999999</v>
      </c>
      <c r="I259" s="242">
        <v>4.82</v>
      </c>
      <c r="J259" s="242">
        <v>3.28</v>
      </c>
      <c r="K259" s="242">
        <v>3.28</v>
      </c>
      <c r="L259" s="243">
        <v>0</v>
      </c>
      <c r="M259" s="244">
        <v>452.68</v>
      </c>
      <c r="N259" s="244">
        <v>0.05</v>
      </c>
      <c r="O259" s="244">
        <v>0.05</v>
      </c>
    </row>
    <row r="260" spans="1:15" ht="15" x14ac:dyDescent="0.25">
      <c r="A260" s="71" t="s">
        <v>1533</v>
      </c>
      <c r="B260" s="71" t="s">
        <v>1533</v>
      </c>
      <c r="C260" s="246" t="s">
        <v>1533</v>
      </c>
      <c r="D260" s="73" t="s">
        <v>1555</v>
      </c>
      <c r="E260" s="73" t="s">
        <v>1555</v>
      </c>
      <c r="F260" s="245" t="s">
        <v>1555</v>
      </c>
      <c r="G260" s="74" t="s">
        <v>1488</v>
      </c>
      <c r="H260" s="241">
        <v>0.71799999999999997</v>
      </c>
      <c r="I260" s="242">
        <v>5.01</v>
      </c>
      <c r="J260" s="242">
        <v>3.09</v>
      </c>
      <c r="K260" s="242">
        <v>3.09</v>
      </c>
      <c r="L260" s="243">
        <v>0</v>
      </c>
      <c r="M260" s="244">
        <v>445.63</v>
      </c>
      <c r="N260" s="244">
        <v>0.05</v>
      </c>
      <c r="O260" s="244">
        <v>0.05</v>
      </c>
    </row>
    <row r="261" spans="1:15" ht="15" x14ac:dyDescent="0.25">
      <c r="A261" s="71" t="s">
        <v>1534</v>
      </c>
      <c r="B261" s="71" t="s">
        <v>1534</v>
      </c>
      <c r="C261" s="246" t="s">
        <v>1534</v>
      </c>
      <c r="D261" s="73" t="s">
        <v>1556</v>
      </c>
      <c r="E261" s="73" t="s">
        <v>1556</v>
      </c>
      <c r="F261" s="245" t="s">
        <v>1556</v>
      </c>
      <c r="G261" s="74" t="s">
        <v>1489</v>
      </c>
      <c r="H261" s="241">
        <v>5.6000000000000001E-2</v>
      </c>
      <c r="I261" s="242">
        <v>7.4</v>
      </c>
      <c r="J261" s="242">
        <v>2.76</v>
      </c>
      <c r="K261" s="242">
        <v>2.76</v>
      </c>
      <c r="L261" s="243">
        <v>-1.1919999999999999</v>
      </c>
      <c r="M261" s="244">
        <v>665.79</v>
      </c>
      <c r="N261" s="244">
        <v>0.05</v>
      </c>
      <c r="O261" s="244">
        <v>0.05</v>
      </c>
    </row>
    <row r="262" spans="1:15" ht="15" x14ac:dyDescent="0.25">
      <c r="A262" s="71" t="s">
        <v>1535</v>
      </c>
      <c r="B262" s="71" t="s">
        <v>1535</v>
      </c>
      <c r="C262" s="246" t="s">
        <v>1535</v>
      </c>
      <c r="D262" s="73" t="s">
        <v>1557</v>
      </c>
      <c r="E262" s="73" t="s">
        <v>1557</v>
      </c>
      <c r="F262" s="245" t="s">
        <v>1557</v>
      </c>
      <c r="G262" s="74" t="s">
        <v>1490</v>
      </c>
      <c r="H262" s="241">
        <v>0.96599999999999997</v>
      </c>
      <c r="I262" s="242">
        <v>10.66</v>
      </c>
      <c r="J262" s="242">
        <v>2.33</v>
      </c>
      <c r="K262" s="242">
        <v>2.33</v>
      </c>
      <c r="L262" s="243">
        <v>-1.0740000000000001</v>
      </c>
      <c r="M262" s="244">
        <v>803.63</v>
      </c>
      <c r="N262" s="244">
        <v>0.05</v>
      </c>
      <c r="O262" s="244">
        <v>0.05</v>
      </c>
    </row>
    <row r="263" spans="1:15" ht="15" x14ac:dyDescent="0.25">
      <c r="A263" s="71" t="s">
        <v>1536</v>
      </c>
      <c r="B263" s="71" t="s">
        <v>1536</v>
      </c>
      <c r="C263" s="246" t="s">
        <v>1536</v>
      </c>
      <c r="D263" s="73" t="s">
        <v>1558</v>
      </c>
      <c r="E263" s="73" t="s">
        <v>1558</v>
      </c>
      <c r="F263" s="245" t="s">
        <v>1558</v>
      </c>
      <c r="G263" s="74" t="s">
        <v>1491</v>
      </c>
      <c r="H263" s="241">
        <v>3.5249999999999999</v>
      </c>
      <c r="I263" s="242">
        <v>8.44</v>
      </c>
      <c r="J263" s="242">
        <v>3.31</v>
      </c>
      <c r="K263" s="242">
        <v>3.31</v>
      </c>
      <c r="L263" s="243">
        <v>0</v>
      </c>
      <c r="M263" s="244">
        <v>422.07</v>
      </c>
      <c r="N263" s="244">
        <v>0.05</v>
      </c>
      <c r="O263" s="244">
        <v>0.05</v>
      </c>
    </row>
    <row r="264" spans="1:15" ht="15" x14ac:dyDescent="0.25">
      <c r="A264" s="71" t="s">
        <v>1537</v>
      </c>
      <c r="B264" s="71" t="s">
        <v>1537</v>
      </c>
      <c r="C264" s="246" t="s">
        <v>1537</v>
      </c>
      <c r="D264" s="73" t="s">
        <v>1559</v>
      </c>
      <c r="E264" s="73" t="s">
        <v>1559</v>
      </c>
      <c r="F264" s="245" t="s">
        <v>1559</v>
      </c>
      <c r="G264" s="74" t="s">
        <v>1492</v>
      </c>
      <c r="H264" s="241">
        <v>5.0000000000000001E-3</v>
      </c>
      <c r="I264" s="242">
        <v>4.26</v>
      </c>
      <c r="J264" s="242">
        <v>2.41</v>
      </c>
      <c r="K264" s="242">
        <v>2.41</v>
      </c>
      <c r="L264" s="243">
        <v>0</v>
      </c>
      <c r="M264" s="244">
        <v>426.25</v>
      </c>
      <c r="N264" s="244">
        <v>0.05</v>
      </c>
      <c r="O264" s="244">
        <v>0.05</v>
      </c>
    </row>
    <row r="265" spans="1:15" ht="15" x14ac:dyDescent="0.25">
      <c r="A265" s="71" t="s">
        <v>1538</v>
      </c>
      <c r="B265" s="71" t="s">
        <v>1538</v>
      </c>
      <c r="C265" s="246" t="s">
        <v>1538</v>
      </c>
      <c r="D265" s="73" t="s">
        <v>1560</v>
      </c>
      <c r="E265" s="73" t="s">
        <v>1560</v>
      </c>
      <c r="F265" s="245" t="s">
        <v>1560</v>
      </c>
      <c r="G265" s="74" t="s">
        <v>1493</v>
      </c>
      <c r="H265" s="241">
        <v>5.82</v>
      </c>
      <c r="I265" s="242">
        <v>2.5499999999999998</v>
      </c>
      <c r="J265" s="242">
        <v>2.85</v>
      </c>
      <c r="K265" s="242">
        <v>2.85</v>
      </c>
      <c r="L265" s="243">
        <v>0</v>
      </c>
      <c r="M265" s="244">
        <v>1274.47</v>
      </c>
      <c r="N265" s="244">
        <v>0.05</v>
      </c>
      <c r="O265" s="244">
        <v>0.05</v>
      </c>
    </row>
    <row r="266" spans="1:15" ht="15" x14ac:dyDescent="0.25">
      <c r="A266" s="71" t="s">
        <v>1539</v>
      </c>
      <c r="B266" s="71" t="s">
        <v>1539</v>
      </c>
      <c r="C266" s="246" t="s">
        <v>1539</v>
      </c>
      <c r="D266" s="73" t="s">
        <v>1561</v>
      </c>
      <c r="E266" s="73" t="s">
        <v>1561</v>
      </c>
      <c r="F266" s="245" t="s">
        <v>1561</v>
      </c>
      <c r="G266" s="74" t="s">
        <v>1494</v>
      </c>
      <c r="H266" s="241">
        <v>0.98299999999999998</v>
      </c>
      <c r="I266" s="242">
        <v>90.71</v>
      </c>
      <c r="J266" s="242">
        <v>1.59</v>
      </c>
      <c r="K266" s="242">
        <v>1.59</v>
      </c>
      <c r="L266" s="243">
        <v>-1.1140000000000001</v>
      </c>
      <c r="M266" s="244">
        <v>725.68</v>
      </c>
      <c r="N266" s="244">
        <v>0.05</v>
      </c>
      <c r="O266" s="244">
        <v>0.05</v>
      </c>
    </row>
    <row r="267" spans="1:15" ht="15" x14ac:dyDescent="0.25">
      <c r="A267" s="71" t="s">
        <v>1540</v>
      </c>
      <c r="B267" s="71" t="s">
        <v>1540</v>
      </c>
      <c r="C267" s="246" t="s">
        <v>1540</v>
      </c>
      <c r="D267" s="73" t="s">
        <v>1562</v>
      </c>
      <c r="E267" s="73" t="s">
        <v>1562</v>
      </c>
      <c r="F267" s="245" t="s">
        <v>1562</v>
      </c>
      <c r="G267" s="74" t="s">
        <v>1495</v>
      </c>
      <c r="H267" s="241">
        <v>0.53800000000000003</v>
      </c>
      <c r="I267" s="242">
        <v>0.7</v>
      </c>
      <c r="J267" s="242">
        <v>1.63</v>
      </c>
      <c r="K267" s="242">
        <v>1.63</v>
      </c>
      <c r="L267" s="243">
        <v>-0.57199999999999995</v>
      </c>
      <c r="M267" s="244">
        <v>734.73</v>
      </c>
      <c r="N267" s="244">
        <v>0.05</v>
      </c>
      <c r="O267" s="244">
        <v>0.05</v>
      </c>
    </row>
    <row r="268" spans="1:15" ht="15" x14ac:dyDescent="0.25">
      <c r="A268" s="71" t="s">
        <v>1541</v>
      </c>
      <c r="B268" s="71" t="s">
        <v>1541</v>
      </c>
      <c r="C268" s="246" t="s">
        <v>1541</v>
      </c>
      <c r="D268" s="73" t="s">
        <v>1563</v>
      </c>
      <c r="E268" s="73" t="s">
        <v>1563</v>
      </c>
      <c r="F268" s="245" t="s">
        <v>1563</v>
      </c>
      <c r="G268" s="74" t="s">
        <v>1496</v>
      </c>
      <c r="H268" s="241">
        <v>2.8759999999999999</v>
      </c>
      <c r="I268" s="242">
        <v>12.86</v>
      </c>
      <c r="J268" s="242">
        <v>3.52</v>
      </c>
      <c r="K268" s="242">
        <v>3.52</v>
      </c>
      <c r="L268" s="243">
        <v>0</v>
      </c>
      <c r="M268" s="244">
        <v>885.23</v>
      </c>
      <c r="N268" s="244">
        <v>0.05</v>
      </c>
      <c r="O268" s="244">
        <v>0.05</v>
      </c>
    </row>
    <row r="269" spans="1:15" ht="15" x14ac:dyDescent="0.25">
      <c r="A269" s="71" t="s">
        <v>1542</v>
      </c>
      <c r="B269" s="71" t="s">
        <v>1542</v>
      </c>
      <c r="C269" s="246" t="s">
        <v>1542</v>
      </c>
      <c r="D269" s="73" t="s">
        <v>1564</v>
      </c>
      <c r="E269" s="73" t="s">
        <v>1564</v>
      </c>
      <c r="F269" s="245" t="s">
        <v>1564</v>
      </c>
      <c r="G269" s="74" t="s">
        <v>1497</v>
      </c>
      <c r="H269" s="241">
        <v>0</v>
      </c>
      <c r="I269" s="242">
        <v>8.02</v>
      </c>
      <c r="J269" s="242">
        <v>2.29</v>
      </c>
      <c r="K269" s="242">
        <v>2.29</v>
      </c>
      <c r="L269" s="243">
        <v>0</v>
      </c>
      <c r="M269" s="244">
        <v>534.92999999999995</v>
      </c>
      <c r="N269" s="244">
        <v>0.05</v>
      </c>
      <c r="O269" s="244">
        <v>0.05</v>
      </c>
    </row>
    <row r="270" spans="1:15" ht="15" x14ac:dyDescent="0.25">
      <c r="A270" s="71" t="s">
        <v>1543</v>
      </c>
      <c r="B270" s="71" t="s">
        <v>1543</v>
      </c>
      <c r="C270" s="246" t="s">
        <v>1543</v>
      </c>
      <c r="D270" s="73" t="s">
        <v>1565</v>
      </c>
      <c r="E270" s="73" t="s">
        <v>1565</v>
      </c>
      <c r="F270" s="245" t="s">
        <v>1565</v>
      </c>
      <c r="G270" s="74" t="s">
        <v>1498</v>
      </c>
      <c r="H270" s="241">
        <v>2.149</v>
      </c>
      <c r="I270" s="242">
        <v>21.78</v>
      </c>
      <c r="J270" s="242">
        <v>2.94</v>
      </c>
      <c r="K270" s="242">
        <v>2.94</v>
      </c>
      <c r="L270" s="243">
        <v>0</v>
      </c>
      <c r="M270" s="244">
        <v>2787.33</v>
      </c>
      <c r="N270" s="244">
        <v>0.05</v>
      </c>
      <c r="O270" s="244">
        <v>0.05</v>
      </c>
    </row>
    <row r="271" spans="1:15" ht="15" x14ac:dyDescent="0.25">
      <c r="A271" s="71" t="s">
        <v>1544</v>
      </c>
      <c r="B271" s="71" t="s">
        <v>1544</v>
      </c>
      <c r="C271" s="246" t="s">
        <v>1544</v>
      </c>
      <c r="D271" s="73" t="s">
        <v>1566</v>
      </c>
      <c r="E271" s="73" t="s">
        <v>1566</v>
      </c>
      <c r="F271" s="245" t="s">
        <v>1566</v>
      </c>
      <c r="G271" s="74" t="s">
        <v>1499</v>
      </c>
      <c r="H271" s="241">
        <v>0</v>
      </c>
      <c r="I271" s="242">
        <v>10.65</v>
      </c>
      <c r="J271" s="242">
        <v>1.32</v>
      </c>
      <c r="K271" s="242">
        <v>1.32</v>
      </c>
      <c r="L271" s="243">
        <v>0</v>
      </c>
      <c r="M271" s="244">
        <v>1837.01</v>
      </c>
      <c r="N271" s="244">
        <v>0.05</v>
      </c>
      <c r="O271" s="244">
        <v>0.05</v>
      </c>
    </row>
    <row r="272" spans="1:15" ht="15" x14ac:dyDescent="0.25">
      <c r="A272" s="71" t="s">
        <v>1545</v>
      </c>
      <c r="B272" s="71" t="s">
        <v>1545</v>
      </c>
      <c r="C272" s="246" t="s">
        <v>1545</v>
      </c>
      <c r="D272" s="73" t="s">
        <v>1567</v>
      </c>
      <c r="E272" s="73" t="s">
        <v>1567</v>
      </c>
      <c r="F272" s="245" t="s">
        <v>1567</v>
      </c>
      <c r="G272" s="74" t="s">
        <v>1500</v>
      </c>
      <c r="H272" s="241">
        <v>2.149</v>
      </c>
      <c r="I272" s="242">
        <v>4.33</v>
      </c>
      <c r="J272" s="242">
        <v>2.94</v>
      </c>
      <c r="K272" s="242">
        <v>2.94</v>
      </c>
      <c r="L272" s="243">
        <v>0</v>
      </c>
      <c r="M272" s="244">
        <v>2804.78</v>
      </c>
      <c r="N272" s="244">
        <v>0.05</v>
      </c>
      <c r="O272" s="244">
        <v>0.05</v>
      </c>
    </row>
    <row r="273" spans="1:15" ht="15" x14ac:dyDescent="0.25">
      <c r="A273" s="71" t="s">
        <v>1546</v>
      </c>
      <c r="B273" s="71" t="s">
        <v>1546</v>
      </c>
      <c r="C273" s="246" t="s">
        <v>1546</v>
      </c>
      <c r="D273" s="73" t="s">
        <v>1568</v>
      </c>
      <c r="E273" s="73" t="s">
        <v>1568</v>
      </c>
      <c r="F273" s="245" t="s">
        <v>1568</v>
      </c>
      <c r="G273" s="74" t="s">
        <v>656</v>
      </c>
      <c r="H273" s="241">
        <v>0</v>
      </c>
      <c r="I273" s="242">
        <v>90.02</v>
      </c>
      <c r="J273" s="242">
        <v>1.24</v>
      </c>
      <c r="K273" s="242">
        <v>1.24</v>
      </c>
      <c r="L273" s="243">
        <v>0</v>
      </c>
      <c r="M273" s="244">
        <v>826.78</v>
      </c>
      <c r="N273" s="244">
        <v>0.05</v>
      </c>
      <c r="O273" s="244">
        <v>0.05</v>
      </c>
    </row>
    <row r="274" spans="1:15" ht="15" x14ac:dyDescent="0.25">
      <c r="A274" s="71"/>
      <c r="B274" s="71"/>
      <c r="C274" s="72"/>
      <c r="D274" s="71">
        <v>437</v>
      </c>
      <c r="E274" s="71">
        <v>437</v>
      </c>
      <c r="F274" s="72">
        <v>2200042542763</v>
      </c>
      <c r="G274" s="74" t="s">
        <v>1501</v>
      </c>
      <c r="H274" s="241">
        <v>0</v>
      </c>
      <c r="I274" s="242">
        <v>0</v>
      </c>
      <c r="J274" s="242">
        <v>0</v>
      </c>
      <c r="K274" s="242">
        <v>0</v>
      </c>
      <c r="L274" s="243">
        <v>0</v>
      </c>
      <c r="M274" s="244">
        <v>232.55</v>
      </c>
      <c r="N274" s="244">
        <v>0.05</v>
      </c>
      <c r="O274" s="244">
        <v>0.05</v>
      </c>
    </row>
    <row r="275" spans="1:15" ht="15" x14ac:dyDescent="0.25">
      <c r="A275" s="71"/>
      <c r="B275" s="71"/>
      <c r="C275" s="72"/>
      <c r="D275" s="71">
        <v>438</v>
      </c>
      <c r="E275" s="71">
        <v>438</v>
      </c>
      <c r="F275" s="72">
        <v>2200042542781</v>
      </c>
      <c r="G275" s="74" t="s">
        <v>1502</v>
      </c>
      <c r="H275" s="241">
        <v>0</v>
      </c>
      <c r="I275" s="242">
        <v>0</v>
      </c>
      <c r="J275" s="242">
        <v>0</v>
      </c>
      <c r="K275" s="242">
        <v>0</v>
      </c>
      <c r="L275" s="243">
        <v>0</v>
      </c>
      <c r="M275" s="244">
        <v>232.55</v>
      </c>
      <c r="N275" s="244">
        <v>0.05</v>
      </c>
      <c r="O275" s="244">
        <v>0.05</v>
      </c>
    </row>
    <row r="276" spans="1:15" ht="15" x14ac:dyDescent="0.25">
      <c r="A276" s="71" t="s">
        <v>1591</v>
      </c>
      <c r="B276" s="71" t="s">
        <v>1591</v>
      </c>
      <c r="C276" s="246" t="s">
        <v>1591</v>
      </c>
      <c r="D276" s="71" t="s">
        <v>1569</v>
      </c>
      <c r="E276" s="71" t="s">
        <v>1569</v>
      </c>
      <c r="F276" s="245" t="s">
        <v>1569</v>
      </c>
      <c r="G276" s="74" t="s">
        <v>1503</v>
      </c>
      <c r="H276" s="241">
        <v>2.8420000000000001</v>
      </c>
      <c r="I276" s="242">
        <v>17.809999999999999</v>
      </c>
      <c r="J276" s="242">
        <v>3.72</v>
      </c>
      <c r="K276" s="242">
        <v>3.72</v>
      </c>
      <c r="L276" s="243">
        <v>0</v>
      </c>
      <c r="M276" s="244">
        <v>1424.73</v>
      </c>
      <c r="N276" s="244">
        <v>0.05</v>
      </c>
      <c r="O276" s="244">
        <v>0.05</v>
      </c>
    </row>
    <row r="277" spans="1:15" ht="15" x14ac:dyDescent="0.25">
      <c r="A277" s="71" t="s">
        <v>1592</v>
      </c>
      <c r="B277" s="71" t="s">
        <v>1592</v>
      </c>
      <c r="C277" s="246" t="s">
        <v>1592</v>
      </c>
      <c r="D277" s="71" t="s">
        <v>1570</v>
      </c>
      <c r="E277" s="71" t="s">
        <v>1570</v>
      </c>
      <c r="F277" s="245" t="s">
        <v>1570</v>
      </c>
      <c r="G277" s="74" t="s">
        <v>1504</v>
      </c>
      <c r="H277" s="241">
        <v>0.98</v>
      </c>
      <c r="I277" s="242">
        <v>2.31</v>
      </c>
      <c r="J277" s="242">
        <v>1.85</v>
      </c>
      <c r="K277" s="242">
        <v>1.85</v>
      </c>
      <c r="L277" s="243">
        <v>-1.111</v>
      </c>
      <c r="M277" s="244">
        <v>2433.33</v>
      </c>
      <c r="N277" s="244">
        <v>0.05</v>
      </c>
      <c r="O277" s="244">
        <v>0.05</v>
      </c>
    </row>
    <row r="278" spans="1:15" ht="15" x14ac:dyDescent="0.25">
      <c r="A278" s="71" t="s">
        <v>1593</v>
      </c>
      <c r="B278" s="71" t="s">
        <v>1593</v>
      </c>
      <c r="C278" s="246" t="s">
        <v>1593</v>
      </c>
      <c r="D278" s="71" t="s">
        <v>1571</v>
      </c>
      <c r="E278" s="71" t="s">
        <v>1571</v>
      </c>
      <c r="F278" s="245" t="s">
        <v>1571</v>
      </c>
      <c r="G278" s="74" t="s">
        <v>1505</v>
      </c>
      <c r="H278" s="241">
        <v>0</v>
      </c>
      <c r="I278" s="242">
        <v>12.76</v>
      </c>
      <c r="J278" s="242">
        <v>1.79</v>
      </c>
      <c r="K278" s="242">
        <v>1.79</v>
      </c>
      <c r="L278" s="243">
        <v>0</v>
      </c>
      <c r="M278" s="244">
        <v>1343.38</v>
      </c>
      <c r="N278" s="244">
        <v>0.05</v>
      </c>
      <c r="O278" s="244">
        <v>0.05</v>
      </c>
    </row>
    <row r="279" spans="1:15" ht="15" x14ac:dyDescent="0.25">
      <c r="A279" s="71" t="s">
        <v>1594</v>
      </c>
      <c r="B279" s="71" t="s">
        <v>1594</v>
      </c>
      <c r="C279" s="246" t="s">
        <v>1594</v>
      </c>
      <c r="D279" s="71" t="s">
        <v>1572</v>
      </c>
      <c r="E279" s="71" t="s">
        <v>1572</v>
      </c>
      <c r="F279" s="245" t="s">
        <v>1572</v>
      </c>
      <c r="G279" s="74" t="s">
        <v>1506</v>
      </c>
      <c r="H279" s="241">
        <v>0.82799999999999996</v>
      </c>
      <c r="I279" s="242">
        <v>59.4</v>
      </c>
      <c r="J279" s="242">
        <v>1.9</v>
      </c>
      <c r="K279" s="242">
        <v>1.9</v>
      </c>
      <c r="L279" s="243">
        <v>-1.3260000000000001</v>
      </c>
      <c r="M279" s="244">
        <v>343.91</v>
      </c>
      <c r="N279" s="244">
        <v>0.05</v>
      </c>
      <c r="O279" s="244">
        <v>0.05</v>
      </c>
    </row>
    <row r="280" spans="1:15" ht="15" x14ac:dyDescent="0.25">
      <c r="A280" s="71" t="s">
        <v>1595</v>
      </c>
      <c r="B280" s="71" t="s">
        <v>1595</v>
      </c>
      <c r="C280" s="246" t="s">
        <v>1595</v>
      </c>
      <c r="D280" s="71" t="s">
        <v>1573</v>
      </c>
      <c r="E280" s="71" t="s">
        <v>1573</v>
      </c>
      <c r="F280" s="245" t="s">
        <v>1573</v>
      </c>
      <c r="G280" s="74" t="s">
        <v>1507</v>
      </c>
      <c r="H280" s="241">
        <v>0</v>
      </c>
      <c r="I280" s="242">
        <v>441.58</v>
      </c>
      <c r="J280" s="242">
        <v>1.79</v>
      </c>
      <c r="K280" s="242">
        <v>1.79</v>
      </c>
      <c r="L280" s="243">
        <v>0</v>
      </c>
      <c r="M280" s="244">
        <v>464.77</v>
      </c>
      <c r="N280" s="244">
        <v>0.05</v>
      </c>
      <c r="O280" s="244">
        <v>0.05</v>
      </c>
    </row>
    <row r="281" spans="1:15" ht="15" x14ac:dyDescent="0.25">
      <c r="A281" s="71" t="s">
        <v>1596</v>
      </c>
      <c r="B281" s="71" t="s">
        <v>1596</v>
      </c>
      <c r="C281" s="246" t="s">
        <v>1596</v>
      </c>
      <c r="D281" s="71" t="s">
        <v>1574</v>
      </c>
      <c r="E281" s="71" t="s">
        <v>1574</v>
      </c>
      <c r="F281" s="245" t="s">
        <v>1574</v>
      </c>
      <c r="G281" s="74" t="s">
        <v>1508</v>
      </c>
      <c r="H281" s="241">
        <v>0.82699999999999996</v>
      </c>
      <c r="I281" s="242">
        <v>237.13</v>
      </c>
      <c r="J281" s="242">
        <v>1.99</v>
      </c>
      <c r="K281" s="242">
        <v>1.99</v>
      </c>
      <c r="L281" s="243">
        <v>-1.2969999999999999</v>
      </c>
      <c r="M281" s="244">
        <v>249.6</v>
      </c>
      <c r="N281" s="244">
        <v>0.05</v>
      </c>
      <c r="O281" s="244">
        <v>0.05</v>
      </c>
    </row>
    <row r="282" spans="1:15" ht="15" x14ac:dyDescent="0.25">
      <c r="A282" s="71" t="s">
        <v>1597</v>
      </c>
      <c r="B282" s="71" t="s">
        <v>1597</v>
      </c>
      <c r="C282" s="246" t="s">
        <v>1597</v>
      </c>
      <c r="D282" s="71" t="s">
        <v>1575</v>
      </c>
      <c r="E282" s="71" t="s">
        <v>1575</v>
      </c>
      <c r="F282" s="245" t="s">
        <v>1575</v>
      </c>
      <c r="G282" s="74" t="s">
        <v>1509</v>
      </c>
      <c r="H282" s="241">
        <v>0.76500000000000001</v>
      </c>
      <c r="I282" s="242">
        <v>466.48</v>
      </c>
      <c r="J282" s="242">
        <v>1.84</v>
      </c>
      <c r="K282" s="242">
        <v>1.84</v>
      </c>
      <c r="L282" s="243">
        <v>-0.88800000000000001</v>
      </c>
      <c r="M282" s="244">
        <v>491.01</v>
      </c>
      <c r="N282" s="244">
        <v>0.05</v>
      </c>
      <c r="O282" s="244">
        <v>0.05</v>
      </c>
    </row>
    <row r="283" spans="1:15" ht="25.5" x14ac:dyDescent="0.25">
      <c r="A283" s="71" t="s">
        <v>1598</v>
      </c>
      <c r="B283" s="71" t="s">
        <v>1598</v>
      </c>
      <c r="C283" s="246" t="s">
        <v>1598</v>
      </c>
      <c r="D283" s="71" t="s">
        <v>1576</v>
      </c>
      <c r="E283" s="71" t="s">
        <v>1576</v>
      </c>
      <c r="F283" s="245" t="s">
        <v>1576</v>
      </c>
      <c r="G283" s="74" t="s">
        <v>1510</v>
      </c>
      <c r="H283" s="241">
        <v>0.98299999999999998</v>
      </c>
      <c r="I283" s="242">
        <v>529.22</v>
      </c>
      <c r="J283" s="242">
        <v>1.85</v>
      </c>
      <c r="K283" s="242">
        <v>1.85</v>
      </c>
      <c r="L283" s="243">
        <v>-1.1140000000000001</v>
      </c>
      <c r="M283" s="244">
        <v>557.04999999999995</v>
      </c>
      <c r="N283" s="244">
        <v>0.05</v>
      </c>
      <c r="O283" s="244">
        <v>0.05</v>
      </c>
    </row>
    <row r="284" spans="1:15" ht="15" x14ac:dyDescent="0.25">
      <c r="A284" s="71" t="s">
        <v>1599</v>
      </c>
      <c r="B284" s="71" t="s">
        <v>1599</v>
      </c>
      <c r="C284" s="246" t="s">
        <v>1599</v>
      </c>
      <c r="D284" s="71" t="s">
        <v>1577</v>
      </c>
      <c r="E284" s="71" t="s">
        <v>1577</v>
      </c>
      <c r="F284" s="245" t="s">
        <v>1577</v>
      </c>
      <c r="G284" s="74" t="s">
        <v>1511</v>
      </c>
      <c r="H284" s="241">
        <v>0</v>
      </c>
      <c r="I284" s="242">
        <v>295.08999999999997</v>
      </c>
      <c r="J284" s="242">
        <v>1.84</v>
      </c>
      <c r="K284" s="242">
        <v>1.84</v>
      </c>
      <c r="L284" s="243">
        <v>-0.114</v>
      </c>
      <c r="M284" s="244">
        <v>310.63</v>
      </c>
      <c r="N284" s="244">
        <v>0.05</v>
      </c>
      <c r="O284" s="244">
        <v>0.05</v>
      </c>
    </row>
    <row r="285" spans="1:15" ht="15" x14ac:dyDescent="0.25">
      <c r="A285" s="71" t="s">
        <v>1600</v>
      </c>
      <c r="B285" s="71" t="s">
        <v>1600</v>
      </c>
      <c r="C285" s="246" t="s">
        <v>1600</v>
      </c>
      <c r="D285" s="71" t="s">
        <v>1578</v>
      </c>
      <c r="E285" s="71" t="s">
        <v>1578</v>
      </c>
      <c r="F285" s="245" t="s">
        <v>1578</v>
      </c>
      <c r="G285" s="74" t="s">
        <v>1512</v>
      </c>
      <c r="H285" s="241">
        <v>0</v>
      </c>
      <c r="I285" s="242">
        <v>96.47</v>
      </c>
      <c r="J285" s="242">
        <v>1.67</v>
      </c>
      <c r="K285" s="242">
        <v>1.67</v>
      </c>
      <c r="L285" s="243">
        <v>0</v>
      </c>
      <c r="M285" s="244">
        <v>944.82</v>
      </c>
      <c r="N285" s="244">
        <v>0.05</v>
      </c>
      <c r="O285" s="244">
        <v>0.05</v>
      </c>
    </row>
    <row r="286" spans="1:15" ht="15" x14ac:dyDescent="0.25">
      <c r="A286" s="71" t="s">
        <v>1601</v>
      </c>
      <c r="B286" s="71" t="s">
        <v>1601</v>
      </c>
      <c r="C286" s="246" t="s">
        <v>1601</v>
      </c>
      <c r="D286" s="71" t="s">
        <v>1579</v>
      </c>
      <c r="E286" s="71" t="s">
        <v>1579</v>
      </c>
      <c r="F286" s="245" t="s">
        <v>1579</v>
      </c>
      <c r="G286" s="74" t="s">
        <v>1513</v>
      </c>
      <c r="H286" s="241">
        <v>0</v>
      </c>
      <c r="I286" s="242">
        <v>9012.91</v>
      </c>
      <c r="J286" s="242">
        <v>1.69</v>
      </c>
      <c r="K286" s="242">
        <v>1.69</v>
      </c>
      <c r="L286" s="243">
        <v>0</v>
      </c>
      <c r="M286" s="244">
        <v>13282.15</v>
      </c>
      <c r="N286" s="244">
        <v>0.05</v>
      </c>
      <c r="O286" s="244">
        <v>0.05</v>
      </c>
    </row>
    <row r="287" spans="1:15" ht="15" x14ac:dyDescent="0.25">
      <c r="A287" s="71" t="s">
        <v>1602</v>
      </c>
      <c r="B287" s="71" t="s">
        <v>1602</v>
      </c>
      <c r="C287" s="246" t="s">
        <v>1602</v>
      </c>
      <c r="D287" s="71" t="s">
        <v>1580</v>
      </c>
      <c r="E287" s="71" t="s">
        <v>1580</v>
      </c>
      <c r="F287" s="245" t="s">
        <v>1580</v>
      </c>
      <c r="G287" s="74" t="s">
        <v>1514</v>
      </c>
      <c r="H287" s="241">
        <v>0</v>
      </c>
      <c r="I287" s="242">
        <v>3177.78</v>
      </c>
      <c r="J287" s="242">
        <v>1.79</v>
      </c>
      <c r="K287" s="242">
        <v>1.79</v>
      </c>
      <c r="L287" s="243">
        <v>0</v>
      </c>
      <c r="M287" s="244">
        <v>3344.61</v>
      </c>
      <c r="N287" s="244">
        <v>0.05</v>
      </c>
      <c r="O287" s="244">
        <v>0.05</v>
      </c>
    </row>
    <row r="288" spans="1:15" ht="15" x14ac:dyDescent="0.25">
      <c r="A288" s="71" t="s">
        <v>1603</v>
      </c>
      <c r="B288" s="71" t="s">
        <v>1603</v>
      </c>
      <c r="C288" s="246" t="s">
        <v>1603</v>
      </c>
      <c r="D288" s="71" t="s">
        <v>1581</v>
      </c>
      <c r="E288" s="71" t="s">
        <v>1581</v>
      </c>
      <c r="F288" s="245" t="s">
        <v>1581</v>
      </c>
      <c r="G288" s="74" t="s">
        <v>1515</v>
      </c>
      <c r="H288" s="241">
        <v>8.9999999999999993E-3</v>
      </c>
      <c r="I288" s="242">
        <v>2759.07</v>
      </c>
      <c r="J288" s="242">
        <v>1.79</v>
      </c>
      <c r="K288" s="242">
        <v>1.79</v>
      </c>
      <c r="L288" s="243">
        <v>-1.6E-2</v>
      </c>
      <c r="M288" s="244">
        <v>2904.26</v>
      </c>
      <c r="N288" s="244">
        <v>0.05</v>
      </c>
      <c r="O288" s="244">
        <v>0.05</v>
      </c>
    </row>
    <row r="289" spans="1:15" ht="15" x14ac:dyDescent="0.25">
      <c r="A289" s="71" t="s">
        <v>1604</v>
      </c>
      <c r="B289" s="71" t="s">
        <v>1604</v>
      </c>
      <c r="C289" s="246" t="s">
        <v>1604</v>
      </c>
      <c r="D289" s="71" t="s">
        <v>1582</v>
      </c>
      <c r="E289" s="71" t="s">
        <v>1582</v>
      </c>
      <c r="F289" s="245" t="s">
        <v>1582</v>
      </c>
      <c r="G289" s="74" t="s">
        <v>1516</v>
      </c>
      <c r="H289" s="241">
        <v>1.367</v>
      </c>
      <c r="I289" s="242">
        <v>9.11</v>
      </c>
      <c r="J289" s="242">
        <v>1.84</v>
      </c>
      <c r="K289" s="242">
        <v>1.84</v>
      </c>
      <c r="L289" s="243">
        <v>-1.472</v>
      </c>
      <c r="M289" s="244">
        <v>766.81</v>
      </c>
      <c r="N289" s="244">
        <v>0.05</v>
      </c>
      <c r="O289" s="244">
        <v>0.05</v>
      </c>
    </row>
    <row r="290" spans="1:15" ht="15" x14ac:dyDescent="0.25">
      <c r="A290" s="71" t="s">
        <v>1605</v>
      </c>
      <c r="B290" s="71" t="s">
        <v>1605</v>
      </c>
      <c r="C290" s="246" t="s">
        <v>1605</v>
      </c>
      <c r="D290" s="71" t="s">
        <v>1583</v>
      </c>
      <c r="E290" s="71" t="s">
        <v>1583</v>
      </c>
      <c r="F290" s="245" t="s">
        <v>1583</v>
      </c>
      <c r="G290" s="74" t="s">
        <v>1517</v>
      </c>
      <c r="H290" s="241">
        <v>0</v>
      </c>
      <c r="I290" s="242">
        <v>7.68</v>
      </c>
      <c r="J290" s="242">
        <v>1.79</v>
      </c>
      <c r="K290" s="242">
        <v>1.79</v>
      </c>
      <c r="L290" s="243">
        <v>0</v>
      </c>
      <c r="M290" s="244">
        <v>673.78</v>
      </c>
      <c r="N290" s="244">
        <v>0.05</v>
      </c>
      <c r="O290" s="244">
        <v>0.05</v>
      </c>
    </row>
    <row r="291" spans="1:15" ht="15" x14ac:dyDescent="0.25">
      <c r="A291" s="71" t="s">
        <v>1606</v>
      </c>
      <c r="B291" s="71" t="s">
        <v>1606</v>
      </c>
      <c r="C291" s="246" t="s">
        <v>1606</v>
      </c>
      <c r="D291" s="71" t="s">
        <v>1584</v>
      </c>
      <c r="E291" s="71" t="s">
        <v>1584</v>
      </c>
      <c r="F291" s="245" t="s">
        <v>1584</v>
      </c>
      <c r="G291" s="74" t="s">
        <v>1518</v>
      </c>
      <c r="H291" s="241">
        <v>0.82699999999999996</v>
      </c>
      <c r="I291" s="242">
        <v>4.84</v>
      </c>
      <c r="J291" s="242">
        <v>1.96</v>
      </c>
      <c r="K291" s="242">
        <v>1.96</v>
      </c>
      <c r="L291" s="243">
        <v>-1.2310000000000001</v>
      </c>
      <c r="M291" s="244">
        <v>402.98</v>
      </c>
      <c r="N291" s="244">
        <v>0.05</v>
      </c>
      <c r="O291" s="244">
        <v>0.05</v>
      </c>
    </row>
    <row r="292" spans="1:15" ht="15" x14ac:dyDescent="0.25">
      <c r="A292" s="71" t="s">
        <v>1607</v>
      </c>
      <c r="B292" s="71" t="s">
        <v>1607</v>
      </c>
      <c r="C292" s="246" t="s">
        <v>1607</v>
      </c>
      <c r="D292" s="71" t="s">
        <v>1585</v>
      </c>
      <c r="E292" s="71" t="s">
        <v>1585</v>
      </c>
      <c r="F292" s="245" t="s">
        <v>1585</v>
      </c>
      <c r="G292" s="74" t="s">
        <v>1641</v>
      </c>
      <c r="H292" s="241">
        <v>1.2999999999999999E-2</v>
      </c>
      <c r="I292" s="242">
        <v>48.16</v>
      </c>
      <c r="J292" s="242">
        <v>1.78</v>
      </c>
      <c r="K292" s="242">
        <v>1.78</v>
      </c>
      <c r="L292" s="243">
        <v>-1.2999999999999999E-2</v>
      </c>
      <c r="M292" s="244">
        <v>855.07</v>
      </c>
      <c r="N292" s="244">
        <v>0.05</v>
      </c>
      <c r="O292" s="244">
        <v>0.05</v>
      </c>
    </row>
    <row r="293" spans="1:15" ht="15" x14ac:dyDescent="0.25">
      <c r="A293" s="71" t="s">
        <v>1608</v>
      </c>
      <c r="B293" s="71" t="s">
        <v>1608</v>
      </c>
      <c r="C293" s="246" t="s">
        <v>1608</v>
      </c>
      <c r="D293" s="71" t="s">
        <v>1586</v>
      </c>
      <c r="E293" s="71" t="s">
        <v>1586</v>
      </c>
      <c r="F293" s="245" t="s">
        <v>1586</v>
      </c>
      <c r="G293" s="74" t="s">
        <v>1519</v>
      </c>
      <c r="H293" s="241">
        <v>0</v>
      </c>
      <c r="I293" s="242">
        <v>1.1100000000000001</v>
      </c>
      <c r="J293" s="242">
        <v>1.79</v>
      </c>
      <c r="K293" s="242">
        <v>1.79</v>
      </c>
      <c r="L293" s="243">
        <v>0</v>
      </c>
      <c r="M293" s="244">
        <v>586.82000000000005</v>
      </c>
      <c r="N293" s="244">
        <v>0.05</v>
      </c>
      <c r="O293" s="244">
        <v>0.05</v>
      </c>
    </row>
    <row r="294" spans="1:15" ht="15" x14ac:dyDescent="0.25">
      <c r="A294" s="71" t="s">
        <v>1609</v>
      </c>
      <c r="B294" s="71" t="s">
        <v>1609</v>
      </c>
      <c r="C294" s="246" t="s">
        <v>1609</v>
      </c>
      <c r="D294" s="71" t="s">
        <v>1587</v>
      </c>
      <c r="E294" s="71" t="s">
        <v>1587</v>
      </c>
      <c r="F294" s="245" t="s">
        <v>1587</v>
      </c>
      <c r="G294" s="74" t="s">
        <v>1520</v>
      </c>
      <c r="H294" s="241">
        <v>5.7869999999999999</v>
      </c>
      <c r="I294" s="242">
        <v>2.2200000000000002</v>
      </c>
      <c r="J294" s="242">
        <v>3.1</v>
      </c>
      <c r="K294" s="242">
        <v>3.1</v>
      </c>
      <c r="L294" s="243">
        <v>0</v>
      </c>
      <c r="M294" s="244">
        <v>583.37</v>
      </c>
      <c r="N294" s="244">
        <v>0.05</v>
      </c>
      <c r="O294" s="244">
        <v>0.05</v>
      </c>
    </row>
    <row r="295" spans="1:15" ht="15" x14ac:dyDescent="0.25">
      <c r="A295" s="71" t="s">
        <v>1610</v>
      </c>
      <c r="B295" s="71" t="s">
        <v>1610</v>
      </c>
      <c r="C295" s="246" t="s">
        <v>1610</v>
      </c>
      <c r="D295" s="71" t="s">
        <v>1588</v>
      </c>
      <c r="E295" s="71" t="s">
        <v>1588</v>
      </c>
      <c r="F295" s="245" t="s">
        <v>1588</v>
      </c>
      <c r="G295" s="74" t="s">
        <v>1521</v>
      </c>
      <c r="H295" s="241">
        <v>0</v>
      </c>
      <c r="I295" s="242">
        <v>13.55</v>
      </c>
      <c r="J295" s="242">
        <v>2.98</v>
      </c>
      <c r="K295" s="242">
        <v>2.98</v>
      </c>
      <c r="L295" s="243">
        <v>0</v>
      </c>
      <c r="M295" s="244">
        <v>2377.11</v>
      </c>
      <c r="N295" s="244">
        <v>0.05</v>
      </c>
      <c r="O295" s="244">
        <v>0.05</v>
      </c>
    </row>
    <row r="296" spans="1:15" ht="15" x14ac:dyDescent="0.25">
      <c r="A296" s="71" t="s">
        <v>1611</v>
      </c>
      <c r="B296" s="71" t="s">
        <v>1611</v>
      </c>
      <c r="C296" s="246" t="s">
        <v>1611</v>
      </c>
      <c r="D296" s="71" t="s">
        <v>1589</v>
      </c>
      <c r="E296" s="71" t="s">
        <v>1589</v>
      </c>
      <c r="F296" s="245" t="s">
        <v>1589</v>
      </c>
      <c r="G296" s="74" t="s">
        <v>1522</v>
      </c>
      <c r="H296" s="241">
        <v>7.9690000000000003</v>
      </c>
      <c r="I296" s="242">
        <v>12.05</v>
      </c>
      <c r="J296" s="242">
        <v>3.18</v>
      </c>
      <c r="K296" s="242">
        <v>3.18</v>
      </c>
      <c r="L296" s="243">
        <v>0</v>
      </c>
      <c r="M296" s="244">
        <v>2111.9299999999998</v>
      </c>
      <c r="N296" s="244">
        <v>0.05</v>
      </c>
      <c r="O296" s="244">
        <v>0.05</v>
      </c>
    </row>
    <row r="297" spans="1:15" ht="15" x14ac:dyDescent="0.25">
      <c r="A297" s="71" t="s">
        <v>1612</v>
      </c>
      <c r="B297" s="71" t="s">
        <v>1612</v>
      </c>
      <c r="C297" s="246" t="s">
        <v>1612</v>
      </c>
      <c r="D297" s="71" t="s">
        <v>1590</v>
      </c>
      <c r="E297" s="71" t="s">
        <v>1590</v>
      </c>
      <c r="F297" s="245" t="s">
        <v>1590</v>
      </c>
      <c r="G297" s="74" t="s">
        <v>1523</v>
      </c>
      <c r="H297" s="241">
        <v>5.718</v>
      </c>
      <c r="I297" s="242">
        <v>1.64</v>
      </c>
      <c r="J297" s="242">
        <v>2.97</v>
      </c>
      <c r="K297" s="242">
        <v>2.97</v>
      </c>
      <c r="L297" s="243">
        <v>0</v>
      </c>
      <c r="M297" s="244">
        <v>431.02</v>
      </c>
      <c r="N297" s="244">
        <v>0.05</v>
      </c>
      <c r="O297" s="244">
        <v>0.05</v>
      </c>
    </row>
    <row r="298" spans="1:15" ht="15" x14ac:dyDescent="0.25">
      <c r="A298" s="71" t="s">
        <v>1613</v>
      </c>
      <c r="B298" s="71" t="s">
        <v>1613</v>
      </c>
      <c r="C298" s="246" t="s">
        <v>1613</v>
      </c>
      <c r="D298" s="71"/>
      <c r="E298" s="71"/>
      <c r="F298" s="245"/>
      <c r="G298" s="74" t="s">
        <v>1524</v>
      </c>
      <c r="H298" s="241">
        <v>0.26100000000000001</v>
      </c>
      <c r="I298" s="242">
        <v>403.32</v>
      </c>
      <c r="J298" s="242">
        <v>4.1500000000000004</v>
      </c>
      <c r="K298" s="242">
        <v>4.1500000000000004</v>
      </c>
      <c r="L298" s="243">
        <v>0</v>
      </c>
      <c r="M298" s="244">
        <v>0</v>
      </c>
      <c r="N298" s="244">
        <v>0</v>
      </c>
      <c r="O298" s="244">
        <v>0</v>
      </c>
    </row>
    <row r="299" spans="1:15" ht="15" x14ac:dyDescent="0.25">
      <c r="A299" s="71"/>
      <c r="B299" s="71"/>
      <c r="C299" s="72"/>
      <c r="D299" s="73"/>
      <c r="E299" s="71"/>
      <c r="F299" s="72"/>
      <c r="G299" s="74"/>
      <c r="H299" s="241"/>
      <c r="I299" s="242"/>
      <c r="J299" s="242"/>
      <c r="K299" s="242"/>
      <c r="L299" s="243"/>
      <c r="M299" s="244"/>
      <c r="N299" s="244"/>
      <c r="O299" s="244"/>
    </row>
    <row r="300" spans="1:15" ht="15" x14ac:dyDescent="0.25">
      <c r="A300" s="71"/>
      <c r="B300" s="71"/>
      <c r="C300" s="72"/>
      <c r="D300" s="73"/>
      <c r="E300" s="71"/>
      <c r="F300" s="72"/>
      <c r="G300" s="74"/>
      <c r="H300" s="241"/>
      <c r="I300" s="242"/>
      <c r="J300" s="242"/>
      <c r="K300" s="242"/>
      <c r="L300" s="243"/>
      <c r="M300" s="244"/>
      <c r="N300" s="244"/>
      <c r="O300" s="244"/>
    </row>
    <row r="301" spans="1:15" ht="15" x14ac:dyDescent="0.25">
      <c r="A301" s="71"/>
      <c r="B301" s="71"/>
      <c r="C301" s="72"/>
      <c r="D301" s="73"/>
      <c r="E301" s="71"/>
      <c r="F301" s="72"/>
      <c r="G301" s="74"/>
      <c r="H301" s="241"/>
      <c r="I301" s="242"/>
      <c r="J301" s="242"/>
      <c r="K301" s="242"/>
      <c r="L301" s="243"/>
      <c r="M301" s="244"/>
      <c r="N301" s="244"/>
      <c r="O301" s="244"/>
    </row>
    <row r="302" spans="1:15" ht="15" x14ac:dyDescent="0.25">
      <c r="A302" s="71"/>
      <c r="B302" s="71"/>
      <c r="C302" s="72"/>
      <c r="D302" s="73"/>
      <c r="E302" s="71"/>
      <c r="F302" s="72"/>
      <c r="G302" s="74"/>
      <c r="H302" s="241"/>
      <c r="I302" s="242"/>
      <c r="J302" s="242"/>
      <c r="K302" s="242"/>
      <c r="L302" s="243"/>
      <c r="M302" s="244"/>
      <c r="N302" s="244"/>
      <c r="O302" s="244"/>
    </row>
    <row r="303" spans="1:15" ht="15" x14ac:dyDescent="0.25">
      <c r="A303" s="71"/>
      <c r="B303" s="71"/>
      <c r="C303" s="72"/>
      <c r="D303" s="73"/>
      <c r="E303" s="71"/>
      <c r="F303" s="72"/>
      <c r="G303" s="74"/>
      <c r="H303" s="241"/>
      <c r="I303" s="242"/>
      <c r="J303" s="242"/>
      <c r="K303" s="242"/>
      <c r="L303" s="243"/>
      <c r="M303" s="244"/>
      <c r="N303" s="244"/>
      <c r="O303" s="244"/>
    </row>
    <row r="304" spans="1:15" ht="15" x14ac:dyDescent="0.25">
      <c r="A304" s="71"/>
      <c r="B304" s="71"/>
      <c r="C304" s="72"/>
      <c r="D304" s="73"/>
      <c r="E304" s="71"/>
      <c r="F304" s="72"/>
      <c r="G304" s="74"/>
      <c r="H304" s="241"/>
      <c r="I304" s="242"/>
      <c r="J304" s="242"/>
      <c r="K304" s="242"/>
      <c r="L304" s="243"/>
      <c r="M304" s="244"/>
      <c r="N304" s="244"/>
      <c r="O304" s="244"/>
    </row>
    <row r="305" spans="1:15" ht="15" x14ac:dyDescent="0.25">
      <c r="A305" s="71"/>
      <c r="B305" s="71"/>
      <c r="C305" s="72"/>
      <c r="D305" s="73"/>
      <c r="E305" s="71"/>
      <c r="F305" s="72"/>
      <c r="G305" s="74"/>
      <c r="H305" s="241"/>
      <c r="I305" s="242"/>
      <c r="J305" s="242"/>
      <c r="K305" s="242"/>
      <c r="L305" s="243"/>
      <c r="M305" s="244"/>
      <c r="N305" s="244"/>
      <c r="O305" s="244"/>
    </row>
    <row r="306" spans="1:15" ht="15" x14ac:dyDescent="0.25">
      <c r="A306" s="71"/>
      <c r="B306" s="71"/>
      <c r="C306" s="72"/>
      <c r="D306" s="73"/>
      <c r="E306" s="71"/>
      <c r="F306" s="72"/>
      <c r="G306" s="74"/>
      <c r="H306" s="241"/>
      <c r="I306" s="242"/>
      <c r="J306" s="242"/>
      <c r="K306" s="242"/>
      <c r="L306" s="243"/>
      <c r="M306" s="244"/>
      <c r="N306" s="244"/>
      <c r="O306" s="244"/>
    </row>
    <row r="307" spans="1:15" ht="15" x14ac:dyDescent="0.25">
      <c r="A307" s="71"/>
      <c r="B307" s="71"/>
      <c r="C307" s="72"/>
      <c r="D307" s="73"/>
      <c r="E307" s="71"/>
      <c r="F307" s="72"/>
      <c r="G307" s="74"/>
      <c r="H307" s="241"/>
      <c r="I307" s="242"/>
      <c r="J307" s="242"/>
      <c r="K307" s="242"/>
      <c r="L307" s="243"/>
      <c r="M307" s="244"/>
      <c r="N307" s="244"/>
      <c r="O307" s="244"/>
    </row>
    <row r="308" spans="1:15" ht="15" x14ac:dyDescent="0.25">
      <c r="A308" s="71"/>
      <c r="B308" s="71"/>
      <c r="C308" s="72"/>
      <c r="D308" s="73"/>
      <c r="E308" s="71"/>
      <c r="F308" s="72"/>
      <c r="G308" s="74"/>
      <c r="H308" s="241"/>
      <c r="I308" s="242"/>
      <c r="J308" s="242"/>
      <c r="K308" s="242"/>
      <c r="L308" s="243"/>
      <c r="M308" s="244"/>
      <c r="N308" s="244"/>
      <c r="O308" s="244"/>
    </row>
    <row r="309" spans="1:15" ht="15" x14ac:dyDescent="0.25">
      <c r="A309" s="71"/>
      <c r="B309" s="71"/>
      <c r="C309" s="72"/>
      <c r="D309" s="73"/>
      <c r="E309" s="71"/>
      <c r="F309" s="72"/>
      <c r="G309" s="74"/>
      <c r="H309" s="241"/>
      <c r="I309" s="242"/>
      <c r="J309" s="242"/>
      <c r="K309" s="242"/>
      <c r="L309" s="243"/>
      <c r="M309" s="244"/>
      <c r="N309" s="244"/>
      <c r="O309" s="244"/>
    </row>
    <row r="310" spans="1:15" ht="15" x14ac:dyDescent="0.25">
      <c r="A310" s="71"/>
      <c r="B310" s="71"/>
      <c r="C310" s="72"/>
      <c r="D310" s="73"/>
      <c r="E310" s="71"/>
      <c r="F310" s="72"/>
      <c r="G310" s="74"/>
      <c r="H310" s="241"/>
      <c r="I310" s="242"/>
      <c r="J310" s="242"/>
      <c r="K310" s="242"/>
      <c r="L310" s="243"/>
      <c r="M310" s="244"/>
      <c r="N310" s="244"/>
      <c r="O310" s="244"/>
    </row>
    <row r="311" spans="1:15" ht="15" x14ac:dyDescent="0.25">
      <c r="A311" s="71"/>
      <c r="B311" s="71"/>
      <c r="C311" s="72"/>
      <c r="D311" s="73"/>
      <c r="E311" s="71"/>
      <c r="F311" s="72"/>
      <c r="G311" s="74"/>
      <c r="H311" s="241"/>
      <c r="I311" s="242"/>
      <c r="J311" s="242"/>
      <c r="K311" s="242"/>
      <c r="L311" s="243"/>
      <c r="M311" s="244"/>
      <c r="N311" s="244"/>
      <c r="O311" s="244"/>
    </row>
    <row r="312" spans="1:15" ht="15" x14ac:dyDescent="0.25">
      <c r="A312" s="71"/>
      <c r="B312" s="71"/>
      <c r="C312" s="72"/>
      <c r="D312" s="73"/>
      <c r="E312" s="71"/>
      <c r="F312" s="72"/>
      <c r="G312" s="74"/>
      <c r="H312" s="241"/>
      <c r="I312" s="242"/>
      <c r="J312" s="242"/>
      <c r="K312" s="242"/>
      <c r="L312" s="243"/>
      <c r="M312" s="244"/>
      <c r="N312" s="244"/>
      <c r="O312" s="244"/>
    </row>
    <row r="313" spans="1:15" ht="15" x14ac:dyDescent="0.25">
      <c r="A313" s="71"/>
      <c r="B313" s="71"/>
      <c r="C313" s="72"/>
      <c r="D313" s="73"/>
      <c r="E313" s="71"/>
      <c r="F313" s="72"/>
      <c r="G313" s="74"/>
      <c r="H313" s="241"/>
      <c r="I313" s="242"/>
      <c r="J313" s="242"/>
      <c r="K313" s="242"/>
      <c r="L313" s="243"/>
      <c r="M313" s="244"/>
      <c r="N313" s="244"/>
      <c r="O313" s="244"/>
    </row>
    <row r="314" spans="1:15" ht="15" x14ac:dyDescent="0.25">
      <c r="A314" s="71"/>
      <c r="B314" s="71"/>
      <c r="C314" s="72"/>
      <c r="D314" s="73"/>
      <c r="E314" s="71"/>
      <c r="F314" s="72"/>
      <c r="G314" s="74"/>
      <c r="H314" s="241"/>
      <c r="I314" s="242"/>
      <c r="J314" s="242"/>
      <c r="K314" s="242"/>
      <c r="L314" s="243"/>
      <c r="M314" s="244"/>
      <c r="N314" s="244"/>
      <c r="O314" s="244"/>
    </row>
    <row r="315" spans="1:15" ht="15" x14ac:dyDescent="0.25">
      <c r="A315" s="71"/>
      <c r="B315" s="71"/>
      <c r="C315" s="72"/>
      <c r="D315" s="73"/>
      <c r="E315" s="71"/>
      <c r="F315" s="72"/>
      <c r="G315" s="74"/>
      <c r="H315" s="241"/>
      <c r="I315" s="242"/>
      <c r="J315" s="242"/>
      <c r="K315" s="242"/>
      <c r="L315" s="243"/>
      <c r="M315" s="244"/>
      <c r="N315" s="244"/>
      <c r="O315" s="244"/>
    </row>
    <row r="316" spans="1:15" ht="15" x14ac:dyDescent="0.25">
      <c r="A316" s="71"/>
      <c r="B316" s="71"/>
      <c r="C316" s="72"/>
      <c r="D316" s="73"/>
      <c r="E316" s="71"/>
      <c r="F316" s="72"/>
      <c r="G316" s="74"/>
      <c r="H316" s="241"/>
      <c r="I316" s="242"/>
      <c r="J316" s="242"/>
      <c r="K316" s="242"/>
      <c r="L316" s="243"/>
      <c r="M316" s="244"/>
      <c r="N316" s="244"/>
      <c r="O316" s="244"/>
    </row>
    <row r="317" spans="1:15" ht="15" x14ac:dyDescent="0.25">
      <c r="A317" s="71"/>
      <c r="B317" s="71"/>
      <c r="C317" s="72"/>
      <c r="D317" s="73"/>
      <c r="E317" s="71"/>
      <c r="F317" s="72"/>
      <c r="G317" s="74"/>
      <c r="H317" s="241"/>
      <c r="I317" s="242"/>
      <c r="J317" s="242"/>
      <c r="K317" s="242"/>
      <c r="L317" s="243"/>
      <c r="M317" s="244"/>
      <c r="N317" s="244"/>
      <c r="O317" s="244"/>
    </row>
    <row r="318" spans="1:15" ht="15" x14ac:dyDescent="0.25">
      <c r="A318" s="71"/>
      <c r="B318" s="71"/>
      <c r="C318" s="72"/>
      <c r="D318" s="73"/>
      <c r="E318" s="71"/>
      <c r="F318" s="72"/>
      <c r="G318" s="74"/>
      <c r="H318" s="241"/>
      <c r="I318" s="242"/>
      <c r="J318" s="242"/>
      <c r="K318" s="242"/>
      <c r="L318" s="243"/>
      <c r="M318" s="244"/>
      <c r="N318" s="244"/>
      <c r="O318" s="244"/>
    </row>
    <row r="319" spans="1:15" ht="15" x14ac:dyDescent="0.25">
      <c r="A319" s="71"/>
      <c r="B319" s="71"/>
      <c r="C319" s="72"/>
      <c r="D319" s="73"/>
      <c r="E319" s="71"/>
      <c r="F319" s="72"/>
      <c r="G319" s="74"/>
      <c r="H319" s="241"/>
      <c r="I319" s="242"/>
      <c r="J319" s="242"/>
      <c r="K319" s="242"/>
      <c r="L319" s="243"/>
      <c r="M319" s="244"/>
      <c r="N319" s="244"/>
      <c r="O319" s="244"/>
    </row>
    <row r="320" spans="1:15" ht="15" x14ac:dyDescent="0.25">
      <c r="A320" s="71"/>
      <c r="B320" s="71"/>
      <c r="C320" s="72"/>
      <c r="D320" s="73"/>
      <c r="E320" s="71"/>
      <c r="F320" s="72"/>
      <c r="G320" s="74"/>
      <c r="H320" s="241"/>
      <c r="I320" s="242"/>
      <c r="J320" s="242"/>
      <c r="K320" s="242"/>
      <c r="L320" s="243"/>
      <c r="M320" s="244"/>
      <c r="N320" s="244"/>
      <c r="O320" s="244"/>
    </row>
    <row r="321" spans="1:15" ht="15" x14ac:dyDescent="0.25">
      <c r="A321" s="71"/>
      <c r="B321" s="71"/>
      <c r="C321" s="72"/>
      <c r="D321" s="73"/>
      <c r="E321" s="71"/>
      <c r="F321" s="72"/>
      <c r="G321" s="74"/>
      <c r="H321" s="241"/>
      <c r="I321" s="242"/>
      <c r="J321" s="242"/>
      <c r="K321" s="242"/>
      <c r="L321" s="243"/>
      <c r="M321" s="244"/>
      <c r="N321" s="244"/>
      <c r="O321" s="244"/>
    </row>
    <row r="322" spans="1:15" ht="15" x14ac:dyDescent="0.25">
      <c r="A322" s="71"/>
      <c r="B322" s="71"/>
      <c r="C322" s="72"/>
      <c r="D322" s="73"/>
      <c r="E322" s="71"/>
      <c r="F322" s="72"/>
      <c r="G322" s="74"/>
      <c r="H322" s="241"/>
      <c r="I322" s="242"/>
      <c r="J322" s="242"/>
      <c r="K322" s="242"/>
      <c r="L322" s="243"/>
      <c r="M322" s="244"/>
      <c r="N322" s="244"/>
      <c r="O322" s="244"/>
    </row>
    <row r="323" spans="1:15" ht="15" x14ac:dyDescent="0.25">
      <c r="A323" s="71"/>
      <c r="B323" s="71"/>
      <c r="C323" s="72"/>
      <c r="D323" s="73"/>
      <c r="E323" s="71"/>
      <c r="F323" s="72"/>
      <c r="G323" s="74"/>
      <c r="H323" s="241"/>
      <c r="I323" s="242"/>
      <c r="J323" s="242"/>
      <c r="K323" s="242"/>
      <c r="L323" s="243"/>
      <c r="M323" s="244"/>
      <c r="N323" s="244"/>
      <c r="O323" s="244"/>
    </row>
    <row r="324" spans="1:15" ht="15" x14ac:dyDescent="0.25">
      <c r="A324" s="71"/>
      <c r="B324" s="71"/>
      <c r="C324" s="72"/>
      <c r="D324" s="73"/>
      <c r="E324" s="71"/>
      <c r="F324" s="72"/>
      <c r="G324" s="74"/>
      <c r="H324" s="241"/>
      <c r="I324" s="242"/>
      <c r="J324" s="242"/>
      <c r="K324" s="242"/>
      <c r="L324" s="243"/>
      <c r="M324" s="244"/>
      <c r="N324" s="244"/>
      <c r="O324" s="244"/>
    </row>
    <row r="325" spans="1:15" ht="15" x14ac:dyDescent="0.25">
      <c r="A325" s="71"/>
      <c r="B325" s="71"/>
      <c r="C325" s="72"/>
      <c r="D325" s="73"/>
      <c r="E325" s="71"/>
      <c r="F325" s="72"/>
      <c r="G325" s="74"/>
      <c r="H325" s="241"/>
      <c r="I325" s="242"/>
      <c r="J325" s="242"/>
      <c r="K325" s="242"/>
      <c r="L325" s="243"/>
      <c r="M325" s="244"/>
      <c r="N325" s="244"/>
      <c r="O325" s="244"/>
    </row>
    <row r="326" spans="1:15" ht="15" x14ac:dyDescent="0.25">
      <c r="A326" s="71"/>
      <c r="B326" s="71"/>
      <c r="C326" s="72"/>
      <c r="D326" s="73"/>
      <c r="E326" s="71"/>
      <c r="F326" s="72"/>
      <c r="G326" s="74"/>
      <c r="H326" s="241"/>
      <c r="I326" s="242"/>
      <c r="J326" s="242"/>
      <c r="K326" s="242"/>
      <c r="L326" s="243"/>
      <c r="M326" s="244"/>
      <c r="N326" s="244"/>
      <c r="O326" s="244"/>
    </row>
    <row r="327" spans="1:15" ht="15" x14ac:dyDescent="0.25">
      <c r="A327" s="71"/>
      <c r="B327" s="71"/>
      <c r="C327" s="72"/>
      <c r="D327" s="73"/>
      <c r="E327" s="71"/>
      <c r="F327" s="72"/>
      <c r="G327" s="74"/>
      <c r="H327" s="241"/>
      <c r="I327" s="242"/>
      <c r="J327" s="242"/>
      <c r="K327" s="242"/>
      <c r="L327" s="243"/>
      <c r="M327" s="244"/>
      <c r="N327" s="244"/>
      <c r="O327" s="244"/>
    </row>
    <row r="328" spans="1:15" ht="15" x14ac:dyDescent="0.25">
      <c r="A328" s="71"/>
      <c r="B328" s="71"/>
      <c r="C328" s="72"/>
      <c r="D328" s="73"/>
      <c r="E328" s="71"/>
      <c r="F328" s="72"/>
      <c r="G328" s="74"/>
      <c r="H328" s="241"/>
      <c r="I328" s="242"/>
      <c r="J328" s="242"/>
      <c r="K328" s="242"/>
      <c r="L328" s="243"/>
      <c r="M328" s="244"/>
      <c r="N328" s="244"/>
      <c r="O328" s="244"/>
    </row>
    <row r="329" spans="1:15" ht="15" x14ac:dyDescent="0.25">
      <c r="A329" s="71"/>
      <c r="B329" s="71"/>
      <c r="C329" s="72"/>
      <c r="D329" s="73"/>
      <c r="E329" s="71"/>
      <c r="F329" s="72"/>
      <c r="G329" s="74"/>
      <c r="H329" s="241"/>
      <c r="I329" s="242"/>
      <c r="J329" s="242"/>
      <c r="K329" s="242"/>
      <c r="L329" s="243"/>
      <c r="M329" s="244"/>
      <c r="N329" s="244"/>
      <c r="O329" s="244"/>
    </row>
    <row r="330" spans="1:15" ht="15" x14ac:dyDescent="0.25">
      <c r="A330" s="71"/>
      <c r="B330" s="71"/>
      <c r="C330" s="72"/>
      <c r="D330" s="73"/>
      <c r="E330" s="71"/>
      <c r="F330" s="72"/>
      <c r="G330" s="74"/>
      <c r="H330" s="241"/>
      <c r="I330" s="242"/>
      <c r="J330" s="242"/>
      <c r="K330" s="242"/>
      <c r="L330" s="243"/>
      <c r="M330" s="244"/>
      <c r="N330" s="244"/>
      <c r="O330" s="244"/>
    </row>
    <row r="331" spans="1:15" ht="15" x14ac:dyDescent="0.25">
      <c r="A331" s="71"/>
      <c r="B331" s="71"/>
      <c r="C331" s="72"/>
      <c r="D331" s="73"/>
      <c r="E331" s="71"/>
      <c r="F331" s="72"/>
      <c r="G331" s="74"/>
      <c r="H331" s="241"/>
      <c r="I331" s="242"/>
      <c r="J331" s="242"/>
      <c r="K331" s="242"/>
      <c r="L331" s="243"/>
      <c r="M331" s="244"/>
      <c r="N331" s="244"/>
      <c r="O331" s="244"/>
    </row>
    <row r="332" spans="1:15" ht="15" x14ac:dyDescent="0.25">
      <c r="A332" s="71"/>
      <c r="B332" s="71"/>
      <c r="C332" s="72"/>
      <c r="D332" s="73"/>
      <c r="E332" s="71"/>
      <c r="F332" s="72"/>
      <c r="G332" s="74"/>
      <c r="H332" s="241"/>
      <c r="I332" s="242"/>
      <c r="J332" s="242"/>
      <c r="K332" s="242"/>
      <c r="L332" s="243"/>
      <c r="M332" s="244"/>
      <c r="N332" s="244"/>
      <c r="O332" s="244"/>
    </row>
    <row r="333" spans="1:15" ht="15" x14ac:dyDescent="0.25">
      <c r="A333" s="71"/>
      <c r="B333" s="71"/>
      <c r="C333" s="72"/>
      <c r="D333" s="73"/>
      <c r="E333" s="71"/>
      <c r="F333" s="72"/>
      <c r="G333" s="74"/>
      <c r="H333" s="241"/>
      <c r="I333" s="242"/>
      <c r="J333" s="242"/>
      <c r="K333" s="242"/>
      <c r="L333" s="243"/>
      <c r="M333" s="244"/>
      <c r="N333" s="244"/>
      <c r="O333" s="244"/>
    </row>
    <row r="334" spans="1:15" ht="15" x14ac:dyDescent="0.25">
      <c r="A334" s="71"/>
      <c r="B334" s="71"/>
      <c r="C334" s="72"/>
      <c r="D334" s="73"/>
      <c r="E334" s="71"/>
      <c r="F334" s="72"/>
      <c r="G334" s="74"/>
      <c r="H334" s="241"/>
      <c r="I334" s="242"/>
      <c r="J334" s="242"/>
      <c r="K334" s="242"/>
      <c r="L334" s="243"/>
      <c r="M334" s="244"/>
      <c r="N334" s="244"/>
      <c r="O334" s="244"/>
    </row>
    <row r="335" spans="1:15" ht="15" x14ac:dyDescent="0.25">
      <c r="A335" s="71"/>
      <c r="B335" s="71"/>
      <c r="C335" s="72"/>
      <c r="D335" s="73"/>
      <c r="E335" s="71"/>
      <c r="F335" s="72"/>
      <c r="G335" s="74"/>
      <c r="H335" s="241"/>
      <c r="I335" s="242"/>
      <c r="J335" s="242"/>
      <c r="K335" s="242"/>
      <c r="L335" s="243"/>
      <c r="M335" s="244"/>
      <c r="N335" s="244"/>
      <c r="O335" s="244"/>
    </row>
    <row r="336" spans="1:15" ht="15" x14ac:dyDescent="0.25">
      <c r="A336" s="71"/>
      <c r="B336" s="71"/>
      <c r="C336" s="72"/>
      <c r="D336" s="73"/>
      <c r="E336" s="71"/>
      <c r="F336" s="72"/>
      <c r="G336" s="74"/>
      <c r="H336" s="241"/>
      <c r="I336" s="242"/>
      <c r="J336" s="242"/>
      <c r="K336" s="242"/>
      <c r="L336" s="243"/>
      <c r="M336" s="244"/>
      <c r="N336" s="244"/>
      <c r="O336" s="244"/>
    </row>
    <row r="337" spans="1:15" ht="15" x14ac:dyDescent="0.25">
      <c r="A337" s="71"/>
      <c r="B337" s="71"/>
      <c r="C337" s="72"/>
      <c r="D337" s="73"/>
      <c r="E337" s="71"/>
      <c r="F337" s="72"/>
      <c r="G337" s="74"/>
      <c r="H337" s="241"/>
      <c r="I337" s="242"/>
      <c r="J337" s="242"/>
      <c r="K337" s="242"/>
      <c r="L337" s="243"/>
      <c r="M337" s="244"/>
      <c r="N337" s="244"/>
      <c r="O337" s="244"/>
    </row>
    <row r="338" spans="1:15" ht="15" x14ac:dyDescent="0.25">
      <c r="A338" s="71"/>
      <c r="B338" s="71"/>
      <c r="C338" s="72"/>
      <c r="D338" s="73"/>
      <c r="E338" s="71"/>
      <c r="F338" s="72"/>
      <c r="G338" s="74"/>
      <c r="H338" s="241"/>
      <c r="I338" s="242"/>
      <c r="J338" s="242"/>
      <c r="K338" s="242"/>
      <c r="L338" s="243"/>
      <c r="M338" s="244"/>
      <c r="N338" s="244"/>
      <c r="O338" s="244"/>
    </row>
    <row r="339" spans="1:15" ht="15" x14ac:dyDescent="0.25">
      <c r="A339" s="71"/>
      <c r="B339" s="71"/>
      <c r="C339" s="72"/>
      <c r="D339" s="73"/>
      <c r="E339" s="71"/>
      <c r="F339" s="72"/>
      <c r="G339" s="74"/>
      <c r="H339" s="241"/>
      <c r="I339" s="242"/>
      <c r="J339" s="242"/>
      <c r="K339" s="242"/>
      <c r="L339" s="243"/>
      <c r="M339" s="244"/>
      <c r="N339" s="244"/>
      <c r="O339" s="244"/>
    </row>
    <row r="340" spans="1:15" ht="15" x14ac:dyDescent="0.25">
      <c r="A340" s="71"/>
      <c r="B340" s="71"/>
      <c r="C340" s="72"/>
      <c r="D340" s="73"/>
      <c r="E340" s="71"/>
      <c r="F340" s="72"/>
      <c r="G340" s="74"/>
      <c r="H340" s="241"/>
      <c r="I340" s="242"/>
      <c r="J340" s="242"/>
      <c r="K340" s="242"/>
      <c r="L340" s="243"/>
      <c r="M340" s="244"/>
      <c r="N340" s="244"/>
      <c r="O340" s="244"/>
    </row>
    <row r="341" spans="1:15" ht="15" x14ac:dyDescent="0.25">
      <c r="A341" s="71"/>
      <c r="B341" s="71"/>
      <c r="C341" s="72"/>
      <c r="D341" s="73"/>
      <c r="E341" s="71"/>
      <c r="F341" s="72"/>
      <c r="G341" s="74"/>
      <c r="H341" s="241"/>
      <c r="I341" s="242"/>
      <c r="J341" s="242"/>
      <c r="K341" s="242"/>
      <c r="L341" s="243"/>
      <c r="M341" s="244"/>
      <c r="N341" s="244"/>
      <c r="O341" s="244"/>
    </row>
    <row r="342" spans="1:15" ht="15" x14ac:dyDescent="0.25">
      <c r="A342" s="71"/>
      <c r="B342" s="71"/>
      <c r="C342" s="72"/>
      <c r="D342" s="73"/>
      <c r="E342" s="71"/>
      <c r="F342" s="72"/>
      <c r="G342" s="74"/>
      <c r="H342" s="241"/>
      <c r="I342" s="242"/>
      <c r="J342" s="242"/>
      <c r="K342" s="242"/>
      <c r="L342" s="243"/>
      <c r="M342" s="244"/>
      <c r="N342" s="244"/>
      <c r="O342" s="244"/>
    </row>
    <row r="343" spans="1:15" ht="15" x14ac:dyDescent="0.25">
      <c r="A343" s="71"/>
      <c r="B343" s="71"/>
      <c r="C343" s="72"/>
      <c r="D343" s="73"/>
      <c r="E343" s="71"/>
      <c r="F343" s="72"/>
      <c r="G343" s="74"/>
      <c r="H343" s="241"/>
      <c r="I343" s="242"/>
      <c r="J343" s="242"/>
      <c r="K343" s="242"/>
      <c r="L343" s="243"/>
      <c r="M343" s="244"/>
      <c r="N343" s="244"/>
      <c r="O343" s="244"/>
    </row>
    <row r="344" spans="1:15" ht="15" x14ac:dyDescent="0.25">
      <c r="A344" s="71"/>
      <c r="B344" s="71"/>
      <c r="C344" s="72"/>
      <c r="D344" s="73"/>
      <c r="E344" s="71"/>
      <c r="F344" s="72"/>
      <c r="G344" s="74"/>
      <c r="H344" s="241"/>
      <c r="I344" s="242"/>
      <c r="J344" s="242"/>
      <c r="K344" s="242"/>
      <c r="L344" s="243"/>
      <c r="M344" s="244"/>
      <c r="N344" s="244"/>
      <c r="O344" s="244"/>
    </row>
    <row r="345" spans="1:15" ht="15" x14ac:dyDescent="0.25">
      <c r="A345" s="71"/>
      <c r="B345" s="71"/>
      <c r="C345" s="72"/>
      <c r="D345" s="73"/>
      <c r="E345" s="71"/>
      <c r="F345" s="72"/>
      <c r="G345" s="74"/>
      <c r="H345" s="241"/>
      <c r="I345" s="242"/>
      <c r="J345" s="242"/>
      <c r="K345" s="242"/>
      <c r="L345" s="243"/>
      <c r="M345" s="244"/>
      <c r="N345" s="244"/>
      <c r="O345" s="244"/>
    </row>
    <row r="346" spans="1:15" ht="15" x14ac:dyDescent="0.25">
      <c r="A346" s="71"/>
      <c r="B346" s="71"/>
      <c r="C346" s="72"/>
      <c r="D346" s="73"/>
      <c r="E346" s="71"/>
      <c r="F346" s="72"/>
      <c r="G346" s="74"/>
      <c r="H346" s="241"/>
      <c r="I346" s="242"/>
      <c r="J346" s="242"/>
      <c r="K346" s="242"/>
      <c r="L346" s="243"/>
      <c r="M346" s="244"/>
      <c r="N346" s="244"/>
      <c r="O346" s="244"/>
    </row>
    <row r="347" spans="1:15" ht="15" x14ac:dyDescent="0.25">
      <c r="A347" s="71"/>
      <c r="B347" s="71"/>
      <c r="C347" s="72"/>
      <c r="D347" s="73"/>
      <c r="E347" s="71"/>
      <c r="F347" s="72"/>
      <c r="G347" s="74"/>
      <c r="H347" s="241"/>
      <c r="I347" s="242"/>
      <c r="J347" s="242"/>
      <c r="K347" s="242"/>
      <c r="L347" s="243"/>
      <c r="M347" s="244"/>
      <c r="N347" s="244"/>
      <c r="O347" s="244"/>
    </row>
    <row r="348" spans="1:15" ht="15" x14ac:dyDescent="0.25">
      <c r="A348" s="71"/>
      <c r="B348" s="71"/>
      <c r="C348" s="72"/>
      <c r="D348" s="73"/>
      <c r="E348" s="71"/>
      <c r="F348" s="72"/>
      <c r="G348" s="74"/>
      <c r="H348" s="241"/>
      <c r="I348" s="242"/>
      <c r="J348" s="242"/>
      <c r="K348" s="242"/>
      <c r="L348" s="243"/>
      <c r="M348" s="244"/>
      <c r="N348" s="244"/>
      <c r="O348" s="244"/>
    </row>
    <row r="349" spans="1:15" ht="15" x14ac:dyDescent="0.25">
      <c r="A349" s="71"/>
      <c r="B349" s="71"/>
      <c r="C349" s="72"/>
      <c r="D349" s="73"/>
      <c r="E349" s="71"/>
      <c r="F349" s="72"/>
      <c r="G349" s="74"/>
      <c r="H349" s="241"/>
      <c r="I349" s="242"/>
      <c r="J349" s="242"/>
      <c r="K349" s="242"/>
      <c r="L349" s="243"/>
      <c r="M349" s="244"/>
      <c r="N349" s="244"/>
      <c r="O349" s="244"/>
    </row>
    <row r="350" spans="1:15" ht="15" x14ac:dyDescent="0.25">
      <c r="A350" s="71"/>
      <c r="B350" s="71"/>
      <c r="C350" s="72"/>
      <c r="D350" s="73"/>
      <c r="E350" s="71"/>
      <c r="F350" s="72"/>
      <c r="G350" s="74"/>
      <c r="H350" s="241"/>
      <c r="I350" s="242"/>
      <c r="J350" s="242"/>
      <c r="K350" s="242"/>
      <c r="L350" s="243"/>
      <c r="M350" s="244"/>
      <c r="N350" s="244"/>
      <c r="O350" s="244"/>
    </row>
    <row r="351" spans="1:15" ht="15" x14ac:dyDescent="0.25">
      <c r="A351" s="71"/>
      <c r="B351" s="71"/>
      <c r="C351" s="72"/>
      <c r="D351" s="73"/>
      <c r="E351" s="71"/>
      <c r="F351" s="72"/>
      <c r="G351" s="74"/>
      <c r="H351" s="241"/>
      <c r="I351" s="242"/>
      <c r="J351" s="242"/>
      <c r="K351" s="242"/>
      <c r="L351" s="243"/>
      <c r="M351" s="244"/>
      <c r="N351" s="244"/>
      <c r="O351" s="244"/>
    </row>
    <row r="352" spans="1:15" ht="15" x14ac:dyDescent="0.25">
      <c r="A352" s="71"/>
      <c r="B352" s="71"/>
      <c r="C352" s="72"/>
      <c r="D352" s="73"/>
      <c r="E352" s="71"/>
      <c r="F352" s="72"/>
      <c r="G352" s="74"/>
      <c r="H352" s="241"/>
      <c r="I352" s="242"/>
      <c r="J352" s="242"/>
      <c r="K352" s="242"/>
      <c r="L352" s="243"/>
      <c r="M352" s="244"/>
      <c r="N352" s="244"/>
      <c r="O352" s="244"/>
    </row>
    <row r="353" spans="1:15" ht="15" x14ac:dyDescent="0.25">
      <c r="A353" s="71"/>
      <c r="B353" s="71"/>
      <c r="C353" s="72"/>
      <c r="D353" s="73"/>
      <c r="E353" s="71"/>
      <c r="F353" s="72"/>
      <c r="G353" s="74"/>
      <c r="H353" s="241"/>
      <c r="I353" s="242"/>
      <c r="J353" s="242"/>
      <c r="K353" s="242"/>
      <c r="L353" s="243"/>
      <c r="M353" s="244"/>
      <c r="N353" s="244"/>
      <c r="O353" s="244"/>
    </row>
    <row r="354" spans="1:15" ht="15" x14ac:dyDescent="0.25">
      <c r="A354" s="71"/>
      <c r="B354" s="71"/>
      <c r="C354" s="72"/>
      <c r="D354" s="73"/>
      <c r="E354" s="71"/>
      <c r="F354" s="72"/>
      <c r="G354" s="74"/>
      <c r="H354" s="241"/>
      <c r="I354" s="242"/>
      <c r="J354" s="242"/>
      <c r="K354" s="242"/>
      <c r="L354" s="243"/>
      <c r="M354" s="244"/>
      <c r="N354" s="244"/>
      <c r="O354" s="244"/>
    </row>
    <row r="355" spans="1:15" ht="15" x14ac:dyDescent="0.25">
      <c r="A355" s="71"/>
      <c r="B355" s="71"/>
      <c r="C355" s="72"/>
      <c r="D355" s="73"/>
      <c r="E355" s="71"/>
      <c r="F355" s="72"/>
      <c r="G355" s="74"/>
      <c r="H355" s="241"/>
      <c r="I355" s="242"/>
      <c r="J355" s="242"/>
      <c r="K355" s="242"/>
      <c r="L355" s="243"/>
      <c r="M355" s="244"/>
      <c r="N355" s="244"/>
      <c r="O355" s="244"/>
    </row>
    <row r="356" spans="1:15" ht="15" x14ac:dyDescent="0.25">
      <c r="A356" s="71"/>
      <c r="B356" s="71"/>
      <c r="C356" s="72"/>
      <c r="D356" s="73"/>
      <c r="E356" s="71"/>
      <c r="F356" s="72"/>
      <c r="G356" s="74"/>
      <c r="H356" s="241"/>
      <c r="I356" s="242"/>
      <c r="J356" s="242"/>
      <c r="K356" s="242"/>
      <c r="L356" s="243"/>
      <c r="M356" s="244"/>
      <c r="N356" s="244"/>
      <c r="O356" s="244"/>
    </row>
    <row r="357" spans="1:15" ht="15" x14ac:dyDescent="0.25">
      <c r="A357" s="71"/>
      <c r="B357" s="71"/>
      <c r="C357" s="72"/>
      <c r="D357" s="73"/>
      <c r="E357" s="71"/>
      <c r="F357" s="72"/>
      <c r="G357" s="74"/>
      <c r="H357" s="241"/>
      <c r="I357" s="242"/>
      <c r="J357" s="242"/>
      <c r="K357" s="242"/>
      <c r="L357" s="243"/>
      <c r="M357" s="244"/>
      <c r="N357" s="244"/>
      <c r="O357" s="244"/>
    </row>
    <row r="358" spans="1:15" ht="15" x14ac:dyDescent="0.25">
      <c r="A358" s="71"/>
      <c r="B358" s="71"/>
      <c r="C358" s="72"/>
      <c r="D358" s="73"/>
      <c r="E358" s="71"/>
      <c r="F358" s="72"/>
      <c r="G358" s="74"/>
      <c r="H358" s="241"/>
      <c r="I358" s="242"/>
      <c r="J358" s="242"/>
      <c r="K358" s="242"/>
      <c r="L358" s="243"/>
      <c r="M358" s="244"/>
      <c r="N358" s="244"/>
      <c r="O358" s="244"/>
    </row>
    <row r="359" spans="1:15" ht="15" x14ac:dyDescent="0.25">
      <c r="A359" s="71"/>
      <c r="B359" s="71"/>
      <c r="C359" s="72"/>
      <c r="D359" s="73"/>
      <c r="E359" s="71"/>
      <c r="F359" s="72"/>
      <c r="G359" s="74"/>
      <c r="H359" s="241"/>
      <c r="I359" s="242"/>
      <c r="J359" s="242"/>
      <c r="K359" s="242"/>
      <c r="L359" s="243"/>
      <c r="M359" s="244"/>
      <c r="N359" s="244"/>
      <c r="O359" s="244"/>
    </row>
    <row r="360" spans="1:15" ht="15" x14ac:dyDescent="0.25">
      <c r="A360" s="71"/>
      <c r="B360" s="71"/>
      <c r="C360" s="72"/>
      <c r="D360" s="73"/>
      <c r="E360" s="71"/>
      <c r="F360" s="72"/>
      <c r="G360" s="74"/>
      <c r="H360" s="241"/>
      <c r="I360" s="242"/>
      <c r="J360" s="242"/>
      <c r="K360" s="242"/>
      <c r="L360" s="243"/>
      <c r="M360" s="244"/>
      <c r="N360" s="244"/>
      <c r="O360" s="244"/>
    </row>
    <row r="361" spans="1:15" ht="15" x14ac:dyDescent="0.25">
      <c r="A361" s="71"/>
      <c r="B361" s="71"/>
      <c r="C361" s="72"/>
      <c r="D361" s="73"/>
      <c r="E361" s="71"/>
      <c r="F361" s="72"/>
      <c r="G361" s="74"/>
      <c r="H361" s="241"/>
      <c r="I361" s="242"/>
      <c r="J361" s="242"/>
      <c r="K361" s="242"/>
      <c r="L361" s="243"/>
      <c r="M361" s="244"/>
      <c r="N361" s="244"/>
      <c r="O361" s="244"/>
    </row>
    <row r="362" spans="1:15" ht="15" x14ac:dyDescent="0.25">
      <c r="A362" s="71"/>
      <c r="B362" s="71"/>
      <c r="C362" s="72"/>
      <c r="D362" s="73"/>
      <c r="E362" s="71"/>
      <c r="F362" s="72"/>
      <c r="G362" s="74"/>
      <c r="H362" s="241"/>
      <c r="I362" s="242"/>
      <c r="J362" s="242"/>
      <c r="K362" s="242"/>
      <c r="L362" s="243"/>
      <c r="M362" s="244"/>
      <c r="N362" s="244"/>
      <c r="O362" s="244"/>
    </row>
    <row r="363" spans="1:15" ht="15" x14ac:dyDescent="0.25">
      <c r="A363" s="71"/>
      <c r="B363" s="71"/>
      <c r="C363" s="72"/>
      <c r="D363" s="73"/>
      <c r="E363" s="71"/>
      <c r="F363" s="72"/>
      <c r="G363" s="74"/>
      <c r="H363" s="241"/>
      <c r="I363" s="242"/>
      <c r="J363" s="242"/>
      <c r="K363" s="242"/>
      <c r="L363" s="243"/>
      <c r="M363" s="244"/>
      <c r="N363" s="244"/>
      <c r="O363" s="244"/>
    </row>
    <row r="364" spans="1:15" ht="15" x14ac:dyDescent="0.25">
      <c r="A364" s="71"/>
      <c r="B364" s="71"/>
      <c r="C364" s="72"/>
      <c r="D364" s="73"/>
      <c r="E364" s="71"/>
      <c r="F364" s="72"/>
      <c r="G364" s="74"/>
      <c r="H364" s="241"/>
      <c r="I364" s="242"/>
      <c r="J364" s="242"/>
      <c r="K364" s="242"/>
      <c r="L364" s="243"/>
      <c r="M364" s="244"/>
      <c r="N364" s="244"/>
      <c r="O364" s="244"/>
    </row>
    <row r="365" spans="1:15" ht="15" x14ac:dyDescent="0.25">
      <c r="A365" s="71"/>
      <c r="B365" s="71"/>
      <c r="C365" s="72"/>
      <c r="D365" s="73"/>
      <c r="E365" s="71"/>
      <c r="F365" s="72"/>
      <c r="G365" s="74"/>
      <c r="H365" s="241"/>
      <c r="I365" s="242"/>
      <c r="J365" s="242"/>
      <c r="K365" s="242"/>
      <c r="L365" s="243"/>
      <c r="M365" s="244"/>
      <c r="N365" s="244"/>
      <c r="O365" s="244"/>
    </row>
    <row r="366" spans="1:15" ht="15" x14ac:dyDescent="0.25">
      <c r="A366" s="71"/>
      <c r="B366" s="71"/>
      <c r="C366" s="72"/>
      <c r="D366" s="73"/>
      <c r="E366" s="71"/>
      <c r="F366" s="72"/>
      <c r="G366" s="74"/>
      <c r="H366" s="241"/>
      <c r="I366" s="242"/>
      <c r="J366" s="242"/>
      <c r="K366" s="242"/>
      <c r="L366" s="243"/>
      <c r="M366" s="244"/>
      <c r="N366" s="244"/>
      <c r="O366" s="244"/>
    </row>
    <row r="367" spans="1:15" ht="15" x14ac:dyDescent="0.25">
      <c r="A367" s="71"/>
      <c r="B367" s="71"/>
      <c r="C367" s="72"/>
      <c r="D367" s="73"/>
      <c r="E367" s="71"/>
      <c r="F367" s="72"/>
      <c r="G367" s="74"/>
      <c r="H367" s="241"/>
      <c r="I367" s="242"/>
      <c r="J367" s="242"/>
      <c r="K367" s="242"/>
      <c r="L367" s="243"/>
      <c r="M367" s="244"/>
      <c r="N367" s="244"/>
      <c r="O367" s="244"/>
    </row>
    <row r="368" spans="1:15" ht="15" x14ac:dyDescent="0.25">
      <c r="A368" s="71"/>
      <c r="B368" s="71"/>
      <c r="C368" s="72"/>
      <c r="D368" s="73"/>
      <c r="E368" s="71"/>
      <c r="F368" s="72"/>
      <c r="G368" s="74"/>
      <c r="H368" s="241"/>
      <c r="I368" s="242"/>
      <c r="J368" s="242"/>
      <c r="K368" s="242"/>
      <c r="L368" s="243"/>
      <c r="M368" s="244"/>
      <c r="N368" s="244"/>
      <c r="O368" s="244"/>
    </row>
    <row r="369" spans="1:15" ht="15" x14ac:dyDescent="0.25">
      <c r="A369" s="71"/>
      <c r="B369" s="71"/>
      <c r="C369" s="72"/>
      <c r="D369" s="73"/>
      <c r="E369" s="71"/>
      <c r="F369" s="72"/>
      <c r="G369" s="74"/>
      <c r="H369" s="241"/>
      <c r="I369" s="242"/>
      <c r="J369" s="242"/>
      <c r="K369" s="242"/>
      <c r="L369" s="243"/>
      <c r="M369" s="244"/>
      <c r="N369" s="244"/>
      <c r="O369" s="244"/>
    </row>
    <row r="370" spans="1:15" ht="15" x14ac:dyDescent="0.25">
      <c r="A370" s="71"/>
      <c r="B370" s="71"/>
      <c r="C370" s="72"/>
      <c r="D370" s="73"/>
      <c r="E370" s="71"/>
      <c r="F370" s="72"/>
      <c r="G370" s="74"/>
      <c r="H370" s="241"/>
      <c r="I370" s="242"/>
      <c r="J370" s="242"/>
      <c r="K370" s="242"/>
      <c r="L370" s="243"/>
      <c r="M370" s="244"/>
      <c r="N370" s="244"/>
      <c r="O370" s="244"/>
    </row>
    <row r="371" spans="1:15" ht="15" x14ac:dyDescent="0.25">
      <c r="A371" s="71"/>
      <c r="B371" s="71"/>
      <c r="C371" s="72"/>
      <c r="D371" s="73"/>
      <c r="E371" s="71"/>
      <c r="F371" s="72"/>
      <c r="G371" s="74"/>
      <c r="H371" s="241"/>
      <c r="I371" s="242"/>
      <c r="J371" s="242"/>
      <c r="K371" s="242"/>
      <c r="L371" s="243"/>
      <c r="M371" s="244"/>
      <c r="N371" s="244"/>
      <c r="O371" s="244"/>
    </row>
    <row r="372" spans="1:15" ht="15" x14ac:dyDescent="0.25">
      <c r="A372" s="71"/>
      <c r="B372" s="71"/>
      <c r="C372" s="72"/>
      <c r="D372" s="73"/>
      <c r="E372" s="71"/>
      <c r="F372" s="72"/>
      <c r="G372" s="74"/>
      <c r="H372" s="241"/>
      <c r="I372" s="242"/>
      <c r="J372" s="242"/>
      <c r="K372" s="242"/>
      <c r="L372" s="243"/>
      <c r="M372" s="244"/>
      <c r="N372" s="244"/>
      <c r="O372" s="244"/>
    </row>
    <row r="373" spans="1:15" ht="15" x14ac:dyDescent="0.25">
      <c r="A373" s="71"/>
      <c r="B373" s="71"/>
      <c r="C373" s="72"/>
      <c r="D373" s="73"/>
      <c r="E373" s="71"/>
      <c r="F373" s="72"/>
      <c r="G373" s="74"/>
      <c r="H373" s="241"/>
      <c r="I373" s="242"/>
      <c r="J373" s="242"/>
      <c r="K373" s="242"/>
      <c r="L373" s="243"/>
      <c r="M373" s="244"/>
      <c r="N373" s="244"/>
      <c r="O373" s="244"/>
    </row>
    <row r="374" spans="1:15" ht="15" x14ac:dyDescent="0.25">
      <c r="A374" s="71"/>
      <c r="B374" s="71"/>
      <c r="C374" s="72"/>
      <c r="D374" s="73"/>
      <c r="E374" s="71"/>
      <c r="F374" s="72"/>
      <c r="G374" s="74"/>
      <c r="H374" s="241"/>
      <c r="I374" s="242"/>
      <c r="J374" s="242"/>
      <c r="K374" s="242"/>
      <c r="L374" s="243"/>
      <c r="M374" s="244"/>
      <c r="N374" s="244"/>
      <c r="O374" s="244"/>
    </row>
    <row r="375" spans="1:15" ht="15" x14ac:dyDescent="0.25">
      <c r="A375" s="71"/>
      <c r="B375" s="71"/>
      <c r="C375" s="72"/>
      <c r="D375" s="73"/>
      <c r="E375" s="71"/>
      <c r="F375" s="72"/>
      <c r="G375" s="74"/>
      <c r="H375" s="241"/>
      <c r="I375" s="242"/>
      <c r="J375" s="242"/>
      <c r="K375" s="242"/>
      <c r="L375" s="243"/>
      <c r="M375" s="244"/>
      <c r="N375" s="244"/>
      <c r="O375" s="244"/>
    </row>
    <row r="376" spans="1:15" ht="15" x14ac:dyDescent="0.25">
      <c r="A376" s="71"/>
      <c r="B376" s="71"/>
      <c r="C376" s="72"/>
      <c r="D376" s="73"/>
      <c r="E376" s="71"/>
      <c r="F376" s="72"/>
      <c r="G376" s="74"/>
      <c r="H376" s="241"/>
      <c r="I376" s="242"/>
      <c r="J376" s="242"/>
      <c r="K376" s="242"/>
      <c r="L376" s="243"/>
      <c r="M376" s="244"/>
      <c r="N376" s="244"/>
      <c r="O376" s="244"/>
    </row>
    <row r="377" spans="1:15" ht="15" x14ac:dyDescent="0.25">
      <c r="A377" s="71"/>
      <c r="B377" s="71"/>
      <c r="C377" s="72"/>
      <c r="D377" s="73"/>
      <c r="E377" s="71"/>
      <c r="F377" s="72"/>
      <c r="G377" s="74"/>
      <c r="H377" s="241"/>
      <c r="I377" s="242"/>
      <c r="J377" s="242"/>
      <c r="K377" s="242"/>
      <c r="L377" s="243"/>
      <c r="M377" s="244"/>
      <c r="N377" s="244"/>
      <c r="O377" s="244"/>
    </row>
    <row r="378" spans="1:15" ht="15" x14ac:dyDescent="0.25">
      <c r="A378" s="71"/>
      <c r="B378" s="71"/>
      <c r="C378" s="72"/>
      <c r="D378" s="73"/>
      <c r="E378" s="71"/>
      <c r="F378" s="72"/>
      <c r="G378" s="74"/>
      <c r="H378" s="241"/>
      <c r="I378" s="242"/>
      <c r="J378" s="242"/>
      <c r="K378" s="242"/>
      <c r="L378" s="243"/>
      <c r="M378" s="244"/>
      <c r="N378" s="244"/>
      <c r="O378" s="244"/>
    </row>
    <row r="379" spans="1:15" ht="15" x14ac:dyDescent="0.25">
      <c r="A379" s="71"/>
      <c r="B379" s="71"/>
      <c r="C379" s="72"/>
      <c r="D379" s="73"/>
      <c r="E379" s="71"/>
      <c r="F379" s="72"/>
      <c r="G379" s="74"/>
      <c r="H379" s="241"/>
      <c r="I379" s="242"/>
      <c r="J379" s="242"/>
      <c r="K379" s="242"/>
      <c r="L379" s="243"/>
      <c r="M379" s="244"/>
      <c r="N379" s="244"/>
      <c r="O379" s="244"/>
    </row>
    <row r="380" spans="1:15" ht="15" x14ac:dyDescent="0.25">
      <c r="A380" s="71"/>
      <c r="B380" s="71"/>
      <c r="C380" s="72"/>
      <c r="D380" s="73"/>
      <c r="E380" s="71"/>
      <c r="F380" s="72"/>
      <c r="G380" s="74"/>
      <c r="H380" s="241"/>
      <c r="I380" s="242"/>
      <c r="J380" s="242"/>
      <c r="K380" s="242"/>
      <c r="L380" s="243"/>
      <c r="M380" s="244"/>
      <c r="N380" s="244"/>
      <c r="O380" s="244"/>
    </row>
    <row r="381" spans="1:15" ht="15" x14ac:dyDescent="0.25">
      <c r="A381" s="71"/>
      <c r="B381" s="71"/>
      <c r="C381" s="72"/>
      <c r="D381" s="73"/>
      <c r="E381" s="71"/>
      <c r="F381" s="72"/>
      <c r="G381" s="74"/>
      <c r="H381" s="241"/>
      <c r="I381" s="242"/>
      <c r="J381" s="242"/>
      <c r="K381" s="242"/>
      <c r="L381" s="243"/>
      <c r="M381" s="244"/>
      <c r="N381" s="244"/>
      <c r="O381" s="244"/>
    </row>
    <row r="382" spans="1:15" ht="15" x14ac:dyDescent="0.25">
      <c r="A382" s="71"/>
      <c r="B382" s="71"/>
      <c r="C382" s="72"/>
      <c r="D382" s="73"/>
      <c r="E382" s="71"/>
      <c r="F382" s="72"/>
      <c r="G382" s="74"/>
      <c r="H382" s="241"/>
      <c r="I382" s="242"/>
      <c r="J382" s="242"/>
      <c r="K382" s="242"/>
      <c r="L382" s="243"/>
      <c r="M382" s="244"/>
      <c r="N382" s="244"/>
      <c r="O382" s="244"/>
    </row>
    <row r="383" spans="1:15" ht="15" x14ac:dyDescent="0.25">
      <c r="A383" s="71"/>
      <c r="B383" s="71"/>
      <c r="C383" s="72"/>
      <c r="D383" s="73"/>
      <c r="E383" s="71"/>
      <c r="F383" s="72"/>
      <c r="G383" s="74"/>
      <c r="H383" s="241"/>
      <c r="I383" s="242"/>
      <c r="J383" s="242"/>
      <c r="K383" s="242"/>
      <c r="L383" s="243"/>
      <c r="M383" s="244"/>
      <c r="N383" s="244"/>
      <c r="O383" s="244"/>
    </row>
    <row r="384" spans="1:15" ht="15" x14ac:dyDescent="0.25">
      <c r="A384" s="71"/>
      <c r="B384" s="71"/>
      <c r="C384" s="72"/>
      <c r="D384" s="73"/>
      <c r="E384" s="71"/>
      <c r="F384" s="72"/>
      <c r="G384" s="74"/>
      <c r="H384" s="241"/>
      <c r="I384" s="242"/>
      <c r="J384" s="242"/>
      <c r="K384" s="242"/>
      <c r="L384" s="243"/>
      <c r="M384" s="244"/>
      <c r="N384" s="244"/>
      <c r="O384" s="244"/>
    </row>
    <row r="385" spans="1:15" ht="15" x14ac:dyDescent="0.25">
      <c r="A385" s="71"/>
      <c r="B385" s="71"/>
      <c r="C385" s="72"/>
      <c r="D385" s="73"/>
      <c r="E385" s="71"/>
      <c r="F385" s="72"/>
      <c r="G385" s="74"/>
      <c r="H385" s="241"/>
      <c r="I385" s="242"/>
      <c r="J385" s="242"/>
      <c r="K385" s="242"/>
      <c r="L385" s="243"/>
      <c r="M385" s="244"/>
      <c r="N385" s="244"/>
      <c r="O385" s="244"/>
    </row>
    <row r="386" spans="1:15" ht="15" x14ac:dyDescent="0.25">
      <c r="A386" s="71"/>
      <c r="B386" s="71"/>
      <c r="C386" s="72"/>
      <c r="D386" s="73"/>
      <c r="E386" s="71"/>
      <c r="F386" s="72"/>
      <c r="G386" s="74"/>
      <c r="H386" s="241"/>
      <c r="I386" s="242"/>
      <c r="J386" s="242"/>
      <c r="K386" s="242"/>
      <c r="L386" s="243"/>
      <c r="M386" s="244"/>
      <c r="N386" s="244"/>
      <c r="O386" s="244"/>
    </row>
    <row r="387" spans="1:15" ht="15" x14ac:dyDescent="0.25">
      <c r="A387" s="71"/>
      <c r="B387" s="71"/>
      <c r="C387" s="72"/>
      <c r="D387" s="73"/>
      <c r="E387" s="71"/>
      <c r="F387" s="72"/>
      <c r="G387" s="74"/>
      <c r="H387" s="241"/>
      <c r="I387" s="242"/>
      <c r="J387" s="242"/>
      <c r="K387" s="242"/>
      <c r="L387" s="243"/>
      <c r="M387" s="244"/>
      <c r="N387" s="244"/>
      <c r="O387" s="244"/>
    </row>
    <row r="388" spans="1:15" ht="15" x14ac:dyDescent="0.25">
      <c r="A388" s="71"/>
      <c r="B388" s="71"/>
      <c r="C388" s="72"/>
      <c r="D388" s="73"/>
      <c r="E388" s="71"/>
      <c r="F388" s="72"/>
      <c r="G388" s="74"/>
      <c r="H388" s="241"/>
      <c r="I388" s="242"/>
      <c r="J388" s="242"/>
      <c r="K388" s="242"/>
      <c r="L388" s="243"/>
      <c r="M388" s="244"/>
      <c r="N388" s="244"/>
      <c r="O388" s="244"/>
    </row>
    <row r="389" spans="1:15" ht="15" x14ac:dyDescent="0.25">
      <c r="A389" s="71"/>
      <c r="B389" s="71"/>
      <c r="C389" s="72"/>
      <c r="D389" s="73"/>
      <c r="E389" s="71"/>
      <c r="F389" s="72"/>
      <c r="G389" s="74"/>
      <c r="H389" s="241"/>
      <c r="I389" s="242"/>
      <c r="J389" s="242"/>
      <c r="K389" s="242"/>
      <c r="L389" s="243"/>
      <c r="M389" s="244"/>
      <c r="N389" s="244"/>
      <c r="O389" s="244"/>
    </row>
    <row r="390" spans="1:15" ht="15" x14ac:dyDescent="0.25">
      <c r="A390" s="71"/>
      <c r="B390" s="71"/>
      <c r="C390" s="72"/>
      <c r="D390" s="73"/>
      <c r="E390" s="71"/>
      <c r="F390" s="72"/>
      <c r="G390" s="74"/>
      <c r="H390" s="241"/>
      <c r="I390" s="242"/>
      <c r="J390" s="242"/>
      <c r="K390" s="242"/>
      <c r="L390" s="243"/>
      <c r="M390" s="244"/>
      <c r="N390" s="244"/>
      <c r="O390" s="244"/>
    </row>
    <row r="391" spans="1:15" ht="15" x14ac:dyDescent="0.25">
      <c r="A391" s="71"/>
      <c r="B391" s="71"/>
      <c r="C391" s="72"/>
      <c r="D391" s="73"/>
      <c r="E391" s="71"/>
      <c r="F391" s="72"/>
      <c r="G391" s="74"/>
      <c r="H391" s="241"/>
      <c r="I391" s="242"/>
      <c r="J391" s="242"/>
      <c r="K391" s="242"/>
      <c r="L391" s="243"/>
      <c r="M391" s="244"/>
      <c r="N391" s="244"/>
      <c r="O391" s="244"/>
    </row>
    <row r="392" spans="1:15" ht="15" x14ac:dyDescent="0.25">
      <c r="A392" s="71"/>
      <c r="B392" s="71"/>
      <c r="C392" s="72"/>
      <c r="D392" s="73"/>
      <c r="E392" s="71"/>
      <c r="F392" s="72"/>
      <c r="G392" s="74"/>
      <c r="H392" s="241"/>
      <c r="I392" s="242"/>
      <c r="J392" s="242"/>
      <c r="K392" s="242"/>
      <c r="L392" s="243"/>
      <c r="M392" s="244"/>
      <c r="N392" s="244"/>
      <c r="O392" s="244"/>
    </row>
    <row r="393" spans="1:15" ht="15" x14ac:dyDescent="0.25">
      <c r="A393" s="71"/>
      <c r="B393" s="71"/>
      <c r="C393" s="72"/>
      <c r="D393" s="73"/>
      <c r="E393" s="71"/>
      <c r="F393" s="72"/>
      <c r="G393" s="74"/>
      <c r="H393" s="241"/>
      <c r="I393" s="242"/>
      <c r="J393" s="242"/>
      <c r="K393" s="242"/>
      <c r="L393" s="243"/>
      <c r="M393" s="244"/>
      <c r="N393" s="244"/>
      <c r="O393" s="244"/>
    </row>
    <row r="394" spans="1:15" ht="15" x14ac:dyDescent="0.25">
      <c r="A394" s="71"/>
      <c r="B394" s="71"/>
      <c r="C394" s="72"/>
      <c r="D394" s="73"/>
      <c r="E394" s="71"/>
      <c r="F394" s="72"/>
      <c r="G394" s="74"/>
      <c r="H394" s="241"/>
      <c r="I394" s="242"/>
      <c r="J394" s="242"/>
      <c r="K394" s="242"/>
      <c r="L394" s="243"/>
      <c r="M394" s="244"/>
      <c r="N394" s="244"/>
      <c r="O394" s="244"/>
    </row>
    <row r="395" spans="1:15" ht="15" x14ac:dyDescent="0.25">
      <c r="A395" s="71"/>
      <c r="B395" s="71"/>
      <c r="C395" s="72"/>
      <c r="D395" s="73"/>
      <c r="E395" s="71"/>
      <c r="F395" s="72"/>
      <c r="G395" s="74"/>
      <c r="H395" s="241"/>
      <c r="I395" s="242"/>
      <c r="J395" s="242"/>
      <c r="K395" s="242"/>
      <c r="L395" s="243"/>
      <c r="M395" s="244"/>
      <c r="N395" s="244"/>
      <c r="O395" s="244"/>
    </row>
    <row r="396" spans="1:15" ht="15" x14ac:dyDescent="0.25">
      <c r="A396" s="71"/>
      <c r="B396" s="71"/>
      <c r="C396" s="72"/>
      <c r="D396" s="73"/>
      <c r="E396" s="71"/>
      <c r="F396" s="72"/>
      <c r="G396" s="74"/>
      <c r="H396" s="241"/>
      <c r="I396" s="242"/>
      <c r="J396" s="242"/>
      <c r="K396" s="242"/>
      <c r="L396" s="243"/>
      <c r="M396" s="244"/>
      <c r="N396" s="244"/>
      <c r="O396" s="244"/>
    </row>
    <row r="397" spans="1:15" ht="15" x14ac:dyDescent="0.25">
      <c r="A397" s="71"/>
      <c r="B397" s="71"/>
      <c r="C397" s="72"/>
      <c r="D397" s="73"/>
      <c r="E397" s="71"/>
      <c r="F397" s="72"/>
      <c r="G397" s="74"/>
      <c r="H397" s="241"/>
      <c r="I397" s="242"/>
      <c r="J397" s="242"/>
      <c r="K397" s="242"/>
      <c r="L397" s="243"/>
      <c r="M397" s="244"/>
      <c r="N397" s="244"/>
      <c r="O397" s="244"/>
    </row>
    <row r="398" spans="1:15" ht="15" x14ac:dyDescent="0.25">
      <c r="A398" s="71"/>
      <c r="B398" s="71"/>
      <c r="C398" s="72"/>
      <c r="D398" s="73"/>
      <c r="E398" s="71"/>
      <c r="F398" s="72"/>
      <c r="G398" s="74"/>
      <c r="H398" s="241"/>
      <c r="I398" s="242"/>
      <c r="J398" s="242"/>
      <c r="K398" s="242"/>
      <c r="L398" s="243"/>
      <c r="M398" s="244"/>
      <c r="N398" s="244"/>
      <c r="O398" s="244"/>
    </row>
    <row r="399" spans="1:15" ht="15" x14ac:dyDescent="0.25">
      <c r="A399" s="71"/>
      <c r="B399" s="71"/>
      <c r="C399" s="72"/>
      <c r="D399" s="73"/>
      <c r="E399" s="71"/>
      <c r="F399" s="72"/>
      <c r="G399" s="74"/>
      <c r="H399" s="241"/>
      <c r="I399" s="242"/>
      <c r="J399" s="242"/>
      <c r="K399" s="242"/>
      <c r="L399" s="243"/>
      <c r="M399" s="244"/>
      <c r="N399" s="244"/>
      <c r="O399" s="244"/>
    </row>
    <row r="400" spans="1:15" ht="15" x14ac:dyDescent="0.25">
      <c r="A400" s="71"/>
      <c r="B400" s="71"/>
      <c r="C400" s="72"/>
      <c r="D400" s="73"/>
      <c r="E400" s="71"/>
      <c r="F400" s="72"/>
      <c r="G400" s="74"/>
      <c r="H400" s="241"/>
      <c r="I400" s="242"/>
      <c r="J400" s="242"/>
      <c r="K400" s="242"/>
      <c r="L400" s="243"/>
      <c r="M400" s="244"/>
      <c r="N400" s="244"/>
      <c r="O400" s="244"/>
    </row>
    <row r="401" spans="1:15" ht="15" x14ac:dyDescent="0.25">
      <c r="A401" s="71"/>
      <c r="B401" s="71"/>
      <c r="C401" s="72"/>
      <c r="D401" s="73"/>
      <c r="E401" s="71"/>
      <c r="F401" s="72"/>
      <c r="G401" s="74"/>
      <c r="H401" s="241"/>
      <c r="I401" s="242"/>
      <c r="J401" s="242"/>
      <c r="K401" s="242"/>
      <c r="L401" s="243"/>
      <c r="M401" s="244"/>
      <c r="N401" s="244"/>
      <c r="O401" s="244"/>
    </row>
    <row r="402" spans="1:15" ht="15" x14ac:dyDescent="0.25">
      <c r="A402" s="71"/>
      <c r="B402" s="71"/>
      <c r="C402" s="72"/>
      <c r="D402" s="73"/>
      <c r="E402" s="71"/>
      <c r="F402" s="72"/>
      <c r="G402" s="74"/>
      <c r="H402" s="241"/>
      <c r="I402" s="242"/>
      <c r="J402" s="242"/>
      <c r="K402" s="242"/>
      <c r="L402" s="243"/>
      <c r="M402" s="244"/>
      <c r="N402" s="244"/>
      <c r="O402" s="244"/>
    </row>
    <row r="403" spans="1:15" ht="15" x14ac:dyDescent="0.25">
      <c r="A403" s="71"/>
      <c r="B403" s="71"/>
      <c r="C403" s="72"/>
      <c r="D403" s="73"/>
      <c r="E403" s="71"/>
      <c r="F403" s="72"/>
      <c r="G403" s="74"/>
      <c r="H403" s="241"/>
      <c r="I403" s="242"/>
      <c r="J403" s="242"/>
      <c r="K403" s="242"/>
      <c r="L403" s="243"/>
      <c r="M403" s="244"/>
      <c r="N403" s="244"/>
      <c r="O403" s="244"/>
    </row>
    <row r="404" spans="1:15" ht="15" x14ac:dyDescent="0.25">
      <c r="A404" s="71"/>
      <c r="B404" s="71"/>
      <c r="C404" s="72"/>
      <c r="D404" s="73"/>
      <c r="E404" s="71"/>
      <c r="F404" s="72"/>
      <c r="G404" s="74"/>
      <c r="H404" s="241"/>
      <c r="I404" s="242"/>
      <c r="J404" s="242"/>
      <c r="K404" s="242"/>
      <c r="L404" s="243"/>
      <c r="M404" s="244"/>
      <c r="N404" s="244"/>
      <c r="O404" s="244"/>
    </row>
    <row r="405" spans="1:15" ht="15" x14ac:dyDescent="0.25">
      <c r="A405" s="71"/>
      <c r="B405" s="71"/>
      <c r="C405" s="72"/>
      <c r="D405" s="73"/>
      <c r="E405" s="71"/>
      <c r="F405" s="72"/>
      <c r="G405" s="74"/>
      <c r="H405" s="241"/>
      <c r="I405" s="242"/>
      <c r="J405" s="242"/>
      <c r="K405" s="242"/>
      <c r="L405" s="243"/>
      <c r="M405" s="244"/>
      <c r="N405" s="244"/>
      <c r="O405" s="244"/>
    </row>
    <row r="406" spans="1:15" ht="15" x14ac:dyDescent="0.25">
      <c r="A406" s="71"/>
      <c r="B406" s="71"/>
      <c r="C406" s="72"/>
      <c r="D406" s="73"/>
      <c r="E406" s="71"/>
      <c r="F406" s="72"/>
      <c r="G406" s="74"/>
      <c r="H406" s="241"/>
      <c r="I406" s="242"/>
      <c r="J406" s="242"/>
      <c r="K406" s="242"/>
      <c r="L406" s="243"/>
      <c r="M406" s="244"/>
      <c r="N406" s="244"/>
      <c r="O406" s="244"/>
    </row>
    <row r="407" spans="1:15" ht="15" x14ac:dyDescent="0.25">
      <c r="A407" s="71"/>
      <c r="B407" s="71"/>
      <c r="C407" s="72"/>
      <c r="D407" s="73"/>
      <c r="E407" s="71"/>
      <c r="F407" s="72"/>
      <c r="G407" s="74"/>
      <c r="H407" s="241"/>
      <c r="I407" s="242"/>
      <c r="J407" s="242"/>
      <c r="K407" s="242"/>
      <c r="L407" s="243"/>
      <c r="M407" s="244"/>
      <c r="N407" s="244"/>
      <c r="O407" s="244"/>
    </row>
    <row r="408" spans="1:15" ht="15" x14ac:dyDescent="0.25">
      <c r="A408" s="71"/>
      <c r="B408" s="71"/>
      <c r="C408" s="72"/>
      <c r="D408" s="73"/>
      <c r="E408" s="71"/>
      <c r="F408" s="72"/>
      <c r="G408" s="74"/>
      <c r="H408" s="241"/>
      <c r="I408" s="242"/>
      <c r="J408" s="242"/>
      <c r="K408" s="242"/>
      <c r="L408" s="243"/>
      <c r="M408" s="244"/>
      <c r="N408" s="244"/>
      <c r="O408" s="244"/>
    </row>
    <row r="409" spans="1:15" ht="15" x14ac:dyDescent="0.25">
      <c r="A409" s="71"/>
      <c r="B409" s="71"/>
      <c r="C409" s="72"/>
      <c r="D409" s="73"/>
      <c r="E409" s="71"/>
      <c r="F409" s="72"/>
      <c r="G409" s="74"/>
      <c r="H409" s="241"/>
      <c r="I409" s="242"/>
      <c r="J409" s="242"/>
      <c r="K409" s="242"/>
      <c r="L409" s="243"/>
      <c r="M409" s="244"/>
      <c r="N409" s="244"/>
      <c r="O409" s="244"/>
    </row>
    <row r="410" spans="1:15" ht="15" x14ac:dyDescent="0.25">
      <c r="A410" s="71"/>
      <c r="B410" s="71"/>
      <c r="C410" s="72"/>
      <c r="D410" s="73"/>
      <c r="E410" s="71"/>
      <c r="F410" s="72"/>
      <c r="G410" s="74"/>
      <c r="H410" s="241"/>
      <c r="I410" s="242"/>
      <c r="J410" s="242"/>
      <c r="K410" s="242"/>
      <c r="L410" s="243"/>
      <c r="M410" s="244"/>
      <c r="N410" s="244"/>
      <c r="O410" s="244"/>
    </row>
    <row r="411" spans="1:15" ht="15" x14ac:dyDescent="0.25">
      <c r="A411" s="71"/>
      <c r="B411" s="71"/>
      <c r="C411" s="72"/>
      <c r="D411" s="73"/>
      <c r="E411" s="71"/>
      <c r="F411" s="72"/>
      <c r="G411" s="74"/>
      <c r="H411" s="241"/>
      <c r="I411" s="242"/>
      <c r="J411" s="242"/>
      <c r="K411" s="242"/>
      <c r="L411" s="243"/>
      <c r="M411" s="244"/>
      <c r="N411" s="244"/>
      <c r="O411" s="244"/>
    </row>
    <row r="412" spans="1:15" ht="15" x14ac:dyDescent="0.25">
      <c r="A412" s="71"/>
      <c r="B412" s="71"/>
      <c r="C412" s="72"/>
      <c r="D412" s="73"/>
      <c r="E412" s="71"/>
      <c r="F412" s="72"/>
      <c r="G412" s="74"/>
      <c r="H412" s="241"/>
      <c r="I412" s="242"/>
      <c r="J412" s="242"/>
      <c r="K412" s="242"/>
      <c r="L412" s="243"/>
      <c r="M412" s="244"/>
      <c r="N412" s="244"/>
      <c r="O412" s="244"/>
    </row>
    <row r="413" spans="1:15" ht="15" x14ac:dyDescent="0.25">
      <c r="A413" s="71"/>
      <c r="B413" s="71"/>
      <c r="C413" s="72"/>
      <c r="D413" s="73"/>
      <c r="E413" s="71"/>
      <c r="F413" s="72"/>
      <c r="G413" s="74"/>
      <c r="H413" s="241"/>
      <c r="I413" s="242"/>
      <c r="J413" s="242"/>
      <c r="K413" s="242"/>
      <c r="L413" s="243"/>
      <c r="M413" s="244"/>
      <c r="N413" s="244"/>
      <c r="O413" s="244"/>
    </row>
    <row r="414" spans="1:15" ht="15" x14ac:dyDescent="0.25">
      <c r="A414" s="71"/>
      <c r="B414" s="71"/>
      <c r="C414" s="72"/>
      <c r="D414" s="73"/>
      <c r="E414" s="71"/>
      <c r="F414" s="72"/>
      <c r="G414" s="74"/>
      <c r="H414" s="241"/>
      <c r="I414" s="242"/>
      <c r="J414" s="242"/>
      <c r="K414" s="242"/>
      <c r="L414" s="243"/>
      <c r="M414" s="244"/>
      <c r="N414" s="244"/>
      <c r="O414" s="244"/>
    </row>
    <row r="415" spans="1:15" ht="15" x14ac:dyDescent="0.25">
      <c r="A415" s="71"/>
      <c r="B415" s="71"/>
      <c r="C415" s="72"/>
      <c r="D415" s="73"/>
      <c r="E415" s="71"/>
      <c r="F415" s="72"/>
      <c r="G415" s="74"/>
      <c r="H415" s="241"/>
      <c r="I415" s="242"/>
      <c r="J415" s="242"/>
      <c r="K415" s="242"/>
      <c r="L415" s="243"/>
      <c r="M415" s="244"/>
      <c r="N415" s="244"/>
      <c r="O415" s="244"/>
    </row>
    <row r="416" spans="1:15" ht="15" x14ac:dyDescent="0.25">
      <c r="A416" s="71"/>
      <c r="B416" s="71"/>
      <c r="C416" s="72"/>
      <c r="D416" s="73"/>
      <c r="E416" s="71"/>
      <c r="F416" s="72"/>
      <c r="G416" s="74"/>
      <c r="H416" s="241"/>
      <c r="I416" s="242"/>
      <c r="J416" s="242"/>
      <c r="K416" s="242"/>
      <c r="L416" s="243"/>
      <c r="M416" s="244"/>
      <c r="N416" s="244"/>
      <c r="O416" s="244"/>
    </row>
    <row r="417" spans="1:15" ht="15" x14ac:dyDescent="0.25">
      <c r="A417" s="71"/>
      <c r="B417" s="71"/>
      <c r="C417" s="72"/>
      <c r="D417" s="73"/>
      <c r="E417" s="71"/>
      <c r="F417" s="72"/>
      <c r="G417" s="74"/>
      <c r="H417" s="241"/>
      <c r="I417" s="242"/>
      <c r="J417" s="242"/>
      <c r="K417" s="242"/>
      <c r="L417" s="243"/>
      <c r="M417" s="244"/>
      <c r="N417" s="244"/>
      <c r="O417" s="244"/>
    </row>
    <row r="418" spans="1:15" ht="15" x14ac:dyDescent="0.25">
      <c r="A418" s="71"/>
      <c r="B418" s="71"/>
      <c r="C418" s="72"/>
      <c r="D418" s="73"/>
      <c r="E418" s="71"/>
      <c r="F418" s="72"/>
      <c r="G418" s="74"/>
      <c r="H418" s="241"/>
      <c r="I418" s="242"/>
      <c r="J418" s="242"/>
      <c r="K418" s="242"/>
      <c r="L418" s="243"/>
      <c r="M418" s="244"/>
      <c r="N418" s="244"/>
      <c r="O418" s="244"/>
    </row>
    <row r="419" spans="1:15" ht="15" x14ac:dyDescent="0.25">
      <c r="A419" s="71"/>
      <c r="B419" s="71"/>
      <c r="C419" s="72"/>
      <c r="D419" s="73"/>
      <c r="E419" s="71"/>
      <c r="F419" s="72"/>
      <c r="G419" s="74"/>
      <c r="H419" s="241"/>
      <c r="I419" s="242"/>
      <c r="J419" s="242"/>
      <c r="K419" s="242"/>
      <c r="L419" s="243"/>
      <c r="M419" s="244"/>
      <c r="N419" s="244"/>
      <c r="O419" s="244"/>
    </row>
    <row r="420" spans="1:15" ht="15" x14ac:dyDescent="0.25">
      <c r="A420" s="71"/>
      <c r="B420" s="71"/>
      <c r="C420" s="72"/>
      <c r="D420" s="73"/>
      <c r="E420" s="71"/>
      <c r="F420" s="72"/>
      <c r="G420" s="74"/>
      <c r="H420" s="241"/>
      <c r="I420" s="242"/>
      <c r="J420" s="242"/>
      <c r="K420" s="242"/>
      <c r="L420" s="243"/>
      <c r="M420" s="244"/>
      <c r="N420" s="244"/>
      <c r="O420" s="244"/>
    </row>
    <row r="421" spans="1:15" ht="15" x14ac:dyDescent="0.25">
      <c r="A421" s="71"/>
      <c r="B421" s="71"/>
      <c r="C421" s="72"/>
      <c r="D421" s="73"/>
      <c r="E421" s="71"/>
      <c r="F421" s="72"/>
      <c r="G421" s="74"/>
      <c r="H421" s="241"/>
      <c r="I421" s="242"/>
      <c r="J421" s="242"/>
      <c r="K421" s="242"/>
      <c r="L421" s="243"/>
      <c r="M421" s="244"/>
      <c r="N421" s="244"/>
      <c r="O421" s="244"/>
    </row>
    <row r="422" spans="1:15" ht="15" x14ac:dyDescent="0.25">
      <c r="A422" s="71"/>
      <c r="B422" s="71"/>
      <c r="C422" s="72"/>
      <c r="D422" s="73"/>
      <c r="E422" s="71"/>
      <c r="F422" s="72"/>
      <c r="G422" s="74"/>
      <c r="H422" s="241"/>
      <c r="I422" s="242"/>
      <c r="J422" s="242"/>
      <c r="K422" s="242"/>
      <c r="L422" s="243"/>
      <c r="M422" s="244"/>
      <c r="N422" s="244"/>
      <c r="O422" s="244"/>
    </row>
    <row r="423" spans="1:15" ht="15" x14ac:dyDescent="0.25">
      <c r="A423" s="71"/>
      <c r="B423" s="71"/>
      <c r="C423" s="72"/>
      <c r="D423" s="73"/>
      <c r="E423" s="71"/>
      <c r="F423" s="72"/>
      <c r="G423" s="74"/>
      <c r="H423" s="241"/>
      <c r="I423" s="242"/>
      <c r="J423" s="242"/>
      <c r="K423" s="242"/>
      <c r="L423" s="243"/>
      <c r="M423" s="244"/>
      <c r="N423" s="244"/>
      <c r="O423" s="244"/>
    </row>
    <row r="424" spans="1:15" ht="15" x14ac:dyDescent="0.25">
      <c r="A424" s="71"/>
      <c r="B424" s="71"/>
      <c r="C424" s="72"/>
      <c r="D424" s="73"/>
      <c r="E424" s="71"/>
      <c r="F424" s="72"/>
      <c r="G424" s="74"/>
      <c r="H424" s="241"/>
      <c r="I424" s="242"/>
      <c r="J424" s="242"/>
      <c r="K424" s="242"/>
      <c r="L424" s="243"/>
      <c r="M424" s="244"/>
      <c r="N424" s="244"/>
      <c r="O424" s="244"/>
    </row>
    <row r="425" spans="1:15" ht="15" x14ac:dyDescent="0.25">
      <c r="A425" s="71"/>
      <c r="B425" s="71"/>
      <c r="C425" s="72"/>
      <c r="D425" s="73"/>
      <c r="E425" s="71"/>
      <c r="F425" s="72"/>
      <c r="G425" s="74"/>
      <c r="H425" s="241"/>
      <c r="I425" s="242"/>
      <c r="J425" s="242"/>
      <c r="K425" s="242"/>
      <c r="L425" s="243"/>
      <c r="M425" s="244"/>
      <c r="N425" s="244"/>
      <c r="O425" s="244"/>
    </row>
    <row r="426" spans="1:15" ht="15" x14ac:dyDescent="0.25">
      <c r="A426" s="71"/>
      <c r="B426" s="71"/>
      <c r="C426" s="72"/>
      <c r="D426" s="73"/>
      <c r="E426" s="71"/>
      <c r="F426" s="72"/>
      <c r="G426" s="74"/>
      <c r="H426" s="241"/>
      <c r="I426" s="242"/>
      <c r="J426" s="242"/>
      <c r="K426" s="242"/>
      <c r="L426" s="243"/>
      <c r="M426" s="244"/>
      <c r="N426" s="244"/>
      <c r="O426" s="244"/>
    </row>
    <row r="427" spans="1:15" ht="15" x14ac:dyDescent="0.25">
      <c r="A427" s="71"/>
      <c r="B427" s="71"/>
      <c r="C427" s="72"/>
      <c r="D427" s="73"/>
      <c r="E427" s="71"/>
      <c r="F427" s="72"/>
      <c r="G427" s="74"/>
      <c r="H427" s="241"/>
      <c r="I427" s="242"/>
      <c r="J427" s="242"/>
      <c r="K427" s="242"/>
      <c r="L427" s="243"/>
      <c r="M427" s="244"/>
      <c r="N427" s="244"/>
      <c r="O427" s="244"/>
    </row>
    <row r="428" spans="1:15" ht="15" x14ac:dyDescent="0.25">
      <c r="A428" s="71"/>
      <c r="B428" s="71"/>
      <c r="C428" s="72"/>
      <c r="D428" s="73"/>
      <c r="E428" s="71"/>
      <c r="F428" s="72"/>
      <c r="G428" s="74"/>
      <c r="H428" s="241"/>
      <c r="I428" s="242"/>
      <c r="J428" s="242"/>
      <c r="K428" s="242"/>
      <c r="L428" s="243"/>
      <c r="M428" s="244"/>
      <c r="N428" s="244"/>
      <c r="O428" s="244"/>
    </row>
    <row r="429" spans="1:15" ht="15" x14ac:dyDescent="0.25">
      <c r="A429" s="71"/>
      <c r="B429" s="71"/>
      <c r="C429" s="72"/>
      <c r="D429" s="73"/>
      <c r="E429" s="71"/>
      <c r="F429" s="72"/>
      <c r="G429" s="74"/>
      <c r="H429" s="241"/>
      <c r="I429" s="242"/>
      <c r="J429" s="242"/>
      <c r="K429" s="242"/>
      <c r="L429" s="243"/>
      <c r="M429" s="244"/>
      <c r="N429" s="244"/>
      <c r="O429" s="244"/>
    </row>
    <row r="430" spans="1:15" ht="15" x14ac:dyDescent="0.25">
      <c r="A430" s="71"/>
      <c r="B430" s="71"/>
      <c r="C430" s="72"/>
      <c r="D430" s="73"/>
      <c r="E430" s="71"/>
      <c r="F430" s="72"/>
      <c r="G430" s="74"/>
      <c r="H430" s="241"/>
      <c r="I430" s="242"/>
      <c r="J430" s="242"/>
      <c r="K430" s="242"/>
      <c r="L430" s="243"/>
      <c r="M430" s="244"/>
      <c r="N430" s="244"/>
      <c r="O430" s="244"/>
    </row>
    <row r="431" spans="1:15" ht="15" x14ac:dyDescent="0.25">
      <c r="A431" s="71"/>
      <c r="B431" s="71"/>
      <c r="C431" s="72"/>
      <c r="D431" s="73"/>
      <c r="E431" s="71"/>
      <c r="F431" s="72"/>
      <c r="G431" s="74"/>
      <c r="H431" s="241"/>
      <c r="I431" s="242"/>
      <c r="J431" s="242"/>
      <c r="K431" s="242"/>
      <c r="L431" s="243"/>
      <c r="M431" s="244"/>
      <c r="N431" s="244"/>
      <c r="O431" s="244"/>
    </row>
    <row r="432" spans="1:15" ht="15" x14ac:dyDescent="0.25">
      <c r="A432" s="71"/>
      <c r="B432" s="71"/>
      <c r="C432" s="72"/>
      <c r="D432" s="73"/>
      <c r="E432" s="71"/>
      <c r="F432" s="72"/>
      <c r="G432" s="74"/>
      <c r="H432" s="241"/>
      <c r="I432" s="242"/>
      <c r="J432" s="242"/>
      <c r="K432" s="242"/>
      <c r="L432" s="243"/>
      <c r="M432" s="244"/>
      <c r="N432" s="244"/>
      <c r="O432" s="244"/>
    </row>
    <row r="433" spans="1:15" ht="15" x14ac:dyDescent="0.25">
      <c r="A433" s="71"/>
      <c r="B433" s="71"/>
      <c r="C433" s="72"/>
      <c r="D433" s="73"/>
      <c r="E433" s="71"/>
      <c r="F433" s="72"/>
      <c r="G433" s="74"/>
      <c r="H433" s="241"/>
      <c r="I433" s="242"/>
      <c r="J433" s="242"/>
      <c r="K433" s="242"/>
      <c r="L433" s="243"/>
      <c r="M433" s="244"/>
      <c r="N433" s="244"/>
      <c r="O433" s="244"/>
    </row>
    <row r="434" spans="1:15" ht="15" x14ac:dyDescent="0.25">
      <c r="A434" s="71"/>
      <c r="B434" s="71"/>
      <c r="C434" s="72"/>
      <c r="D434" s="73"/>
      <c r="E434" s="71"/>
      <c r="F434" s="72"/>
      <c r="G434" s="74"/>
      <c r="H434" s="241"/>
      <c r="I434" s="242"/>
      <c r="J434" s="242"/>
      <c r="K434" s="242"/>
      <c r="L434" s="243"/>
      <c r="M434" s="244"/>
      <c r="N434" s="244"/>
      <c r="O434" s="244"/>
    </row>
    <row r="435" spans="1:15" ht="15" x14ac:dyDescent="0.25">
      <c r="A435" s="71"/>
      <c r="B435" s="71"/>
      <c r="C435" s="72"/>
      <c r="D435" s="73"/>
      <c r="E435" s="71"/>
      <c r="F435" s="72"/>
      <c r="G435" s="74"/>
      <c r="H435" s="241"/>
      <c r="I435" s="242"/>
      <c r="J435" s="242"/>
      <c r="K435" s="242"/>
      <c r="L435" s="243"/>
      <c r="M435" s="244"/>
      <c r="N435" s="244"/>
      <c r="O435" s="244"/>
    </row>
    <row r="436" spans="1:15" ht="15" x14ac:dyDescent="0.25">
      <c r="A436" s="71"/>
      <c r="B436" s="71"/>
      <c r="C436" s="72"/>
      <c r="D436" s="73"/>
      <c r="E436" s="71"/>
      <c r="F436" s="72"/>
      <c r="G436" s="74"/>
      <c r="H436" s="241"/>
      <c r="I436" s="242"/>
      <c r="J436" s="242"/>
      <c r="K436" s="242"/>
      <c r="L436" s="243"/>
      <c r="M436" s="244"/>
      <c r="N436" s="244"/>
      <c r="O436" s="244"/>
    </row>
    <row r="437" spans="1:15" ht="15" x14ac:dyDescent="0.25">
      <c r="A437" s="71"/>
      <c r="B437" s="71"/>
      <c r="C437" s="72"/>
      <c r="D437" s="73"/>
      <c r="E437" s="71"/>
      <c r="F437" s="72"/>
      <c r="G437" s="74"/>
      <c r="H437" s="241"/>
      <c r="I437" s="242"/>
      <c r="J437" s="242"/>
      <c r="K437" s="242"/>
      <c r="L437" s="243"/>
      <c r="M437" s="244"/>
      <c r="N437" s="244"/>
      <c r="O437" s="244"/>
    </row>
    <row r="438" spans="1:15" ht="15" x14ac:dyDescent="0.25">
      <c r="A438" s="71"/>
      <c r="B438" s="71"/>
      <c r="C438" s="72"/>
      <c r="D438" s="73"/>
      <c r="E438" s="71"/>
      <c r="F438" s="72"/>
      <c r="G438" s="74"/>
      <c r="H438" s="241"/>
      <c r="I438" s="242"/>
      <c r="J438" s="242"/>
      <c r="K438" s="242"/>
      <c r="L438" s="243"/>
      <c r="M438" s="244"/>
      <c r="N438" s="244"/>
      <c r="O438" s="244"/>
    </row>
    <row r="439" spans="1:15" ht="15" x14ac:dyDescent="0.25">
      <c r="A439" s="71"/>
      <c r="B439" s="71"/>
      <c r="C439" s="72"/>
      <c r="D439" s="73"/>
      <c r="E439" s="71"/>
      <c r="F439" s="72"/>
      <c r="G439" s="74"/>
      <c r="H439" s="241"/>
      <c r="I439" s="242"/>
      <c r="J439" s="242"/>
      <c r="K439" s="242"/>
      <c r="L439" s="243"/>
      <c r="M439" s="244"/>
      <c r="N439" s="244"/>
      <c r="O439" s="244"/>
    </row>
    <row r="440" spans="1:15" ht="15" x14ac:dyDescent="0.25">
      <c r="A440" s="71"/>
      <c r="B440" s="71"/>
      <c r="C440" s="72"/>
      <c r="D440" s="73"/>
      <c r="E440" s="71"/>
      <c r="F440" s="72"/>
      <c r="G440" s="74"/>
      <c r="H440" s="241"/>
      <c r="I440" s="242"/>
      <c r="J440" s="242"/>
      <c r="K440" s="242"/>
      <c r="L440" s="243"/>
      <c r="M440" s="244"/>
      <c r="N440" s="244"/>
      <c r="O440" s="244"/>
    </row>
    <row r="441" spans="1:15" ht="15" x14ac:dyDescent="0.25">
      <c r="A441" s="71"/>
      <c r="B441" s="71"/>
      <c r="C441" s="72"/>
      <c r="D441" s="73"/>
      <c r="E441" s="71"/>
      <c r="F441" s="72"/>
      <c r="G441" s="74"/>
      <c r="H441" s="241"/>
      <c r="I441" s="242"/>
      <c r="J441" s="242"/>
      <c r="K441" s="242"/>
      <c r="L441" s="243"/>
      <c r="M441" s="244"/>
      <c r="N441" s="244"/>
      <c r="O441" s="244"/>
    </row>
    <row r="442" spans="1:15" ht="15" x14ac:dyDescent="0.25">
      <c r="A442" s="71"/>
      <c r="B442" s="71"/>
      <c r="C442" s="72"/>
      <c r="D442" s="73"/>
      <c r="E442" s="71"/>
      <c r="F442" s="72"/>
      <c r="G442" s="74"/>
      <c r="H442" s="241"/>
      <c r="I442" s="242"/>
      <c r="J442" s="242"/>
      <c r="K442" s="242"/>
      <c r="L442" s="243"/>
      <c r="M442" s="244"/>
      <c r="N442" s="244"/>
      <c r="O442" s="244"/>
    </row>
    <row r="443" spans="1:15" ht="15" x14ac:dyDescent="0.25">
      <c r="A443" s="71"/>
      <c r="B443" s="71"/>
      <c r="C443" s="72"/>
      <c r="D443" s="73"/>
      <c r="E443" s="71"/>
      <c r="F443" s="72"/>
      <c r="G443" s="74"/>
      <c r="H443" s="241"/>
      <c r="I443" s="242"/>
      <c r="J443" s="242"/>
      <c r="K443" s="242"/>
      <c r="L443" s="243"/>
      <c r="M443" s="244"/>
      <c r="N443" s="244"/>
      <c r="O443" s="244"/>
    </row>
    <row r="444" spans="1:15" ht="15" x14ac:dyDescent="0.25">
      <c r="A444" s="71"/>
      <c r="B444" s="71"/>
      <c r="C444" s="72"/>
      <c r="D444" s="73"/>
      <c r="E444" s="71"/>
      <c r="F444" s="72"/>
      <c r="G444" s="74"/>
      <c r="H444" s="241"/>
      <c r="I444" s="242"/>
      <c r="J444" s="242"/>
      <c r="K444" s="242"/>
      <c r="L444" s="243"/>
      <c r="M444" s="244"/>
      <c r="N444" s="244"/>
      <c r="O444" s="244"/>
    </row>
    <row r="445" spans="1:15" ht="15" x14ac:dyDescent="0.25">
      <c r="A445" s="71"/>
      <c r="B445" s="71"/>
      <c r="C445" s="72"/>
      <c r="D445" s="73"/>
      <c r="E445" s="71"/>
      <c r="F445" s="72"/>
      <c r="G445" s="74"/>
      <c r="H445" s="241"/>
      <c r="I445" s="242"/>
      <c r="J445" s="242"/>
      <c r="K445" s="242"/>
      <c r="L445" s="243"/>
      <c r="M445" s="244"/>
      <c r="N445" s="244"/>
      <c r="O445" s="244"/>
    </row>
    <row r="446" spans="1:15" ht="15" x14ac:dyDescent="0.25">
      <c r="A446" s="71"/>
      <c r="B446" s="71"/>
      <c r="C446" s="72"/>
      <c r="D446" s="73"/>
      <c r="E446" s="71"/>
      <c r="F446" s="72"/>
      <c r="G446" s="74"/>
      <c r="H446" s="241"/>
      <c r="I446" s="242"/>
      <c r="J446" s="242"/>
      <c r="K446" s="242"/>
      <c r="L446" s="243"/>
      <c r="M446" s="244"/>
      <c r="N446" s="244"/>
      <c r="O446" s="244"/>
    </row>
    <row r="447" spans="1:15" ht="15" x14ac:dyDescent="0.25">
      <c r="A447" s="71"/>
      <c r="B447" s="71"/>
      <c r="C447" s="72"/>
      <c r="D447" s="73"/>
      <c r="E447" s="71"/>
      <c r="F447" s="72"/>
      <c r="G447" s="74"/>
      <c r="H447" s="241"/>
      <c r="I447" s="242"/>
      <c r="J447" s="242"/>
      <c r="K447" s="242"/>
      <c r="L447" s="243"/>
      <c r="M447" s="244"/>
      <c r="N447" s="244"/>
      <c r="O447" s="244"/>
    </row>
    <row r="448" spans="1:15" ht="15" x14ac:dyDescent="0.25">
      <c r="A448" s="71"/>
      <c r="B448" s="71"/>
      <c r="C448" s="72"/>
      <c r="D448" s="73"/>
      <c r="E448" s="71"/>
      <c r="F448" s="72"/>
      <c r="G448" s="74"/>
      <c r="H448" s="241"/>
      <c r="I448" s="242"/>
      <c r="J448" s="242"/>
      <c r="K448" s="242"/>
      <c r="L448" s="243"/>
      <c r="M448" s="244"/>
      <c r="N448" s="244"/>
      <c r="O448" s="244"/>
    </row>
    <row r="449" spans="1:15" ht="15" x14ac:dyDescent="0.25">
      <c r="A449" s="71"/>
      <c r="B449" s="71"/>
      <c r="C449" s="72"/>
      <c r="D449" s="73"/>
      <c r="E449" s="71"/>
      <c r="F449" s="72"/>
      <c r="G449" s="74"/>
      <c r="H449" s="241"/>
      <c r="I449" s="242"/>
      <c r="J449" s="242"/>
      <c r="K449" s="242"/>
      <c r="L449" s="243"/>
      <c r="M449" s="244"/>
      <c r="N449" s="244"/>
      <c r="O449" s="244"/>
    </row>
    <row r="450" spans="1:15" ht="15" x14ac:dyDescent="0.25">
      <c r="A450" s="71"/>
      <c r="B450" s="71"/>
      <c r="C450" s="72"/>
      <c r="D450" s="73"/>
      <c r="E450" s="71"/>
      <c r="F450" s="72"/>
      <c r="G450" s="74"/>
      <c r="H450" s="241"/>
      <c r="I450" s="242"/>
      <c r="J450" s="242"/>
      <c r="K450" s="242"/>
      <c r="L450" s="243"/>
      <c r="M450" s="244"/>
      <c r="N450" s="244"/>
      <c r="O450" s="244"/>
    </row>
    <row r="451" spans="1:15" ht="15" x14ac:dyDescent="0.25">
      <c r="A451" s="71"/>
      <c r="B451" s="71"/>
      <c r="C451" s="72"/>
      <c r="D451" s="73"/>
      <c r="E451" s="71"/>
      <c r="F451" s="72"/>
      <c r="G451" s="74"/>
      <c r="H451" s="241"/>
      <c r="I451" s="242"/>
      <c r="J451" s="242"/>
      <c r="K451" s="242"/>
      <c r="L451" s="243"/>
      <c r="M451" s="244"/>
      <c r="N451" s="244"/>
      <c r="O451" s="244"/>
    </row>
    <row r="452" spans="1:15" ht="15" x14ac:dyDescent="0.25">
      <c r="A452" s="71"/>
      <c r="B452" s="71"/>
      <c r="C452" s="72"/>
      <c r="D452" s="73"/>
      <c r="E452" s="71"/>
      <c r="F452" s="72"/>
      <c r="G452" s="74"/>
      <c r="H452" s="241"/>
      <c r="I452" s="242"/>
      <c r="J452" s="242"/>
      <c r="K452" s="242"/>
      <c r="L452" s="243"/>
      <c r="M452" s="244"/>
      <c r="N452" s="244"/>
      <c r="O452" s="244"/>
    </row>
    <row r="453" spans="1:15" ht="15" x14ac:dyDescent="0.25">
      <c r="A453" s="71"/>
      <c r="B453" s="71"/>
      <c r="C453" s="72"/>
      <c r="D453" s="73"/>
      <c r="E453" s="71"/>
      <c r="F453" s="72"/>
      <c r="G453" s="74"/>
      <c r="H453" s="241"/>
      <c r="I453" s="242"/>
      <c r="J453" s="242"/>
      <c r="K453" s="242"/>
      <c r="L453" s="243"/>
      <c r="M453" s="244"/>
      <c r="N453" s="244"/>
      <c r="O453" s="244"/>
    </row>
    <row r="454" spans="1:15" ht="15" x14ac:dyDescent="0.25">
      <c r="A454" s="71"/>
      <c r="B454" s="71"/>
      <c r="C454" s="72"/>
      <c r="D454" s="73"/>
      <c r="E454" s="71"/>
      <c r="F454" s="72"/>
      <c r="G454" s="74"/>
      <c r="H454" s="241"/>
      <c r="I454" s="242"/>
      <c r="J454" s="242"/>
      <c r="K454" s="242"/>
      <c r="L454" s="243"/>
      <c r="M454" s="244"/>
      <c r="N454" s="244"/>
      <c r="O454" s="244"/>
    </row>
    <row r="455" spans="1:15" ht="15" x14ac:dyDescent="0.25">
      <c r="A455" s="71"/>
      <c r="B455" s="71"/>
      <c r="C455" s="72"/>
      <c r="D455" s="73"/>
      <c r="E455" s="71"/>
      <c r="F455" s="72"/>
      <c r="G455" s="74"/>
      <c r="H455" s="241"/>
      <c r="I455" s="242"/>
      <c r="J455" s="242"/>
      <c r="K455" s="242"/>
      <c r="L455" s="243"/>
      <c r="M455" s="244"/>
      <c r="N455" s="244"/>
      <c r="O455" s="244"/>
    </row>
    <row r="456" spans="1:15" ht="15" x14ac:dyDescent="0.25">
      <c r="A456" s="71"/>
      <c r="B456" s="71"/>
      <c r="C456" s="72"/>
      <c r="D456" s="73"/>
      <c r="E456" s="71"/>
      <c r="F456" s="72"/>
      <c r="G456" s="74"/>
      <c r="H456" s="241"/>
      <c r="I456" s="242"/>
      <c r="J456" s="242"/>
      <c r="K456" s="242"/>
      <c r="L456" s="243"/>
      <c r="M456" s="244"/>
      <c r="N456" s="244"/>
      <c r="O456" s="244"/>
    </row>
    <row r="457" spans="1:15" ht="15" x14ac:dyDescent="0.25">
      <c r="A457" s="71"/>
      <c r="B457" s="71"/>
      <c r="C457" s="72"/>
      <c r="D457" s="73"/>
      <c r="E457" s="71"/>
      <c r="F457" s="72"/>
      <c r="G457" s="74"/>
      <c r="H457" s="241"/>
      <c r="I457" s="242"/>
      <c r="J457" s="242"/>
      <c r="K457" s="242"/>
      <c r="L457" s="243"/>
      <c r="M457" s="244"/>
      <c r="N457" s="244"/>
      <c r="O457" s="244"/>
    </row>
    <row r="458" spans="1:15" ht="15" x14ac:dyDescent="0.25">
      <c r="A458" s="71"/>
      <c r="B458" s="71"/>
      <c r="C458" s="72"/>
      <c r="D458" s="73"/>
      <c r="E458" s="71"/>
      <c r="F458" s="72"/>
      <c r="G458" s="74"/>
      <c r="H458" s="241"/>
      <c r="I458" s="242"/>
      <c r="J458" s="242"/>
      <c r="K458" s="242"/>
      <c r="L458" s="243"/>
      <c r="M458" s="244"/>
      <c r="N458" s="244"/>
      <c r="O458" s="244"/>
    </row>
    <row r="459" spans="1:15" ht="15" x14ac:dyDescent="0.25">
      <c r="A459" s="71"/>
      <c r="B459" s="71"/>
      <c r="C459" s="72"/>
      <c r="D459" s="73"/>
      <c r="E459" s="71"/>
      <c r="F459" s="72"/>
      <c r="G459" s="74"/>
      <c r="H459" s="241"/>
      <c r="I459" s="242"/>
      <c r="J459" s="242"/>
      <c r="K459" s="242"/>
      <c r="L459" s="243"/>
      <c r="M459" s="244"/>
      <c r="N459" s="244"/>
      <c r="O459" s="244"/>
    </row>
    <row r="460" spans="1:15" ht="15" x14ac:dyDescent="0.25">
      <c r="A460" s="71"/>
      <c r="B460" s="71"/>
      <c r="C460" s="72"/>
      <c r="D460" s="73"/>
      <c r="E460" s="71"/>
      <c r="F460" s="72"/>
      <c r="G460" s="74"/>
      <c r="H460" s="241"/>
      <c r="I460" s="242"/>
      <c r="J460" s="242"/>
      <c r="K460" s="242"/>
      <c r="L460" s="243"/>
      <c r="M460" s="244"/>
      <c r="N460" s="244"/>
      <c r="O460" s="244"/>
    </row>
    <row r="461" spans="1:15" ht="15" x14ac:dyDescent="0.25">
      <c r="A461" s="71"/>
      <c r="B461" s="71"/>
      <c r="C461" s="72"/>
      <c r="D461" s="73"/>
      <c r="E461" s="71"/>
      <c r="F461" s="72"/>
      <c r="G461" s="74"/>
      <c r="H461" s="241"/>
      <c r="I461" s="242"/>
      <c r="J461" s="242"/>
      <c r="K461" s="242"/>
      <c r="L461" s="243"/>
      <c r="M461" s="244"/>
      <c r="N461" s="244"/>
      <c r="O461" s="244"/>
    </row>
    <row r="462" spans="1:15" ht="15" x14ac:dyDescent="0.25">
      <c r="A462" s="71"/>
      <c r="B462" s="71"/>
      <c r="C462" s="72"/>
      <c r="D462" s="73"/>
      <c r="E462" s="71"/>
      <c r="F462" s="72"/>
      <c r="G462" s="74"/>
      <c r="H462" s="241"/>
      <c r="I462" s="242"/>
      <c r="J462" s="242"/>
      <c r="K462" s="242"/>
      <c r="L462" s="243"/>
      <c r="M462" s="244"/>
      <c r="N462" s="244"/>
      <c r="O462" s="244"/>
    </row>
    <row r="463" spans="1:15" ht="15" x14ac:dyDescent="0.25">
      <c r="A463" s="71"/>
      <c r="B463" s="71"/>
      <c r="C463" s="72"/>
      <c r="D463" s="73"/>
      <c r="E463" s="71"/>
      <c r="F463" s="72"/>
      <c r="G463" s="74"/>
      <c r="H463" s="241"/>
      <c r="I463" s="242"/>
      <c r="J463" s="242"/>
      <c r="K463" s="242"/>
      <c r="L463" s="243"/>
      <c r="M463" s="244"/>
      <c r="N463" s="244"/>
      <c r="O463" s="244"/>
    </row>
    <row r="464" spans="1:15" ht="15" x14ac:dyDescent="0.25">
      <c r="A464" s="71"/>
      <c r="B464" s="71"/>
      <c r="C464" s="72"/>
      <c r="D464" s="73"/>
      <c r="E464" s="71"/>
      <c r="F464" s="72"/>
      <c r="G464" s="74"/>
      <c r="H464" s="241"/>
      <c r="I464" s="242"/>
      <c r="J464" s="242"/>
      <c r="K464" s="242"/>
      <c r="L464" s="243"/>
      <c r="M464" s="244"/>
      <c r="N464" s="244"/>
      <c r="O464" s="244"/>
    </row>
    <row r="465" spans="1:15" ht="15" x14ac:dyDescent="0.25">
      <c r="A465" s="71"/>
      <c r="B465" s="71"/>
      <c r="C465" s="72"/>
      <c r="D465" s="73"/>
      <c r="E465" s="71"/>
      <c r="F465" s="72"/>
      <c r="G465" s="74"/>
      <c r="H465" s="241"/>
      <c r="I465" s="242"/>
      <c r="J465" s="242"/>
      <c r="K465" s="242"/>
      <c r="L465" s="243"/>
      <c r="M465" s="244"/>
      <c r="N465" s="244"/>
      <c r="O465" s="244"/>
    </row>
    <row r="466" spans="1:15" ht="15" x14ac:dyDescent="0.25">
      <c r="A466" s="71"/>
      <c r="B466" s="71"/>
      <c r="C466" s="72"/>
      <c r="D466" s="73"/>
      <c r="E466" s="71"/>
      <c r="F466" s="72"/>
      <c r="G466" s="74"/>
      <c r="H466" s="241"/>
      <c r="I466" s="242"/>
      <c r="J466" s="242"/>
      <c r="K466" s="242"/>
      <c r="L466" s="243"/>
      <c r="M466" s="244"/>
      <c r="N466" s="244"/>
      <c r="O466" s="244"/>
    </row>
    <row r="467" spans="1:15" ht="15" x14ac:dyDescent="0.25">
      <c r="A467" s="71"/>
      <c r="B467" s="71"/>
      <c r="C467" s="72"/>
      <c r="D467" s="73"/>
      <c r="E467" s="71"/>
      <c r="F467" s="72"/>
      <c r="G467" s="74"/>
      <c r="H467" s="241"/>
      <c r="I467" s="242"/>
      <c r="J467" s="242"/>
      <c r="K467" s="242"/>
      <c r="L467" s="243"/>
      <c r="M467" s="244"/>
      <c r="N467" s="244"/>
      <c r="O467" s="244"/>
    </row>
    <row r="468" spans="1:15" ht="15" x14ac:dyDescent="0.25">
      <c r="A468" s="71"/>
      <c r="B468" s="71"/>
      <c r="C468" s="72"/>
      <c r="D468" s="73"/>
      <c r="E468" s="71"/>
      <c r="F468" s="72"/>
      <c r="G468" s="74"/>
      <c r="H468" s="241"/>
      <c r="I468" s="242"/>
      <c r="J468" s="242"/>
      <c r="K468" s="242"/>
      <c r="L468" s="243"/>
      <c r="M468" s="244"/>
      <c r="N468" s="244"/>
      <c r="O468" s="244"/>
    </row>
    <row r="469" spans="1:15" ht="15" x14ac:dyDescent="0.25">
      <c r="A469" s="71"/>
      <c r="B469" s="71"/>
      <c r="C469" s="72"/>
      <c r="D469" s="73"/>
      <c r="E469" s="71"/>
      <c r="F469" s="72"/>
      <c r="G469" s="74"/>
      <c r="H469" s="241"/>
      <c r="I469" s="242"/>
      <c r="J469" s="242"/>
      <c r="K469" s="242"/>
      <c r="L469" s="243"/>
      <c r="M469" s="244"/>
      <c r="N469" s="244"/>
      <c r="O469" s="244"/>
    </row>
    <row r="470" spans="1:15" ht="15" x14ac:dyDescent="0.25">
      <c r="A470" s="71"/>
      <c r="B470" s="71"/>
      <c r="C470" s="72"/>
      <c r="D470" s="73"/>
      <c r="E470" s="71"/>
      <c r="F470" s="72"/>
      <c r="G470" s="74"/>
      <c r="H470" s="241"/>
      <c r="I470" s="242"/>
      <c r="J470" s="242"/>
      <c r="K470" s="242"/>
      <c r="L470" s="243"/>
      <c r="M470" s="244"/>
      <c r="N470" s="244"/>
      <c r="O470" s="244"/>
    </row>
    <row r="471" spans="1:15" ht="15" x14ac:dyDescent="0.25">
      <c r="A471" s="71"/>
      <c r="B471" s="71"/>
      <c r="C471" s="72"/>
      <c r="D471" s="73"/>
      <c r="E471" s="71"/>
      <c r="F471" s="72"/>
      <c r="G471" s="74"/>
      <c r="H471" s="241"/>
      <c r="I471" s="242"/>
      <c r="J471" s="242"/>
      <c r="K471" s="242"/>
      <c r="L471" s="243"/>
      <c r="M471" s="244"/>
      <c r="N471" s="244"/>
      <c r="O471" s="244"/>
    </row>
    <row r="472" spans="1:15" ht="15" x14ac:dyDescent="0.25">
      <c r="A472" s="71"/>
      <c r="B472" s="71"/>
      <c r="C472" s="72"/>
      <c r="D472" s="73"/>
      <c r="E472" s="71"/>
      <c r="F472" s="72"/>
      <c r="G472" s="74"/>
      <c r="H472" s="241"/>
      <c r="I472" s="242"/>
      <c r="J472" s="242"/>
      <c r="K472" s="242"/>
      <c r="L472" s="243"/>
      <c r="M472" s="244"/>
      <c r="N472" s="244"/>
      <c r="O472" s="244"/>
    </row>
    <row r="473" spans="1:15" ht="15" x14ac:dyDescent="0.25">
      <c r="A473" s="71"/>
      <c r="B473" s="71"/>
      <c r="C473" s="72"/>
      <c r="D473" s="73"/>
      <c r="E473" s="71"/>
      <c r="F473" s="72"/>
      <c r="G473" s="74"/>
      <c r="H473" s="241"/>
      <c r="I473" s="242"/>
      <c r="J473" s="242"/>
      <c r="K473" s="242"/>
      <c r="L473" s="243"/>
      <c r="M473" s="244"/>
      <c r="N473" s="244"/>
      <c r="O473" s="244"/>
    </row>
    <row r="474" spans="1:15" ht="15" x14ac:dyDescent="0.25">
      <c r="A474" s="71"/>
      <c r="B474" s="71"/>
      <c r="C474" s="72"/>
      <c r="D474" s="73"/>
      <c r="E474" s="71"/>
      <c r="F474" s="72"/>
      <c r="G474" s="74"/>
      <c r="H474" s="241"/>
      <c r="I474" s="242"/>
      <c r="J474" s="242"/>
      <c r="K474" s="242"/>
      <c r="L474" s="243"/>
      <c r="M474" s="244"/>
      <c r="N474" s="244"/>
      <c r="O474" s="244"/>
    </row>
    <row r="475" spans="1:15" ht="15" x14ac:dyDescent="0.25">
      <c r="A475" s="71"/>
      <c r="B475" s="71"/>
      <c r="C475" s="72"/>
      <c r="D475" s="73"/>
      <c r="E475" s="71"/>
      <c r="F475" s="72"/>
      <c r="G475" s="74"/>
      <c r="H475" s="241"/>
      <c r="I475" s="242"/>
      <c r="J475" s="242"/>
      <c r="K475" s="242"/>
      <c r="L475" s="243"/>
      <c r="M475" s="244"/>
      <c r="N475" s="244"/>
      <c r="O475" s="244"/>
    </row>
    <row r="476" spans="1:15" ht="15" x14ac:dyDescent="0.25">
      <c r="A476" s="71"/>
      <c r="B476" s="71"/>
      <c r="C476" s="72"/>
      <c r="D476" s="73"/>
      <c r="E476" s="71"/>
      <c r="F476" s="72"/>
      <c r="G476" s="74"/>
      <c r="H476" s="241"/>
      <c r="I476" s="242"/>
      <c r="J476" s="242"/>
      <c r="K476" s="242"/>
      <c r="L476" s="243"/>
      <c r="M476" s="244"/>
      <c r="N476" s="244"/>
      <c r="O476" s="244"/>
    </row>
    <row r="477" spans="1:15" ht="15" x14ac:dyDescent="0.25">
      <c r="A477" s="71"/>
      <c r="B477" s="71"/>
      <c r="C477" s="72"/>
      <c r="D477" s="73"/>
      <c r="E477" s="71"/>
      <c r="F477" s="72"/>
      <c r="G477" s="74"/>
      <c r="H477" s="241"/>
      <c r="I477" s="242"/>
      <c r="J477" s="242"/>
      <c r="K477" s="242"/>
      <c r="L477" s="243"/>
      <c r="M477" s="244"/>
      <c r="N477" s="244"/>
      <c r="O477" s="244"/>
    </row>
    <row r="478" spans="1:15" ht="15" x14ac:dyDescent="0.25">
      <c r="A478" s="71"/>
      <c r="B478" s="71"/>
      <c r="C478" s="72"/>
      <c r="D478" s="73"/>
      <c r="E478" s="71"/>
      <c r="F478" s="72"/>
      <c r="G478" s="74"/>
      <c r="H478" s="241"/>
      <c r="I478" s="242"/>
      <c r="J478" s="242"/>
      <c r="K478" s="242"/>
      <c r="L478" s="243"/>
      <c r="M478" s="244"/>
      <c r="N478" s="244"/>
      <c r="O478" s="244"/>
    </row>
    <row r="479" spans="1:15" ht="15" x14ac:dyDescent="0.25">
      <c r="A479" s="71"/>
      <c r="B479" s="71"/>
      <c r="C479" s="72"/>
      <c r="D479" s="73"/>
      <c r="E479" s="71"/>
      <c r="F479" s="72"/>
      <c r="G479" s="74"/>
      <c r="H479" s="241"/>
      <c r="I479" s="242"/>
      <c r="J479" s="242"/>
      <c r="K479" s="242"/>
      <c r="L479" s="243"/>
      <c r="M479" s="244"/>
      <c r="N479" s="244"/>
      <c r="O479" s="244"/>
    </row>
    <row r="480" spans="1:15" ht="15" x14ac:dyDescent="0.25">
      <c r="A480" s="71"/>
      <c r="B480" s="71"/>
      <c r="C480" s="72"/>
      <c r="D480" s="73"/>
      <c r="E480" s="71"/>
      <c r="F480" s="72"/>
      <c r="G480" s="74"/>
      <c r="H480" s="241"/>
      <c r="I480" s="242"/>
      <c r="J480" s="242"/>
      <c r="K480" s="242"/>
      <c r="L480" s="243"/>
      <c r="M480" s="244"/>
      <c r="N480" s="244"/>
      <c r="O480" s="244"/>
    </row>
    <row r="481" spans="1:15" ht="15" x14ac:dyDescent="0.25">
      <c r="A481" s="71"/>
      <c r="B481" s="71"/>
      <c r="C481" s="72"/>
      <c r="D481" s="73"/>
      <c r="E481" s="71"/>
      <c r="F481" s="72"/>
      <c r="G481" s="74"/>
      <c r="H481" s="241"/>
      <c r="I481" s="242"/>
      <c r="J481" s="242"/>
      <c r="K481" s="242"/>
      <c r="L481" s="243"/>
      <c r="M481" s="244"/>
      <c r="N481" s="244"/>
      <c r="O481" s="244"/>
    </row>
    <row r="482" spans="1:15" ht="15" x14ac:dyDescent="0.25">
      <c r="A482" s="71"/>
      <c r="B482" s="71"/>
      <c r="C482" s="72"/>
      <c r="D482" s="73"/>
      <c r="E482" s="71"/>
      <c r="F482" s="72"/>
      <c r="G482" s="74"/>
      <c r="H482" s="241"/>
      <c r="I482" s="242"/>
      <c r="J482" s="242"/>
      <c r="K482" s="242"/>
      <c r="L482" s="243"/>
      <c r="M482" s="244"/>
      <c r="N482" s="244"/>
      <c r="O482" s="244"/>
    </row>
    <row r="483" spans="1:15" ht="15" x14ac:dyDescent="0.25">
      <c r="A483" s="71"/>
      <c r="B483" s="71"/>
      <c r="C483" s="72"/>
      <c r="D483" s="73"/>
      <c r="E483" s="71"/>
      <c r="F483" s="72"/>
      <c r="G483" s="74"/>
      <c r="H483" s="241"/>
      <c r="I483" s="242"/>
      <c r="J483" s="242"/>
      <c r="K483" s="242"/>
      <c r="L483" s="243"/>
      <c r="M483" s="244"/>
      <c r="N483" s="244"/>
      <c r="O483" s="244"/>
    </row>
    <row r="484" spans="1:15" ht="15" x14ac:dyDescent="0.25">
      <c r="A484" s="71"/>
      <c r="B484" s="71"/>
      <c r="C484" s="72"/>
      <c r="D484" s="73"/>
      <c r="E484" s="71"/>
      <c r="F484" s="72"/>
      <c r="G484" s="74"/>
      <c r="H484" s="241"/>
      <c r="I484" s="242"/>
      <c r="J484" s="242"/>
      <c r="K484" s="242"/>
      <c r="L484" s="243"/>
      <c r="M484" s="244"/>
      <c r="N484" s="244"/>
      <c r="O484" s="244"/>
    </row>
    <row r="485" spans="1:15" ht="15" x14ac:dyDescent="0.25">
      <c r="A485" s="71"/>
      <c r="B485" s="71"/>
      <c r="C485" s="72"/>
      <c r="D485" s="73"/>
      <c r="E485" s="71"/>
      <c r="F485" s="72"/>
      <c r="G485" s="74"/>
      <c r="H485" s="241"/>
      <c r="I485" s="242"/>
      <c r="J485" s="242"/>
      <c r="K485" s="242"/>
      <c r="L485" s="243"/>
      <c r="M485" s="244"/>
      <c r="N485" s="244"/>
      <c r="O485" s="244"/>
    </row>
    <row r="486" spans="1:15" ht="15" x14ac:dyDescent="0.25">
      <c r="A486" s="71"/>
      <c r="B486" s="71"/>
      <c r="C486" s="72"/>
      <c r="D486" s="73"/>
      <c r="E486" s="71"/>
      <c r="F486" s="72"/>
      <c r="G486" s="74"/>
      <c r="H486" s="241"/>
      <c r="I486" s="242"/>
      <c r="J486" s="242"/>
      <c r="K486" s="242"/>
      <c r="L486" s="243"/>
      <c r="M486" s="244"/>
      <c r="N486" s="244"/>
      <c r="O486" s="244"/>
    </row>
    <row r="487" spans="1:15" ht="15" x14ac:dyDescent="0.25">
      <c r="A487" s="71"/>
      <c r="B487" s="71"/>
      <c r="C487" s="72"/>
      <c r="D487" s="73"/>
      <c r="E487" s="71"/>
      <c r="F487" s="72"/>
      <c r="G487" s="74"/>
      <c r="H487" s="241"/>
      <c r="I487" s="242"/>
      <c r="J487" s="242"/>
      <c r="K487" s="242"/>
      <c r="L487" s="243"/>
      <c r="M487" s="244"/>
      <c r="N487" s="244"/>
      <c r="O487" s="244"/>
    </row>
    <row r="488" spans="1:15" ht="15" x14ac:dyDescent="0.25">
      <c r="A488" s="71"/>
      <c r="B488" s="71"/>
      <c r="C488" s="72"/>
      <c r="D488" s="73"/>
      <c r="E488" s="71"/>
      <c r="F488" s="72"/>
      <c r="G488" s="74"/>
      <c r="H488" s="241"/>
      <c r="I488" s="242"/>
      <c r="J488" s="242"/>
      <c r="K488" s="242"/>
      <c r="L488" s="243"/>
      <c r="M488" s="244"/>
      <c r="N488" s="244"/>
      <c r="O488" s="244"/>
    </row>
    <row r="489" spans="1:15" ht="15" x14ac:dyDescent="0.25">
      <c r="A489" s="71"/>
      <c r="B489" s="71"/>
      <c r="C489" s="72"/>
      <c r="D489" s="73"/>
      <c r="E489" s="71"/>
      <c r="F489" s="72"/>
      <c r="G489" s="74"/>
      <c r="H489" s="241"/>
      <c r="I489" s="242"/>
      <c r="J489" s="242"/>
      <c r="K489" s="242"/>
      <c r="L489" s="243"/>
      <c r="M489" s="244"/>
      <c r="N489" s="244"/>
      <c r="O489" s="244"/>
    </row>
    <row r="490" spans="1:15" ht="15" x14ac:dyDescent="0.25">
      <c r="A490" s="71"/>
      <c r="B490" s="71"/>
      <c r="C490" s="72"/>
      <c r="D490" s="73"/>
      <c r="E490" s="71"/>
      <c r="F490" s="72"/>
      <c r="G490" s="74"/>
      <c r="H490" s="241"/>
      <c r="I490" s="242"/>
      <c r="J490" s="242"/>
      <c r="K490" s="242"/>
      <c r="L490" s="243"/>
      <c r="M490" s="244"/>
      <c r="N490" s="244"/>
      <c r="O490" s="244"/>
    </row>
    <row r="491" spans="1:15" ht="15" x14ac:dyDescent="0.25">
      <c r="A491" s="71"/>
      <c r="B491" s="71"/>
      <c r="C491" s="72"/>
      <c r="D491" s="73"/>
      <c r="E491" s="71"/>
      <c r="F491" s="72"/>
      <c r="G491" s="74"/>
      <c r="H491" s="241"/>
      <c r="I491" s="242"/>
      <c r="J491" s="242"/>
      <c r="K491" s="242"/>
      <c r="L491" s="243"/>
      <c r="M491" s="244"/>
      <c r="N491" s="244"/>
      <c r="O491" s="244"/>
    </row>
    <row r="492" spans="1:15" ht="15" x14ac:dyDescent="0.25">
      <c r="A492" s="71"/>
      <c r="B492" s="71"/>
      <c r="C492" s="72"/>
      <c r="D492" s="73"/>
      <c r="E492" s="71"/>
      <c r="F492" s="72"/>
      <c r="G492" s="74"/>
      <c r="H492" s="241"/>
      <c r="I492" s="242"/>
      <c r="J492" s="242"/>
      <c r="K492" s="242"/>
      <c r="L492" s="243"/>
      <c r="M492" s="244"/>
      <c r="N492" s="244"/>
      <c r="O492" s="244"/>
    </row>
    <row r="493" spans="1:15" ht="15" x14ac:dyDescent="0.25">
      <c r="A493" s="71"/>
      <c r="B493" s="71"/>
      <c r="C493" s="72"/>
      <c r="D493" s="73"/>
      <c r="E493" s="71"/>
      <c r="F493" s="72"/>
      <c r="G493" s="74"/>
      <c r="H493" s="241"/>
      <c r="I493" s="242"/>
      <c r="J493" s="242"/>
      <c r="K493" s="242"/>
      <c r="L493" s="243"/>
      <c r="M493" s="244"/>
      <c r="N493" s="244"/>
      <c r="O493" s="244"/>
    </row>
    <row r="494" spans="1:15" ht="15" x14ac:dyDescent="0.25">
      <c r="A494" s="71"/>
      <c r="B494" s="71"/>
      <c r="C494" s="72"/>
      <c r="D494" s="73"/>
      <c r="E494" s="71"/>
      <c r="F494" s="72"/>
      <c r="G494" s="74"/>
      <c r="H494" s="241"/>
      <c r="I494" s="242"/>
      <c r="J494" s="242"/>
      <c r="K494" s="242"/>
      <c r="L494" s="243"/>
      <c r="M494" s="244"/>
      <c r="N494" s="244"/>
      <c r="O494" s="244"/>
    </row>
    <row r="495" spans="1:15" ht="15" x14ac:dyDescent="0.25">
      <c r="A495" s="71"/>
      <c r="B495" s="71"/>
      <c r="C495" s="72"/>
      <c r="D495" s="73"/>
      <c r="E495" s="71"/>
      <c r="F495" s="72"/>
      <c r="G495" s="74"/>
      <c r="H495" s="241"/>
      <c r="I495" s="242"/>
      <c r="J495" s="242"/>
      <c r="K495" s="242"/>
      <c r="L495" s="243"/>
      <c r="M495" s="244"/>
      <c r="N495" s="244"/>
      <c r="O495" s="244"/>
    </row>
    <row r="496" spans="1:15" ht="15" x14ac:dyDescent="0.25">
      <c r="A496" s="71"/>
      <c r="B496" s="71"/>
      <c r="C496" s="72"/>
      <c r="D496" s="73"/>
      <c r="E496" s="71"/>
      <c r="F496" s="72"/>
      <c r="G496" s="74"/>
      <c r="H496" s="241"/>
      <c r="I496" s="242"/>
      <c r="J496" s="242"/>
      <c r="K496" s="242"/>
      <c r="L496" s="243"/>
      <c r="M496" s="244"/>
      <c r="N496" s="244"/>
      <c r="O496" s="244"/>
    </row>
    <row r="497" spans="1:15" ht="15" x14ac:dyDescent="0.25">
      <c r="A497" s="71"/>
      <c r="B497" s="71"/>
      <c r="C497" s="72"/>
      <c r="D497" s="73"/>
      <c r="E497" s="71"/>
      <c r="F497" s="72"/>
      <c r="G497" s="74"/>
      <c r="H497" s="241"/>
      <c r="I497" s="242"/>
      <c r="J497" s="242"/>
      <c r="K497" s="242"/>
      <c r="L497" s="243"/>
      <c r="M497" s="244"/>
      <c r="N497" s="244"/>
      <c r="O497" s="244"/>
    </row>
    <row r="498" spans="1:15" ht="15" x14ac:dyDescent="0.25">
      <c r="A498" s="71"/>
      <c r="B498" s="71"/>
      <c r="C498" s="72"/>
      <c r="D498" s="73"/>
      <c r="E498" s="71"/>
      <c r="F498" s="72"/>
      <c r="G498" s="74"/>
      <c r="H498" s="241"/>
      <c r="I498" s="242"/>
      <c r="J498" s="242"/>
      <c r="K498" s="242"/>
      <c r="L498" s="243"/>
      <c r="M498" s="244"/>
      <c r="N498" s="244"/>
      <c r="O498" s="244"/>
    </row>
    <row r="499" spans="1:15" ht="15" x14ac:dyDescent="0.25">
      <c r="A499" s="71"/>
      <c r="B499" s="71"/>
      <c r="C499" s="72"/>
      <c r="D499" s="73"/>
      <c r="E499" s="71"/>
      <c r="F499" s="72"/>
      <c r="G499" s="74"/>
      <c r="H499" s="241"/>
      <c r="I499" s="242"/>
      <c r="J499" s="242"/>
      <c r="K499" s="242"/>
      <c r="L499" s="243"/>
      <c r="M499" s="244"/>
      <c r="N499" s="244"/>
      <c r="O499" s="244"/>
    </row>
    <row r="500" spans="1:15" ht="15" x14ac:dyDescent="0.25">
      <c r="A500" s="71"/>
      <c r="B500" s="71"/>
      <c r="C500" s="72"/>
      <c r="D500" s="73"/>
      <c r="E500" s="71"/>
      <c r="F500" s="72"/>
      <c r="G500" s="74"/>
      <c r="H500" s="241"/>
      <c r="I500" s="242"/>
      <c r="J500" s="242"/>
      <c r="K500" s="242"/>
      <c r="L500" s="243"/>
      <c r="M500" s="244"/>
      <c r="N500" s="244"/>
      <c r="O500" s="244"/>
    </row>
    <row r="501" spans="1:15" ht="15" x14ac:dyDescent="0.25">
      <c r="A501" s="71"/>
      <c r="B501" s="71"/>
      <c r="C501" s="72"/>
      <c r="D501" s="73"/>
      <c r="E501" s="71"/>
      <c r="F501" s="72"/>
      <c r="G501" s="74"/>
      <c r="H501" s="241"/>
      <c r="I501" s="242"/>
      <c r="J501" s="242"/>
      <c r="K501" s="242"/>
      <c r="L501" s="243"/>
      <c r="M501" s="244"/>
      <c r="N501" s="244"/>
      <c r="O501" s="244"/>
    </row>
    <row r="502" spans="1:15" ht="15" x14ac:dyDescent="0.25">
      <c r="A502" s="71"/>
      <c r="B502" s="71"/>
      <c r="C502" s="72"/>
      <c r="D502" s="73"/>
      <c r="E502" s="71"/>
      <c r="F502" s="72"/>
      <c r="G502" s="74"/>
      <c r="H502" s="241"/>
      <c r="I502" s="242"/>
      <c r="J502" s="242"/>
      <c r="K502" s="242"/>
      <c r="L502" s="243"/>
      <c r="M502" s="244"/>
      <c r="N502" s="244"/>
      <c r="O502" s="244"/>
    </row>
    <row r="503" spans="1:15" ht="15" x14ac:dyDescent="0.25">
      <c r="A503" s="71"/>
      <c r="B503" s="71"/>
      <c r="C503" s="72"/>
      <c r="D503" s="73"/>
      <c r="E503" s="71"/>
      <c r="F503" s="72"/>
      <c r="G503" s="74"/>
      <c r="H503" s="241"/>
      <c r="I503" s="242"/>
      <c r="J503" s="242"/>
      <c r="K503" s="242"/>
      <c r="L503" s="243"/>
      <c r="M503" s="244"/>
      <c r="N503" s="244"/>
      <c r="O503" s="244"/>
    </row>
    <row r="504" spans="1:15" ht="15" x14ac:dyDescent="0.25">
      <c r="A504" s="71"/>
      <c r="B504" s="71"/>
      <c r="C504" s="72"/>
      <c r="D504" s="73"/>
      <c r="E504" s="71"/>
      <c r="F504" s="72"/>
      <c r="G504" s="74"/>
      <c r="H504" s="241"/>
      <c r="I504" s="242"/>
      <c r="J504" s="242"/>
      <c r="K504" s="242"/>
      <c r="L504" s="243"/>
      <c r="M504" s="244"/>
      <c r="N504" s="244"/>
      <c r="O504" s="244"/>
    </row>
    <row r="505" spans="1:15" ht="15" x14ac:dyDescent="0.25">
      <c r="A505" s="71"/>
      <c r="B505" s="71"/>
      <c r="C505" s="72"/>
      <c r="D505" s="73"/>
      <c r="E505" s="71"/>
      <c r="F505" s="72"/>
      <c r="G505" s="74"/>
      <c r="H505" s="241"/>
      <c r="I505" s="242"/>
      <c r="J505" s="242"/>
      <c r="K505" s="242"/>
      <c r="L505" s="243"/>
      <c r="M505" s="244"/>
      <c r="N505" s="244"/>
      <c r="O505" s="244"/>
    </row>
    <row r="506" spans="1:15" ht="15" x14ac:dyDescent="0.25">
      <c r="A506" s="71"/>
      <c r="B506" s="71"/>
      <c r="C506" s="72"/>
      <c r="D506" s="73"/>
      <c r="E506" s="71"/>
      <c r="F506" s="72"/>
      <c r="G506" s="74"/>
      <c r="H506" s="241"/>
      <c r="I506" s="242"/>
      <c r="J506" s="242"/>
      <c r="K506" s="242"/>
      <c r="L506" s="243"/>
      <c r="M506" s="244"/>
      <c r="N506" s="244"/>
      <c r="O506" s="244"/>
    </row>
    <row r="507" spans="1:15" ht="15" x14ac:dyDescent="0.25">
      <c r="A507" s="71"/>
      <c r="B507" s="71"/>
      <c r="C507" s="72"/>
      <c r="D507" s="73"/>
      <c r="E507" s="71"/>
      <c r="F507" s="72"/>
      <c r="G507" s="74"/>
      <c r="H507" s="241"/>
      <c r="I507" s="242"/>
      <c r="J507" s="242"/>
      <c r="K507" s="242"/>
      <c r="L507" s="243"/>
      <c r="M507" s="244"/>
      <c r="N507" s="244"/>
      <c r="O507" s="244"/>
    </row>
    <row r="508" spans="1:15" ht="15" x14ac:dyDescent="0.25">
      <c r="A508" s="71"/>
      <c r="B508" s="71"/>
      <c r="C508" s="72"/>
      <c r="D508" s="73"/>
      <c r="E508" s="71"/>
      <c r="F508" s="72"/>
      <c r="G508" s="74"/>
      <c r="H508" s="241"/>
      <c r="I508" s="242"/>
      <c r="J508" s="242"/>
      <c r="K508" s="242"/>
      <c r="L508" s="243"/>
      <c r="M508" s="244"/>
      <c r="N508" s="244"/>
      <c r="O508" s="244"/>
    </row>
    <row r="509" spans="1:15" ht="15" x14ac:dyDescent="0.25">
      <c r="A509" s="71"/>
      <c r="B509" s="71"/>
      <c r="C509" s="72"/>
      <c r="D509" s="73"/>
      <c r="E509" s="71"/>
      <c r="F509" s="72"/>
      <c r="G509" s="74"/>
      <c r="H509" s="241"/>
      <c r="I509" s="242"/>
      <c r="J509" s="242"/>
      <c r="K509" s="242"/>
      <c r="L509" s="243"/>
      <c r="M509" s="244"/>
      <c r="N509" s="244"/>
      <c r="O509" s="244"/>
    </row>
    <row r="510" spans="1:15" ht="15" x14ac:dyDescent="0.25">
      <c r="A510" s="71"/>
      <c r="B510" s="71"/>
      <c r="C510" s="72"/>
      <c r="D510" s="73"/>
      <c r="E510" s="71"/>
      <c r="F510" s="72"/>
      <c r="G510" s="74"/>
      <c r="H510" s="241"/>
      <c r="I510" s="242"/>
      <c r="J510" s="242"/>
      <c r="K510" s="242"/>
      <c r="L510" s="243"/>
      <c r="M510" s="244"/>
      <c r="N510" s="244"/>
      <c r="O510" s="244"/>
    </row>
    <row r="511" spans="1:15" ht="15" x14ac:dyDescent="0.25">
      <c r="A511" s="71"/>
      <c r="B511" s="71"/>
      <c r="C511" s="72"/>
      <c r="D511" s="73"/>
      <c r="E511" s="71"/>
      <c r="F511" s="72"/>
      <c r="G511" s="74"/>
      <c r="H511" s="241"/>
      <c r="I511" s="242"/>
      <c r="J511" s="242"/>
      <c r="K511" s="242"/>
      <c r="L511" s="243"/>
      <c r="M511" s="244"/>
      <c r="N511" s="244"/>
      <c r="O511" s="244"/>
    </row>
    <row r="512" spans="1:15" ht="15" x14ac:dyDescent="0.25">
      <c r="A512" s="71"/>
      <c r="B512" s="71"/>
      <c r="C512" s="72"/>
      <c r="D512" s="73"/>
      <c r="E512" s="71"/>
      <c r="F512" s="72"/>
      <c r="G512" s="74"/>
      <c r="H512" s="241"/>
      <c r="I512" s="242"/>
      <c r="J512" s="242"/>
      <c r="K512" s="242"/>
      <c r="L512" s="243"/>
      <c r="M512" s="244"/>
      <c r="N512" s="244"/>
      <c r="O512" s="244"/>
    </row>
    <row r="513" spans="1:15" ht="15" x14ac:dyDescent="0.25">
      <c r="A513" s="71"/>
      <c r="B513" s="71"/>
      <c r="C513" s="72"/>
      <c r="D513" s="73"/>
      <c r="E513" s="71"/>
      <c r="F513" s="72"/>
      <c r="G513" s="74"/>
      <c r="H513" s="241"/>
      <c r="I513" s="242"/>
      <c r="J513" s="242"/>
      <c r="K513" s="242"/>
      <c r="L513" s="243"/>
      <c r="M513" s="244"/>
      <c r="N513" s="244"/>
      <c r="O513" s="244"/>
    </row>
    <row r="514" spans="1:15" ht="15" x14ac:dyDescent="0.25">
      <c r="A514" s="71"/>
      <c r="B514" s="71"/>
      <c r="C514" s="72"/>
      <c r="D514" s="73"/>
      <c r="E514" s="71"/>
      <c r="F514" s="72"/>
      <c r="G514" s="74"/>
      <c r="H514" s="241"/>
      <c r="I514" s="242"/>
      <c r="J514" s="242"/>
      <c r="K514" s="242"/>
      <c r="L514" s="243"/>
      <c r="M514" s="244"/>
      <c r="N514" s="244"/>
      <c r="O514" s="244"/>
    </row>
    <row r="515" spans="1:15" ht="15" x14ac:dyDescent="0.25">
      <c r="A515" s="71"/>
      <c r="B515" s="71"/>
      <c r="C515" s="72"/>
      <c r="D515" s="73"/>
      <c r="E515" s="71"/>
      <c r="F515" s="72"/>
      <c r="G515" s="74"/>
      <c r="H515" s="241"/>
      <c r="I515" s="242"/>
      <c r="J515" s="242"/>
      <c r="K515" s="242"/>
      <c r="L515" s="243"/>
      <c r="M515" s="244"/>
      <c r="N515" s="244"/>
      <c r="O515" s="244"/>
    </row>
    <row r="516" spans="1:15" ht="15" x14ac:dyDescent="0.25">
      <c r="A516" s="71"/>
      <c r="B516" s="71"/>
      <c r="C516" s="72"/>
      <c r="D516" s="73"/>
      <c r="E516" s="71"/>
      <c r="F516" s="72"/>
      <c r="G516" s="74"/>
      <c r="H516" s="241"/>
      <c r="I516" s="242"/>
      <c r="J516" s="242"/>
      <c r="K516" s="242"/>
      <c r="L516" s="243"/>
      <c r="M516" s="244"/>
      <c r="N516" s="244"/>
      <c r="O516" s="244"/>
    </row>
    <row r="517" spans="1:15" ht="15" x14ac:dyDescent="0.25">
      <c r="A517" s="71"/>
      <c r="B517" s="71"/>
      <c r="C517" s="72"/>
      <c r="D517" s="73"/>
      <c r="E517" s="71"/>
      <c r="F517" s="72"/>
      <c r="G517" s="74"/>
      <c r="H517" s="241"/>
      <c r="I517" s="242"/>
      <c r="J517" s="242"/>
      <c r="K517" s="242"/>
      <c r="L517" s="243"/>
      <c r="M517" s="244"/>
      <c r="N517" s="244"/>
      <c r="O517" s="244"/>
    </row>
    <row r="518" spans="1:15" ht="15" x14ac:dyDescent="0.25">
      <c r="A518" s="71"/>
      <c r="B518" s="71"/>
      <c r="C518" s="72"/>
      <c r="D518" s="73"/>
      <c r="E518" s="71"/>
      <c r="F518" s="72"/>
      <c r="G518" s="74"/>
      <c r="H518" s="241"/>
      <c r="I518" s="242"/>
      <c r="J518" s="242"/>
      <c r="K518" s="242"/>
      <c r="L518" s="243"/>
      <c r="M518" s="244"/>
      <c r="N518" s="244"/>
      <c r="O518" s="244"/>
    </row>
    <row r="519" spans="1:15" ht="15" x14ac:dyDescent="0.25">
      <c r="A519" s="71"/>
      <c r="B519" s="71"/>
      <c r="C519" s="72"/>
      <c r="D519" s="73"/>
      <c r="E519" s="71"/>
      <c r="F519" s="72"/>
      <c r="G519" s="74"/>
      <c r="H519" s="241"/>
      <c r="I519" s="242"/>
      <c r="J519" s="242"/>
      <c r="K519" s="242"/>
      <c r="L519" s="243"/>
      <c r="M519" s="244"/>
      <c r="N519" s="244"/>
      <c r="O519" s="244"/>
    </row>
    <row r="520" spans="1:15" ht="15" x14ac:dyDescent="0.25">
      <c r="A520" s="71"/>
      <c r="B520" s="71"/>
      <c r="C520" s="72"/>
      <c r="D520" s="73"/>
      <c r="E520" s="71"/>
      <c r="F520" s="72"/>
      <c r="G520" s="74"/>
      <c r="H520" s="241"/>
      <c r="I520" s="242"/>
      <c r="J520" s="242"/>
      <c r="K520" s="242"/>
      <c r="L520" s="243"/>
      <c r="M520" s="244"/>
      <c r="N520" s="244"/>
      <c r="O520" s="244"/>
    </row>
    <row r="521" spans="1:15" ht="15" x14ac:dyDescent="0.25">
      <c r="A521" s="71"/>
      <c r="B521" s="71"/>
      <c r="C521" s="72"/>
      <c r="D521" s="73"/>
      <c r="E521" s="71"/>
      <c r="F521" s="72"/>
      <c r="G521" s="74"/>
      <c r="H521" s="241"/>
      <c r="I521" s="242"/>
      <c r="J521" s="242"/>
      <c r="K521" s="242"/>
      <c r="L521" s="243"/>
      <c r="M521" s="244"/>
      <c r="N521" s="244"/>
      <c r="O521" s="244"/>
    </row>
    <row r="522" spans="1:15" ht="15" x14ac:dyDescent="0.25">
      <c r="A522" s="71"/>
      <c r="B522" s="71"/>
      <c r="C522" s="72"/>
      <c r="D522" s="73"/>
      <c r="E522" s="71"/>
      <c r="F522" s="72"/>
      <c r="G522" s="74"/>
      <c r="H522" s="241"/>
      <c r="I522" s="242"/>
      <c r="J522" s="242"/>
      <c r="K522" s="242"/>
      <c r="L522" s="243"/>
      <c r="M522" s="244"/>
      <c r="N522" s="244"/>
      <c r="O522" s="244"/>
    </row>
    <row r="523" spans="1:15" ht="15" x14ac:dyDescent="0.25">
      <c r="A523" s="71"/>
      <c r="B523" s="71"/>
      <c r="C523" s="72"/>
      <c r="D523" s="73"/>
      <c r="E523" s="71"/>
      <c r="F523" s="72"/>
      <c r="G523" s="74"/>
      <c r="H523" s="241"/>
      <c r="I523" s="242"/>
      <c r="J523" s="242"/>
      <c r="K523" s="242"/>
      <c r="L523" s="243"/>
      <c r="M523" s="244"/>
      <c r="N523" s="244"/>
      <c r="O523" s="244"/>
    </row>
    <row r="524" spans="1:15" ht="15" x14ac:dyDescent="0.25">
      <c r="A524" s="71"/>
      <c r="B524" s="71"/>
      <c r="C524" s="72"/>
      <c r="D524" s="73"/>
      <c r="E524" s="71"/>
      <c r="F524" s="72"/>
      <c r="G524" s="74"/>
      <c r="H524" s="241"/>
      <c r="I524" s="242"/>
      <c r="J524" s="242"/>
      <c r="K524" s="242"/>
      <c r="L524" s="243"/>
      <c r="M524" s="244"/>
      <c r="N524" s="244"/>
      <c r="O524" s="244"/>
    </row>
    <row r="525" spans="1:15" ht="15" x14ac:dyDescent="0.25">
      <c r="A525" s="71"/>
      <c r="B525" s="71"/>
      <c r="C525" s="72"/>
      <c r="D525" s="73"/>
      <c r="E525" s="71"/>
      <c r="F525" s="72"/>
      <c r="G525" s="74"/>
      <c r="H525" s="241"/>
      <c r="I525" s="242"/>
      <c r="J525" s="242"/>
      <c r="K525" s="242"/>
      <c r="L525" s="243"/>
      <c r="M525" s="244"/>
      <c r="N525" s="244"/>
      <c r="O525" s="244"/>
    </row>
    <row r="526" spans="1:15" ht="15" x14ac:dyDescent="0.25">
      <c r="A526" s="71"/>
      <c r="B526" s="71"/>
      <c r="C526" s="72"/>
      <c r="D526" s="73"/>
      <c r="E526" s="71"/>
      <c r="F526" s="72"/>
      <c r="G526" s="74"/>
      <c r="H526" s="241"/>
      <c r="I526" s="242"/>
      <c r="J526" s="242"/>
      <c r="K526" s="242"/>
      <c r="L526" s="243"/>
      <c r="M526" s="244"/>
      <c r="N526" s="244"/>
      <c r="O526" s="244"/>
    </row>
    <row r="527" spans="1:15" ht="15" x14ac:dyDescent="0.25">
      <c r="A527" s="71"/>
      <c r="B527" s="71"/>
      <c r="C527" s="72"/>
      <c r="D527" s="73"/>
      <c r="E527" s="71"/>
      <c r="F527" s="72"/>
      <c r="G527" s="74"/>
      <c r="H527" s="241"/>
      <c r="I527" s="242"/>
      <c r="J527" s="242"/>
      <c r="K527" s="242"/>
      <c r="L527" s="243"/>
      <c r="M527" s="244"/>
      <c r="N527" s="244"/>
      <c r="O527" s="244"/>
    </row>
    <row r="528" spans="1:15" ht="15" x14ac:dyDescent="0.25">
      <c r="A528" s="71"/>
      <c r="B528" s="71"/>
      <c r="C528" s="72"/>
      <c r="D528" s="73"/>
      <c r="E528" s="71"/>
      <c r="F528" s="72"/>
      <c r="G528" s="74"/>
      <c r="H528" s="241"/>
      <c r="I528" s="242"/>
      <c r="J528" s="242"/>
      <c r="K528" s="242"/>
      <c r="L528" s="243"/>
      <c r="M528" s="244"/>
      <c r="N528" s="244"/>
      <c r="O528" s="244"/>
    </row>
    <row r="529" spans="1:15" ht="15" x14ac:dyDescent="0.25">
      <c r="A529" s="71"/>
      <c r="B529" s="71"/>
      <c r="C529" s="72"/>
      <c r="D529" s="73"/>
      <c r="E529" s="71"/>
      <c r="F529" s="72"/>
      <c r="G529" s="74"/>
      <c r="H529" s="241"/>
      <c r="I529" s="242"/>
      <c r="J529" s="242"/>
      <c r="K529" s="242"/>
      <c r="L529" s="243"/>
      <c r="M529" s="244"/>
      <c r="N529" s="244"/>
      <c r="O529" s="244"/>
    </row>
    <row r="530" spans="1:15" ht="15" x14ac:dyDescent="0.25">
      <c r="A530" s="71"/>
      <c r="B530" s="71"/>
      <c r="C530" s="72"/>
      <c r="D530" s="73"/>
      <c r="E530" s="71"/>
      <c r="F530" s="72"/>
      <c r="G530" s="74"/>
      <c r="H530" s="241"/>
      <c r="I530" s="242"/>
      <c r="J530" s="242"/>
      <c r="K530" s="242"/>
      <c r="L530" s="243"/>
      <c r="M530" s="244"/>
      <c r="N530" s="244"/>
      <c r="O530" s="244"/>
    </row>
    <row r="531" spans="1:15" ht="15" x14ac:dyDescent="0.25">
      <c r="A531" s="71"/>
      <c r="B531" s="71"/>
      <c r="C531" s="72"/>
      <c r="D531" s="73"/>
      <c r="E531" s="71"/>
      <c r="F531" s="72"/>
      <c r="G531" s="74"/>
      <c r="H531" s="241"/>
      <c r="I531" s="242"/>
      <c r="J531" s="242"/>
      <c r="K531" s="242"/>
      <c r="L531" s="243"/>
      <c r="M531" s="244"/>
      <c r="N531" s="244"/>
      <c r="O531" s="244"/>
    </row>
    <row r="532" spans="1:15" ht="15" x14ac:dyDescent="0.25">
      <c r="A532" s="71"/>
      <c r="B532" s="71"/>
      <c r="C532" s="72"/>
      <c r="D532" s="73"/>
      <c r="E532" s="71"/>
      <c r="F532" s="72"/>
      <c r="G532" s="74"/>
      <c r="H532" s="241"/>
      <c r="I532" s="242"/>
      <c r="J532" s="242"/>
      <c r="K532" s="242"/>
      <c r="L532" s="243"/>
      <c r="M532" s="244"/>
      <c r="N532" s="244"/>
      <c r="O532" s="244"/>
    </row>
    <row r="533" spans="1:15" ht="15" x14ac:dyDescent="0.25">
      <c r="A533" s="71"/>
      <c r="B533" s="71"/>
      <c r="C533" s="72"/>
      <c r="D533" s="73"/>
      <c r="E533" s="71"/>
      <c r="F533" s="72"/>
      <c r="G533" s="74"/>
      <c r="H533" s="241"/>
      <c r="I533" s="242"/>
      <c r="J533" s="242"/>
      <c r="K533" s="242"/>
      <c r="L533" s="243"/>
      <c r="M533" s="244"/>
      <c r="N533" s="244"/>
      <c r="O533" s="244"/>
    </row>
    <row r="534" spans="1:15" ht="15" x14ac:dyDescent="0.25">
      <c r="A534" s="71"/>
      <c r="B534" s="71"/>
      <c r="C534" s="72"/>
      <c r="D534" s="73"/>
      <c r="E534" s="71"/>
      <c r="F534" s="72"/>
      <c r="G534" s="74"/>
      <c r="H534" s="241"/>
      <c r="I534" s="242"/>
      <c r="J534" s="242"/>
      <c r="K534" s="242"/>
      <c r="L534" s="243"/>
      <c r="M534" s="244"/>
      <c r="N534" s="244"/>
      <c r="O534" s="244"/>
    </row>
    <row r="535" spans="1:15" ht="15" x14ac:dyDescent="0.25">
      <c r="A535" s="71"/>
      <c r="B535" s="71"/>
      <c r="C535" s="72"/>
      <c r="D535" s="73"/>
      <c r="E535" s="71"/>
      <c r="F535" s="72"/>
      <c r="G535" s="74"/>
      <c r="H535" s="241"/>
      <c r="I535" s="242"/>
      <c r="J535" s="242"/>
      <c r="K535" s="242"/>
      <c r="L535" s="243"/>
      <c r="M535" s="244"/>
      <c r="N535" s="244"/>
      <c r="O535" s="244"/>
    </row>
    <row r="536" spans="1:15" ht="15" x14ac:dyDescent="0.25">
      <c r="A536" s="71"/>
      <c r="B536" s="71"/>
      <c r="C536" s="72"/>
      <c r="D536" s="73"/>
      <c r="E536" s="71"/>
      <c r="F536" s="72"/>
      <c r="G536" s="74"/>
      <c r="H536" s="241"/>
      <c r="I536" s="242"/>
      <c r="J536" s="242"/>
      <c r="K536" s="242"/>
      <c r="L536" s="243"/>
      <c r="M536" s="244"/>
      <c r="N536" s="244"/>
      <c r="O536" s="244"/>
    </row>
    <row r="537" spans="1:15" ht="15" x14ac:dyDescent="0.25">
      <c r="A537" s="71"/>
      <c r="B537" s="71"/>
      <c r="C537" s="72"/>
      <c r="D537" s="73"/>
      <c r="E537" s="71"/>
      <c r="F537" s="72"/>
      <c r="G537" s="74"/>
      <c r="H537" s="241"/>
      <c r="I537" s="242"/>
      <c r="J537" s="242"/>
      <c r="K537" s="242"/>
      <c r="L537" s="243"/>
      <c r="M537" s="244"/>
      <c r="N537" s="244"/>
      <c r="O537" s="244"/>
    </row>
    <row r="538" spans="1:15" ht="15" x14ac:dyDescent="0.25">
      <c r="A538" s="71"/>
      <c r="B538" s="71"/>
      <c r="C538" s="72"/>
      <c r="D538" s="73"/>
      <c r="E538" s="71"/>
      <c r="F538" s="72"/>
      <c r="G538" s="74"/>
      <c r="H538" s="241"/>
      <c r="I538" s="242"/>
      <c r="J538" s="242"/>
      <c r="K538" s="242"/>
      <c r="L538" s="243"/>
      <c r="M538" s="244"/>
      <c r="N538" s="244"/>
      <c r="O538" s="244"/>
    </row>
    <row r="539" spans="1:15" ht="15" x14ac:dyDescent="0.25">
      <c r="A539" s="71"/>
      <c r="B539" s="71"/>
      <c r="C539" s="72"/>
      <c r="D539" s="73"/>
      <c r="E539" s="71"/>
      <c r="F539" s="72"/>
      <c r="G539" s="74"/>
      <c r="H539" s="241"/>
      <c r="I539" s="242"/>
      <c r="J539" s="242"/>
      <c r="K539" s="242"/>
      <c r="L539" s="243"/>
      <c r="M539" s="244"/>
      <c r="N539" s="244"/>
      <c r="O539" s="244"/>
    </row>
    <row r="540" spans="1:15" ht="15" x14ac:dyDescent="0.25">
      <c r="A540" s="71"/>
      <c r="B540" s="71"/>
      <c r="C540" s="72"/>
      <c r="D540" s="73"/>
      <c r="E540" s="71"/>
      <c r="F540" s="72"/>
      <c r="G540" s="74"/>
      <c r="H540" s="241"/>
      <c r="I540" s="242"/>
      <c r="J540" s="242"/>
      <c r="K540" s="242"/>
      <c r="L540" s="243"/>
      <c r="M540" s="244"/>
      <c r="N540" s="244"/>
      <c r="O540" s="244"/>
    </row>
    <row r="541" spans="1:15" ht="15" x14ac:dyDescent="0.25">
      <c r="A541" s="71"/>
      <c r="B541" s="71"/>
      <c r="C541" s="72"/>
      <c r="D541" s="73"/>
      <c r="E541" s="71"/>
      <c r="F541" s="72"/>
      <c r="G541" s="74"/>
      <c r="H541" s="241"/>
      <c r="I541" s="242"/>
      <c r="J541" s="242"/>
      <c r="K541" s="242"/>
      <c r="L541" s="243"/>
      <c r="M541" s="244"/>
      <c r="N541" s="244"/>
      <c r="O541" s="244"/>
    </row>
    <row r="542" spans="1:15" ht="15" x14ac:dyDescent="0.25">
      <c r="A542" s="71"/>
      <c r="B542" s="71"/>
      <c r="C542" s="72"/>
      <c r="D542" s="73"/>
      <c r="E542" s="71"/>
      <c r="F542" s="72"/>
      <c r="G542" s="74"/>
      <c r="H542" s="241"/>
      <c r="I542" s="242"/>
      <c r="J542" s="242"/>
      <c r="K542" s="242"/>
      <c r="L542" s="243"/>
      <c r="M542" s="244"/>
      <c r="N542" s="244"/>
      <c r="O542" s="244"/>
    </row>
    <row r="543" spans="1:15" ht="15" x14ac:dyDescent="0.25">
      <c r="A543" s="71"/>
      <c r="B543" s="71"/>
      <c r="C543" s="72"/>
      <c r="D543" s="73"/>
      <c r="E543" s="71"/>
      <c r="F543" s="72"/>
      <c r="G543" s="74"/>
      <c r="H543" s="241"/>
      <c r="I543" s="242"/>
      <c r="J543" s="242"/>
      <c r="K543" s="242"/>
      <c r="L543" s="243"/>
      <c r="M543" s="244"/>
      <c r="N543" s="244"/>
      <c r="O543" s="244"/>
    </row>
    <row r="544" spans="1:15" ht="15" x14ac:dyDescent="0.25">
      <c r="A544" s="71"/>
      <c r="B544" s="71"/>
      <c r="C544" s="72"/>
      <c r="D544" s="73"/>
      <c r="E544" s="71"/>
      <c r="F544" s="72"/>
      <c r="G544" s="74"/>
      <c r="H544" s="241"/>
      <c r="I544" s="242"/>
      <c r="J544" s="242"/>
      <c r="K544" s="242"/>
      <c r="L544" s="243"/>
      <c r="M544" s="244"/>
      <c r="N544" s="244"/>
      <c r="O544" s="244"/>
    </row>
    <row r="545" spans="1:15" ht="15" x14ac:dyDescent="0.25">
      <c r="A545" s="71"/>
      <c r="B545" s="71"/>
      <c r="C545" s="72"/>
      <c r="D545" s="73"/>
      <c r="E545" s="71"/>
      <c r="F545" s="72"/>
      <c r="G545" s="74"/>
      <c r="H545" s="241"/>
      <c r="I545" s="242"/>
      <c r="J545" s="242"/>
      <c r="K545" s="242"/>
      <c r="L545" s="243"/>
      <c r="M545" s="244"/>
      <c r="N545" s="244"/>
      <c r="O545" s="244"/>
    </row>
    <row r="546" spans="1:15" ht="15" x14ac:dyDescent="0.25">
      <c r="A546" s="71"/>
      <c r="B546" s="71"/>
      <c r="C546" s="72"/>
      <c r="D546" s="73"/>
      <c r="E546" s="71"/>
      <c r="F546" s="72"/>
      <c r="G546" s="74"/>
      <c r="H546" s="241"/>
      <c r="I546" s="242"/>
      <c r="J546" s="242"/>
      <c r="K546" s="242"/>
      <c r="L546" s="243"/>
      <c r="M546" s="244"/>
      <c r="N546" s="244"/>
      <c r="O546" s="244"/>
    </row>
    <row r="547" spans="1:15" ht="15" x14ac:dyDescent="0.25">
      <c r="A547" s="71"/>
      <c r="B547" s="71"/>
      <c r="C547" s="72"/>
      <c r="D547" s="73"/>
      <c r="E547" s="71"/>
      <c r="F547" s="72"/>
      <c r="G547" s="74"/>
      <c r="H547" s="241"/>
      <c r="I547" s="242"/>
      <c r="J547" s="242"/>
      <c r="K547" s="242"/>
      <c r="L547" s="243"/>
      <c r="M547" s="244"/>
      <c r="N547" s="244"/>
      <c r="O547" s="244"/>
    </row>
    <row r="548" spans="1:15" ht="15" x14ac:dyDescent="0.25">
      <c r="A548" s="71"/>
      <c r="B548" s="71"/>
      <c r="C548" s="72"/>
      <c r="D548" s="73"/>
      <c r="E548" s="71"/>
      <c r="F548" s="72"/>
      <c r="G548" s="74"/>
      <c r="H548" s="241"/>
      <c r="I548" s="242"/>
      <c r="J548" s="242"/>
      <c r="K548" s="242"/>
      <c r="L548" s="243"/>
      <c r="M548" s="244"/>
      <c r="N548" s="244"/>
      <c r="O548" s="244"/>
    </row>
    <row r="549" spans="1:15" ht="15" x14ac:dyDescent="0.25">
      <c r="A549" s="71"/>
      <c r="B549" s="71"/>
      <c r="C549" s="72"/>
      <c r="D549" s="73"/>
      <c r="E549" s="71"/>
      <c r="F549" s="72"/>
      <c r="G549" s="74"/>
      <c r="H549" s="241"/>
      <c r="I549" s="242"/>
      <c r="J549" s="242"/>
      <c r="K549" s="242"/>
      <c r="L549" s="243"/>
      <c r="M549" s="244"/>
      <c r="N549" s="244"/>
      <c r="O549" s="244"/>
    </row>
    <row r="550" spans="1:15" ht="15" x14ac:dyDescent="0.25">
      <c r="A550" s="71"/>
      <c r="B550" s="71"/>
      <c r="C550" s="72"/>
      <c r="D550" s="73"/>
      <c r="E550" s="71"/>
      <c r="F550" s="72"/>
      <c r="G550" s="74"/>
      <c r="H550" s="241"/>
      <c r="I550" s="242"/>
      <c r="J550" s="242"/>
      <c r="K550" s="242"/>
      <c r="L550" s="243"/>
      <c r="M550" s="244"/>
      <c r="N550" s="244"/>
      <c r="O550" s="244"/>
    </row>
    <row r="551" spans="1:15" ht="15" x14ac:dyDescent="0.25">
      <c r="A551" s="71"/>
      <c r="B551" s="71"/>
      <c r="C551" s="72"/>
      <c r="D551" s="73"/>
      <c r="E551" s="71"/>
      <c r="F551" s="72"/>
      <c r="G551" s="74"/>
      <c r="H551" s="241"/>
      <c r="I551" s="242"/>
      <c r="J551" s="242"/>
      <c r="K551" s="242"/>
      <c r="L551" s="243"/>
      <c r="M551" s="244"/>
      <c r="N551" s="244"/>
      <c r="O551" s="244"/>
    </row>
    <row r="552" spans="1:15" ht="15" x14ac:dyDescent="0.25">
      <c r="A552" s="71"/>
      <c r="B552" s="71"/>
      <c r="C552" s="72"/>
      <c r="D552" s="73"/>
      <c r="E552" s="71"/>
      <c r="F552" s="72"/>
      <c r="G552" s="74"/>
      <c r="H552" s="241"/>
      <c r="I552" s="242"/>
      <c r="J552" s="242"/>
      <c r="K552" s="242"/>
      <c r="L552" s="243"/>
      <c r="M552" s="244"/>
      <c r="N552" s="244"/>
      <c r="O552" s="244"/>
    </row>
    <row r="553" spans="1:15" ht="15" x14ac:dyDescent="0.25">
      <c r="A553" s="71"/>
      <c r="B553" s="71"/>
      <c r="C553" s="72"/>
      <c r="D553" s="73"/>
      <c r="E553" s="71"/>
      <c r="F553" s="72"/>
      <c r="G553" s="74"/>
      <c r="H553" s="241"/>
      <c r="I553" s="242"/>
      <c r="J553" s="242"/>
      <c r="K553" s="242"/>
      <c r="L553" s="243"/>
      <c r="M553" s="244"/>
      <c r="N553" s="244"/>
      <c r="O553" s="244"/>
    </row>
    <row r="554" spans="1:15" ht="15" x14ac:dyDescent="0.25">
      <c r="A554" s="71"/>
      <c r="B554" s="71"/>
      <c r="C554" s="72"/>
      <c r="D554" s="73"/>
      <c r="E554" s="71"/>
      <c r="F554" s="72"/>
      <c r="G554" s="74"/>
      <c r="H554" s="241"/>
      <c r="I554" s="242"/>
      <c r="J554" s="242"/>
      <c r="K554" s="242"/>
      <c r="L554" s="243"/>
      <c r="M554" s="244"/>
      <c r="N554" s="244"/>
      <c r="O554" s="244"/>
    </row>
    <row r="555" spans="1:15" ht="15" x14ac:dyDescent="0.25">
      <c r="A555" s="71"/>
      <c r="B555" s="71"/>
      <c r="C555" s="72"/>
      <c r="D555" s="73"/>
      <c r="E555" s="71"/>
      <c r="F555" s="72"/>
      <c r="G555" s="74"/>
      <c r="H555" s="241"/>
      <c r="I555" s="242"/>
      <c r="J555" s="242"/>
      <c r="K555" s="242"/>
      <c r="L555" s="243"/>
      <c r="M555" s="244"/>
      <c r="N555" s="244"/>
      <c r="O555" s="244"/>
    </row>
    <row r="556" spans="1:15" ht="15" x14ac:dyDescent="0.25">
      <c r="A556" s="71"/>
      <c r="B556" s="71"/>
      <c r="C556" s="72"/>
      <c r="D556" s="73"/>
      <c r="E556" s="71"/>
      <c r="F556" s="72"/>
      <c r="G556" s="74"/>
      <c r="H556" s="241"/>
      <c r="I556" s="242"/>
      <c r="J556" s="242"/>
      <c r="K556" s="242"/>
      <c r="L556" s="243"/>
      <c r="M556" s="244"/>
      <c r="N556" s="244"/>
      <c r="O556" s="244"/>
    </row>
    <row r="557" spans="1:15" ht="15" x14ac:dyDescent="0.25">
      <c r="A557" s="71"/>
      <c r="B557" s="71"/>
      <c r="C557" s="72"/>
      <c r="D557" s="73"/>
      <c r="E557" s="71"/>
      <c r="F557" s="72"/>
      <c r="G557" s="74"/>
      <c r="H557" s="241"/>
      <c r="I557" s="242"/>
      <c r="J557" s="242"/>
      <c r="K557" s="242"/>
      <c r="L557" s="243"/>
      <c r="M557" s="244"/>
      <c r="N557" s="244"/>
      <c r="O557" s="244"/>
    </row>
    <row r="558" spans="1:15" ht="15" x14ac:dyDescent="0.25">
      <c r="A558" s="71"/>
      <c r="B558" s="71"/>
      <c r="C558" s="72"/>
      <c r="D558" s="73"/>
      <c r="E558" s="71"/>
      <c r="F558" s="72"/>
      <c r="G558" s="74"/>
      <c r="H558" s="241"/>
      <c r="I558" s="242"/>
      <c r="J558" s="242"/>
      <c r="K558" s="242"/>
      <c r="L558" s="243"/>
      <c r="M558" s="244"/>
      <c r="N558" s="244"/>
      <c r="O558" s="244"/>
    </row>
    <row r="559" spans="1:15" ht="15" x14ac:dyDescent="0.25">
      <c r="A559" s="71"/>
      <c r="B559" s="71"/>
      <c r="C559" s="72"/>
      <c r="D559" s="73"/>
      <c r="E559" s="71"/>
      <c r="F559" s="72"/>
      <c r="G559" s="74"/>
      <c r="H559" s="241"/>
      <c r="I559" s="242"/>
      <c r="J559" s="242"/>
      <c r="K559" s="242"/>
      <c r="L559" s="243"/>
      <c r="M559" s="244"/>
      <c r="N559" s="244"/>
      <c r="O559" s="244"/>
    </row>
    <row r="560" spans="1:15" ht="15" x14ac:dyDescent="0.25">
      <c r="A560" s="71"/>
      <c r="B560" s="71"/>
      <c r="C560" s="72"/>
      <c r="D560" s="73"/>
      <c r="E560" s="71"/>
      <c r="F560" s="72"/>
      <c r="G560" s="74"/>
      <c r="H560" s="241"/>
      <c r="I560" s="242"/>
      <c r="J560" s="242"/>
      <c r="K560" s="242"/>
      <c r="L560" s="243"/>
      <c r="M560" s="244"/>
      <c r="N560" s="244"/>
      <c r="O560" s="244"/>
    </row>
    <row r="561" spans="1:15" ht="15" x14ac:dyDescent="0.25">
      <c r="A561" s="71"/>
      <c r="B561" s="71"/>
      <c r="C561" s="72"/>
      <c r="D561" s="73"/>
      <c r="E561" s="71"/>
      <c r="F561" s="72"/>
      <c r="G561" s="74"/>
      <c r="H561" s="241"/>
      <c r="I561" s="242"/>
      <c r="J561" s="242"/>
      <c r="K561" s="242"/>
      <c r="L561" s="243"/>
      <c r="M561" s="244"/>
      <c r="N561" s="244"/>
      <c r="O561" s="244"/>
    </row>
    <row r="562" spans="1:15" ht="15" x14ac:dyDescent="0.25">
      <c r="A562" s="71"/>
      <c r="B562" s="71"/>
      <c r="C562" s="72"/>
      <c r="D562" s="73"/>
      <c r="E562" s="71"/>
      <c r="F562" s="72"/>
      <c r="G562" s="74"/>
      <c r="H562" s="241"/>
      <c r="I562" s="242"/>
      <c r="J562" s="242"/>
      <c r="K562" s="242"/>
      <c r="L562" s="243"/>
      <c r="M562" s="244"/>
      <c r="N562" s="244"/>
      <c r="O562" s="244"/>
    </row>
    <row r="563" spans="1:15" ht="15" x14ac:dyDescent="0.25">
      <c r="A563" s="71"/>
      <c r="B563" s="71"/>
      <c r="C563" s="72"/>
      <c r="D563" s="73"/>
      <c r="E563" s="71"/>
      <c r="F563" s="72"/>
      <c r="G563" s="74"/>
      <c r="H563" s="241"/>
      <c r="I563" s="242"/>
      <c r="J563" s="242"/>
      <c r="K563" s="242"/>
      <c r="L563" s="243"/>
      <c r="M563" s="244"/>
      <c r="N563" s="244"/>
      <c r="O563" s="244"/>
    </row>
    <row r="564" spans="1:15" ht="15" x14ac:dyDescent="0.25">
      <c r="A564" s="71"/>
      <c r="B564" s="71"/>
      <c r="C564" s="72"/>
      <c r="D564" s="73"/>
      <c r="E564" s="71"/>
      <c r="F564" s="72"/>
      <c r="G564" s="74"/>
      <c r="H564" s="241"/>
      <c r="I564" s="242"/>
      <c r="J564" s="242"/>
      <c r="K564" s="242"/>
      <c r="L564" s="243"/>
      <c r="M564" s="244"/>
      <c r="N564" s="244"/>
      <c r="O564" s="244"/>
    </row>
    <row r="565" spans="1:15" ht="15" x14ac:dyDescent="0.25">
      <c r="A565" s="71"/>
      <c r="B565" s="71"/>
      <c r="C565" s="72"/>
      <c r="D565" s="73"/>
      <c r="E565" s="71"/>
      <c r="F565" s="72"/>
      <c r="G565" s="74"/>
      <c r="H565" s="241"/>
      <c r="I565" s="242"/>
      <c r="J565" s="242"/>
      <c r="K565" s="242"/>
      <c r="L565" s="243"/>
      <c r="M565" s="244"/>
      <c r="N565" s="244"/>
      <c r="O565" s="244"/>
    </row>
    <row r="566" spans="1:15" ht="15" x14ac:dyDescent="0.25">
      <c r="A566" s="71"/>
      <c r="B566" s="71"/>
      <c r="C566" s="72"/>
      <c r="D566" s="73"/>
      <c r="E566" s="71"/>
      <c r="F566" s="72"/>
      <c r="G566" s="74"/>
      <c r="H566" s="241"/>
      <c r="I566" s="242"/>
      <c r="J566" s="242"/>
      <c r="K566" s="242"/>
      <c r="L566" s="243"/>
      <c r="M566" s="244"/>
      <c r="N566" s="244"/>
      <c r="O566" s="244"/>
    </row>
    <row r="567" spans="1:15" ht="15" x14ac:dyDescent="0.25">
      <c r="A567" s="71"/>
      <c r="B567" s="71"/>
      <c r="C567" s="72"/>
      <c r="D567" s="73"/>
      <c r="E567" s="71"/>
      <c r="F567" s="72"/>
      <c r="G567" s="74"/>
      <c r="H567" s="241"/>
      <c r="I567" s="242"/>
      <c r="J567" s="242"/>
      <c r="K567" s="242"/>
      <c r="L567" s="243"/>
      <c r="M567" s="244"/>
      <c r="N567" s="244"/>
      <c r="O567" s="244"/>
    </row>
    <row r="568" spans="1:15" ht="15" x14ac:dyDescent="0.25">
      <c r="A568" s="71"/>
      <c r="B568" s="71"/>
      <c r="C568" s="72"/>
      <c r="D568" s="73"/>
      <c r="E568" s="71"/>
      <c r="F568" s="72"/>
      <c r="G568" s="74"/>
      <c r="H568" s="241"/>
      <c r="I568" s="242"/>
      <c r="J568" s="242"/>
      <c r="K568" s="242"/>
      <c r="L568" s="243"/>
      <c r="M568" s="244"/>
      <c r="N568" s="244"/>
      <c r="O568" s="244"/>
    </row>
    <row r="569" spans="1:15" ht="15" x14ac:dyDescent="0.25">
      <c r="A569" s="71"/>
      <c r="B569" s="71"/>
      <c r="C569" s="72"/>
      <c r="D569" s="73"/>
      <c r="E569" s="71"/>
      <c r="F569" s="72"/>
      <c r="G569" s="74"/>
      <c r="H569" s="241"/>
      <c r="I569" s="242"/>
      <c r="J569" s="242"/>
      <c r="K569" s="242"/>
      <c r="L569" s="243"/>
      <c r="M569" s="244"/>
      <c r="N569" s="244"/>
      <c r="O569" s="244"/>
    </row>
    <row r="570" spans="1:15" ht="15" x14ac:dyDescent="0.25">
      <c r="A570" s="71"/>
      <c r="B570" s="71"/>
      <c r="C570" s="72"/>
      <c r="D570" s="73"/>
      <c r="E570" s="71"/>
      <c r="F570" s="72"/>
      <c r="G570" s="74"/>
      <c r="H570" s="241"/>
      <c r="I570" s="242"/>
      <c r="J570" s="242"/>
      <c r="K570" s="242"/>
      <c r="L570" s="243"/>
      <c r="M570" s="244"/>
      <c r="N570" s="244"/>
      <c r="O570" s="244"/>
    </row>
    <row r="571" spans="1:15" ht="15" x14ac:dyDescent="0.25">
      <c r="A571" s="71"/>
      <c r="B571" s="71"/>
      <c r="C571" s="72"/>
      <c r="D571" s="73"/>
      <c r="E571" s="71"/>
      <c r="F571" s="72"/>
      <c r="G571" s="74"/>
      <c r="H571" s="241"/>
      <c r="I571" s="242"/>
      <c r="J571" s="242"/>
      <c r="K571" s="242"/>
      <c r="L571" s="243"/>
      <c r="M571" s="244"/>
      <c r="N571" s="244"/>
      <c r="O571" s="244"/>
    </row>
    <row r="572" spans="1:15" ht="15" x14ac:dyDescent="0.25">
      <c r="A572" s="71"/>
      <c r="B572" s="71"/>
      <c r="C572" s="72"/>
      <c r="D572" s="73"/>
      <c r="E572" s="71"/>
      <c r="F572" s="72"/>
      <c r="G572" s="74"/>
      <c r="H572" s="241"/>
      <c r="I572" s="242"/>
      <c r="J572" s="242"/>
      <c r="K572" s="242"/>
      <c r="L572" s="243"/>
      <c r="M572" s="244"/>
      <c r="N572" s="244"/>
      <c r="O572" s="244"/>
    </row>
    <row r="573" spans="1:15" ht="15" x14ac:dyDescent="0.25">
      <c r="A573" s="71"/>
      <c r="B573" s="71"/>
      <c r="C573" s="72"/>
      <c r="D573" s="73"/>
      <c r="E573" s="71"/>
      <c r="F573" s="72"/>
      <c r="G573" s="74"/>
      <c r="H573" s="241"/>
      <c r="I573" s="242"/>
      <c r="J573" s="242"/>
      <c r="K573" s="242"/>
      <c r="L573" s="243"/>
      <c r="M573" s="244"/>
      <c r="N573" s="244"/>
      <c r="O573" s="244"/>
    </row>
    <row r="574" spans="1:15" ht="15" x14ac:dyDescent="0.25">
      <c r="A574" s="71"/>
      <c r="B574" s="71"/>
      <c r="C574" s="72"/>
      <c r="D574" s="73"/>
      <c r="E574" s="71"/>
      <c r="F574" s="72"/>
      <c r="G574" s="74"/>
      <c r="H574" s="241"/>
      <c r="I574" s="242"/>
      <c r="J574" s="242"/>
      <c r="K574" s="242"/>
      <c r="L574" s="243"/>
      <c r="M574" s="244"/>
      <c r="N574" s="244"/>
      <c r="O574" s="244"/>
    </row>
    <row r="575" spans="1:15" ht="15" x14ac:dyDescent="0.25">
      <c r="A575" s="71"/>
      <c r="B575" s="71"/>
      <c r="C575" s="72"/>
      <c r="D575" s="73"/>
      <c r="E575" s="71"/>
      <c r="F575" s="72"/>
      <c r="G575" s="74"/>
      <c r="H575" s="241"/>
      <c r="I575" s="242"/>
      <c r="J575" s="242"/>
      <c r="K575" s="242"/>
      <c r="L575" s="243"/>
      <c r="M575" s="244"/>
      <c r="N575" s="244"/>
      <c r="O575" s="244"/>
    </row>
    <row r="576" spans="1:15" ht="15" x14ac:dyDescent="0.25">
      <c r="A576" s="71"/>
      <c r="B576" s="71"/>
      <c r="C576" s="72"/>
      <c r="D576" s="73"/>
      <c r="E576" s="71"/>
      <c r="F576" s="72"/>
      <c r="G576" s="74"/>
      <c r="H576" s="241"/>
      <c r="I576" s="242"/>
      <c r="J576" s="242"/>
      <c r="K576" s="242"/>
      <c r="L576" s="243"/>
      <c r="M576" s="244"/>
      <c r="N576" s="244"/>
      <c r="O576" s="244"/>
    </row>
    <row r="577" spans="1:15" ht="15" x14ac:dyDescent="0.25">
      <c r="A577" s="71"/>
      <c r="B577" s="71"/>
      <c r="C577" s="72"/>
      <c r="D577" s="73"/>
      <c r="E577" s="71"/>
      <c r="F577" s="72"/>
      <c r="G577" s="74"/>
      <c r="H577" s="241"/>
      <c r="I577" s="242"/>
      <c r="J577" s="242"/>
      <c r="K577" s="242"/>
      <c r="L577" s="243"/>
      <c r="M577" s="244"/>
      <c r="N577" s="244"/>
      <c r="O577" s="244"/>
    </row>
    <row r="578" spans="1:15" ht="15" x14ac:dyDescent="0.25">
      <c r="A578" s="71"/>
      <c r="B578" s="71"/>
      <c r="C578" s="72"/>
      <c r="D578" s="73"/>
      <c r="E578" s="71"/>
      <c r="F578" s="72"/>
      <c r="G578" s="74"/>
      <c r="H578" s="241"/>
      <c r="I578" s="242"/>
      <c r="J578" s="242"/>
      <c r="K578" s="242"/>
      <c r="L578" s="243"/>
      <c r="M578" s="244"/>
      <c r="N578" s="244"/>
      <c r="O578" s="244"/>
    </row>
    <row r="579" spans="1:15" ht="15" x14ac:dyDescent="0.25">
      <c r="A579" s="71"/>
      <c r="B579" s="71"/>
      <c r="C579" s="72"/>
      <c r="D579" s="73"/>
      <c r="E579" s="71"/>
      <c r="F579" s="72"/>
      <c r="G579" s="74"/>
      <c r="H579" s="241"/>
      <c r="I579" s="242"/>
      <c r="J579" s="242"/>
      <c r="K579" s="242"/>
      <c r="L579" s="243"/>
      <c r="M579" s="244"/>
      <c r="N579" s="244"/>
      <c r="O579" s="244"/>
    </row>
    <row r="580" spans="1:15" ht="15" x14ac:dyDescent="0.25">
      <c r="A580" s="71"/>
      <c r="B580" s="71"/>
      <c r="C580" s="72"/>
      <c r="D580" s="73"/>
      <c r="E580" s="71"/>
      <c r="F580" s="72"/>
      <c r="G580" s="74"/>
      <c r="H580" s="241"/>
      <c r="I580" s="242"/>
      <c r="J580" s="242"/>
      <c r="K580" s="242"/>
      <c r="L580" s="243"/>
      <c r="M580" s="244"/>
      <c r="N580" s="244"/>
      <c r="O580" s="244"/>
    </row>
    <row r="581" spans="1:15" ht="15" x14ac:dyDescent="0.25">
      <c r="A581" s="71"/>
      <c r="B581" s="71"/>
      <c r="C581" s="72"/>
      <c r="D581" s="73"/>
      <c r="E581" s="71"/>
      <c r="F581" s="72"/>
      <c r="G581" s="74"/>
      <c r="H581" s="241"/>
      <c r="I581" s="242"/>
      <c r="J581" s="242"/>
      <c r="K581" s="242"/>
      <c r="L581" s="243"/>
      <c r="M581" s="244"/>
      <c r="N581" s="244"/>
      <c r="O581" s="244"/>
    </row>
    <row r="582" spans="1:15" ht="15" x14ac:dyDescent="0.25">
      <c r="A582" s="71"/>
      <c r="B582" s="71"/>
      <c r="C582" s="72"/>
      <c r="D582" s="73"/>
      <c r="E582" s="71"/>
      <c r="F582" s="72"/>
      <c r="G582" s="74"/>
      <c r="H582" s="241"/>
      <c r="I582" s="242"/>
      <c r="J582" s="242"/>
      <c r="K582" s="242"/>
      <c r="L582" s="243"/>
      <c r="M582" s="244"/>
      <c r="N582" s="244"/>
      <c r="O582" s="244"/>
    </row>
    <row r="583" spans="1:15" ht="15" x14ac:dyDescent="0.25">
      <c r="A583" s="71"/>
      <c r="B583" s="71"/>
      <c r="C583" s="72"/>
      <c r="D583" s="73"/>
      <c r="E583" s="71"/>
      <c r="F583" s="72"/>
      <c r="G583" s="74"/>
      <c r="H583" s="241"/>
      <c r="I583" s="242"/>
      <c r="J583" s="242"/>
      <c r="K583" s="242"/>
      <c r="L583" s="243"/>
      <c r="M583" s="244"/>
      <c r="N583" s="244"/>
      <c r="O583" s="244"/>
    </row>
    <row r="584" spans="1:15" ht="15" x14ac:dyDescent="0.25">
      <c r="A584" s="71"/>
      <c r="B584" s="71"/>
      <c r="C584" s="72"/>
      <c r="D584" s="73"/>
      <c r="E584" s="71"/>
      <c r="F584" s="72"/>
      <c r="G584" s="74"/>
      <c r="H584" s="241"/>
      <c r="I584" s="242"/>
      <c r="J584" s="242"/>
      <c r="K584" s="242"/>
      <c r="L584" s="243"/>
      <c r="M584" s="244"/>
      <c r="N584" s="244"/>
      <c r="O584" s="244"/>
    </row>
    <row r="585" spans="1:15" ht="15" x14ac:dyDescent="0.25">
      <c r="A585" s="71"/>
      <c r="B585" s="71"/>
      <c r="C585" s="72"/>
      <c r="D585" s="73"/>
      <c r="E585" s="71"/>
      <c r="F585" s="72"/>
      <c r="G585" s="74"/>
      <c r="H585" s="241"/>
      <c r="I585" s="242"/>
      <c r="J585" s="242"/>
      <c r="K585" s="242"/>
      <c r="L585" s="243"/>
      <c r="M585" s="244"/>
      <c r="N585" s="244"/>
      <c r="O585" s="244"/>
    </row>
    <row r="586" spans="1:15" ht="15" x14ac:dyDescent="0.25">
      <c r="A586" s="71"/>
      <c r="B586" s="71"/>
      <c r="C586" s="72"/>
      <c r="D586" s="73"/>
      <c r="E586" s="71"/>
      <c r="F586" s="72"/>
      <c r="G586" s="74"/>
      <c r="H586" s="241"/>
      <c r="I586" s="242"/>
      <c r="J586" s="242"/>
      <c r="K586" s="242"/>
      <c r="L586" s="243"/>
      <c r="M586" s="244"/>
      <c r="N586" s="244"/>
      <c r="O586" s="244"/>
    </row>
    <row r="587" spans="1:15" ht="15" x14ac:dyDescent="0.25">
      <c r="A587" s="71"/>
      <c r="B587" s="71"/>
      <c r="C587" s="72"/>
      <c r="D587" s="73"/>
      <c r="E587" s="71"/>
      <c r="F587" s="72"/>
      <c r="G587" s="74"/>
      <c r="H587" s="241"/>
      <c r="I587" s="242"/>
      <c r="J587" s="242"/>
      <c r="K587" s="242"/>
      <c r="L587" s="243"/>
      <c r="M587" s="244"/>
      <c r="N587" s="244"/>
      <c r="O587" s="244"/>
    </row>
    <row r="588" spans="1:15" ht="15" x14ac:dyDescent="0.25">
      <c r="A588" s="71"/>
      <c r="B588" s="71"/>
      <c r="C588" s="72"/>
      <c r="D588" s="73"/>
      <c r="E588" s="71"/>
      <c r="F588" s="72"/>
      <c r="G588" s="74"/>
      <c r="H588" s="241"/>
      <c r="I588" s="242"/>
      <c r="J588" s="242"/>
      <c r="K588" s="242"/>
      <c r="L588" s="243"/>
      <c r="M588" s="244"/>
      <c r="N588" s="244"/>
      <c r="O588" s="244"/>
    </row>
    <row r="589" spans="1:15" ht="15" x14ac:dyDescent="0.25">
      <c r="A589" s="71"/>
      <c r="B589" s="71"/>
      <c r="C589" s="72"/>
      <c r="D589" s="73"/>
      <c r="E589" s="71"/>
      <c r="F589" s="72"/>
      <c r="G589" s="74"/>
      <c r="H589" s="241"/>
      <c r="I589" s="242"/>
      <c r="J589" s="242"/>
      <c r="K589" s="242"/>
      <c r="L589" s="243"/>
      <c r="M589" s="244"/>
      <c r="N589" s="244"/>
      <c r="O589" s="244"/>
    </row>
    <row r="590" spans="1:15" ht="15" x14ac:dyDescent="0.25">
      <c r="A590" s="71"/>
      <c r="B590" s="71"/>
      <c r="C590" s="72"/>
      <c r="D590" s="73"/>
      <c r="E590" s="71"/>
      <c r="F590" s="72"/>
      <c r="G590" s="74"/>
      <c r="H590" s="241"/>
      <c r="I590" s="242"/>
      <c r="J590" s="242"/>
      <c r="K590" s="242"/>
      <c r="L590" s="243"/>
      <c r="M590" s="244"/>
      <c r="N590" s="244"/>
      <c r="O590" s="244"/>
    </row>
    <row r="591" spans="1:15" ht="15" x14ac:dyDescent="0.25">
      <c r="A591" s="71"/>
      <c r="B591" s="71"/>
      <c r="C591" s="72"/>
      <c r="D591" s="73"/>
      <c r="E591" s="71"/>
      <c r="F591" s="72"/>
      <c r="G591" s="74"/>
      <c r="H591" s="241"/>
      <c r="I591" s="242"/>
      <c r="J591" s="242"/>
      <c r="K591" s="242"/>
      <c r="L591" s="243"/>
      <c r="M591" s="244"/>
      <c r="N591" s="244"/>
      <c r="O591" s="244"/>
    </row>
    <row r="592" spans="1:15" ht="15" x14ac:dyDescent="0.25">
      <c r="A592" s="71"/>
      <c r="B592" s="71"/>
      <c r="C592" s="72"/>
      <c r="D592" s="73"/>
      <c r="E592" s="71"/>
      <c r="F592" s="72"/>
      <c r="G592" s="74"/>
      <c r="H592" s="241"/>
      <c r="I592" s="242"/>
      <c r="J592" s="242"/>
      <c r="K592" s="242"/>
      <c r="L592" s="243"/>
      <c r="M592" s="244"/>
      <c r="N592" s="244"/>
      <c r="O592" s="244"/>
    </row>
    <row r="593" spans="1:15" ht="15" x14ac:dyDescent="0.25">
      <c r="A593" s="71"/>
      <c r="B593" s="71"/>
      <c r="C593" s="72"/>
      <c r="D593" s="73"/>
      <c r="E593" s="71"/>
      <c r="F593" s="72"/>
      <c r="G593" s="74"/>
      <c r="H593" s="241"/>
      <c r="I593" s="242"/>
      <c r="J593" s="242"/>
      <c r="K593" s="242"/>
      <c r="L593" s="243"/>
      <c r="M593" s="244"/>
      <c r="N593" s="244"/>
      <c r="O593" s="244"/>
    </row>
    <row r="594" spans="1:15" ht="15" x14ac:dyDescent="0.25">
      <c r="A594" s="71"/>
      <c r="B594" s="71"/>
      <c r="C594" s="72"/>
      <c r="D594" s="73"/>
      <c r="E594" s="71"/>
      <c r="F594" s="72"/>
      <c r="G594" s="74"/>
      <c r="H594" s="241"/>
      <c r="I594" s="242"/>
      <c r="J594" s="242"/>
      <c r="K594" s="242"/>
      <c r="L594" s="243"/>
      <c r="M594" s="244"/>
      <c r="N594" s="244"/>
      <c r="O594" s="244"/>
    </row>
    <row r="595" spans="1:15" ht="15" x14ac:dyDescent="0.25">
      <c r="A595" s="71"/>
      <c r="B595" s="71"/>
      <c r="C595" s="72"/>
      <c r="D595" s="73"/>
      <c r="E595" s="71"/>
      <c r="F595" s="72"/>
      <c r="G595" s="74"/>
      <c r="H595" s="241"/>
      <c r="I595" s="242"/>
      <c r="J595" s="242"/>
      <c r="K595" s="242"/>
      <c r="L595" s="243"/>
      <c r="M595" s="244"/>
      <c r="N595" s="244"/>
      <c r="O595" s="244"/>
    </row>
    <row r="596" spans="1:15" ht="15" x14ac:dyDescent="0.25">
      <c r="A596" s="71"/>
      <c r="B596" s="71"/>
      <c r="C596" s="72"/>
      <c r="D596" s="73"/>
      <c r="E596" s="71"/>
      <c r="F596" s="72"/>
      <c r="G596" s="74"/>
      <c r="H596" s="241"/>
      <c r="I596" s="242"/>
      <c r="J596" s="242"/>
      <c r="K596" s="242"/>
      <c r="L596" s="243"/>
      <c r="M596" s="244"/>
      <c r="N596" s="244"/>
      <c r="O596" s="244"/>
    </row>
    <row r="597" spans="1:15" ht="15" x14ac:dyDescent="0.25">
      <c r="A597" s="71"/>
      <c r="B597" s="71"/>
      <c r="C597" s="72"/>
      <c r="D597" s="73"/>
      <c r="E597" s="71"/>
      <c r="F597" s="72"/>
      <c r="G597" s="74"/>
      <c r="H597" s="241"/>
      <c r="I597" s="242"/>
      <c r="J597" s="242"/>
      <c r="K597" s="242"/>
      <c r="L597" s="243"/>
      <c r="M597" s="244"/>
      <c r="N597" s="244"/>
      <c r="O597" s="244"/>
    </row>
    <row r="598" spans="1:15" ht="15" x14ac:dyDescent="0.25">
      <c r="A598" s="71"/>
      <c r="B598" s="71"/>
      <c r="C598" s="72"/>
      <c r="D598" s="73"/>
      <c r="E598" s="71"/>
      <c r="F598" s="72"/>
      <c r="G598" s="74"/>
      <c r="H598" s="241"/>
      <c r="I598" s="242"/>
      <c r="J598" s="242"/>
      <c r="K598" s="242"/>
      <c r="L598" s="243"/>
      <c r="M598" s="244"/>
      <c r="N598" s="244"/>
      <c r="O598" s="244"/>
    </row>
    <row r="599" spans="1:15" ht="15" x14ac:dyDescent="0.25">
      <c r="A599" s="71"/>
      <c r="B599" s="71"/>
      <c r="C599" s="72"/>
      <c r="D599" s="73"/>
      <c r="E599" s="71"/>
      <c r="F599" s="72"/>
      <c r="G599" s="74"/>
      <c r="H599" s="241"/>
      <c r="I599" s="242"/>
      <c r="J599" s="242"/>
      <c r="K599" s="242"/>
      <c r="L599" s="243"/>
      <c r="M599" s="244"/>
      <c r="N599" s="244"/>
      <c r="O599" s="244"/>
    </row>
    <row r="600" spans="1:15" ht="15" x14ac:dyDescent="0.25">
      <c r="A600" s="71"/>
      <c r="B600" s="71"/>
      <c r="C600" s="72"/>
      <c r="D600" s="73"/>
      <c r="E600" s="71"/>
      <c r="F600" s="72"/>
      <c r="G600" s="74"/>
      <c r="H600" s="241"/>
      <c r="I600" s="242"/>
      <c r="J600" s="242"/>
      <c r="K600" s="242"/>
      <c r="L600" s="243"/>
      <c r="M600" s="244"/>
      <c r="N600" s="244"/>
      <c r="O600" s="244"/>
    </row>
    <row r="601" spans="1:15" ht="15" x14ac:dyDescent="0.25">
      <c r="A601" s="71"/>
      <c r="B601" s="71"/>
      <c r="C601" s="72"/>
      <c r="D601" s="73"/>
      <c r="E601" s="71"/>
      <c r="F601" s="72"/>
      <c r="G601" s="74"/>
      <c r="H601" s="241"/>
      <c r="I601" s="242"/>
      <c r="J601" s="242"/>
      <c r="K601" s="242"/>
      <c r="L601" s="243"/>
      <c r="M601" s="244"/>
      <c r="N601" s="244"/>
      <c r="O601" s="244"/>
    </row>
    <row r="602" spans="1:15" ht="15" x14ac:dyDescent="0.25">
      <c r="A602" s="71"/>
      <c r="B602" s="71"/>
      <c r="C602" s="72"/>
      <c r="D602" s="73"/>
      <c r="E602" s="71"/>
      <c r="F602" s="72"/>
      <c r="G602" s="74"/>
      <c r="H602" s="241"/>
      <c r="I602" s="242"/>
      <c r="J602" s="242"/>
      <c r="K602" s="242"/>
      <c r="L602" s="243"/>
      <c r="M602" s="244"/>
      <c r="N602" s="244"/>
      <c r="O602" s="244"/>
    </row>
    <row r="603" spans="1:15" ht="15" x14ac:dyDescent="0.25">
      <c r="A603" s="71"/>
      <c r="B603" s="71"/>
      <c r="C603" s="72"/>
      <c r="D603" s="73"/>
      <c r="E603" s="71"/>
      <c r="F603" s="72"/>
      <c r="G603" s="74"/>
      <c r="H603" s="241"/>
      <c r="I603" s="242"/>
      <c r="J603" s="242"/>
      <c r="K603" s="242"/>
      <c r="L603" s="243"/>
      <c r="M603" s="244"/>
      <c r="N603" s="244"/>
      <c r="O603" s="244"/>
    </row>
    <row r="604" spans="1:15" ht="15" x14ac:dyDescent="0.25">
      <c r="A604" s="71"/>
      <c r="B604" s="71"/>
      <c r="C604" s="72"/>
      <c r="D604" s="73"/>
      <c r="E604" s="71"/>
      <c r="F604" s="72"/>
      <c r="G604" s="74"/>
      <c r="H604" s="241"/>
      <c r="I604" s="242"/>
      <c r="J604" s="242"/>
      <c r="K604" s="242"/>
      <c r="L604" s="243"/>
      <c r="M604" s="244"/>
      <c r="N604" s="244"/>
      <c r="O604" s="244"/>
    </row>
    <row r="605" spans="1:15" ht="15" x14ac:dyDescent="0.25">
      <c r="A605" s="71"/>
      <c r="B605" s="71"/>
      <c r="C605" s="72"/>
      <c r="D605" s="73"/>
      <c r="E605" s="71"/>
      <c r="F605" s="72"/>
      <c r="G605" s="74"/>
      <c r="H605" s="241"/>
      <c r="I605" s="242"/>
      <c r="J605" s="242"/>
      <c r="K605" s="242"/>
      <c r="L605" s="243"/>
      <c r="M605" s="244"/>
      <c r="N605" s="244"/>
      <c r="O605" s="244"/>
    </row>
    <row r="606" spans="1:15" ht="15" x14ac:dyDescent="0.25">
      <c r="A606" s="71"/>
      <c r="B606" s="71"/>
      <c r="C606" s="72"/>
      <c r="D606" s="73"/>
      <c r="E606" s="71"/>
      <c r="F606" s="72"/>
      <c r="G606" s="74"/>
      <c r="H606" s="241"/>
      <c r="I606" s="242"/>
      <c r="J606" s="242"/>
      <c r="K606" s="242"/>
      <c r="L606" s="243"/>
      <c r="M606" s="244"/>
      <c r="N606" s="244"/>
      <c r="O606" s="244"/>
    </row>
    <row r="607" spans="1:15" ht="15" x14ac:dyDescent="0.25">
      <c r="A607" s="71"/>
      <c r="B607" s="71"/>
      <c r="C607" s="72"/>
      <c r="D607" s="73"/>
      <c r="E607" s="71"/>
      <c r="F607" s="72"/>
      <c r="G607" s="74"/>
      <c r="H607" s="241"/>
      <c r="I607" s="242"/>
      <c r="J607" s="242"/>
      <c r="K607" s="242"/>
      <c r="L607" s="243"/>
      <c r="M607" s="244"/>
      <c r="N607" s="244"/>
      <c r="O607" s="244"/>
    </row>
    <row r="608" spans="1:15" ht="15" x14ac:dyDescent="0.25">
      <c r="A608" s="71"/>
      <c r="B608" s="71"/>
      <c r="C608" s="72"/>
      <c r="D608" s="73"/>
      <c r="E608" s="71"/>
      <c r="F608" s="72"/>
      <c r="G608" s="74"/>
      <c r="H608" s="241"/>
      <c r="I608" s="242"/>
      <c r="J608" s="242"/>
      <c r="K608" s="242"/>
      <c r="L608" s="243"/>
      <c r="M608" s="244"/>
      <c r="N608" s="244"/>
      <c r="O608" s="244"/>
    </row>
    <row r="609" spans="1:15" ht="15" x14ac:dyDescent="0.25">
      <c r="A609" s="71"/>
      <c r="B609" s="71"/>
      <c r="C609" s="72"/>
      <c r="D609" s="73"/>
      <c r="E609" s="71"/>
      <c r="F609" s="72"/>
      <c r="G609" s="74"/>
      <c r="H609" s="241"/>
      <c r="I609" s="242"/>
      <c r="J609" s="242"/>
      <c r="K609" s="242"/>
      <c r="L609" s="243"/>
      <c r="M609" s="244"/>
      <c r="N609" s="244"/>
      <c r="O609" s="244"/>
    </row>
    <row r="610" spans="1:15" ht="15" x14ac:dyDescent="0.25">
      <c r="A610" s="71"/>
      <c r="B610" s="71"/>
      <c r="C610" s="72"/>
      <c r="D610" s="73"/>
      <c r="E610" s="71"/>
      <c r="F610" s="72"/>
      <c r="G610" s="74"/>
      <c r="H610" s="241"/>
      <c r="I610" s="242"/>
      <c r="J610" s="242"/>
      <c r="K610" s="242"/>
      <c r="L610" s="243"/>
      <c r="M610" s="244"/>
      <c r="N610" s="244"/>
      <c r="O610" s="244"/>
    </row>
  </sheetData>
  <autoFilter ref="A10:O298"/>
  <mergeCells count="12">
    <mergeCell ref="D7:F7"/>
    <mergeCell ref="D8:F8"/>
    <mergeCell ref="A5:C5"/>
    <mergeCell ref="A6:C6"/>
    <mergeCell ref="A7:C7"/>
    <mergeCell ref="A8:C8"/>
    <mergeCell ref="A4:F4"/>
    <mergeCell ref="D5:F5"/>
    <mergeCell ref="D6:F6"/>
    <mergeCell ref="A2:O2"/>
    <mergeCell ref="F1:O1"/>
    <mergeCell ref="C1:D1"/>
  </mergeCells>
  <hyperlinks>
    <hyperlink ref="A1" location="Overview!A1" display="Back to Overview"/>
  </hyperlinks>
  <pageMargins left="0.39370078740157483" right="0.35433070866141736" top="0.86614173228346458" bottom="0.74803149606299213" header="0.27559055118110237" footer="0.31496062992125984"/>
  <pageSetup paperSize="9" scale="50" fitToHeight="0" orientation="landscape" r:id="rId1"/>
  <headerFooter scaleWithDoc="0">
    <oddHeader>&amp;L&amp;"Arial,Bold"Annex 2&amp;"Arial,Regular" - Schedule of Charges for use of the Distribution System by Designated EHV Properties (including LDNOs with Designated EHV Properties/end-users).</oddHeader>
    <oddFooter xml:space="preserve">&amp;L&amp;8
Note: The list of MPANs / MSIDs provided may be incomplete; the DNO reserves the right to apply the listed charges to any other MPANs / MSIDs associated with the site.
</oddFooter>
    <firstFooter>&amp;L&amp;8Note: The list of MPANs / MSIDs provided may be incomplete; the DNO reserves the right to apply the listed charges to any other MPANs / MSIDs associated with the site.&amp;R&amp;8&amp;P of &amp;N</first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85"/>
  <sheetViews>
    <sheetView view="pageBreakPreview" topLeftCell="A279" zoomScaleNormal="100" zoomScaleSheetLayoutView="100" workbookViewId="0">
      <selection activeCell="C275" sqref="C275"/>
    </sheetView>
  </sheetViews>
  <sheetFormatPr defaultRowHeight="12.75" x14ac:dyDescent="0.2"/>
  <cols>
    <col min="1" max="1" width="14.7109375" style="69" customWidth="1"/>
    <col min="2" max="2" width="12.85546875" style="69" bestFit="1" customWidth="1"/>
    <col min="3" max="3" width="15.7109375" style="75" bestFit="1" customWidth="1"/>
    <col min="4" max="4" width="50.7109375" style="75" customWidth="1"/>
    <col min="5" max="5" width="14.7109375" style="76" customWidth="1"/>
    <col min="6" max="7" width="14.7109375" style="77" customWidth="1"/>
    <col min="8" max="8" width="14.7109375" style="69" customWidth="1"/>
    <col min="9" max="9" width="15.5703125" style="69" customWidth="1"/>
    <col min="10" max="13" width="9.140625" style="69"/>
    <col min="14" max="14" width="9.42578125" style="69" bestFit="1" customWidth="1"/>
    <col min="15" max="16384" width="9.140625" style="69"/>
  </cols>
  <sheetData>
    <row r="1" spans="1:14" ht="41.25" customHeight="1" x14ac:dyDescent="0.2">
      <c r="A1" s="285" t="s">
        <v>466</v>
      </c>
      <c r="B1" s="285"/>
      <c r="C1" s="285"/>
      <c r="D1" s="285"/>
      <c r="E1" s="285"/>
      <c r="F1" s="285"/>
      <c r="G1" s="285"/>
      <c r="H1" s="285"/>
    </row>
    <row r="2" spans="1:14" s="70" customFormat="1" ht="42" customHeight="1" x14ac:dyDescent="0.2">
      <c r="A2" s="266" t="str">
        <f>Overview!B4&amp; " - Effective from "&amp;TEXT(Overview!D4,"D MMMM YYYY")&amp;" - "&amp;Overview!E4&amp;" EDCM import charges"</f>
        <v>Western Power Distribution (South West) plc - Effective from 1 April 2018 - Final EDCM import charges</v>
      </c>
      <c r="B2" s="267"/>
      <c r="C2" s="267"/>
      <c r="D2" s="267"/>
      <c r="E2" s="267"/>
      <c r="F2" s="267"/>
      <c r="G2" s="267"/>
      <c r="H2" s="268"/>
    </row>
    <row r="3" spans="1:14" s="93" customFormat="1" ht="18" x14ac:dyDescent="0.2">
      <c r="A3" s="151"/>
      <c r="B3" s="151"/>
      <c r="C3" s="151"/>
      <c r="D3" s="152"/>
      <c r="E3" s="99"/>
      <c r="F3" s="99"/>
      <c r="G3" s="100"/>
      <c r="H3" s="100"/>
      <c r="I3" s="90"/>
      <c r="J3" s="90"/>
      <c r="K3" s="90"/>
      <c r="L3" s="90"/>
      <c r="M3" s="90"/>
      <c r="N3" s="90"/>
    </row>
    <row r="4" spans="1:14" ht="63.75" x14ac:dyDescent="0.2">
      <c r="A4" s="178" t="s">
        <v>369</v>
      </c>
      <c r="B4" s="179" t="s">
        <v>333</v>
      </c>
      <c r="C4" s="178" t="s">
        <v>334</v>
      </c>
      <c r="D4" s="180" t="s">
        <v>72</v>
      </c>
      <c r="E4" s="181" t="str">
        <f>'Annex 2 EHV charges'!H10</f>
        <v>Import
Super Red
unit charge
(p/kWh)</v>
      </c>
      <c r="F4" s="182" t="str">
        <f>'Annex 2 EHV charges'!I10</f>
        <v>Import
fixed charge
(p/day)</v>
      </c>
      <c r="G4" s="182" t="str">
        <f>'Annex 2 EHV charges'!J10</f>
        <v>Import
capacity charge
(p/kVA/day)</v>
      </c>
      <c r="H4" s="182" t="str">
        <f>'Annex 2 EHV charges'!K10</f>
        <v>Import
exceeded capacity charge
(p/kVA/day)</v>
      </c>
    </row>
    <row r="5" spans="1:14" x14ac:dyDescent="0.2">
      <c r="A5" s="153">
        <f t="array" ref="A5">IFERROR(INDEX('Annex 2 EHV charges'!$A$11:$A$302, MATCH(0, IF(ISBLANK('Annex 2 EHV charges'!$A$11:$A$302),1, COUNTIF(A$4:$A4, 'Annex 2 EHV charges'!$A$11:$A$302)), 0)),"")</f>
        <v>204</v>
      </c>
      <c r="B5" s="153">
        <f>IF($A5="","",VLOOKUP($A5,'Annex 2 EHV charges'!$A:$O,2,0))</f>
        <v>204</v>
      </c>
      <c r="C5" s="154">
        <f>IF($A5="","",VLOOKUP($A5,'Annex 2 EHV charges'!$A:$O,3,0))</f>
        <v>2200042689299</v>
      </c>
      <c r="D5" s="153" t="str">
        <f>IF($A5="","",VLOOKUP($A5,'Annex 2 EHV charges'!$A:$O,7,0))</f>
        <v>Ashwater Auxillary Supply</v>
      </c>
      <c r="E5" s="155">
        <f>IFERROR(IF(VLOOKUP($A5,'Annex 2 EHV charges'!$A:$O,8,FALSE)=0,"",VLOOKUP($A5,'Annex 2 EHV charges'!$A:$O,8,FALSE)),"")</f>
        <v>0.65700000000000003</v>
      </c>
      <c r="F5" s="156">
        <f>IFERROR(IF(VLOOKUP($A5,'Annex 2 EHV charges'!$A:$O,9,FALSE)=0,"",VLOOKUP($A5,'Annex 2 EHV charges'!$A:$O,9,FALSE)),"")</f>
        <v>1.21</v>
      </c>
      <c r="G5" s="157">
        <f>IFERROR(IF(VLOOKUP($A5,'Annex 2 EHV charges'!$A:$O,10,FALSE)=0,"",VLOOKUP($A5,'Annex 2 EHV charges'!$A:$O,10,FALSE)),"")</f>
        <v>1.95</v>
      </c>
      <c r="H5" s="157">
        <f>IFERROR(IF(VLOOKUP($A5,'Annex 2 EHV charges'!$A:$O,11,FALSE)=0,"",VLOOKUP($A5,'Annex 2 EHV charges'!$A:$O,11,FALSE)),"")</f>
        <v>1.95</v>
      </c>
    </row>
    <row r="6" spans="1:14" x14ac:dyDescent="0.2">
      <c r="A6" s="153">
        <f t="array" ref="A6">IFERROR(INDEX('Annex 2 EHV charges'!$A$11:$A$302, MATCH(0, IF(ISBLANK('Annex 2 EHV charges'!$A$11:$A$302),1, COUNTIF(A$4:$A5, 'Annex 2 EHV charges'!$A$11:$A$302)), 0)),"")</f>
        <v>262</v>
      </c>
      <c r="B6" s="153">
        <f>IF($A6="","",VLOOKUP($A6,'Annex 2 EHV charges'!$A:$O,2,0))</f>
        <v>262</v>
      </c>
      <c r="C6" s="154">
        <f>IF($A6="","",VLOOKUP($A6,'Annex 2 EHV charges'!$A:$O,3,0))</f>
        <v>2200042291210</v>
      </c>
      <c r="D6" s="153" t="str">
        <f>IF($A6="","",VLOOKUP($A6,'Annex 2 EHV charges'!$A:$O,7,0))</f>
        <v>Till House</v>
      </c>
      <c r="E6" s="155">
        <f>IFERROR(IF(VLOOKUP($A6,'Annex 2 EHV charges'!$A:$O,8,FALSE)=0,"",VLOOKUP($A6,'Annex 2 EHV charges'!$A:$O,8,FALSE)),"")</f>
        <v>7.0000000000000001E-3</v>
      </c>
      <c r="F6" s="156">
        <f>IFERROR(IF(VLOOKUP($A6,'Annex 2 EHV charges'!$A:$O,9,FALSE)=0,"",VLOOKUP($A6,'Annex 2 EHV charges'!$A:$O,9,FALSE)),"")</f>
        <v>9.9</v>
      </c>
      <c r="G6" s="157">
        <f>IFERROR(IF(VLOOKUP($A6,'Annex 2 EHV charges'!$A:$O,10,FALSE)=0,"",VLOOKUP($A6,'Annex 2 EHV charges'!$A:$O,10,FALSE)),"")</f>
        <v>1.76</v>
      </c>
      <c r="H6" s="157">
        <f>IFERROR(IF(VLOOKUP($A6,'Annex 2 EHV charges'!$A:$O,11,FALSE)=0,"",VLOOKUP($A6,'Annex 2 EHV charges'!$A:$O,11,FALSE)),"")</f>
        <v>1.76</v>
      </c>
    </row>
    <row r="7" spans="1:14" x14ac:dyDescent="0.2">
      <c r="A7" s="153">
        <f t="array" ref="A7">IFERROR(INDEX('Annex 2 EHV charges'!$A$11:$A$302, MATCH(0, IF(ISBLANK('Annex 2 EHV charges'!$A$11:$A$302),1, COUNTIF(A$4:$A6, 'Annex 2 EHV charges'!$A$11:$A$302)), 0)),"")</f>
        <v>263</v>
      </c>
      <c r="B7" s="153">
        <f>IF($A7="","",VLOOKUP($A7,'Annex 2 EHV charges'!$A:$O,2,0))</f>
        <v>263</v>
      </c>
      <c r="C7" s="154">
        <f>IF($A7="","",VLOOKUP($A7,'Annex 2 EHV charges'!$A:$O,3,0))</f>
        <v>2200042297550</v>
      </c>
      <c r="D7" s="153" t="str">
        <f>IF($A7="","",VLOOKUP($A7,'Annex 2 EHV charges'!$A:$O,7,0))</f>
        <v>Outlands Wood</v>
      </c>
      <c r="E7" s="155">
        <f>IFERROR(IF(VLOOKUP($A7,'Annex 2 EHV charges'!$A:$O,8,FALSE)=0,"",VLOOKUP($A7,'Annex 2 EHV charges'!$A:$O,8,FALSE)),"")</f>
        <v>0.49399999999999999</v>
      </c>
      <c r="F7" s="156">
        <f>IFERROR(IF(VLOOKUP($A7,'Annex 2 EHV charges'!$A:$O,9,FALSE)=0,"",VLOOKUP($A7,'Annex 2 EHV charges'!$A:$O,9,FALSE)),"")</f>
        <v>3</v>
      </c>
      <c r="G7" s="157">
        <f>IFERROR(IF(VLOOKUP($A7,'Annex 2 EHV charges'!$A:$O,10,FALSE)=0,"",VLOOKUP($A7,'Annex 2 EHV charges'!$A:$O,10,FALSE)),"")</f>
        <v>2.04</v>
      </c>
      <c r="H7" s="157">
        <f>IFERROR(IF(VLOOKUP($A7,'Annex 2 EHV charges'!$A:$O,11,FALSE)=0,"",VLOOKUP($A7,'Annex 2 EHV charges'!$A:$O,11,FALSE)),"")</f>
        <v>2.04</v>
      </c>
    </row>
    <row r="8" spans="1:14" x14ac:dyDescent="0.2">
      <c r="A8" s="153">
        <f t="array" ref="A8">IFERROR(INDEX('Annex 2 EHV charges'!$A$11:$A$302, MATCH(0, IF(ISBLANK('Annex 2 EHV charges'!$A$11:$A$302),1, COUNTIF(A$4:$A7, 'Annex 2 EHV charges'!$A$11:$A$302)), 0)),"")</f>
        <v>264</v>
      </c>
      <c r="B8" s="153">
        <f>IF($A8="","",VLOOKUP($A8,'Annex 2 EHV charges'!$A:$O,2,0))</f>
        <v>264</v>
      </c>
      <c r="C8" s="154">
        <f>IF($A8="","",VLOOKUP($A8,'Annex 2 EHV charges'!$A:$O,3,0))</f>
        <v>2200042305476</v>
      </c>
      <c r="D8" s="153" t="str">
        <f>IF($A8="","",VLOOKUP($A8,'Annex 2 EHV charges'!$A:$O,7,0))</f>
        <v>Culmhead</v>
      </c>
      <c r="E8" s="155" t="str">
        <f>IFERROR(IF(VLOOKUP($A8,'Annex 2 EHV charges'!$A:$O,8,FALSE)=0,"",VLOOKUP($A8,'Annex 2 EHV charges'!$A:$O,8,FALSE)),"")</f>
        <v/>
      </c>
      <c r="F8" s="156">
        <f>IFERROR(IF(VLOOKUP($A8,'Annex 2 EHV charges'!$A:$O,9,FALSE)=0,"",VLOOKUP($A8,'Annex 2 EHV charges'!$A:$O,9,FALSE)),"")</f>
        <v>2.85</v>
      </c>
      <c r="G8" s="157">
        <f>IFERROR(IF(VLOOKUP($A8,'Annex 2 EHV charges'!$A:$O,10,FALSE)=0,"",VLOOKUP($A8,'Annex 2 EHV charges'!$A:$O,10,FALSE)),"")</f>
        <v>2.94</v>
      </c>
      <c r="H8" s="157">
        <f>IFERROR(IF(VLOOKUP($A8,'Annex 2 EHV charges'!$A:$O,11,FALSE)=0,"",VLOOKUP($A8,'Annex 2 EHV charges'!$A:$O,11,FALSE)),"")</f>
        <v>2.94</v>
      </c>
    </row>
    <row r="9" spans="1:14" x14ac:dyDescent="0.2">
      <c r="A9" s="153">
        <f t="array" ref="A9">IFERROR(INDEX('Annex 2 EHV charges'!$A$11:$A$302, MATCH(0, IF(ISBLANK('Annex 2 EHV charges'!$A$11:$A$302),1, COUNTIF(A$4:$A8, 'Annex 2 EHV charges'!$A$11:$A$302)), 0)),"")</f>
        <v>265</v>
      </c>
      <c r="B9" s="153">
        <f>IF($A9="","",VLOOKUP($A9,'Annex 2 EHV charges'!$A:$O,2,0))</f>
        <v>265</v>
      </c>
      <c r="C9" s="154">
        <f>IF($A9="","",VLOOKUP($A9,'Annex 2 EHV charges'!$A:$O,3,0))</f>
        <v>2200042308031</v>
      </c>
      <c r="D9" s="153" t="str">
        <f>IF($A9="","",VLOOKUP($A9,'Annex 2 EHV charges'!$A:$O,7,0))</f>
        <v>Whitchurch Farm PV</v>
      </c>
      <c r="E9" s="155">
        <f>IFERROR(IF(VLOOKUP($A9,'Annex 2 EHV charges'!$A:$O,8,FALSE)=0,"",VLOOKUP($A9,'Annex 2 EHV charges'!$A:$O,8,FALSE)),"")</f>
        <v>5.7690000000000001</v>
      </c>
      <c r="F9" s="156">
        <f>IFERROR(IF(VLOOKUP($A9,'Annex 2 EHV charges'!$A:$O,9,FALSE)=0,"",VLOOKUP($A9,'Annex 2 EHV charges'!$A:$O,9,FALSE)),"")</f>
        <v>0.86</v>
      </c>
      <c r="G9" s="157">
        <f>IFERROR(IF(VLOOKUP($A9,'Annex 2 EHV charges'!$A:$O,10,FALSE)=0,"",VLOOKUP($A9,'Annex 2 EHV charges'!$A:$O,10,FALSE)),"")</f>
        <v>4.91</v>
      </c>
      <c r="H9" s="157">
        <f>IFERROR(IF(VLOOKUP($A9,'Annex 2 EHV charges'!$A:$O,11,FALSE)=0,"",VLOOKUP($A9,'Annex 2 EHV charges'!$A:$O,11,FALSE)),"")</f>
        <v>4.91</v>
      </c>
    </row>
    <row r="10" spans="1:14" x14ac:dyDescent="0.2">
      <c r="A10" s="153">
        <f t="array" ref="A10">IFERROR(INDEX('Annex 2 EHV charges'!$A$11:$A$302, MATCH(0, IF(ISBLANK('Annex 2 EHV charges'!$A$11:$A$302),1, COUNTIF(A$4:$A9, 'Annex 2 EHV charges'!$A$11:$A$302)), 0)),"")</f>
        <v>266</v>
      </c>
      <c r="B10" s="153">
        <f>IF($A10="","",VLOOKUP($A10,'Annex 2 EHV charges'!$A:$O,2,0))</f>
        <v>266</v>
      </c>
      <c r="C10" s="154">
        <f>IF($A10="","",VLOOKUP($A10,'Annex 2 EHV charges'!$A:$O,3,0))</f>
        <v>2200042312872</v>
      </c>
      <c r="D10" s="153" t="str">
        <f>IF($A10="","",VLOOKUP($A10,'Annex 2 EHV charges'!$A:$O,7,0))</f>
        <v>Kingsland Barton</v>
      </c>
      <c r="E10" s="155">
        <f>IFERROR(IF(VLOOKUP($A10,'Annex 2 EHV charges'!$A:$O,8,FALSE)=0,"",VLOOKUP($A10,'Annex 2 EHV charges'!$A:$O,8,FALSE)),"")</f>
        <v>0.55400000000000005</v>
      </c>
      <c r="F10" s="156">
        <f>IFERROR(IF(VLOOKUP($A10,'Annex 2 EHV charges'!$A:$O,9,FALSE)=0,"",VLOOKUP($A10,'Annex 2 EHV charges'!$A:$O,9,FALSE)),"")</f>
        <v>5.09</v>
      </c>
      <c r="G10" s="157">
        <f>IFERROR(IF(VLOOKUP($A10,'Annex 2 EHV charges'!$A:$O,10,FALSE)=0,"",VLOOKUP($A10,'Annex 2 EHV charges'!$A:$O,10,FALSE)),"")</f>
        <v>3.33</v>
      </c>
      <c r="H10" s="157">
        <f>IFERROR(IF(VLOOKUP($A10,'Annex 2 EHV charges'!$A:$O,11,FALSE)=0,"",VLOOKUP($A10,'Annex 2 EHV charges'!$A:$O,11,FALSE)),"")</f>
        <v>3.33</v>
      </c>
    </row>
    <row r="11" spans="1:14" x14ac:dyDescent="0.2">
      <c r="A11" s="153">
        <f t="array" ref="A11">IFERROR(INDEX('Annex 2 EHV charges'!$A$11:$A$302, MATCH(0, IF(ISBLANK('Annex 2 EHV charges'!$A$11:$A$302),1, COUNTIF(A$4:$A10, 'Annex 2 EHV charges'!$A$11:$A$302)), 0)),"")</f>
        <v>267</v>
      </c>
      <c r="B11" s="153">
        <f>IF($A11="","",VLOOKUP($A11,'Annex 2 EHV charges'!$A:$O,2,0))</f>
        <v>267</v>
      </c>
      <c r="C11" s="154">
        <f>IF($A11="","",VLOOKUP($A11,'Annex 2 EHV charges'!$A:$O,3,0))</f>
        <v>2200042314986</v>
      </c>
      <c r="D11" s="153" t="str">
        <f>IF($A11="","",VLOOKUP($A11,'Annex 2 EHV charges'!$A:$O,7,0))</f>
        <v>Mendip Solar PV Farm</v>
      </c>
      <c r="E11" s="155">
        <f>IFERROR(IF(VLOOKUP($A11,'Annex 2 EHV charges'!$A:$O,8,FALSE)=0,"",VLOOKUP($A11,'Annex 2 EHV charges'!$A:$O,8,FALSE)),"")</f>
        <v>5.8150000000000004</v>
      </c>
      <c r="F11" s="156">
        <f>IFERROR(IF(VLOOKUP($A11,'Annex 2 EHV charges'!$A:$O,9,FALSE)=0,"",VLOOKUP($A11,'Annex 2 EHV charges'!$A:$O,9,FALSE)),"")</f>
        <v>1.67</v>
      </c>
      <c r="G11" s="157">
        <f>IFERROR(IF(VLOOKUP($A11,'Annex 2 EHV charges'!$A:$O,10,FALSE)=0,"",VLOOKUP($A11,'Annex 2 EHV charges'!$A:$O,10,FALSE)),"")</f>
        <v>3.22</v>
      </c>
      <c r="H11" s="157">
        <f>IFERROR(IF(VLOOKUP($A11,'Annex 2 EHV charges'!$A:$O,11,FALSE)=0,"",VLOOKUP($A11,'Annex 2 EHV charges'!$A:$O,11,FALSE)),"")</f>
        <v>3.22</v>
      </c>
    </row>
    <row r="12" spans="1:14" x14ac:dyDescent="0.2">
      <c r="A12" s="153">
        <f t="array" ref="A12">IFERROR(INDEX('Annex 2 EHV charges'!$A$11:$A$302, MATCH(0, IF(ISBLANK('Annex 2 EHV charges'!$A$11:$A$302),1, COUNTIF(A$4:$A11, 'Annex 2 EHV charges'!$A$11:$A$302)), 0)),"")</f>
        <v>268</v>
      </c>
      <c r="B12" s="153">
        <f>IF($A12="","",VLOOKUP($A12,'Annex 2 EHV charges'!$A:$O,2,0))</f>
        <v>268</v>
      </c>
      <c r="C12" s="154">
        <f>IF($A12="","",VLOOKUP($A12,'Annex 2 EHV charges'!$A:$O,3,0))</f>
        <v>2200042315730</v>
      </c>
      <c r="D12" s="153" t="str">
        <f>IF($A12="","",VLOOKUP($A12,'Annex 2 EHV charges'!$A:$O,7,0))</f>
        <v>St Stephen PV</v>
      </c>
      <c r="E12" s="155">
        <f>IFERROR(IF(VLOOKUP($A12,'Annex 2 EHV charges'!$A:$O,8,FALSE)=0,"",VLOOKUP($A12,'Annex 2 EHV charges'!$A:$O,8,FALSE)),"")</f>
        <v>0.88600000000000001</v>
      </c>
      <c r="F12" s="156">
        <f>IFERROR(IF(VLOOKUP($A12,'Annex 2 EHV charges'!$A:$O,9,FALSE)=0,"",VLOOKUP($A12,'Annex 2 EHV charges'!$A:$O,9,FALSE)),"")</f>
        <v>3.83</v>
      </c>
      <c r="G12" s="157">
        <f>IFERROR(IF(VLOOKUP($A12,'Annex 2 EHV charges'!$A:$O,10,FALSE)=0,"",VLOOKUP($A12,'Annex 2 EHV charges'!$A:$O,10,FALSE)),"")</f>
        <v>3.84</v>
      </c>
      <c r="H12" s="157">
        <f>IFERROR(IF(VLOOKUP($A12,'Annex 2 EHV charges'!$A:$O,11,FALSE)=0,"",VLOOKUP($A12,'Annex 2 EHV charges'!$A:$O,11,FALSE)),"")</f>
        <v>3.84</v>
      </c>
    </row>
    <row r="13" spans="1:14" x14ac:dyDescent="0.2">
      <c r="A13" s="153" t="str">
        <f t="array" ref="A13">IFERROR(INDEX('Annex 2 EHV charges'!$A$11:$A$302, MATCH(0, IF(ISBLANK('Annex 2 EHV charges'!$A$11:$A$302),1, COUNTIF(A$4:$A12, 'Annex 2 EHV charges'!$A$11:$A$302)), 0)),"")</f>
        <v>New Import 46</v>
      </c>
      <c r="B13" s="153" t="str">
        <f>IF($A13="","",VLOOKUP($A13,'Annex 2 EHV charges'!$A:$O,2,0))</f>
        <v>New Import 46</v>
      </c>
      <c r="C13" s="154" t="str">
        <f>IF($A13="","",VLOOKUP($A13,'Annex 2 EHV charges'!$A:$O,3,0))</f>
        <v>New Import 46</v>
      </c>
      <c r="D13" s="153" t="str">
        <f>IF($A13="","",VLOOKUP($A13,'Annex 2 EHV charges'!$A:$O,7,0))</f>
        <v>St Stephen (Hay Farm)</v>
      </c>
      <c r="E13" s="155">
        <f>IFERROR(IF(VLOOKUP($A13,'Annex 2 EHV charges'!$A:$O,8,FALSE)=0,"",VLOOKUP($A13,'Annex 2 EHV charges'!$A:$O,8,FALSE)),"")</f>
        <v>0.95399999999999996</v>
      </c>
      <c r="F13" s="156">
        <f>IFERROR(IF(VLOOKUP($A13,'Annex 2 EHV charges'!$A:$O,9,FALSE)=0,"",VLOOKUP($A13,'Annex 2 EHV charges'!$A:$O,9,FALSE)),"")</f>
        <v>5.55</v>
      </c>
      <c r="G13" s="157">
        <f>IFERROR(IF(VLOOKUP($A13,'Annex 2 EHV charges'!$A:$O,10,FALSE)=0,"",VLOOKUP($A13,'Annex 2 EHV charges'!$A:$O,10,FALSE)),"")</f>
        <v>2.37</v>
      </c>
      <c r="H13" s="157">
        <f>IFERROR(IF(VLOOKUP($A13,'Annex 2 EHV charges'!$A:$O,11,FALSE)=0,"",VLOOKUP($A13,'Annex 2 EHV charges'!$A:$O,11,FALSE)),"")</f>
        <v>2.37</v>
      </c>
    </row>
    <row r="14" spans="1:14" x14ac:dyDescent="0.2">
      <c r="A14" s="153">
        <f t="array" ref="A14">IFERROR(INDEX('Annex 2 EHV charges'!$A$11:$A$302, MATCH(0, IF(ISBLANK('Annex 2 EHV charges'!$A$11:$A$302),1, COUNTIF(A$4:$A13, 'Annex 2 EHV charges'!$A$11:$A$302)), 0)),"")</f>
        <v>269</v>
      </c>
      <c r="B14" s="153">
        <f>IF($A14="","",VLOOKUP($A14,'Annex 2 EHV charges'!$A:$O,2,0))</f>
        <v>269</v>
      </c>
      <c r="C14" s="154">
        <f>IF($A14="","",VLOOKUP($A14,'Annex 2 EHV charges'!$A:$O,3,0))</f>
        <v>2200042315776</v>
      </c>
      <c r="D14" s="153" t="str">
        <f>IF($A14="","",VLOOKUP($A14,'Annex 2 EHV charges'!$A:$O,7,0))</f>
        <v>Trewidland farm PV</v>
      </c>
      <c r="E14" s="155">
        <f>IFERROR(IF(VLOOKUP($A14,'Annex 2 EHV charges'!$A:$O,8,FALSE)=0,"",VLOOKUP($A14,'Annex 2 EHV charges'!$A:$O,8,FALSE)),"")</f>
        <v>1.145</v>
      </c>
      <c r="F14" s="156">
        <f>IFERROR(IF(VLOOKUP($A14,'Annex 2 EHV charges'!$A:$O,9,FALSE)=0,"",VLOOKUP($A14,'Annex 2 EHV charges'!$A:$O,9,FALSE)),"")</f>
        <v>4.55</v>
      </c>
      <c r="G14" s="157">
        <f>IFERROR(IF(VLOOKUP($A14,'Annex 2 EHV charges'!$A:$O,10,FALSE)=0,"",VLOOKUP($A14,'Annex 2 EHV charges'!$A:$O,10,FALSE)),"")</f>
        <v>2.52</v>
      </c>
      <c r="H14" s="157">
        <f>IFERROR(IF(VLOOKUP($A14,'Annex 2 EHV charges'!$A:$O,11,FALSE)=0,"",VLOOKUP($A14,'Annex 2 EHV charges'!$A:$O,11,FALSE)),"")</f>
        <v>2.52</v>
      </c>
    </row>
    <row r="15" spans="1:14" x14ac:dyDescent="0.2">
      <c r="A15" s="153">
        <f t="array" ref="A15">IFERROR(INDEX('Annex 2 EHV charges'!$A$11:$A$302, MATCH(0, IF(ISBLANK('Annex 2 EHV charges'!$A$11:$A$302),1, COUNTIF(A$4:$A14, 'Annex 2 EHV charges'!$A$11:$A$302)), 0)),"")</f>
        <v>270</v>
      </c>
      <c r="B15" s="153">
        <f>IF($A15="","",VLOOKUP($A15,'Annex 2 EHV charges'!$A:$O,2,0))</f>
        <v>270</v>
      </c>
      <c r="C15" s="154">
        <f>IF($A15="","",VLOOKUP($A15,'Annex 2 EHV charges'!$A:$O,3,0))</f>
        <v>2200042316751</v>
      </c>
      <c r="D15" s="153" t="str">
        <f>IF($A15="","",VLOOKUP($A15,'Annex 2 EHV charges'!$A:$O,7,0))</f>
        <v>Watchfield Lawn</v>
      </c>
      <c r="E15" s="155">
        <f>IFERROR(IF(VLOOKUP($A15,'Annex 2 EHV charges'!$A:$O,8,FALSE)=0,"",VLOOKUP($A15,'Annex 2 EHV charges'!$A:$O,8,FALSE)),"")</f>
        <v>0.52100000000000002</v>
      </c>
      <c r="F15" s="156">
        <f>IFERROR(IF(VLOOKUP($A15,'Annex 2 EHV charges'!$A:$O,9,FALSE)=0,"",VLOOKUP($A15,'Annex 2 EHV charges'!$A:$O,9,FALSE)),"")</f>
        <v>5.16</v>
      </c>
      <c r="G15" s="157">
        <f>IFERROR(IF(VLOOKUP($A15,'Annex 2 EHV charges'!$A:$O,10,FALSE)=0,"",VLOOKUP($A15,'Annex 2 EHV charges'!$A:$O,10,FALSE)),"")</f>
        <v>2.1800000000000002</v>
      </c>
      <c r="H15" s="157">
        <f>IFERROR(IF(VLOOKUP($A15,'Annex 2 EHV charges'!$A:$O,11,FALSE)=0,"",VLOOKUP($A15,'Annex 2 EHV charges'!$A:$O,11,FALSE)),"")</f>
        <v>2.1800000000000002</v>
      </c>
    </row>
    <row r="16" spans="1:14" x14ac:dyDescent="0.2">
      <c r="A16" s="153">
        <f t="array" ref="A16">IFERROR(INDEX('Annex 2 EHV charges'!$A$11:$A$302, MATCH(0, IF(ISBLANK('Annex 2 EHV charges'!$A$11:$A$302),1, COUNTIF(A$4:$A15, 'Annex 2 EHV charges'!$A$11:$A$302)), 0)),"")</f>
        <v>271</v>
      </c>
      <c r="B16" s="153">
        <f>IF($A16="","",VLOOKUP($A16,'Annex 2 EHV charges'!$A:$O,2,0))</f>
        <v>271</v>
      </c>
      <c r="C16" s="154">
        <f>IF($A16="","",VLOOKUP($A16,'Annex 2 EHV charges'!$A:$O,3,0))</f>
        <v>2200042382620</v>
      </c>
      <c r="D16" s="153" t="str">
        <f>IF($A16="","",VLOOKUP($A16,'Annex 2 EHV charges'!$A:$O,7,0))</f>
        <v>Gover Park</v>
      </c>
      <c r="E16" s="155">
        <f>IFERROR(IF(VLOOKUP($A16,'Annex 2 EHV charges'!$A:$O,8,FALSE)=0,"",VLOOKUP($A16,'Annex 2 EHV charges'!$A:$O,8,FALSE)),"")</f>
        <v>11.6</v>
      </c>
      <c r="F16" s="156">
        <f>IFERROR(IF(VLOOKUP($A16,'Annex 2 EHV charges'!$A:$O,9,FALSE)=0,"",VLOOKUP($A16,'Annex 2 EHV charges'!$A:$O,9,FALSE)),"")</f>
        <v>4.8499999999999996</v>
      </c>
      <c r="G16" s="157">
        <f>IFERROR(IF(VLOOKUP($A16,'Annex 2 EHV charges'!$A:$O,10,FALSE)=0,"",VLOOKUP($A16,'Annex 2 EHV charges'!$A:$O,10,FALSE)),"")</f>
        <v>2.2599999999999998</v>
      </c>
      <c r="H16" s="157">
        <f>IFERROR(IF(VLOOKUP($A16,'Annex 2 EHV charges'!$A:$O,11,FALSE)=0,"",VLOOKUP($A16,'Annex 2 EHV charges'!$A:$O,11,FALSE)),"")</f>
        <v>2.2599999999999998</v>
      </c>
    </row>
    <row r="17" spans="1:8" x14ac:dyDescent="0.2">
      <c r="A17" s="153">
        <f t="array" ref="A17">IFERROR(INDEX('Annex 2 EHV charges'!$A$11:$A$302, MATCH(0, IF(ISBLANK('Annex 2 EHV charges'!$A$11:$A$302),1, COUNTIF(A$4:$A16, 'Annex 2 EHV charges'!$A$11:$A$302)), 0)),"")</f>
        <v>272</v>
      </c>
      <c r="B17" s="153">
        <f>IF($A17="","",VLOOKUP($A17,'Annex 2 EHV charges'!$A:$O,2,0))</f>
        <v>272</v>
      </c>
      <c r="C17" s="154">
        <f>IF($A17="","",VLOOKUP($A17,'Annex 2 EHV charges'!$A:$O,3,0))</f>
        <v>2200042323128</v>
      </c>
      <c r="D17" s="153" t="str">
        <f>IF($A17="","",VLOOKUP($A17,'Annex 2 EHV charges'!$A:$O,7,0))</f>
        <v>North Wayton</v>
      </c>
      <c r="E17" s="155">
        <f>IFERROR(IF(VLOOKUP($A17,'Annex 2 EHV charges'!$A:$O,8,FALSE)=0,"",VLOOKUP($A17,'Annex 2 EHV charges'!$A:$O,8,FALSE)),"")</f>
        <v>0.64800000000000002</v>
      </c>
      <c r="F17" s="156">
        <f>IFERROR(IF(VLOOKUP($A17,'Annex 2 EHV charges'!$A:$O,9,FALSE)=0,"",VLOOKUP($A17,'Annex 2 EHV charges'!$A:$O,9,FALSE)),"")</f>
        <v>9.2100000000000009</v>
      </c>
      <c r="G17" s="157">
        <f>IFERROR(IF(VLOOKUP($A17,'Annex 2 EHV charges'!$A:$O,10,FALSE)=0,"",VLOOKUP($A17,'Annex 2 EHV charges'!$A:$O,10,FALSE)),"")</f>
        <v>1.99</v>
      </c>
      <c r="H17" s="157">
        <f>IFERROR(IF(VLOOKUP($A17,'Annex 2 EHV charges'!$A:$O,11,FALSE)=0,"",VLOOKUP($A17,'Annex 2 EHV charges'!$A:$O,11,FALSE)),"")</f>
        <v>1.99</v>
      </c>
    </row>
    <row r="18" spans="1:8" x14ac:dyDescent="0.2">
      <c r="A18" s="153">
        <f t="array" ref="A18">IFERROR(INDEX('Annex 2 EHV charges'!$A$11:$A$302, MATCH(0, IF(ISBLANK('Annex 2 EHV charges'!$A$11:$A$302),1, COUNTIF(A$4:$A17, 'Annex 2 EHV charges'!$A$11:$A$302)), 0)),"")</f>
        <v>273</v>
      </c>
      <c r="B18" s="153">
        <f>IF($A18="","",VLOOKUP($A18,'Annex 2 EHV charges'!$A:$O,2,0))</f>
        <v>273</v>
      </c>
      <c r="C18" s="154">
        <f>IF($A18="","",VLOOKUP($A18,'Annex 2 EHV charges'!$A:$O,3,0))</f>
        <v>2200042324450</v>
      </c>
      <c r="D18" s="153" t="str">
        <f>IF($A18="","",VLOOKUP($A18,'Annex 2 EHV charges'!$A:$O,7,0))</f>
        <v>Week Farm</v>
      </c>
      <c r="E18" s="155">
        <f>IFERROR(IF(VLOOKUP($A18,'Annex 2 EHV charges'!$A:$O,8,FALSE)=0,"",VLOOKUP($A18,'Annex 2 EHV charges'!$A:$O,8,FALSE)),"")</f>
        <v>5.1999999999999998E-2</v>
      </c>
      <c r="F18" s="156">
        <f>IFERROR(IF(VLOOKUP($A18,'Annex 2 EHV charges'!$A:$O,9,FALSE)=0,"",VLOOKUP($A18,'Annex 2 EHV charges'!$A:$O,9,FALSE)),"")</f>
        <v>17.350000000000001</v>
      </c>
      <c r="G18" s="157">
        <f>IFERROR(IF(VLOOKUP($A18,'Annex 2 EHV charges'!$A:$O,10,FALSE)=0,"",VLOOKUP($A18,'Annex 2 EHV charges'!$A:$O,10,FALSE)),"")</f>
        <v>2.99</v>
      </c>
      <c r="H18" s="157">
        <f>IFERROR(IF(VLOOKUP($A18,'Annex 2 EHV charges'!$A:$O,11,FALSE)=0,"",VLOOKUP($A18,'Annex 2 EHV charges'!$A:$O,11,FALSE)),"")</f>
        <v>2.99</v>
      </c>
    </row>
    <row r="19" spans="1:8" x14ac:dyDescent="0.2">
      <c r="A19" s="153">
        <f t="array" ref="A19">IFERROR(INDEX('Annex 2 EHV charges'!$A$11:$A$302, MATCH(0, IF(ISBLANK('Annex 2 EHV charges'!$A$11:$A$302),1, COUNTIF(A$4:$A18, 'Annex 2 EHV charges'!$A$11:$A$302)), 0)),"")</f>
        <v>274</v>
      </c>
      <c r="B19" s="153">
        <f>IF($A19="","",VLOOKUP($A19,'Annex 2 EHV charges'!$A:$O,2,0))</f>
        <v>274</v>
      </c>
      <c r="C19" s="154">
        <f>IF($A19="","",VLOOKUP($A19,'Annex 2 EHV charges'!$A:$O,3,0))</f>
        <v>2200042326040</v>
      </c>
      <c r="D19" s="153" t="str">
        <f>IF($A19="","",VLOOKUP($A19,'Annex 2 EHV charges'!$A:$O,7,0))</f>
        <v>Cullompton</v>
      </c>
      <c r="E19" s="155">
        <f>IFERROR(IF(VLOOKUP($A19,'Annex 2 EHV charges'!$A:$O,8,FALSE)=0,"",VLOOKUP($A19,'Annex 2 EHV charges'!$A:$O,8,FALSE)),"")</f>
        <v>3.528</v>
      </c>
      <c r="F19" s="156">
        <f>IFERROR(IF(VLOOKUP($A19,'Annex 2 EHV charges'!$A:$O,9,FALSE)=0,"",VLOOKUP($A19,'Annex 2 EHV charges'!$A:$O,9,FALSE)),"")</f>
        <v>13.45</v>
      </c>
      <c r="G19" s="157">
        <f>IFERROR(IF(VLOOKUP($A19,'Annex 2 EHV charges'!$A:$O,10,FALSE)=0,"",VLOOKUP($A19,'Annex 2 EHV charges'!$A:$O,10,FALSE)),"")</f>
        <v>2.77</v>
      </c>
      <c r="H19" s="157">
        <f>IFERROR(IF(VLOOKUP($A19,'Annex 2 EHV charges'!$A:$O,11,FALSE)=0,"",VLOOKUP($A19,'Annex 2 EHV charges'!$A:$O,11,FALSE)),"")</f>
        <v>2.77</v>
      </c>
    </row>
    <row r="20" spans="1:8" x14ac:dyDescent="0.2">
      <c r="A20" s="153">
        <f t="array" ref="A20">IFERROR(INDEX('Annex 2 EHV charges'!$A$11:$A$302, MATCH(0, IF(ISBLANK('Annex 2 EHV charges'!$A$11:$A$302),1, COUNTIF(A$4:$A19, 'Annex 2 EHV charges'!$A$11:$A$302)), 0)),"")</f>
        <v>275</v>
      </c>
      <c r="B20" s="153">
        <f>IF($A20="","",VLOOKUP($A20,'Annex 2 EHV charges'!$A:$O,2,0))</f>
        <v>275</v>
      </c>
      <c r="C20" s="154">
        <f>IF($A20="","",VLOOKUP($A20,'Annex 2 EHV charges'!$A:$O,3,0))</f>
        <v>2200042329078</v>
      </c>
      <c r="D20" s="153" t="str">
        <f>IF($A20="","",VLOOKUP($A20,'Annex 2 EHV charges'!$A:$O,7,0))</f>
        <v>Dinder Farm</v>
      </c>
      <c r="E20" s="155">
        <f>IFERROR(IF(VLOOKUP($A20,'Annex 2 EHV charges'!$A:$O,8,FALSE)=0,"",VLOOKUP($A20,'Annex 2 EHV charges'!$A:$O,8,FALSE)),"")</f>
        <v>5.9539999999999997</v>
      </c>
      <c r="F20" s="156">
        <f>IFERROR(IF(VLOOKUP($A20,'Annex 2 EHV charges'!$A:$O,9,FALSE)=0,"",VLOOKUP($A20,'Annex 2 EHV charges'!$A:$O,9,FALSE)),"")</f>
        <v>7.91</v>
      </c>
      <c r="G20" s="157">
        <f>IFERROR(IF(VLOOKUP($A20,'Annex 2 EHV charges'!$A:$O,10,FALSE)=0,"",VLOOKUP($A20,'Annex 2 EHV charges'!$A:$O,10,FALSE)),"")</f>
        <v>2.39</v>
      </c>
      <c r="H20" s="157">
        <f>IFERROR(IF(VLOOKUP($A20,'Annex 2 EHV charges'!$A:$O,11,FALSE)=0,"",VLOOKUP($A20,'Annex 2 EHV charges'!$A:$O,11,FALSE)),"")</f>
        <v>2.39</v>
      </c>
    </row>
    <row r="21" spans="1:8" x14ac:dyDescent="0.2">
      <c r="A21" s="153">
        <f t="array" ref="A21">IFERROR(INDEX('Annex 2 EHV charges'!$A$11:$A$302, MATCH(0, IF(ISBLANK('Annex 2 EHV charges'!$A$11:$A$302),1, COUNTIF(A$4:$A20, 'Annex 2 EHV charges'!$A$11:$A$302)), 0)),"")</f>
        <v>277</v>
      </c>
      <c r="B21" s="153">
        <f>IF($A21="","",VLOOKUP($A21,'Annex 2 EHV charges'!$A:$O,2,0))</f>
        <v>277</v>
      </c>
      <c r="C21" s="154">
        <f>IF($A21="","",VLOOKUP($A21,'Annex 2 EHV charges'!$A:$O,3,0))</f>
        <v>2200042329050</v>
      </c>
      <c r="D21" s="153" t="str">
        <f>IF($A21="","",VLOOKUP($A21,'Annex 2 EHV charges'!$A:$O,7,0))</f>
        <v>Pitts Farm</v>
      </c>
      <c r="E21" s="155">
        <f>IFERROR(IF(VLOOKUP($A21,'Annex 2 EHV charges'!$A:$O,8,FALSE)=0,"",VLOOKUP($A21,'Annex 2 EHV charges'!$A:$O,8,FALSE)),"")</f>
        <v>5.9530000000000003</v>
      </c>
      <c r="F21" s="156">
        <f>IFERROR(IF(VLOOKUP($A21,'Annex 2 EHV charges'!$A:$O,9,FALSE)=0,"",VLOOKUP($A21,'Annex 2 EHV charges'!$A:$O,9,FALSE)),"")</f>
        <v>11.05</v>
      </c>
      <c r="G21" s="157">
        <f>IFERROR(IF(VLOOKUP($A21,'Annex 2 EHV charges'!$A:$O,10,FALSE)=0,"",VLOOKUP($A21,'Annex 2 EHV charges'!$A:$O,10,FALSE)),"")</f>
        <v>2.21</v>
      </c>
      <c r="H21" s="157">
        <f>IFERROR(IF(VLOOKUP($A21,'Annex 2 EHV charges'!$A:$O,11,FALSE)=0,"",VLOOKUP($A21,'Annex 2 EHV charges'!$A:$O,11,FALSE)),"")</f>
        <v>2.21</v>
      </c>
    </row>
    <row r="22" spans="1:8" x14ac:dyDescent="0.2">
      <c r="A22" s="153">
        <f t="array" ref="A22">IFERROR(INDEX('Annex 2 EHV charges'!$A$11:$A$302, MATCH(0, IF(ISBLANK('Annex 2 EHV charges'!$A$11:$A$302),1, COUNTIF(A$4:$A21, 'Annex 2 EHV charges'!$A$11:$A$302)), 0)),"")</f>
        <v>278</v>
      </c>
      <c r="B22" s="153">
        <f>IF($A22="","",VLOOKUP($A22,'Annex 2 EHV charges'!$A:$O,2,0))</f>
        <v>278</v>
      </c>
      <c r="C22" s="154">
        <f>IF($A22="","",VLOOKUP($A22,'Annex 2 EHV charges'!$A:$O,3,0))</f>
        <v>2200042333678</v>
      </c>
      <c r="D22" s="153" t="str">
        <f>IF($A22="","",VLOOKUP($A22,'Annex 2 EHV charges'!$A:$O,7,0))</f>
        <v>Kerriers</v>
      </c>
      <c r="E22" s="155">
        <f>IFERROR(IF(VLOOKUP($A22,'Annex 2 EHV charges'!$A:$O,8,FALSE)=0,"",VLOOKUP($A22,'Annex 2 EHV charges'!$A:$O,8,FALSE)),"")</f>
        <v>0.497</v>
      </c>
      <c r="F22" s="156">
        <f>IFERROR(IF(VLOOKUP($A22,'Annex 2 EHV charges'!$A:$O,9,FALSE)=0,"",VLOOKUP($A22,'Annex 2 EHV charges'!$A:$O,9,FALSE)),"")</f>
        <v>19.399999999999999</v>
      </c>
      <c r="G22" s="157">
        <f>IFERROR(IF(VLOOKUP($A22,'Annex 2 EHV charges'!$A:$O,10,FALSE)=0,"",VLOOKUP($A22,'Annex 2 EHV charges'!$A:$O,10,FALSE)),"")</f>
        <v>3.43</v>
      </c>
      <c r="H22" s="157">
        <f>IFERROR(IF(VLOOKUP($A22,'Annex 2 EHV charges'!$A:$O,11,FALSE)=0,"",VLOOKUP($A22,'Annex 2 EHV charges'!$A:$O,11,FALSE)),"")</f>
        <v>3.43</v>
      </c>
    </row>
    <row r="23" spans="1:8" x14ac:dyDescent="0.2">
      <c r="A23" s="153">
        <f t="array" ref="A23">IFERROR(INDEX('Annex 2 EHV charges'!$A$11:$A$302, MATCH(0, IF(ISBLANK('Annex 2 EHV charges'!$A$11:$A$302),1, COUNTIF(A$4:$A22, 'Annex 2 EHV charges'!$A$11:$A$302)), 0)),"")</f>
        <v>279</v>
      </c>
      <c r="B23" s="153">
        <f>IF($A23="","",VLOOKUP($A23,'Annex 2 EHV charges'!$A:$O,2,0))</f>
        <v>279</v>
      </c>
      <c r="C23" s="154">
        <f>IF($A23="","",VLOOKUP($A23,'Annex 2 EHV charges'!$A:$O,3,0))</f>
        <v>2200042333701</v>
      </c>
      <c r="D23" s="153" t="str">
        <f>IF($A23="","",VLOOKUP($A23,'Annex 2 EHV charges'!$A:$O,7,0))</f>
        <v>Ernesettle Lane</v>
      </c>
      <c r="E23" s="155">
        <f>IFERROR(IF(VLOOKUP($A23,'Annex 2 EHV charges'!$A:$O,8,FALSE)=0,"",VLOOKUP($A23,'Annex 2 EHV charges'!$A:$O,8,FALSE)),"")</f>
        <v>0.308</v>
      </c>
      <c r="F23" s="156">
        <f>IFERROR(IF(VLOOKUP($A23,'Annex 2 EHV charges'!$A:$O,9,FALSE)=0,"",VLOOKUP($A23,'Annex 2 EHV charges'!$A:$O,9,FALSE)),"")</f>
        <v>8.99</v>
      </c>
      <c r="G23" s="157">
        <f>IFERROR(IF(VLOOKUP($A23,'Annex 2 EHV charges'!$A:$O,10,FALSE)=0,"",VLOOKUP($A23,'Annex 2 EHV charges'!$A:$O,10,FALSE)),"")</f>
        <v>1.49</v>
      </c>
      <c r="H23" s="157">
        <f>IFERROR(IF(VLOOKUP($A23,'Annex 2 EHV charges'!$A:$O,11,FALSE)=0,"",VLOOKUP($A23,'Annex 2 EHV charges'!$A:$O,11,FALSE)),"")</f>
        <v>1.49</v>
      </c>
    </row>
    <row r="24" spans="1:8" x14ac:dyDescent="0.2">
      <c r="A24" s="153">
        <f t="array" ref="A24">IFERROR(INDEX('Annex 2 EHV charges'!$A$11:$A$302, MATCH(0, IF(ISBLANK('Annex 2 EHV charges'!$A$11:$A$302),1, COUNTIF(A$4:$A23, 'Annex 2 EHV charges'!$A$11:$A$302)), 0)),"")</f>
        <v>281</v>
      </c>
      <c r="B24" s="153">
        <f>IF($A24="","",VLOOKUP($A24,'Annex 2 EHV charges'!$A:$O,2,0))</f>
        <v>281</v>
      </c>
      <c r="C24" s="154">
        <f>IF($A24="","",VLOOKUP($A24,'Annex 2 EHV charges'!$A:$O,3,0))</f>
        <v>2200042340220</v>
      </c>
      <c r="D24" s="153" t="str">
        <f>IF($A24="","",VLOOKUP($A24,'Annex 2 EHV charges'!$A:$O,7,0))</f>
        <v>Goonhilly Solar Park</v>
      </c>
      <c r="E24" s="155" t="str">
        <f>IFERROR(IF(VLOOKUP($A24,'Annex 2 EHV charges'!$A:$O,8,FALSE)=0,"",VLOOKUP($A24,'Annex 2 EHV charges'!$A:$O,8,FALSE)),"")</f>
        <v/>
      </c>
      <c r="F24" s="156">
        <f>IFERROR(IF(VLOOKUP($A24,'Annex 2 EHV charges'!$A:$O,9,FALSE)=0,"",VLOOKUP($A24,'Annex 2 EHV charges'!$A:$O,9,FALSE)),"")</f>
        <v>10.17</v>
      </c>
      <c r="G24" s="157">
        <f>IFERROR(IF(VLOOKUP($A24,'Annex 2 EHV charges'!$A:$O,10,FALSE)=0,"",VLOOKUP($A24,'Annex 2 EHV charges'!$A:$O,10,FALSE)),"")</f>
        <v>1.82</v>
      </c>
      <c r="H24" s="157">
        <f>IFERROR(IF(VLOOKUP($A24,'Annex 2 EHV charges'!$A:$O,11,FALSE)=0,"",VLOOKUP($A24,'Annex 2 EHV charges'!$A:$O,11,FALSE)),"")</f>
        <v>1.82</v>
      </c>
    </row>
    <row r="25" spans="1:8" x14ac:dyDescent="0.2">
      <c r="A25" s="153">
        <f t="array" ref="A25">IFERROR(INDEX('Annex 2 EHV charges'!$A$11:$A$302, MATCH(0, IF(ISBLANK('Annex 2 EHV charges'!$A$11:$A$302),1, COUNTIF(A$4:$A24, 'Annex 2 EHV charges'!$A$11:$A$302)), 0)),"")</f>
        <v>282</v>
      </c>
      <c r="B25" s="153">
        <f>IF($A25="","",VLOOKUP($A25,'Annex 2 EHV charges'!$A:$O,2,0))</f>
        <v>282</v>
      </c>
      <c r="C25" s="154">
        <f>IF($A25="","",VLOOKUP($A25,'Annex 2 EHV charges'!$A:$O,3,0))</f>
        <v>2200042348665</v>
      </c>
      <c r="D25" s="153" t="str">
        <f>IF($A25="","",VLOOKUP($A25,'Annex 2 EHV charges'!$A:$O,7,0))</f>
        <v>Nanteague</v>
      </c>
      <c r="E25" s="155">
        <f>IFERROR(IF(VLOOKUP($A25,'Annex 2 EHV charges'!$A:$O,8,FALSE)=0,"",VLOOKUP($A25,'Annex 2 EHV charges'!$A:$O,8,FALSE)),"")</f>
        <v>0.26200000000000001</v>
      </c>
      <c r="F25" s="156">
        <f>IFERROR(IF(VLOOKUP($A25,'Annex 2 EHV charges'!$A:$O,9,FALSE)=0,"",VLOOKUP($A25,'Annex 2 EHV charges'!$A:$O,9,FALSE)),"")</f>
        <v>12.68</v>
      </c>
      <c r="G25" s="157">
        <f>IFERROR(IF(VLOOKUP($A25,'Annex 2 EHV charges'!$A:$O,10,FALSE)=0,"",VLOOKUP($A25,'Annex 2 EHV charges'!$A:$O,10,FALSE)),"")</f>
        <v>2.39</v>
      </c>
      <c r="H25" s="157">
        <f>IFERROR(IF(VLOOKUP($A25,'Annex 2 EHV charges'!$A:$O,11,FALSE)=0,"",VLOOKUP($A25,'Annex 2 EHV charges'!$A:$O,11,FALSE)),"")</f>
        <v>2.39</v>
      </c>
    </row>
    <row r="26" spans="1:8" x14ac:dyDescent="0.2">
      <c r="A26" s="153">
        <f t="array" ref="A26">IFERROR(INDEX('Annex 2 EHV charges'!$A$11:$A$302, MATCH(0, IF(ISBLANK('Annex 2 EHV charges'!$A$11:$A$302),1, COUNTIF(A$4:$A25, 'Annex 2 EHV charges'!$A$11:$A$302)), 0)),"")</f>
        <v>283</v>
      </c>
      <c r="B26" s="153">
        <f>IF($A26="","",VLOOKUP($A26,'Annex 2 EHV charges'!$A:$O,2,0))</f>
        <v>283</v>
      </c>
      <c r="C26" s="154">
        <f>IF($A26="","",VLOOKUP($A26,'Annex 2 EHV charges'!$A:$O,3,0))</f>
        <v>2200042340745</v>
      </c>
      <c r="D26" s="153" t="str">
        <f>IF($A26="","",VLOOKUP($A26,'Annex 2 EHV charges'!$A:$O,7,0))</f>
        <v>Bidwell Dartington PV</v>
      </c>
      <c r="E26" s="155">
        <f>IFERROR(IF(VLOOKUP($A26,'Annex 2 EHV charges'!$A:$O,8,FALSE)=0,"",VLOOKUP($A26,'Annex 2 EHV charges'!$A:$O,8,FALSE)),"")</f>
        <v>0.7</v>
      </c>
      <c r="F26" s="156">
        <f>IFERROR(IF(VLOOKUP($A26,'Annex 2 EHV charges'!$A:$O,9,FALSE)=0,"",VLOOKUP($A26,'Annex 2 EHV charges'!$A:$O,9,FALSE)),"")</f>
        <v>2.8</v>
      </c>
      <c r="G26" s="157">
        <f>IFERROR(IF(VLOOKUP($A26,'Annex 2 EHV charges'!$A:$O,10,FALSE)=0,"",VLOOKUP($A26,'Annex 2 EHV charges'!$A:$O,10,FALSE)),"")</f>
        <v>3.43</v>
      </c>
      <c r="H26" s="157">
        <f>IFERROR(IF(VLOOKUP($A26,'Annex 2 EHV charges'!$A:$O,11,FALSE)=0,"",VLOOKUP($A26,'Annex 2 EHV charges'!$A:$O,11,FALSE)),"")</f>
        <v>3.43</v>
      </c>
    </row>
    <row r="27" spans="1:8" x14ac:dyDescent="0.2">
      <c r="A27" s="153">
        <f t="array" ref="A27">IFERROR(INDEX('Annex 2 EHV charges'!$A$11:$A$302, MATCH(0, IF(ISBLANK('Annex 2 EHV charges'!$A$11:$A$302),1, COUNTIF(A$4:$A26, 'Annex 2 EHV charges'!$A$11:$A$302)), 0)),"")</f>
        <v>284</v>
      </c>
      <c r="B27" s="153">
        <f>IF($A27="","",VLOOKUP($A27,'Annex 2 EHV charges'!$A:$O,2,0))</f>
        <v>284</v>
      </c>
      <c r="C27" s="154">
        <f>IF($A27="","",VLOOKUP($A27,'Annex 2 EHV charges'!$A:$O,3,0))</f>
        <v>2200042343212</v>
      </c>
      <c r="D27" s="153" t="str">
        <f>IF($A27="","",VLOOKUP($A27,'Annex 2 EHV charges'!$A:$O,7,0))</f>
        <v>New Row Farm</v>
      </c>
      <c r="E27" s="155">
        <f>IFERROR(IF(VLOOKUP($A27,'Annex 2 EHV charges'!$A:$O,8,FALSE)=0,"",VLOOKUP($A27,'Annex 2 EHV charges'!$A:$O,8,FALSE)),"")</f>
        <v>6.0140000000000002</v>
      </c>
      <c r="F27" s="156">
        <f>IFERROR(IF(VLOOKUP($A27,'Annex 2 EHV charges'!$A:$O,9,FALSE)=0,"",VLOOKUP($A27,'Annex 2 EHV charges'!$A:$O,9,FALSE)),"")</f>
        <v>7.17</v>
      </c>
      <c r="G27" s="157">
        <f>IFERROR(IF(VLOOKUP($A27,'Annex 2 EHV charges'!$A:$O,10,FALSE)=0,"",VLOOKUP($A27,'Annex 2 EHV charges'!$A:$O,10,FALSE)),"")</f>
        <v>2.87</v>
      </c>
      <c r="H27" s="157">
        <f>IFERROR(IF(VLOOKUP($A27,'Annex 2 EHV charges'!$A:$O,11,FALSE)=0,"",VLOOKUP($A27,'Annex 2 EHV charges'!$A:$O,11,FALSE)),"")</f>
        <v>2.87</v>
      </c>
    </row>
    <row r="28" spans="1:8" x14ac:dyDescent="0.2">
      <c r="A28" s="153">
        <f t="array" ref="A28">IFERROR(INDEX('Annex 2 EHV charges'!$A$11:$A$302, MATCH(0, IF(ISBLANK('Annex 2 EHV charges'!$A$11:$A$302),1, COUNTIF(A$4:$A27, 'Annex 2 EHV charges'!$A$11:$A$302)), 0)),"")</f>
        <v>285</v>
      </c>
      <c r="B28" s="153">
        <f>IF($A28="","",VLOOKUP($A28,'Annex 2 EHV charges'!$A:$O,2,0))</f>
        <v>285</v>
      </c>
      <c r="C28" s="154">
        <f>IF($A28="","",VLOOKUP($A28,'Annex 2 EHV charges'!$A:$O,3,0))</f>
        <v>2200042354205</v>
      </c>
      <c r="D28" s="153" t="str">
        <f>IF($A28="","",VLOOKUP($A28,'Annex 2 EHV charges'!$A:$O,7,0))</f>
        <v>Woodland Barton Windfarm</v>
      </c>
      <c r="E28" s="155">
        <f>IFERROR(IF(VLOOKUP($A28,'Annex 2 EHV charges'!$A:$O,8,FALSE)=0,"",VLOOKUP($A28,'Annex 2 EHV charges'!$A:$O,8,FALSE)),"")</f>
        <v>1.018</v>
      </c>
      <c r="F28" s="156">
        <f>IFERROR(IF(VLOOKUP($A28,'Annex 2 EHV charges'!$A:$O,9,FALSE)=0,"",VLOOKUP($A28,'Annex 2 EHV charges'!$A:$O,9,FALSE)),"")</f>
        <v>33.33</v>
      </c>
      <c r="G28" s="157">
        <f>IFERROR(IF(VLOOKUP($A28,'Annex 2 EHV charges'!$A:$O,10,FALSE)=0,"",VLOOKUP($A28,'Annex 2 EHV charges'!$A:$O,10,FALSE)),"")</f>
        <v>1.28</v>
      </c>
      <c r="H28" s="157">
        <f>IFERROR(IF(VLOOKUP($A28,'Annex 2 EHV charges'!$A:$O,11,FALSE)=0,"",VLOOKUP($A28,'Annex 2 EHV charges'!$A:$O,11,FALSE)),"")</f>
        <v>1.28</v>
      </c>
    </row>
    <row r="29" spans="1:8" x14ac:dyDescent="0.2">
      <c r="A29" s="153">
        <f t="array" ref="A29">IFERROR(INDEX('Annex 2 EHV charges'!$A$11:$A$302, MATCH(0, IF(ISBLANK('Annex 2 EHV charges'!$A$11:$A$302),1, COUNTIF(A$4:$A28, 'Annex 2 EHV charges'!$A$11:$A$302)), 0)),"")</f>
        <v>286</v>
      </c>
      <c r="B29" s="153">
        <f>IF($A29="","",VLOOKUP($A29,'Annex 2 EHV charges'!$A:$O,2,0))</f>
        <v>286</v>
      </c>
      <c r="C29" s="154">
        <f>IF($A29="","",VLOOKUP($A29,'Annex 2 EHV charges'!$A:$O,3,0))</f>
        <v>2200042387497</v>
      </c>
      <c r="D29" s="153" t="str">
        <f>IF($A29="","",VLOOKUP($A29,'Annex 2 EHV charges'!$A:$O,7,0))</f>
        <v>Four Burrows 2</v>
      </c>
      <c r="E29" s="155">
        <f>IFERROR(IF(VLOOKUP($A29,'Annex 2 EHV charges'!$A:$O,8,FALSE)=0,"",VLOOKUP($A29,'Annex 2 EHV charges'!$A:$O,8,FALSE)),"")</f>
        <v>0.27700000000000002</v>
      </c>
      <c r="F29" s="156">
        <f>IFERROR(IF(VLOOKUP($A29,'Annex 2 EHV charges'!$A:$O,9,FALSE)=0,"",VLOOKUP($A29,'Annex 2 EHV charges'!$A:$O,9,FALSE)),"")</f>
        <v>7.13</v>
      </c>
      <c r="G29" s="157">
        <f>IFERROR(IF(VLOOKUP($A29,'Annex 2 EHV charges'!$A:$O,10,FALSE)=0,"",VLOOKUP($A29,'Annex 2 EHV charges'!$A:$O,10,FALSE)),"")</f>
        <v>2.4900000000000002</v>
      </c>
      <c r="H29" s="157">
        <f>IFERROR(IF(VLOOKUP($A29,'Annex 2 EHV charges'!$A:$O,11,FALSE)=0,"",VLOOKUP($A29,'Annex 2 EHV charges'!$A:$O,11,FALSE)),"")</f>
        <v>2.4900000000000002</v>
      </c>
    </row>
    <row r="30" spans="1:8" x14ac:dyDescent="0.2">
      <c r="A30" s="153">
        <f t="array" ref="A30">IFERROR(INDEX('Annex 2 EHV charges'!$A$11:$A$302, MATCH(0, IF(ISBLANK('Annex 2 EHV charges'!$A$11:$A$302),1, COUNTIF(A$4:$A29, 'Annex 2 EHV charges'!$A$11:$A$302)), 0)),"")</f>
        <v>287</v>
      </c>
      <c r="B30" s="153">
        <f>IF($A30="","",VLOOKUP($A30,'Annex 2 EHV charges'!$A:$O,2,0))</f>
        <v>287</v>
      </c>
      <c r="C30" s="154">
        <f>IF($A30="","",VLOOKUP($A30,'Annex 2 EHV charges'!$A:$O,3,0))</f>
        <v>2200042398211</v>
      </c>
      <c r="D30" s="153" t="str">
        <f>IF($A30="","",VLOOKUP($A30,'Annex 2 EHV charges'!$A:$O,7,0))</f>
        <v>Redlands Farm</v>
      </c>
      <c r="E30" s="155">
        <f>IFERROR(IF(VLOOKUP($A30,'Annex 2 EHV charges'!$A:$O,8,FALSE)=0,"",VLOOKUP($A30,'Annex 2 EHV charges'!$A:$O,8,FALSE)),"")</f>
        <v>0.55100000000000005</v>
      </c>
      <c r="F30" s="156">
        <f>IFERROR(IF(VLOOKUP($A30,'Annex 2 EHV charges'!$A:$O,9,FALSE)=0,"",VLOOKUP($A30,'Annex 2 EHV charges'!$A:$O,9,FALSE)),"")</f>
        <v>5.0999999999999996</v>
      </c>
      <c r="G30" s="157">
        <f>IFERROR(IF(VLOOKUP($A30,'Annex 2 EHV charges'!$A:$O,10,FALSE)=0,"",VLOOKUP($A30,'Annex 2 EHV charges'!$A:$O,10,FALSE)),"")</f>
        <v>2.33</v>
      </c>
      <c r="H30" s="157">
        <f>IFERROR(IF(VLOOKUP($A30,'Annex 2 EHV charges'!$A:$O,11,FALSE)=0,"",VLOOKUP($A30,'Annex 2 EHV charges'!$A:$O,11,FALSE)),"")</f>
        <v>2.33</v>
      </c>
    </row>
    <row r="31" spans="1:8" x14ac:dyDescent="0.2">
      <c r="A31" s="153">
        <f t="array" ref="A31">IFERROR(INDEX('Annex 2 EHV charges'!$A$11:$A$302, MATCH(0, IF(ISBLANK('Annex 2 EHV charges'!$A$11:$A$302),1, COUNTIF(A$4:$A30, 'Annex 2 EHV charges'!$A$11:$A$302)), 0)),"")</f>
        <v>288</v>
      </c>
      <c r="B31" s="153">
        <f>IF($A31="","",VLOOKUP($A31,'Annex 2 EHV charges'!$A:$O,2,0))</f>
        <v>288</v>
      </c>
      <c r="C31" s="154">
        <f>IF($A31="","",VLOOKUP($A31,'Annex 2 EHV charges'!$A:$O,3,0))</f>
        <v>2200042400882</v>
      </c>
      <c r="D31" s="153" t="str">
        <f>IF($A31="","",VLOOKUP($A31,'Annex 2 EHV charges'!$A:$O,7,0))</f>
        <v>Tengore Lane PV</v>
      </c>
      <c r="E31" s="155">
        <f>IFERROR(IF(VLOOKUP($A31,'Annex 2 EHV charges'!$A:$O,8,FALSE)=0,"",VLOOKUP($A31,'Annex 2 EHV charges'!$A:$O,8,FALSE)),"")</f>
        <v>0.503</v>
      </c>
      <c r="F31" s="156">
        <f>IFERROR(IF(VLOOKUP($A31,'Annex 2 EHV charges'!$A:$O,9,FALSE)=0,"",VLOOKUP($A31,'Annex 2 EHV charges'!$A:$O,9,FALSE)),"")</f>
        <v>5.51</v>
      </c>
      <c r="G31" s="157">
        <f>IFERROR(IF(VLOOKUP($A31,'Annex 2 EHV charges'!$A:$O,10,FALSE)=0,"",VLOOKUP($A31,'Annex 2 EHV charges'!$A:$O,10,FALSE)),"")</f>
        <v>3.02</v>
      </c>
      <c r="H31" s="157">
        <f>IFERROR(IF(VLOOKUP($A31,'Annex 2 EHV charges'!$A:$O,11,FALSE)=0,"",VLOOKUP($A31,'Annex 2 EHV charges'!$A:$O,11,FALSE)),"")</f>
        <v>3.02</v>
      </c>
    </row>
    <row r="32" spans="1:8" x14ac:dyDescent="0.2">
      <c r="A32" s="153">
        <f t="array" ref="A32">IFERROR(INDEX('Annex 2 EHV charges'!$A$11:$A$302, MATCH(0, IF(ISBLANK('Annex 2 EHV charges'!$A$11:$A$302),1, COUNTIF(A$4:$A31, 'Annex 2 EHV charges'!$A$11:$A$302)), 0)),"")</f>
        <v>289</v>
      </c>
      <c r="B32" s="153">
        <f>IF($A32="","",VLOOKUP($A32,'Annex 2 EHV charges'!$A:$O,2,0))</f>
        <v>289</v>
      </c>
      <c r="C32" s="154">
        <f>IF($A32="","",VLOOKUP($A32,'Annex 2 EHV charges'!$A:$O,3,0))</f>
        <v>2200042400864</v>
      </c>
      <c r="D32" s="153" t="str">
        <f>IF($A32="","",VLOOKUP($A32,'Annex 2 EHV charges'!$A:$O,7,0))</f>
        <v>Liverton Farm</v>
      </c>
      <c r="E32" s="155">
        <f>IFERROR(IF(VLOOKUP($A32,'Annex 2 EHV charges'!$A:$O,8,FALSE)=0,"",VLOOKUP($A32,'Annex 2 EHV charges'!$A:$O,8,FALSE)),"")</f>
        <v>0.65400000000000003</v>
      </c>
      <c r="F32" s="156">
        <f>IFERROR(IF(VLOOKUP($A32,'Annex 2 EHV charges'!$A:$O,9,FALSE)=0,"",VLOOKUP($A32,'Annex 2 EHV charges'!$A:$O,9,FALSE)),"")</f>
        <v>4.21</v>
      </c>
      <c r="G32" s="157">
        <f>IFERROR(IF(VLOOKUP($A32,'Annex 2 EHV charges'!$A:$O,10,FALSE)=0,"",VLOOKUP($A32,'Annex 2 EHV charges'!$A:$O,10,FALSE)),"")</f>
        <v>1.99</v>
      </c>
      <c r="H32" s="157">
        <f>IFERROR(IF(VLOOKUP($A32,'Annex 2 EHV charges'!$A:$O,11,FALSE)=0,"",VLOOKUP($A32,'Annex 2 EHV charges'!$A:$O,11,FALSE)),"")</f>
        <v>1.99</v>
      </c>
    </row>
    <row r="33" spans="1:8" x14ac:dyDescent="0.2">
      <c r="A33" s="153">
        <f t="array" ref="A33">IFERROR(INDEX('Annex 2 EHV charges'!$A$11:$A$302, MATCH(0, IF(ISBLANK('Annex 2 EHV charges'!$A$11:$A$302),1, COUNTIF(A$4:$A32, 'Annex 2 EHV charges'!$A$11:$A$302)), 0)),"")</f>
        <v>290</v>
      </c>
      <c r="B33" s="153">
        <f>IF($A33="","",VLOOKUP($A33,'Annex 2 EHV charges'!$A:$O,2,0))</f>
        <v>290</v>
      </c>
      <c r="C33" s="154">
        <f>IF($A33="","",VLOOKUP($A33,'Annex 2 EHV charges'!$A:$O,3,0))</f>
        <v>2200042407860</v>
      </c>
      <c r="D33" s="153" t="str">
        <f>IF($A33="","",VLOOKUP($A33,'Annex 2 EHV charges'!$A:$O,7,0))</f>
        <v>Yonder Parks Farm</v>
      </c>
      <c r="E33" s="155">
        <f>IFERROR(IF(VLOOKUP($A33,'Annex 2 EHV charges'!$A:$O,8,FALSE)=0,"",VLOOKUP($A33,'Annex 2 EHV charges'!$A:$O,8,FALSE)),"")</f>
        <v>1.427</v>
      </c>
      <c r="F33" s="156">
        <f>IFERROR(IF(VLOOKUP($A33,'Annex 2 EHV charges'!$A:$O,9,FALSE)=0,"",VLOOKUP($A33,'Annex 2 EHV charges'!$A:$O,9,FALSE)),"")</f>
        <v>7.95</v>
      </c>
      <c r="G33" s="157">
        <f>IFERROR(IF(VLOOKUP($A33,'Annex 2 EHV charges'!$A:$O,10,FALSE)=0,"",VLOOKUP($A33,'Annex 2 EHV charges'!$A:$O,10,FALSE)),"")</f>
        <v>2.87</v>
      </c>
      <c r="H33" s="157">
        <f>IFERROR(IF(VLOOKUP($A33,'Annex 2 EHV charges'!$A:$O,11,FALSE)=0,"",VLOOKUP($A33,'Annex 2 EHV charges'!$A:$O,11,FALSE)),"")</f>
        <v>2.87</v>
      </c>
    </row>
    <row r="34" spans="1:8" x14ac:dyDescent="0.2">
      <c r="A34" s="153">
        <f t="array" ref="A34">IFERROR(INDEX('Annex 2 EHV charges'!$A$11:$A$302, MATCH(0, IF(ISBLANK('Annex 2 EHV charges'!$A$11:$A$302),1, COUNTIF(A$4:$A33, 'Annex 2 EHV charges'!$A$11:$A$302)), 0)),"")</f>
        <v>291</v>
      </c>
      <c r="B34" s="153">
        <f>IF($A34="","",VLOOKUP($A34,'Annex 2 EHV charges'!$A:$O,2,0))</f>
        <v>291</v>
      </c>
      <c r="C34" s="154">
        <f>IF($A34="","",VLOOKUP($A34,'Annex 2 EHV charges'!$A:$O,3,0))</f>
        <v>2200042410310</v>
      </c>
      <c r="D34" s="153" t="str">
        <f>IF($A34="","",VLOOKUP($A34,'Annex 2 EHV charges'!$A:$O,7,0))</f>
        <v>Somerton Door</v>
      </c>
      <c r="E34" s="155">
        <f>IFERROR(IF(VLOOKUP($A34,'Annex 2 EHV charges'!$A:$O,8,FALSE)=0,"",VLOOKUP($A34,'Annex 2 EHV charges'!$A:$O,8,FALSE)),"")</f>
        <v>0.53600000000000003</v>
      </c>
      <c r="F34" s="156">
        <f>IFERROR(IF(VLOOKUP($A34,'Annex 2 EHV charges'!$A:$O,9,FALSE)=0,"",VLOOKUP($A34,'Annex 2 EHV charges'!$A:$O,9,FALSE)),"")</f>
        <v>4.4800000000000004</v>
      </c>
      <c r="G34" s="157">
        <f>IFERROR(IF(VLOOKUP($A34,'Annex 2 EHV charges'!$A:$O,10,FALSE)=0,"",VLOOKUP($A34,'Annex 2 EHV charges'!$A:$O,10,FALSE)),"")</f>
        <v>3.51</v>
      </c>
      <c r="H34" s="157">
        <f>IFERROR(IF(VLOOKUP($A34,'Annex 2 EHV charges'!$A:$O,11,FALSE)=0,"",VLOOKUP($A34,'Annex 2 EHV charges'!$A:$O,11,FALSE)),"")</f>
        <v>3.51</v>
      </c>
    </row>
    <row r="35" spans="1:8" x14ac:dyDescent="0.2">
      <c r="A35" s="153">
        <f t="array" ref="A35">IFERROR(INDEX('Annex 2 EHV charges'!$A$11:$A$302, MATCH(0, IF(ISBLANK('Annex 2 EHV charges'!$A$11:$A$302),1, COUNTIF(A$4:$A34, 'Annex 2 EHV charges'!$A$11:$A$302)), 0)),"")</f>
        <v>292</v>
      </c>
      <c r="B35" s="153">
        <f>IF($A35="","",VLOOKUP($A35,'Annex 2 EHV charges'!$A:$O,2,0))</f>
        <v>292</v>
      </c>
      <c r="C35" s="154">
        <f>IF($A35="","",VLOOKUP($A35,'Annex 2 EHV charges'!$A:$O,3,0))</f>
        <v>2200042414858</v>
      </c>
      <c r="D35" s="153" t="str">
        <f>IF($A35="","",VLOOKUP($A35,'Annex 2 EHV charges'!$A:$O,7,0))</f>
        <v>Carditch Drove</v>
      </c>
      <c r="E35" s="155">
        <f>IFERROR(IF(VLOOKUP($A35,'Annex 2 EHV charges'!$A:$O,8,FALSE)=0,"",VLOOKUP($A35,'Annex 2 EHV charges'!$A:$O,8,FALSE)),"")</f>
        <v>7.93</v>
      </c>
      <c r="F35" s="156">
        <f>IFERROR(IF(VLOOKUP($A35,'Annex 2 EHV charges'!$A:$O,9,FALSE)=0,"",VLOOKUP($A35,'Annex 2 EHV charges'!$A:$O,9,FALSE)),"")</f>
        <v>2.38</v>
      </c>
      <c r="G35" s="157">
        <f>IFERROR(IF(VLOOKUP($A35,'Annex 2 EHV charges'!$A:$O,10,FALSE)=0,"",VLOOKUP($A35,'Annex 2 EHV charges'!$A:$O,10,FALSE)),"")</f>
        <v>1.88</v>
      </c>
      <c r="H35" s="157">
        <f>IFERROR(IF(VLOOKUP($A35,'Annex 2 EHV charges'!$A:$O,11,FALSE)=0,"",VLOOKUP($A35,'Annex 2 EHV charges'!$A:$O,11,FALSE)),"")</f>
        <v>1.88</v>
      </c>
    </row>
    <row r="36" spans="1:8" x14ac:dyDescent="0.2">
      <c r="A36" s="153">
        <f t="array" ref="A36">IFERROR(INDEX('Annex 2 EHV charges'!$A$11:$A$302, MATCH(0, IF(ISBLANK('Annex 2 EHV charges'!$A$11:$A$302),1, COUNTIF(A$4:$A35, 'Annex 2 EHV charges'!$A$11:$A$302)), 0)),"")</f>
        <v>293</v>
      </c>
      <c r="B36" s="153">
        <f>IF($A36="","",VLOOKUP($A36,'Annex 2 EHV charges'!$A:$O,2,0))</f>
        <v>293</v>
      </c>
      <c r="C36" s="154">
        <f>IF($A36="","",VLOOKUP($A36,'Annex 2 EHV charges'!$A:$O,3,0))</f>
        <v>2200042417798</v>
      </c>
      <c r="D36" s="153" t="str">
        <f>IF($A36="","",VLOOKUP($A36,'Annex 2 EHV charges'!$A:$O,7,0))</f>
        <v>Capelands Farm</v>
      </c>
      <c r="E36" s="155">
        <f>IFERROR(IF(VLOOKUP($A36,'Annex 2 EHV charges'!$A:$O,8,FALSE)=0,"",VLOOKUP($A36,'Annex 2 EHV charges'!$A:$O,8,FALSE)),"")</f>
        <v>0.55500000000000005</v>
      </c>
      <c r="F36" s="156">
        <f>IFERROR(IF(VLOOKUP($A36,'Annex 2 EHV charges'!$A:$O,9,FALSE)=0,"",VLOOKUP($A36,'Annex 2 EHV charges'!$A:$O,9,FALSE)),"")</f>
        <v>1.67</v>
      </c>
      <c r="G36" s="157">
        <f>IFERROR(IF(VLOOKUP($A36,'Annex 2 EHV charges'!$A:$O,10,FALSE)=0,"",VLOOKUP($A36,'Annex 2 EHV charges'!$A:$O,10,FALSE)),"")</f>
        <v>2.33</v>
      </c>
      <c r="H36" s="157">
        <f>IFERROR(IF(VLOOKUP($A36,'Annex 2 EHV charges'!$A:$O,11,FALSE)=0,"",VLOOKUP($A36,'Annex 2 EHV charges'!$A:$O,11,FALSE)),"")</f>
        <v>2.33</v>
      </c>
    </row>
    <row r="37" spans="1:8" x14ac:dyDescent="0.2">
      <c r="A37" s="153">
        <f t="array" ref="A37">IFERROR(INDEX('Annex 2 EHV charges'!$A$11:$A$302, MATCH(0, IF(ISBLANK('Annex 2 EHV charges'!$A$11:$A$302),1, COUNTIF(A$4:$A36, 'Annex 2 EHV charges'!$A$11:$A$302)), 0)),"")</f>
        <v>294</v>
      </c>
      <c r="B37" s="153">
        <f>IF($A37="","",VLOOKUP($A37,'Annex 2 EHV charges'!$A:$O,2,0))</f>
        <v>294</v>
      </c>
      <c r="C37" s="154">
        <f>IF($A37="","",VLOOKUP($A37,'Annex 2 EHV charges'!$A:$O,3,0))</f>
        <v>2200042418791</v>
      </c>
      <c r="D37" s="153" t="str">
        <f>IF($A37="","",VLOOKUP($A37,'Annex 2 EHV charges'!$A:$O,7,0))</f>
        <v>East Youlstone WF</v>
      </c>
      <c r="E37" s="155">
        <f>IFERROR(IF(VLOOKUP($A37,'Annex 2 EHV charges'!$A:$O,8,FALSE)=0,"",VLOOKUP($A37,'Annex 2 EHV charges'!$A:$O,8,FALSE)),"")</f>
        <v>0.61799999999999999</v>
      </c>
      <c r="F37" s="156">
        <f>IFERROR(IF(VLOOKUP($A37,'Annex 2 EHV charges'!$A:$O,9,FALSE)=0,"",VLOOKUP($A37,'Annex 2 EHV charges'!$A:$O,9,FALSE)),"")</f>
        <v>52.01</v>
      </c>
      <c r="G37" s="157">
        <f>IFERROR(IF(VLOOKUP($A37,'Annex 2 EHV charges'!$A:$O,10,FALSE)=0,"",VLOOKUP($A37,'Annex 2 EHV charges'!$A:$O,10,FALSE)),"")</f>
        <v>1.65</v>
      </c>
      <c r="H37" s="157">
        <f>IFERROR(IF(VLOOKUP($A37,'Annex 2 EHV charges'!$A:$O,11,FALSE)=0,"",VLOOKUP($A37,'Annex 2 EHV charges'!$A:$O,11,FALSE)),"")</f>
        <v>1.65</v>
      </c>
    </row>
    <row r="38" spans="1:8" x14ac:dyDescent="0.2">
      <c r="A38" s="153">
        <f t="array" ref="A38">IFERROR(INDEX('Annex 2 EHV charges'!$A$11:$A$302, MATCH(0, IF(ISBLANK('Annex 2 EHV charges'!$A$11:$A$302),1, COUNTIF(A$4:$A37, 'Annex 2 EHV charges'!$A$11:$A$302)), 0)),"")</f>
        <v>295</v>
      </c>
      <c r="B38" s="153">
        <f>IF($A38="","",VLOOKUP($A38,'Annex 2 EHV charges'!$A:$O,2,0))</f>
        <v>295</v>
      </c>
      <c r="C38" s="154">
        <f>IF($A38="","",VLOOKUP($A38,'Annex 2 EHV charges'!$A:$O,3,0))</f>
        <v>2200042437359</v>
      </c>
      <c r="D38" s="153" t="str">
        <f>IF($A38="","",VLOOKUP($A38,'Annex 2 EHV charges'!$A:$O,7,0))</f>
        <v>Francis Court Farm</v>
      </c>
      <c r="E38" s="155">
        <f>IFERROR(IF(VLOOKUP($A38,'Annex 2 EHV charges'!$A:$O,8,FALSE)=0,"",VLOOKUP($A38,'Annex 2 EHV charges'!$A:$O,8,FALSE)),"")</f>
        <v>3.569</v>
      </c>
      <c r="F38" s="156">
        <f>IFERROR(IF(VLOOKUP($A38,'Annex 2 EHV charges'!$A:$O,9,FALSE)=0,"",VLOOKUP($A38,'Annex 2 EHV charges'!$A:$O,9,FALSE)),"")</f>
        <v>4.68</v>
      </c>
      <c r="G38" s="157">
        <f>IFERROR(IF(VLOOKUP($A38,'Annex 2 EHV charges'!$A:$O,10,FALSE)=0,"",VLOOKUP($A38,'Annex 2 EHV charges'!$A:$O,10,FALSE)),"")</f>
        <v>2.16</v>
      </c>
      <c r="H38" s="157">
        <f>IFERROR(IF(VLOOKUP($A38,'Annex 2 EHV charges'!$A:$O,11,FALSE)=0,"",VLOOKUP($A38,'Annex 2 EHV charges'!$A:$O,11,FALSE)),"")</f>
        <v>2.16</v>
      </c>
    </row>
    <row r="39" spans="1:8" x14ac:dyDescent="0.2">
      <c r="A39" s="153">
        <f t="array" ref="A39">IFERROR(INDEX('Annex 2 EHV charges'!$A$11:$A$302, MATCH(0, IF(ISBLANK('Annex 2 EHV charges'!$A$11:$A$302),1, COUNTIF(A$4:$A38, 'Annex 2 EHV charges'!$A$11:$A$302)), 0)),"")</f>
        <v>296</v>
      </c>
      <c r="B39" s="153">
        <f>IF($A39="","",VLOOKUP($A39,'Annex 2 EHV charges'!$A:$O,2,0))</f>
        <v>296</v>
      </c>
      <c r="C39" s="154">
        <f>IF($A39="","",VLOOKUP($A39,'Annex 2 EHV charges'!$A:$O,3,0))</f>
        <v>2200042443316</v>
      </c>
      <c r="D39" s="153" t="str">
        <f>IF($A39="","",VLOOKUP($A39,'Annex 2 EHV charges'!$A:$O,7,0))</f>
        <v>Northwood</v>
      </c>
      <c r="E39" s="155">
        <f>IFERROR(IF(VLOOKUP($A39,'Annex 2 EHV charges'!$A:$O,8,FALSE)=0,"",VLOOKUP($A39,'Annex 2 EHV charges'!$A:$O,8,FALSE)),"")</f>
        <v>0.76800000000000002</v>
      </c>
      <c r="F39" s="156">
        <f>IFERROR(IF(VLOOKUP($A39,'Annex 2 EHV charges'!$A:$O,9,FALSE)=0,"",VLOOKUP($A39,'Annex 2 EHV charges'!$A:$O,9,FALSE)),"")</f>
        <v>1.22</v>
      </c>
      <c r="G39" s="157">
        <f>IFERROR(IF(VLOOKUP($A39,'Annex 2 EHV charges'!$A:$O,10,FALSE)=0,"",VLOOKUP($A39,'Annex 2 EHV charges'!$A:$O,10,FALSE)),"")</f>
        <v>4.2699999999999996</v>
      </c>
      <c r="H39" s="157">
        <f>IFERROR(IF(VLOOKUP($A39,'Annex 2 EHV charges'!$A:$O,11,FALSE)=0,"",VLOOKUP($A39,'Annex 2 EHV charges'!$A:$O,11,FALSE)),"")</f>
        <v>4.2699999999999996</v>
      </c>
    </row>
    <row r="40" spans="1:8" x14ac:dyDescent="0.2">
      <c r="A40" s="153">
        <f t="array" ref="A40">IFERROR(INDEX('Annex 2 EHV charges'!$A$11:$A$302, MATCH(0, IF(ISBLANK('Annex 2 EHV charges'!$A$11:$A$302),1, COUNTIF(A$4:$A39, 'Annex 2 EHV charges'!$A$11:$A$302)), 0)),"")</f>
        <v>297</v>
      </c>
      <c r="B40" s="153">
        <f>IF($A40="","",VLOOKUP($A40,'Annex 2 EHV charges'!$A:$O,2,0))</f>
        <v>297</v>
      </c>
      <c r="C40" s="154">
        <f>IF($A40="","",VLOOKUP($A40,'Annex 2 EHV charges'!$A:$O,3,0))</f>
        <v>2200042443352</v>
      </c>
      <c r="D40" s="153" t="str">
        <f>IF($A40="","",VLOOKUP($A40,'Annex 2 EHV charges'!$A:$O,7,0))</f>
        <v>Tricky Warren</v>
      </c>
      <c r="E40" s="155" t="str">
        <f>IFERROR(IF(VLOOKUP($A40,'Annex 2 EHV charges'!$A:$O,8,FALSE)=0,"",VLOOKUP($A40,'Annex 2 EHV charges'!$A:$O,8,FALSE)),"")</f>
        <v/>
      </c>
      <c r="F40" s="156">
        <f>IFERROR(IF(VLOOKUP($A40,'Annex 2 EHV charges'!$A:$O,9,FALSE)=0,"",VLOOKUP($A40,'Annex 2 EHV charges'!$A:$O,9,FALSE)),"")</f>
        <v>5.84</v>
      </c>
      <c r="G40" s="157">
        <f>IFERROR(IF(VLOOKUP($A40,'Annex 2 EHV charges'!$A:$O,10,FALSE)=0,"",VLOOKUP($A40,'Annex 2 EHV charges'!$A:$O,10,FALSE)),"")</f>
        <v>1.87</v>
      </c>
      <c r="H40" s="157">
        <f>IFERROR(IF(VLOOKUP($A40,'Annex 2 EHV charges'!$A:$O,11,FALSE)=0,"",VLOOKUP($A40,'Annex 2 EHV charges'!$A:$O,11,FALSE)),"")</f>
        <v>1.87</v>
      </c>
    </row>
    <row r="41" spans="1:8" x14ac:dyDescent="0.2">
      <c r="A41" s="153">
        <f t="array" ref="A41">IFERROR(INDEX('Annex 2 EHV charges'!$A$11:$A$302, MATCH(0, IF(ISBLANK('Annex 2 EHV charges'!$A$11:$A$302),1, COUNTIF(A$4:$A40, 'Annex 2 EHV charges'!$A$11:$A$302)), 0)),"")</f>
        <v>298</v>
      </c>
      <c r="B41" s="153">
        <f>IF($A41="","",VLOOKUP($A41,'Annex 2 EHV charges'!$A:$O,2,0))</f>
        <v>298</v>
      </c>
      <c r="C41" s="154">
        <f>IF($A41="","",VLOOKUP($A41,'Annex 2 EHV charges'!$A:$O,3,0))</f>
        <v>2200042447000</v>
      </c>
      <c r="D41" s="153" t="str">
        <f>IF($A41="","",VLOOKUP($A41,'Annex 2 EHV charges'!$A:$O,7,0))</f>
        <v>Iwood Lane</v>
      </c>
      <c r="E41" s="155">
        <f>IFERROR(IF(VLOOKUP($A41,'Annex 2 EHV charges'!$A:$O,8,FALSE)=0,"",VLOOKUP($A41,'Annex 2 EHV charges'!$A:$O,8,FALSE)),"")</f>
        <v>7.9039999999999999</v>
      </c>
      <c r="F41" s="156">
        <f>IFERROR(IF(VLOOKUP($A41,'Annex 2 EHV charges'!$A:$O,9,FALSE)=0,"",VLOOKUP($A41,'Annex 2 EHV charges'!$A:$O,9,FALSE)),"")</f>
        <v>1.47</v>
      </c>
      <c r="G41" s="157">
        <f>IFERROR(IF(VLOOKUP($A41,'Annex 2 EHV charges'!$A:$O,10,FALSE)=0,"",VLOOKUP($A41,'Annex 2 EHV charges'!$A:$O,10,FALSE)),"")</f>
        <v>3.68</v>
      </c>
      <c r="H41" s="157">
        <f>IFERROR(IF(VLOOKUP($A41,'Annex 2 EHV charges'!$A:$O,11,FALSE)=0,"",VLOOKUP($A41,'Annex 2 EHV charges'!$A:$O,11,FALSE)),"")</f>
        <v>3.68</v>
      </c>
    </row>
    <row r="42" spans="1:8" x14ac:dyDescent="0.2">
      <c r="A42" s="153">
        <f t="array" ref="A42">IFERROR(INDEX('Annex 2 EHV charges'!$A$11:$A$302, MATCH(0, IF(ISBLANK('Annex 2 EHV charges'!$A$11:$A$302),1, COUNTIF(A$4:$A41, 'Annex 2 EHV charges'!$A$11:$A$302)), 0)),"")</f>
        <v>299</v>
      </c>
      <c r="B42" s="153">
        <f>IF($A42="","",VLOOKUP($A42,'Annex 2 EHV charges'!$A:$O,2,0))</f>
        <v>299</v>
      </c>
      <c r="C42" s="154">
        <f>IF($A42="","",VLOOKUP($A42,'Annex 2 EHV charges'!$A:$O,3,0))</f>
        <v>2200042446984</v>
      </c>
      <c r="D42" s="153" t="str">
        <f>IF($A42="","",VLOOKUP($A42,'Annex 2 EHV charges'!$A:$O,7,0))</f>
        <v>Rydon Farm</v>
      </c>
      <c r="E42" s="155">
        <f>IFERROR(IF(VLOOKUP($A42,'Annex 2 EHV charges'!$A:$O,8,FALSE)=0,"",VLOOKUP($A42,'Annex 2 EHV charges'!$A:$O,8,FALSE)),"")</f>
        <v>6.1840000000000002</v>
      </c>
      <c r="F42" s="156">
        <f>IFERROR(IF(VLOOKUP($A42,'Annex 2 EHV charges'!$A:$O,9,FALSE)=0,"",VLOOKUP($A42,'Annex 2 EHV charges'!$A:$O,9,FALSE)),"")</f>
        <v>15.73</v>
      </c>
      <c r="G42" s="157">
        <f>IFERROR(IF(VLOOKUP($A42,'Annex 2 EHV charges'!$A:$O,10,FALSE)=0,"",VLOOKUP($A42,'Annex 2 EHV charges'!$A:$O,10,FALSE)),"")</f>
        <v>2.86</v>
      </c>
      <c r="H42" s="157">
        <f>IFERROR(IF(VLOOKUP($A42,'Annex 2 EHV charges'!$A:$O,11,FALSE)=0,"",VLOOKUP($A42,'Annex 2 EHV charges'!$A:$O,11,FALSE)),"")</f>
        <v>2.86</v>
      </c>
    </row>
    <row r="43" spans="1:8" x14ac:dyDescent="0.2">
      <c r="A43" s="153">
        <f t="array" ref="A43">IFERROR(INDEX('Annex 2 EHV charges'!$A$11:$A$302, MATCH(0, IF(ISBLANK('Annex 2 EHV charges'!$A$11:$A$302),1, COUNTIF(A$4:$A42, 'Annex 2 EHV charges'!$A$11:$A$302)), 0)),"")</f>
        <v>300</v>
      </c>
      <c r="B43" s="153">
        <f>IF($A43="","",VLOOKUP($A43,'Annex 2 EHV charges'!$A:$O,2,0))</f>
        <v>300</v>
      </c>
      <c r="C43" s="154">
        <f>IF($A43="","",VLOOKUP($A43,'Annex 2 EHV charges'!$A:$O,3,0))</f>
        <v>2200042446966</v>
      </c>
      <c r="D43" s="153" t="str">
        <f>IF($A43="","",VLOOKUP($A43,'Annex 2 EHV charges'!$A:$O,7,0))</f>
        <v>Balls Wood</v>
      </c>
      <c r="E43" s="155">
        <f>IFERROR(IF(VLOOKUP($A43,'Annex 2 EHV charges'!$A:$O,8,FALSE)=0,"",VLOOKUP($A43,'Annex 2 EHV charges'!$A:$O,8,FALSE)),"")</f>
        <v>1.611</v>
      </c>
      <c r="F43" s="156">
        <f>IFERROR(IF(VLOOKUP($A43,'Annex 2 EHV charges'!$A:$O,9,FALSE)=0,"",VLOOKUP($A43,'Annex 2 EHV charges'!$A:$O,9,FALSE)),"")</f>
        <v>11.19</v>
      </c>
      <c r="G43" s="157">
        <f>IFERROR(IF(VLOOKUP($A43,'Annex 2 EHV charges'!$A:$O,10,FALSE)=0,"",VLOOKUP($A43,'Annex 2 EHV charges'!$A:$O,10,FALSE)),"")</f>
        <v>2.3199999999999998</v>
      </c>
      <c r="H43" s="157">
        <f>IFERROR(IF(VLOOKUP($A43,'Annex 2 EHV charges'!$A:$O,11,FALSE)=0,"",VLOOKUP($A43,'Annex 2 EHV charges'!$A:$O,11,FALSE)),"")</f>
        <v>2.3199999999999998</v>
      </c>
    </row>
    <row r="44" spans="1:8" x14ac:dyDescent="0.2">
      <c r="A44" s="153">
        <f t="array" ref="A44">IFERROR(INDEX('Annex 2 EHV charges'!$A$11:$A$302, MATCH(0, IF(ISBLANK('Annex 2 EHV charges'!$A$11:$A$302),1, COUNTIF(A$4:$A43, 'Annex 2 EHV charges'!$A$11:$A$302)), 0)),"")</f>
        <v>301</v>
      </c>
      <c r="B44" s="153">
        <f>IF($A44="","",VLOOKUP($A44,'Annex 2 EHV charges'!$A:$O,2,0))</f>
        <v>301</v>
      </c>
      <c r="C44" s="154">
        <f>IF($A44="","",VLOOKUP($A44,'Annex 2 EHV charges'!$A:$O,3,0))</f>
        <v>2200042457480</v>
      </c>
      <c r="D44" s="153" t="str">
        <f>IF($A44="","",VLOOKUP($A44,'Annex 2 EHV charges'!$A:$O,7,0))</f>
        <v>Ashlawn Farm</v>
      </c>
      <c r="E44" s="155">
        <f>IFERROR(IF(VLOOKUP($A44,'Annex 2 EHV charges'!$A:$O,8,FALSE)=0,"",VLOOKUP($A44,'Annex 2 EHV charges'!$A:$O,8,FALSE)),"")</f>
        <v>8.1940000000000008</v>
      </c>
      <c r="F44" s="156">
        <f>IFERROR(IF(VLOOKUP($A44,'Annex 2 EHV charges'!$A:$O,9,FALSE)=0,"",VLOOKUP($A44,'Annex 2 EHV charges'!$A:$O,9,FALSE)),"")</f>
        <v>7.87</v>
      </c>
      <c r="G44" s="157">
        <f>IFERROR(IF(VLOOKUP($A44,'Annex 2 EHV charges'!$A:$O,10,FALSE)=0,"",VLOOKUP($A44,'Annex 2 EHV charges'!$A:$O,10,FALSE)),"")</f>
        <v>2.95</v>
      </c>
      <c r="H44" s="157">
        <f>IFERROR(IF(VLOOKUP($A44,'Annex 2 EHV charges'!$A:$O,11,FALSE)=0,"",VLOOKUP($A44,'Annex 2 EHV charges'!$A:$O,11,FALSE)),"")</f>
        <v>2.95</v>
      </c>
    </row>
    <row r="45" spans="1:8" x14ac:dyDescent="0.2">
      <c r="A45" s="153">
        <f t="array" ref="A45">IFERROR(INDEX('Annex 2 EHV charges'!$A$11:$A$302, MATCH(0, IF(ISBLANK('Annex 2 EHV charges'!$A$11:$A$302),1, COUNTIF(A$4:$A44, 'Annex 2 EHV charges'!$A$11:$A$302)), 0)),"")</f>
        <v>302</v>
      </c>
      <c r="B45" s="153">
        <f>IF($A45="","",VLOOKUP($A45,'Annex 2 EHV charges'!$A:$O,2,0))</f>
        <v>302</v>
      </c>
      <c r="C45" s="154">
        <f>IF($A45="","",VLOOKUP($A45,'Annex 2 EHV charges'!$A:$O,3,0))</f>
        <v>2200042457903</v>
      </c>
      <c r="D45" s="153" t="str">
        <f>IF($A45="","",VLOOKUP($A45,'Annex 2 EHV charges'!$A:$O,7,0))</f>
        <v>Pencoose Farm</v>
      </c>
      <c r="E45" s="155" t="str">
        <f>IFERROR(IF(VLOOKUP($A45,'Annex 2 EHV charges'!$A:$O,8,FALSE)=0,"",VLOOKUP($A45,'Annex 2 EHV charges'!$A:$O,8,FALSE)),"")</f>
        <v/>
      </c>
      <c r="F45" s="156">
        <f>IFERROR(IF(VLOOKUP($A45,'Annex 2 EHV charges'!$A:$O,9,FALSE)=0,"",VLOOKUP($A45,'Annex 2 EHV charges'!$A:$O,9,FALSE)),"")</f>
        <v>2.31</v>
      </c>
      <c r="G45" s="157">
        <f>IFERROR(IF(VLOOKUP($A45,'Annex 2 EHV charges'!$A:$O,10,FALSE)=0,"",VLOOKUP($A45,'Annex 2 EHV charges'!$A:$O,10,FALSE)),"")</f>
        <v>5.67</v>
      </c>
      <c r="H45" s="157">
        <f>IFERROR(IF(VLOOKUP($A45,'Annex 2 EHV charges'!$A:$O,11,FALSE)=0,"",VLOOKUP($A45,'Annex 2 EHV charges'!$A:$O,11,FALSE)),"")</f>
        <v>5.67</v>
      </c>
    </row>
    <row r="46" spans="1:8" x14ac:dyDescent="0.2">
      <c r="A46" s="153">
        <f t="array" ref="A46">IFERROR(INDEX('Annex 2 EHV charges'!$A$11:$A$302, MATCH(0, IF(ISBLANK('Annex 2 EHV charges'!$A$11:$A$302),1, COUNTIF(A$4:$A45, 'Annex 2 EHV charges'!$A$11:$A$302)), 0)),"")</f>
        <v>303</v>
      </c>
      <c r="B46" s="153">
        <f>IF($A46="","",VLOOKUP($A46,'Annex 2 EHV charges'!$A:$O,2,0))</f>
        <v>303</v>
      </c>
      <c r="C46" s="154">
        <f>IF($A46="","",VLOOKUP($A46,'Annex 2 EHV charges'!$A:$O,3,0))</f>
        <v>2200042457986</v>
      </c>
      <c r="D46" s="153" t="str">
        <f>IF($A46="","",VLOOKUP($A46,'Annex 2 EHV charges'!$A:$O,7,0))</f>
        <v>Hawkers Farm</v>
      </c>
      <c r="E46" s="155">
        <f>IFERROR(IF(VLOOKUP($A46,'Annex 2 EHV charges'!$A:$O,8,FALSE)=0,"",VLOOKUP($A46,'Annex 2 EHV charges'!$A:$O,8,FALSE)),"")</f>
        <v>0.59399999999999997</v>
      </c>
      <c r="F46" s="156">
        <f>IFERROR(IF(VLOOKUP($A46,'Annex 2 EHV charges'!$A:$O,9,FALSE)=0,"",VLOOKUP($A46,'Annex 2 EHV charges'!$A:$O,9,FALSE)),"")</f>
        <v>15.91</v>
      </c>
      <c r="G46" s="157">
        <f>IFERROR(IF(VLOOKUP($A46,'Annex 2 EHV charges'!$A:$O,10,FALSE)=0,"",VLOOKUP($A46,'Annex 2 EHV charges'!$A:$O,10,FALSE)),"")</f>
        <v>1.94</v>
      </c>
      <c r="H46" s="157">
        <f>IFERROR(IF(VLOOKUP($A46,'Annex 2 EHV charges'!$A:$O,11,FALSE)=0,"",VLOOKUP($A46,'Annex 2 EHV charges'!$A:$O,11,FALSE)),"")</f>
        <v>1.94</v>
      </c>
    </row>
    <row r="47" spans="1:8" x14ac:dyDescent="0.2">
      <c r="A47" s="153">
        <f t="array" ref="A47">IFERROR(INDEX('Annex 2 EHV charges'!$A$11:$A$302, MATCH(0, IF(ISBLANK('Annex 2 EHV charges'!$A$11:$A$302),1, COUNTIF(A$4:$A46, 'Annex 2 EHV charges'!$A$11:$A$302)), 0)),"")</f>
        <v>304</v>
      </c>
      <c r="B47" s="153">
        <f>IF($A47="","",VLOOKUP($A47,'Annex 2 EHV charges'!$A:$O,2,0))</f>
        <v>304</v>
      </c>
      <c r="C47" s="154">
        <f>IF($A47="","",VLOOKUP($A47,'Annex 2 EHV charges'!$A:$O,3,0))</f>
        <v>2200042459557</v>
      </c>
      <c r="D47" s="153" t="str">
        <f>IF($A47="","",VLOOKUP($A47,'Annex 2 EHV charges'!$A:$O,7,0))</f>
        <v>Hurcott</v>
      </c>
      <c r="E47" s="155" t="str">
        <f>IFERROR(IF(VLOOKUP($A47,'Annex 2 EHV charges'!$A:$O,8,FALSE)=0,"",VLOOKUP($A47,'Annex 2 EHV charges'!$A:$O,8,FALSE)),"")</f>
        <v/>
      </c>
      <c r="F47" s="156">
        <f>IFERROR(IF(VLOOKUP($A47,'Annex 2 EHV charges'!$A:$O,9,FALSE)=0,"",VLOOKUP($A47,'Annex 2 EHV charges'!$A:$O,9,FALSE)),"")</f>
        <v>1.64</v>
      </c>
      <c r="G47" s="157">
        <f>IFERROR(IF(VLOOKUP($A47,'Annex 2 EHV charges'!$A:$O,10,FALSE)=0,"",VLOOKUP($A47,'Annex 2 EHV charges'!$A:$O,10,FALSE)),"")</f>
        <v>2.58</v>
      </c>
      <c r="H47" s="157">
        <f>IFERROR(IF(VLOOKUP($A47,'Annex 2 EHV charges'!$A:$O,11,FALSE)=0,"",VLOOKUP($A47,'Annex 2 EHV charges'!$A:$O,11,FALSE)),"")</f>
        <v>2.58</v>
      </c>
    </row>
    <row r="48" spans="1:8" x14ac:dyDescent="0.2">
      <c r="A48" s="153">
        <f t="array" ref="A48">IFERROR(INDEX('Annex 2 EHV charges'!$A$11:$A$302, MATCH(0, IF(ISBLANK('Annex 2 EHV charges'!$A$11:$A$302),1, COUNTIF(A$4:$A47, 'Annex 2 EHV charges'!$A$11:$A$302)), 0)),"")</f>
        <v>305</v>
      </c>
      <c r="B48" s="153">
        <f>IF($A48="","",VLOOKUP($A48,'Annex 2 EHV charges'!$A:$O,2,0))</f>
        <v>305</v>
      </c>
      <c r="C48" s="154">
        <f>IF($A48="","",VLOOKUP($A48,'Annex 2 EHV charges'!$A:$O,3,0))</f>
        <v>2200042461290</v>
      </c>
      <c r="D48" s="153" t="str">
        <f>IF($A48="","",VLOOKUP($A48,'Annex 2 EHV charges'!$A:$O,7,0))</f>
        <v>Garvinack</v>
      </c>
      <c r="E48" s="155">
        <f>IFERROR(IF(VLOOKUP($A48,'Annex 2 EHV charges'!$A:$O,8,FALSE)=0,"",VLOOKUP($A48,'Annex 2 EHV charges'!$A:$O,8,FALSE)),"")</f>
        <v>0.27200000000000002</v>
      </c>
      <c r="F48" s="156">
        <f>IFERROR(IF(VLOOKUP($A48,'Annex 2 EHV charges'!$A:$O,9,FALSE)=0,"",VLOOKUP($A48,'Annex 2 EHV charges'!$A:$O,9,FALSE)),"")</f>
        <v>17.579999999999998</v>
      </c>
      <c r="G48" s="157">
        <f>IFERROR(IF(VLOOKUP($A48,'Annex 2 EHV charges'!$A:$O,10,FALSE)=0,"",VLOOKUP($A48,'Annex 2 EHV charges'!$A:$O,10,FALSE)),"")</f>
        <v>1.99</v>
      </c>
      <c r="H48" s="157">
        <f>IFERROR(IF(VLOOKUP($A48,'Annex 2 EHV charges'!$A:$O,11,FALSE)=0,"",VLOOKUP($A48,'Annex 2 EHV charges'!$A:$O,11,FALSE)),"")</f>
        <v>1.99</v>
      </c>
    </row>
    <row r="49" spans="1:8" x14ac:dyDescent="0.2">
      <c r="A49" s="153">
        <f t="array" ref="A49">IFERROR(INDEX('Annex 2 EHV charges'!$A$11:$A$302, MATCH(0, IF(ISBLANK('Annex 2 EHV charges'!$A$11:$A$302),1, COUNTIF(A$4:$A48, 'Annex 2 EHV charges'!$A$11:$A$302)), 0)),"")</f>
        <v>306</v>
      </c>
      <c r="B49" s="153">
        <f>IF($A49="","",VLOOKUP($A49,'Annex 2 EHV charges'!$A:$O,2,0))</f>
        <v>306</v>
      </c>
      <c r="C49" s="154">
        <f>IF($A49="","",VLOOKUP($A49,'Annex 2 EHV charges'!$A:$O,3,0))</f>
        <v>2200042462179</v>
      </c>
      <c r="D49" s="153" t="str">
        <f>IF($A49="","",VLOOKUP($A49,'Annex 2 EHV charges'!$A:$O,7,0))</f>
        <v>New Barton</v>
      </c>
      <c r="E49" s="155">
        <f>IFERROR(IF(VLOOKUP($A49,'Annex 2 EHV charges'!$A:$O,8,FALSE)=0,"",VLOOKUP($A49,'Annex 2 EHV charges'!$A:$O,8,FALSE)),"")</f>
        <v>0.64900000000000002</v>
      </c>
      <c r="F49" s="156">
        <f>IFERROR(IF(VLOOKUP($A49,'Annex 2 EHV charges'!$A:$O,9,FALSE)=0,"",VLOOKUP($A49,'Annex 2 EHV charges'!$A:$O,9,FALSE)),"")</f>
        <v>14.61</v>
      </c>
      <c r="G49" s="157">
        <f>IFERROR(IF(VLOOKUP($A49,'Annex 2 EHV charges'!$A:$O,10,FALSE)=0,"",VLOOKUP($A49,'Annex 2 EHV charges'!$A:$O,10,FALSE)),"")</f>
        <v>6.64</v>
      </c>
      <c r="H49" s="157">
        <f>IFERROR(IF(VLOOKUP($A49,'Annex 2 EHV charges'!$A:$O,11,FALSE)=0,"",VLOOKUP($A49,'Annex 2 EHV charges'!$A:$O,11,FALSE)),"")</f>
        <v>6.64</v>
      </c>
    </row>
    <row r="50" spans="1:8" x14ac:dyDescent="0.2">
      <c r="A50" s="153">
        <f t="array" ref="A50">IFERROR(INDEX('Annex 2 EHV charges'!$A$11:$A$302, MATCH(0, IF(ISBLANK('Annex 2 EHV charges'!$A$11:$A$302),1, COUNTIF(A$4:$A49, 'Annex 2 EHV charges'!$A$11:$A$302)), 0)),"")</f>
        <v>307</v>
      </c>
      <c r="B50" s="153">
        <f>IF($A50="","",VLOOKUP($A50,'Annex 2 EHV charges'!$A:$O,2,0))</f>
        <v>307</v>
      </c>
      <c r="C50" s="154">
        <f>IF($A50="","",VLOOKUP($A50,'Annex 2 EHV charges'!$A:$O,3,0))</f>
        <v>2200042465160</v>
      </c>
      <c r="D50" s="153" t="str">
        <f>IF($A50="","",VLOOKUP($A50,'Annex 2 EHV charges'!$A:$O,7,0))</f>
        <v>Coombeshead Farm</v>
      </c>
      <c r="E50" s="155">
        <f>IFERROR(IF(VLOOKUP($A50,'Annex 2 EHV charges'!$A:$O,8,FALSE)=0,"",VLOOKUP($A50,'Annex 2 EHV charges'!$A:$O,8,FALSE)),"")</f>
        <v>0.71299999999999997</v>
      </c>
      <c r="F50" s="156">
        <f>IFERROR(IF(VLOOKUP($A50,'Annex 2 EHV charges'!$A:$O,9,FALSE)=0,"",VLOOKUP($A50,'Annex 2 EHV charges'!$A:$O,9,FALSE)),"")</f>
        <v>1.22</v>
      </c>
      <c r="G50" s="157">
        <f>IFERROR(IF(VLOOKUP($A50,'Annex 2 EHV charges'!$A:$O,10,FALSE)=0,"",VLOOKUP($A50,'Annex 2 EHV charges'!$A:$O,10,FALSE)),"")</f>
        <v>3.29</v>
      </c>
      <c r="H50" s="157">
        <f>IFERROR(IF(VLOOKUP($A50,'Annex 2 EHV charges'!$A:$O,11,FALSE)=0,"",VLOOKUP($A50,'Annex 2 EHV charges'!$A:$O,11,FALSE)),"")</f>
        <v>3.29</v>
      </c>
    </row>
    <row r="51" spans="1:8" x14ac:dyDescent="0.2">
      <c r="A51" s="153">
        <f t="array" ref="A51">IFERROR(INDEX('Annex 2 EHV charges'!$A$11:$A$302, MATCH(0, IF(ISBLANK('Annex 2 EHV charges'!$A$11:$A$302),1, COUNTIF(A$4:$A50, 'Annex 2 EHV charges'!$A$11:$A$302)), 0)),"")</f>
        <v>308</v>
      </c>
      <c r="B51" s="153">
        <f>IF($A51="","",VLOOKUP($A51,'Annex 2 EHV charges'!$A:$O,2,0))</f>
        <v>308</v>
      </c>
      <c r="C51" s="154">
        <f>IF($A51="","",VLOOKUP($A51,'Annex 2 EHV charges'!$A:$O,3,0))</f>
        <v>2200042465189</v>
      </c>
      <c r="D51" s="153" t="str">
        <f>IF($A51="","",VLOOKUP($A51,'Annex 2 EHV charges'!$A:$O,7,0))</f>
        <v>Walland Farm</v>
      </c>
      <c r="E51" s="155">
        <f>IFERROR(IF(VLOOKUP($A51,'Annex 2 EHV charges'!$A:$O,8,FALSE)=0,"",VLOOKUP($A51,'Annex 2 EHV charges'!$A:$O,8,FALSE)),"")</f>
        <v>5.1999999999999998E-2</v>
      </c>
      <c r="F51" s="156">
        <f>IFERROR(IF(VLOOKUP($A51,'Annex 2 EHV charges'!$A:$O,9,FALSE)=0,"",VLOOKUP($A51,'Annex 2 EHV charges'!$A:$O,9,FALSE)),"")</f>
        <v>9.6999999999999993</v>
      </c>
      <c r="G51" s="157">
        <f>IFERROR(IF(VLOOKUP($A51,'Annex 2 EHV charges'!$A:$O,10,FALSE)=0,"",VLOOKUP($A51,'Annex 2 EHV charges'!$A:$O,10,FALSE)),"")</f>
        <v>2.92</v>
      </c>
      <c r="H51" s="157">
        <f>IFERROR(IF(VLOOKUP($A51,'Annex 2 EHV charges'!$A:$O,11,FALSE)=0,"",VLOOKUP($A51,'Annex 2 EHV charges'!$A:$O,11,FALSE)),"")</f>
        <v>2.92</v>
      </c>
    </row>
    <row r="52" spans="1:8" x14ac:dyDescent="0.2">
      <c r="A52" s="153">
        <f t="array" ref="A52">IFERROR(INDEX('Annex 2 EHV charges'!$A$11:$A$302, MATCH(0, IF(ISBLANK('Annex 2 EHV charges'!$A$11:$A$302),1, COUNTIF(A$4:$A51, 'Annex 2 EHV charges'!$A$11:$A$302)), 0)),"")</f>
        <v>309</v>
      </c>
      <c r="B52" s="153">
        <f>IF($A52="","",VLOOKUP($A52,'Annex 2 EHV charges'!$A:$O,2,0))</f>
        <v>309</v>
      </c>
      <c r="C52" s="154">
        <f>IF($A52="","",VLOOKUP($A52,'Annex 2 EHV charges'!$A:$O,3,0))</f>
        <v>2200042467594</v>
      </c>
      <c r="D52" s="153" t="str">
        <f>IF($A52="","",VLOOKUP($A52,'Annex 2 EHV charges'!$A:$O,7,0))</f>
        <v xml:space="preserve">Ashcombe </v>
      </c>
      <c r="E52" s="155">
        <f>IFERROR(IF(VLOOKUP($A52,'Annex 2 EHV charges'!$A:$O,8,FALSE)=0,"",VLOOKUP($A52,'Annex 2 EHV charges'!$A:$O,8,FALSE)),"")</f>
        <v>6.423</v>
      </c>
      <c r="F52" s="156">
        <f>IFERROR(IF(VLOOKUP($A52,'Annex 2 EHV charges'!$A:$O,9,FALSE)=0,"",VLOOKUP($A52,'Annex 2 EHV charges'!$A:$O,9,FALSE)),"")</f>
        <v>9.32</v>
      </c>
      <c r="G52" s="157">
        <f>IFERROR(IF(VLOOKUP($A52,'Annex 2 EHV charges'!$A:$O,10,FALSE)=0,"",VLOOKUP($A52,'Annex 2 EHV charges'!$A:$O,10,FALSE)),"")</f>
        <v>2.5</v>
      </c>
      <c r="H52" s="157">
        <f>IFERROR(IF(VLOOKUP($A52,'Annex 2 EHV charges'!$A:$O,11,FALSE)=0,"",VLOOKUP($A52,'Annex 2 EHV charges'!$A:$O,11,FALSE)),"")</f>
        <v>2.5</v>
      </c>
    </row>
    <row r="53" spans="1:8" x14ac:dyDescent="0.2">
      <c r="A53" s="153">
        <f t="array" ref="A53">IFERROR(INDEX('Annex 2 EHV charges'!$A$11:$A$302, MATCH(0, IF(ISBLANK('Annex 2 EHV charges'!$A$11:$A$302),1, COUNTIF(A$4:$A52, 'Annex 2 EHV charges'!$A$11:$A$302)), 0)),"")</f>
        <v>310</v>
      </c>
      <c r="B53" s="153">
        <f>IF($A53="","",VLOOKUP($A53,'Annex 2 EHV charges'!$A:$O,2,0))</f>
        <v>310</v>
      </c>
      <c r="C53" s="154">
        <f>IF($A53="","",VLOOKUP($A53,'Annex 2 EHV charges'!$A:$O,3,0))</f>
        <v>2200042469875</v>
      </c>
      <c r="D53" s="153" t="str">
        <f>IF($A53="","",VLOOKUP($A53,'Annex 2 EHV charges'!$A:$O,7,0))</f>
        <v>Newnham Farm</v>
      </c>
      <c r="E53" s="155">
        <f>IFERROR(IF(VLOOKUP($A53,'Annex 2 EHV charges'!$A:$O,8,FALSE)=0,"",VLOOKUP($A53,'Annex 2 EHV charges'!$A:$O,8,FALSE)),"")</f>
        <v>1.6160000000000001</v>
      </c>
      <c r="F53" s="156">
        <f>IFERROR(IF(VLOOKUP($A53,'Annex 2 EHV charges'!$A:$O,9,FALSE)=0,"",VLOOKUP($A53,'Annex 2 EHV charges'!$A:$O,9,FALSE)),"")</f>
        <v>29.28</v>
      </c>
      <c r="G53" s="157">
        <f>IFERROR(IF(VLOOKUP($A53,'Annex 2 EHV charges'!$A:$O,10,FALSE)=0,"",VLOOKUP($A53,'Annex 2 EHV charges'!$A:$O,10,FALSE)),"")</f>
        <v>1.77</v>
      </c>
      <c r="H53" s="157">
        <f>IFERROR(IF(VLOOKUP($A53,'Annex 2 EHV charges'!$A:$O,11,FALSE)=0,"",VLOOKUP($A53,'Annex 2 EHV charges'!$A:$O,11,FALSE)),"")</f>
        <v>1.77</v>
      </c>
    </row>
    <row r="54" spans="1:8" x14ac:dyDescent="0.2">
      <c r="A54" s="153">
        <f t="array" ref="A54">IFERROR(INDEX('Annex 2 EHV charges'!$A$11:$A$302, MATCH(0, IF(ISBLANK('Annex 2 EHV charges'!$A$11:$A$302),1, COUNTIF(A$4:$A53, 'Annex 2 EHV charges'!$A$11:$A$302)), 0)),"")</f>
        <v>311</v>
      </c>
      <c r="B54" s="153">
        <f>IF($A54="","",VLOOKUP($A54,'Annex 2 EHV charges'!$A:$O,2,0))</f>
        <v>311</v>
      </c>
      <c r="C54" s="154">
        <f>IF($A54="","",VLOOKUP($A54,'Annex 2 EHV charges'!$A:$O,3,0))</f>
        <v>2200042473463</v>
      </c>
      <c r="D54" s="153" t="str">
        <f>IF($A54="","",VLOOKUP($A54,'Annex 2 EHV charges'!$A:$O,7,0))</f>
        <v>Roskrow Barton PV</v>
      </c>
      <c r="E54" s="155" t="str">
        <f>IFERROR(IF(VLOOKUP($A54,'Annex 2 EHV charges'!$A:$O,8,FALSE)=0,"",VLOOKUP($A54,'Annex 2 EHV charges'!$A:$O,8,FALSE)),"")</f>
        <v/>
      </c>
      <c r="F54" s="156">
        <f>IFERROR(IF(VLOOKUP($A54,'Annex 2 EHV charges'!$A:$O,9,FALSE)=0,"",VLOOKUP($A54,'Annex 2 EHV charges'!$A:$O,9,FALSE)),"")</f>
        <v>5.03</v>
      </c>
      <c r="G54" s="157">
        <f>IFERROR(IF(VLOOKUP($A54,'Annex 2 EHV charges'!$A:$O,10,FALSE)=0,"",VLOOKUP($A54,'Annex 2 EHV charges'!$A:$O,10,FALSE)),"")</f>
        <v>3.05</v>
      </c>
      <c r="H54" s="157">
        <f>IFERROR(IF(VLOOKUP($A54,'Annex 2 EHV charges'!$A:$O,11,FALSE)=0,"",VLOOKUP($A54,'Annex 2 EHV charges'!$A:$O,11,FALSE)),"")</f>
        <v>3.05</v>
      </c>
    </row>
    <row r="55" spans="1:8" x14ac:dyDescent="0.2">
      <c r="A55" s="153">
        <f t="array" ref="A55">IFERROR(INDEX('Annex 2 EHV charges'!$A$11:$A$302, MATCH(0, IF(ISBLANK('Annex 2 EHV charges'!$A$11:$A$302),1, COUNTIF(A$4:$A54, 'Annex 2 EHV charges'!$A$11:$A$302)), 0)),"")</f>
        <v>312</v>
      </c>
      <c r="B55" s="153">
        <f>IF($A55="","",VLOOKUP($A55,'Annex 2 EHV charges'!$A:$O,2,0))</f>
        <v>312</v>
      </c>
      <c r="C55" s="154">
        <f>IF($A55="","",VLOOKUP($A55,'Annex 2 EHV charges'!$A:$O,3,0))</f>
        <v>2200042473445</v>
      </c>
      <c r="D55" s="153" t="str">
        <f>IF($A55="","",VLOOKUP($A55,'Annex 2 EHV charges'!$A:$O,7,0))</f>
        <v>Parkview Solar</v>
      </c>
      <c r="E55" s="155">
        <f>IFERROR(IF(VLOOKUP($A55,'Annex 2 EHV charges'!$A:$O,8,FALSE)=0,"",VLOOKUP($A55,'Annex 2 EHV charges'!$A:$O,8,FALSE)),"")</f>
        <v>1.0900000000000001</v>
      </c>
      <c r="F55" s="156">
        <f>IFERROR(IF(VLOOKUP($A55,'Annex 2 EHV charges'!$A:$O,9,FALSE)=0,"",VLOOKUP($A55,'Annex 2 EHV charges'!$A:$O,9,FALSE)),"")</f>
        <v>4.71</v>
      </c>
      <c r="G55" s="157">
        <f>IFERROR(IF(VLOOKUP($A55,'Annex 2 EHV charges'!$A:$O,10,FALSE)=0,"",VLOOKUP($A55,'Annex 2 EHV charges'!$A:$O,10,FALSE)),"")</f>
        <v>2.35</v>
      </c>
      <c r="H55" s="157">
        <f>IFERROR(IF(VLOOKUP($A55,'Annex 2 EHV charges'!$A:$O,11,FALSE)=0,"",VLOOKUP($A55,'Annex 2 EHV charges'!$A:$O,11,FALSE)),"")</f>
        <v>2.35</v>
      </c>
    </row>
    <row r="56" spans="1:8" x14ac:dyDescent="0.2">
      <c r="A56" s="153">
        <f t="array" ref="A56">IFERROR(INDEX('Annex 2 EHV charges'!$A$11:$A$302, MATCH(0, IF(ISBLANK('Annex 2 EHV charges'!$A$11:$A$302),1, COUNTIF(A$4:$A55, 'Annex 2 EHV charges'!$A$11:$A$302)), 0)),"")</f>
        <v>313</v>
      </c>
      <c r="B56" s="153">
        <f>IF($A56="","",VLOOKUP($A56,'Annex 2 EHV charges'!$A:$O,2,0))</f>
        <v>313</v>
      </c>
      <c r="C56" s="154">
        <f>IF($A56="","",VLOOKUP($A56,'Annex 2 EHV charges'!$A:$O,3,0))</f>
        <v>2200042475169</v>
      </c>
      <c r="D56" s="153" t="str">
        <f>IF($A56="","",VLOOKUP($A56,'Annex 2 EHV charges'!$A:$O,7,0))</f>
        <v>Towerhead Farm</v>
      </c>
      <c r="E56" s="155">
        <f>IFERROR(IF(VLOOKUP($A56,'Annex 2 EHV charges'!$A:$O,8,FALSE)=0,"",VLOOKUP($A56,'Annex 2 EHV charges'!$A:$O,8,FALSE)),"")</f>
        <v>7.9740000000000002</v>
      </c>
      <c r="F56" s="156">
        <f>IFERROR(IF(VLOOKUP($A56,'Annex 2 EHV charges'!$A:$O,9,FALSE)=0,"",VLOOKUP($A56,'Annex 2 EHV charges'!$A:$O,9,FALSE)),"")</f>
        <v>6.81</v>
      </c>
      <c r="G56" s="157">
        <f>IFERROR(IF(VLOOKUP($A56,'Annex 2 EHV charges'!$A:$O,10,FALSE)=0,"",VLOOKUP($A56,'Annex 2 EHV charges'!$A:$O,10,FALSE)),"")</f>
        <v>2.34</v>
      </c>
      <c r="H56" s="157">
        <f>IFERROR(IF(VLOOKUP($A56,'Annex 2 EHV charges'!$A:$O,11,FALSE)=0,"",VLOOKUP($A56,'Annex 2 EHV charges'!$A:$O,11,FALSE)),"")</f>
        <v>2.34</v>
      </c>
    </row>
    <row r="57" spans="1:8" x14ac:dyDescent="0.2">
      <c r="A57" s="153">
        <f t="array" ref="A57">IFERROR(INDEX('Annex 2 EHV charges'!$A$11:$A$302, MATCH(0, IF(ISBLANK('Annex 2 EHV charges'!$A$11:$A$302),1, COUNTIF(A$4:$A56, 'Annex 2 EHV charges'!$A$11:$A$302)), 0)),"")</f>
        <v>314</v>
      </c>
      <c r="B57" s="153">
        <f>IF($A57="","",VLOOKUP($A57,'Annex 2 EHV charges'!$A:$O,2,0))</f>
        <v>314</v>
      </c>
      <c r="C57" s="154">
        <f>IF($A57="","",VLOOKUP($A57,'Annex 2 EHV charges'!$A:$O,3,0))</f>
        <v>2200042475196</v>
      </c>
      <c r="D57" s="153" t="str">
        <f>IF($A57="","",VLOOKUP($A57,'Annex 2 EHV charges'!$A:$O,7,0))</f>
        <v xml:space="preserve">Rookery Farm </v>
      </c>
      <c r="E57" s="155">
        <f>IFERROR(IF(VLOOKUP($A57,'Annex 2 EHV charges'!$A:$O,8,FALSE)=0,"",VLOOKUP($A57,'Annex 2 EHV charges'!$A:$O,8,FALSE)),"")</f>
        <v>7.9669999999999996</v>
      </c>
      <c r="F57" s="156">
        <f>IFERROR(IF(VLOOKUP($A57,'Annex 2 EHV charges'!$A:$O,9,FALSE)=0,"",VLOOKUP($A57,'Annex 2 EHV charges'!$A:$O,9,FALSE)),"")</f>
        <v>4.03</v>
      </c>
      <c r="G57" s="157">
        <f>IFERROR(IF(VLOOKUP($A57,'Annex 2 EHV charges'!$A:$O,10,FALSE)=0,"",VLOOKUP($A57,'Annex 2 EHV charges'!$A:$O,10,FALSE)),"")</f>
        <v>1.95</v>
      </c>
      <c r="H57" s="157">
        <f>IFERROR(IF(VLOOKUP($A57,'Annex 2 EHV charges'!$A:$O,11,FALSE)=0,"",VLOOKUP($A57,'Annex 2 EHV charges'!$A:$O,11,FALSE)),"")</f>
        <v>1.95</v>
      </c>
    </row>
    <row r="58" spans="1:8" x14ac:dyDescent="0.2">
      <c r="A58" s="153">
        <f t="array" ref="A58">IFERROR(INDEX('Annex 2 EHV charges'!$A$11:$A$302, MATCH(0, IF(ISBLANK('Annex 2 EHV charges'!$A$11:$A$302),1, COUNTIF(A$4:$A57, 'Annex 2 EHV charges'!$A$11:$A$302)), 0)),"")</f>
        <v>315</v>
      </c>
      <c r="B58" s="153">
        <f>IF($A58="","",VLOOKUP($A58,'Annex 2 EHV charges'!$A:$O,2,0))</f>
        <v>315</v>
      </c>
      <c r="C58" s="154">
        <f>IF($A58="","",VLOOKUP($A58,'Annex 2 EHV charges'!$A:$O,3,0))</f>
        <v>2200042475415</v>
      </c>
      <c r="D58" s="153" t="str">
        <f>IF($A58="","",VLOOKUP($A58,'Annex 2 EHV charges'!$A:$O,7,0))</f>
        <v>Bystock Farm</v>
      </c>
      <c r="E58" s="155">
        <f>IFERROR(IF(VLOOKUP($A58,'Annex 2 EHV charges'!$A:$O,8,FALSE)=0,"",VLOOKUP($A58,'Annex 2 EHV charges'!$A:$O,8,FALSE)),"")</f>
        <v>0.65300000000000002</v>
      </c>
      <c r="F58" s="156">
        <f>IFERROR(IF(VLOOKUP($A58,'Annex 2 EHV charges'!$A:$O,9,FALSE)=0,"",VLOOKUP($A58,'Annex 2 EHV charges'!$A:$O,9,FALSE)),"")</f>
        <v>106.28</v>
      </c>
      <c r="G58" s="157">
        <f>IFERROR(IF(VLOOKUP($A58,'Annex 2 EHV charges'!$A:$O,10,FALSE)=0,"",VLOOKUP($A58,'Annex 2 EHV charges'!$A:$O,10,FALSE)),"")</f>
        <v>1.4</v>
      </c>
      <c r="H58" s="157">
        <f>IFERROR(IF(VLOOKUP($A58,'Annex 2 EHV charges'!$A:$O,11,FALSE)=0,"",VLOOKUP($A58,'Annex 2 EHV charges'!$A:$O,11,FALSE)),"")</f>
        <v>1.4</v>
      </c>
    </row>
    <row r="59" spans="1:8" x14ac:dyDescent="0.2">
      <c r="A59" s="153">
        <f t="array" ref="A59">IFERROR(INDEX('Annex 2 EHV charges'!$A$11:$A$302, MATCH(0, IF(ISBLANK('Annex 2 EHV charges'!$A$11:$A$302),1, COUNTIF(A$4:$A58, 'Annex 2 EHV charges'!$A$11:$A$302)), 0)),"")</f>
        <v>316</v>
      </c>
      <c r="B59" s="153">
        <f>IF($A59="","",VLOOKUP($A59,'Annex 2 EHV charges'!$A:$O,2,0))</f>
        <v>316</v>
      </c>
      <c r="C59" s="154">
        <f>IF($A59="","",VLOOKUP($A59,'Annex 2 EHV charges'!$A:$O,3,0))</f>
        <v>2200042475433</v>
      </c>
      <c r="D59" s="153" t="str">
        <f>IF($A59="","",VLOOKUP($A59,'Annex 2 EHV charges'!$A:$O,7,0))</f>
        <v>Pylle PV Import Boundary</v>
      </c>
      <c r="E59" s="155">
        <f>IFERROR(IF(VLOOKUP($A59,'Annex 2 EHV charges'!$A:$O,8,FALSE)=0,"",VLOOKUP($A59,'Annex 2 EHV charges'!$A:$O,8,FALSE)),"")</f>
        <v>6.0730000000000004</v>
      </c>
      <c r="F59" s="156">
        <f>IFERROR(IF(VLOOKUP($A59,'Annex 2 EHV charges'!$A:$O,9,FALSE)=0,"",VLOOKUP($A59,'Annex 2 EHV charges'!$A:$O,9,FALSE)),"")</f>
        <v>2.34</v>
      </c>
      <c r="G59" s="157">
        <f>IFERROR(IF(VLOOKUP($A59,'Annex 2 EHV charges'!$A:$O,10,FALSE)=0,"",VLOOKUP($A59,'Annex 2 EHV charges'!$A:$O,10,FALSE)),"")</f>
        <v>2.82</v>
      </c>
      <c r="H59" s="157">
        <f>IFERROR(IF(VLOOKUP($A59,'Annex 2 EHV charges'!$A:$O,11,FALSE)=0,"",VLOOKUP($A59,'Annex 2 EHV charges'!$A:$O,11,FALSE)),"")</f>
        <v>2.82</v>
      </c>
    </row>
    <row r="60" spans="1:8" x14ac:dyDescent="0.2">
      <c r="A60" s="153">
        <f t="array" ref="A60">IFERROR(INDEX('Annex 2 EHV charges'!$A$11:$A$302, MATCH(0, IF(ISBLANK('Annex 2 EHV charges'!$A$11:$A$302),1, COUNTIF(A$4:$A59, 'Annex 2 EHV charges'!$A$11:$A$302)), 0)),"")</f>
        <v>317</v>
      </c>
      <c r="B60" s="153">
        <f>IF($A60="","",VLOOKUP($A60,'Annex 2 EHV charges'!$A:$O,2,0))</f>
        <v>317</v>
      </c>
      <c r="C60" s="154">
        <f>IF($A60="","",VLOOKUP($A60,'Annex 2 EHV charges'!$A:$O,3,0))</f>
        <v>2200042475823</v>
      </c>
      <c r="D60" s="153" t="str">
        <f>IF($A60="","",VLOOKUP($A60,'Annex 2 EHV charges'!$A:$O,7,0))</f>
        <v>Burthy PV</v>
      </c>
      <c r="E60" s="155">
        <f>IFERROR(IF(VLOOKUP($A60,'Annex 2 EHV charges'!$A:$O,8,FALSE)=0,"",VLOOKUP($A60,'Annex 2 EHV charges'!$A:$O,8,FALSE)),"")</f>
        <v>1.64</v>
      </c>
      <c r="F60" s="156">
        <f>IFERROR(IF(VLOOKUP($A60,'Annex 2 EHV charges'!$A:$O,9,FALSE)=0,"",VLOOKUP($A60,'Annex 2 EHV charges'!$A:$O,9,FALSE)),"")</f>
        <v>1.7</v>
      </c>
      <c r="G60" s="157">
        <f>IFERROR(IF(VLOOKUP($A60,'Annex 2 EHV charges'!$A:$O,10,FALSE)=0,"",VLOOKUP($A60,'Annex 2 EHV charges'!$A:$O,10,FALSE)),"")</f>
        <v>4.7699999999999996</v>
      </c>
      <c r="H60" s="157">
        <f>IFERROR(IF(VLOOKUP($A60,'Annex 2 EHV charges'!$A:$O,11,FALSE)=0,"",VLOOKUP($A60,'Annex 2 EHV charges'!$A:$O,11,FALSE)),"")</f>
        <v>4.7699999999999996</v>
      </c>
    </row>
    <row r="61" spans="1:8" x14ac:dyDescent="0.2">
      <c r="A61" s="153">
        <f t="array" ref="A61">IFERROR(INDEX('Annex 2 EHV charges'!$A$11:$A$302, MATCH(0, IF(ISBLANK('Annex 2 EHV charges'!$A$11:$A$302),1, COUNTIF(A$4:$A60, 'Annex 2 EHV charges'!$A$11:$A$302)), 0)),"")</f>
        <v>318</v>
      </c>
      <c r="B61" s="153">
        <f>IF($A61="","",VLOOKUP($A61,'Annex 2 EHV charges'!$A:$O,2,0))</f>
        <v>318</v>
      </c>
      <c r="C61" s="154">
        <f>IF($A61="","",VLOOKUP($A61,'Annex 2 EHV charges'!$A:$O,3,0))</f>
        <v>2200042480610</v>
      </c>
      <c r="D61" s="153" t="str">
        <f>IF($A61="","",VLOOKUP($A61,'Annex 2 EHV charges'!$A:$O,7,0))</f>
        <v>Wilton Farm PV</v>
      </c>
      <c r="E61" s="155">
        <f>IFERROR(IF(VLOOKUP($A61,'Annex 2 EHV charges'!$A:$O,8,FALSE)=0,"",VLOOKUP($A61,'Annex 2 EHV charges'!$A:$O,8,FALSE)),"")</f>
        <v>1.127</v>
      </c>
      <c r="F61" s="156">
        <f>IFERROR(IF(VLOOKUP($A61,'Annex 2 EHV charges'!$A:$O,9,FALSE)=0,"",VLOOKUP($A61,'Annex 2 EHV charges'!$A:$O,9,FALSE)),"")</f>
        <v>16.8</v>
      </c>
      <c r="G61" s="157">
        <f>IFERROR(IF(VLOOKUP($A61,'Annex 2 EHV charges'!$A:$O,10,FALSE)=0,"",VLOOKUP($A61,'Annex 2 EHV charges'!$A:$O,10,FALSE)),"")</f>
        <v>2.16</v>
      </c>
      <c r="H61" s="157">
        <f>IFERROR(IF(VLOOKUP($A61,'Annex 2 EHV charges'!$A:$O,11,FALSE)=0,"",VLOOKUP($A61,'Annex 2 EHV charges'!$A:$O,11,FALSE)),"")</f>
        <v>2.16</v>
      </c>
    </row>
    <row r="62" spans="1:8" x14ac:dyDescent="0.2">
      <c r="A62" s="153">
        <f t="array" ref="A62">IFERROR(INDEX('Annex 2 EHV charges'!$A$11:$A$302, MATCH(0, IF(ISBLANK('Annex 2 EHV charges'!$A$11:$A$302),1, COUNTIF(A$4:$A61, 'Annex 2 EHV charges'!$A$11:$A$302)), 0)),"")</f>
        <v>319</v>
      </c>
      <c r="B62" s="153">
        <f>IF($A62="","",VLOOKUP($A62,'Annex 2 EHV charges'!$A:$O,2,0))</f>
        <v>319</v>
      </c>
      <c r="C62" s="154">
        <f>IF($A62="","",VLOOKUP($A62,'Annex 2 EHV charges'!$A:$O,3,0))</f>
        <v>2200042484873</v>
      </c>
      <c r="D62" s="153" t="str">
        <f>IF($A62="","",VLOOKUP($A62,'Annex 2 EHV charges'!$A:$O,7,0))</f>
        <v>Woodmanton (Coombe) Farm</v>
      </c>
      <c r="E62" s="155">
        <f>IFERROR(IF(VLOOKUP($A62,'Annex 2 EHV charges'!$A:$O,8,FALSE)=0,"",VLOOKUP($A62,'Annex 2 EHV charges'!$A:$O,8,FALSE)),"")</f>
        <v>0.65600000000000003</v>
      </c>
      <c r="F62" s="156">
        <f>IFERROR(IF(VLOOKUP($A62,'Annex 2 EHV charges'!$A:$O,9,FALSE)=0,"",VLOOKUP($A62,'Annex 2 EHV charges'!$A:$O,9,FALSE)),"")</f>
        <v>7.82</v>
      </c>
      <c r="G62" s="157">
        <f>IFERROR(IF(VLOOKUP($A62,'Annex 2 EHV charges'!$A:$O,10,FALSE)=0,"",VLOOKUP($A62,'Annex 2 EHV charges'!$A:$O,10,FALSE)),"")</f>
        <v>2.2799999999999998</v>
      </c>
      <c r="H62" s="157">
        <f>IFERROR(IF(VLOOKUP($A62,'Annex 2 EHV charges'!$A:$O,11,FALSE)=0,"",VLOOKUP($A62,'Annex 2 EHV charges'!$A:$O,11,FALSE)),"")</f>
        <v>2.2799999999999998</v>
      </c>
    </row>
    <row r="63" spans="1:8" x14ac:dyDescent="0.2">
      <c r="A63" s="153">
        <f t="array" ref="A63">IFERROR(INDEX('Annex 2 EHV charges'!$A$11:$A$302, MATCH(0, IF(ISBLANK('Annex 2 EHV charges'!$A$11:$A$302),1, COUNTIF(A$4:$A62, 'Annex 2 EHV charges'!$A$11:$A$302)), 0)),"")</f>
        <v>320</v>
      </c>
      <c r="B63" s="153">
        <f>IF($A63="","",VLOOKUP($A63,'Annex 2 EHV charges'!$A:$O,2,0))</f>
        <v>320</v>
      </c>
      <c r="C63" s="154">
        <f>IF($A63="","",VLOOKUP($A63,'Annex 2 EHV charges'!$A:$O,3,0))</f>
        <v>2200042484846</v>
      </c>
      <c r="D63" s="153" t="str">
        <f>IF($A63="","",VLOOKUP($A63,'Annex 2 EHV charges'!$A:$O,7,0))</f>
        <v xml:space="preserve">Higher Bye Farm </v>
      </c>
      <c r="E63" s="155">
        <f>IFERROR(IF(VLOOKUP($A63,'Annex 2 EHV charges'!$A:$O,8,FALSE)=0,"",VLOOKUP($A63,'Annex 2 EHV charges'!$A:$O,8,FALSE)),"")</f>
        <v>1.121</v>
      </c>
      <c r="F63" s="156">
        <f>IFERROR(IF(VLOOKUP($A63,'Annex 2 EHV charges'!$A:$O,9,FALSE)=0,"",VLOOKUP($A63,'Annex 2 EHV charges'!$A:$O,9,FALSE)),"")</f>
        <v>5.6</v>
      </c>
      <c r="G63" s="157">
        <f>IFERROR(IF(VLOOKUP($A63,'Annex 2 EHV charges'!$A:$O,10,FALSE)=0,"",VLOOKUP($A63,'Annex 2 EHV charges'!$A:$O,10,FALSE)),"")</f>
        <v>1.97</v>
      </c>
      <c r="H63" s="157">
        <f>IFERROR(IF(VLOOKUP($A63,'Annex 2 EHV charges'!$A:$O,11,FALSE)=0,"",VLOOKUP($A63,'Annex 2 EHV charges'!$A:$O,11,FALSE)),"")</f>
        <v>1.97</v>
      </c>
    </row>
    <row r="64" spans="1:8" x14ac:dyDescent="0.2">
      <c r="A64" s="153">
        <f t="array" ref="A64">IFERROR(INDEX('Annex 2 EHV charges'!$A$11:$A$302, MATCH(0, IF(ISBLANK('Annex 2 EHV charges'!$A$11:$A$302),1, COUNTIF(A$4:$A63, 'Annex 2 EHV charges'!$A$11:$A$302)), 0)),"")</f>
        <v>321</v>
      </c>
      <c r="B64" s="153">
        <f>IF($A64="","",VLOOKUP($A64,'Annex 2 EHV charges'!$A:$O,2,0))</f>
        <v>321</v>
      </c>
      <c r="C64" s="154">
        <f>IF($A64="","",VLOOKUP($A64,'Annex 2 EHV charges'!$A:$O,3,0))</f>
        <v>2200042530730</v>
      </c>
      <c r="D64" s="153" t="str">
        <f>IF($A64="","",VLOOKUP($A64,'Annex 2 EHV charges'!$A:$O,7,0))</f>
        <v>Wilton Farm WF</v>
      </c>
      <c r="E64" s="155">
        <f>IFERROR(IF(VLOOKUP($A64,'Annex 2 EHV charges'!$A:$O,8,FALSE)=0,"",VLOOKUP($A64,'Annex 2 EHV charges'!$A:$O,8,FALSE)),"")</f>
        <v>1.127</v>
      </c>
      <c r="F64" s="156">
        <f>IFERROR(IF(VLOOKUP($A64,'Annex 2 EHV charges'!$A:$O,9,FALSE)=0,"",VLOOKUP($A64,'Annex 2 EHV charges'!$A:$O,9,FALSE)),"")</f>
        <v>56.5</v>
      </c>
      <c r="G64" s="157">
        <f>IFERROR(IF(VLOOKUP($A64,'Annex 2 EHV charges'!$A:$O,10,FALSE)=0,"",VLOOKUP($A64,'Annex 2 EHV charges'!$A:$O,10,FALSE)),"")</f>
        <v>1.31</v>
      </c>
      <c r="H64" s="157">
        <f>IFERROR(IF(VLOOKUP($A64,'Annex 2 EHV charges'!$A:$O,11,FALSE)=0,"",VLOOKUP($A64,'Annex 2 EHV charges'!$A:$O,11,FALSE)),"")</f>
        <v>1.31</v>
      </c>
    </row>
    <row r="65" spans="1:8" x14ac:dyDescent="0.2">
      <c r="A65" s="153">
        <f t="array" ref="A65">IFERROR(INDEX('Annex 2 EHV charges'!$A$11:$A$302, MATCH(0, IF(ISBLANK('Annex 2 EHV charges'!$A$11:$A$302),1, COUNTIF(A$4:$A64, 'Annex 2 EHV charges'!$A$11:$A$302)), 0)),"")</f>
        <v>322</v>
      </c>
      <c r="B65" s="153">
        <f>IF($A65="","",VLOOKUP($A65,'Annex 2 EHV charges'!$A:$O,2,0))</f>
        <v>322</v>
      </c>
      <c r="C65" s="154">
        <f>IF($A65="","",VLOOKUP($A65,'Annex 2 EHV charges'!$A:$O,3,0))</f>
        <v>2200042533411</v>
      </c>
      <c r="D65" s="153" t="str">
        <f>IF($A65="","",VLOOKUP($A65,'Annex 2 EHV charges'!$A:$O,7,0))</f>
        <v>Denzell Downs WF</v>
      </c>
      <c r="E65" s="155">
        <f>IFERROR(IF(VLOOKUP($A65,'Annex 2 EHV charges'!$A:$O,8,FALSE)=0,"",VLOOKUP($A65,'Annex 2 EHV charges'!$A:$O,8,FALSE)),"")</f>
        <v>0.221</v>
      </c>
      <c r="F65" s="156">
        <f>IFERROR(IF(VLOOKUP($A65,'Annex 2 EHV charges'!$A:$O,9,FALSE)=0,"",VLOOKUP($A65,'Annex 2 EHV charges'!$A:$O,9,FALSE)),"")</f>
        <v>42.87</v>
      </c>
      <c r="G65" s="157">
        <f>IFERROR(IF(VLOOKUP($A65,'Annex 2 EHV charges'!$A:$O,10,FALSE)=0,"",VLOOKUP($A65,'Annex 2 EHV charges'!$A:$O,10,FALSE)),"")</f>
        <v>1.35</v>
      </c>
      <c r="H65" s="157">
        <f>IFERROR(IF(VLOOKUP($A65,'Annex 2 EHV charges'!$A:$O,11,FALSE)=0,"",VLOOKUP($A65,'Annex 2 EHV charges'!$A:$O,11,FALSE)),"")</f>
        <v>1.35</v>
      </c>
    </row>
    <row r="66" spans="1:8" x14ac:dyDescent="0.2">
      <c r="A66" s="153">
        <f t="array" ref="A66">IFERROR(INDEX('Annex 2 EHV charges'!$A$11:$A$302, MATCH(0, IF(ISBLANK('Annex 2 EHV charges'!$A$11:$A$302),1, COUNTIF(A$4:$A65, 'Annex 2 EHV charges'!$A$11:$A$302)), 0)),"")</f>
        <v>323</v>
      </c>
      <c r="B66" s="153">
        <f>IF($A66="","",VLOOKUP($A66,'Annex 2 EHV charges'!$A:$O,2,0))</f>
        <v>323</v>
      </c>
      <c r="C66" s="154">
        <f>IF($A66="","",VLOOKUP($A66,'Annex 2 EHV charges'!$A:$O,3,0))</f>
        <v>2200042541583</v>
      </c>
      <c r="D66" s="153" t="str">
        <f>IF($A66="","",VLOOKUP($A66,'Annex 2 EHV charges'!$A:$O,7,0))</f>
        <v>Puriton Landfill PV_1 Rainbow</v>
      </c>
      <c r="E66" s="155">
        <f>IFERROR(IF(VLOOKUP($A66,'Annex 2 EHV charges'!$A:$O,8,FALSE)=0,"",VLOOKUP($A66,'Annex 2 EHV charges'!$A:$O,8,FALSE)),"")</f>
        <v>0.497</v>
      </c>
      <c r="F66" s="156">
        <f>IFERROR(IF(VLOOKUP($A66,'Annex 2 EHV charges'!$A:$O,9,FALSE)=0,"",VLOOKUP($A66,'Annex 2 EHV charges'!$A:$O,9,FALSE)),"")</f>
        <v>2.77</v>
      </c>
      <c r="G66" s="157">
        <f>IFERROR(IF(VLOOKUP($A66,'Annex 2 EHV charges'!$A:$O,10,FALSE)=0,"",VLOOKUP($A66,'Annex 2 EHV charges'!$A:$O,10,FALSE)),"")</f>
        <v>1.54</v>
      </c>
      <c r="H66" s="157">
        <f>IFERROR(IF(VLOOKUP($A66,'Annex 2 EHV charges'!$A:$O,11,FALSE)=0,"",VLOOKUP($A66,'Annex 2 EHV charges'!$A:$O,11,FALSE)),"")</f>
        <v>1.54</v>
      </c>
    </row>
    <row r="67" spans="1:8" x14ac:dyDescent="0.2">
      <c r="A67" s="153">
        <f t="array" ref="A67">IFERROR(INDEX('Annex 2 EHV charges'!$A$11:$A$302, MATCH(0, IF(ISBLANK('Annex 2 EHV charges'!$A$11:$A$302),1, COUNTIF(A$4:$A66, 'Annex 2 EHV charges'!$A$11:$A$302)), 0)),"")</f>
        <v>324</v>
      </c>
      <c r="B67" s="153">
        <f>IF($A67="","",VLOOKUP($A67,'Annex 2 EHV charges'!$A:$O,2,0))</f>
        <v>324</v>
      </c>
      <c r="C67" s="154">
        <f>IF($A67="","",VLOOKUP($A67,'Annex 2 EHV charges'!$A:$O,3,0))</f>
        <v>2200042557281</v>
      </c>
      <c r="D67" s="153" t="str">
        <f>IF($A67="","",VLOOKUP($A67,'Annex 2 EHV charges'!$A:$O,7,0))</f>
        <v>Portworthy Dams PV_1</v>
      </c>
      <c r="E67" s="155">
        <f>IFERROR(IF(VLOOKUP($A67,'Annex 2 EHV charges'!$A:$O,8,FALSE)=0,"",VLOOKUP($A67,'Annex 2 EHV charges'!$A:$O,8,FALSE)),"")</f>
        <v>1.649</v>
      </c>
      <c r="F67" s="156">
        <f>IFERROR(IF(VLOOKUP($A67,'Annex 2 EHV charges'!$A:$O,9,FALSE)=0,"",VLOOKUP($A67,'Annex 2 EHV charges'!$A:$O,9,FALSE)),"")</f>
        <v>13.31</v>
      </c>
      <c r="G67" s="157">
        <f>IFERROR(IF(VLOOKUP($A67,'Annex 2 EHV charges'!$A:$O,10,FALSE)=0,"",VLOOKUP($A67,'Annex 2 EHV charges'!$A:$O,10,FALSE)),"")</f>
        <v>1.63</v>
      </c>
      <c r="H67" s="157">
        <f>IFERROR(IF(VLOOKUP($A67,'Annex 2 EHV charges'!$A:$O,11,FALSE)=0,"",VLOOKUP($A67,'Annex 2 EHV charges'!$A:$O,11,FALSE)),"")</f>
        <v>1.63</v>
      </c>
    </row>
    <row r="68" spans="1:8" x14ac:dyDescent="0.2">
      <c r="A68" s="153">
        <f t="array" ref="A68">IFERROR(INDEX('Annex 2 EHV charges'!$A$11:$A$302, MATCH(0, IF(ISBLANK('Annex 2 EHV charges'!$A$11:$A$302),1, COUNTIF(A$4:$A67, 'Annex 2 EHV charges'!$A$11:$A$302)), 0)),"")</f>
        <v>325</v>
      </c>
      <c r="B68" s="153">
        <f>IF($A68="","",VLOOKUP($A68,'Annex 2 EHV charges'!$A:$O,2,0))</f>
        <v>325</v>
      </c>
      <c r="C68" s="154">
        <f>IF($A68="","",VLOOKUP($A68,'Annex 2 EHV charges'!$A:$O,3,0))</f>
        <v>2200042616556</v>
      </c>
      <c r="D68" s="153" t="str">
        <f>IF($A68="","",VLOOKUP($A68,'Annex 2 EHV charges'!$A:$O,7,0))</f>
        <v>Wick Farm Boundary Import</v>
      </c>
      <c r="E68" s="155">
        <f>IFERROR(IF(VLOOKUP($A68,'Annex 2 EHV charges'!$A:$O,8,FALSE)=0,"",VLOOKUP($A68,'Annex 2 EHV charges'!$A:$O,8,FALSE)),"")</f>
        <v>2.1749999999999998</v>
      </c>
      <c r="F68" s="156">
        <f>IFERROR(IF(VLOOKUP($A68,'Annex 2 EHV charges'!$A:$O,9,FALSE)=0,"",VLOOKUP($A68,'Annex 2 EHV charges'!$A:$O,9,FALSE)),"")</f>
        <v>4.6500000000000004</v>
      </c>
      <c r="G68" s="157">
        <f>IFERROR(IF(VLOOKUP($A68,'Annex 2 EHV charges'!$A:$O,10,FALSE)=0,"",VLOOKUP($A68,'Annex 2 EHV charges'!$A:$O,10,FALSE)),"")</f>
        <v>3.08</v>
      </c>
      <c r="H68" s="157">
        <f>IFERROR(IF(VLOOKUP($A68,'Annex 2 EHV charges'!$A:$O,11,FALSE)=0,"",VLOOKUP($A68,'Annex 2 EHV charges'!$A:$O,11,FALSE)),"")</f>
        <v>3.08</v>
      </c>
    </row>
    <row r="69" spans="1:8" x14ac:dyDescent="0.2">
      <c r="A69" s="153">
        <f t="array" ref="A69">IFERROR(INDEX('Annex 2 EHV charges'!$A$11:$A$302, MATCH(0, IF(ISBLANK('Annex 2 EHV charges'!$A$11:$A$302),1, COUNTIF(A$4:$A68, 'Annex 2 EHV charges'!$A$11:$A$302)), 0)),"")</f>
        <v>327</v>
      </c>
      <c r="B69" s="153">
        <f>IF($A69="","",VLOOKUP($A69,'Annex 2 EHV charges'!$A:$O,2,0))</f>
        <v>327</v>
      </c>
      <c r="C69" s="154">
        <f>IF($A69="","",VLOOKUP($A69,'Annex 2 EHV charges'!$A:$O,3,0))</f>
        <v>2200042552600</v>
      </c>
      <c r="D69" s="153" t="str">
        <f>IF($A69="","",VLOOKUP($A69,'Annex 2 EHV charges'!$A:$O,7,0))</f>
        <v>Batsworthy WF</v>
      </c>
      <c r="E69" s="155">
        <f>IFERROR(IF(VLOOKUP($A69,'Annex 2 EHV charges'!$A:$O,8,FALSE)=0,"",VLOOKUP($A69,'Annex 2 EHV charges'!$A:$O,8,FALSE)),"")</f>
        <v>0.55700000000000005</v>
      </c>
      <c r="F69" s="156">
        <f>IFERROR(IF(VLOOKUP($A69,'Annex 2 EHV charges'!$A:$O,9,FALSE)=0,"",VLOOKUP($A69,'Annex 2 EHV charges'!$A:$O,9,FALSE)),"")</f>
        <v>35.69</v>
      </c>
      <c r="G69" s="157">
        <f>IFERROR(IF(VLOOKUP($A69,'Annex 2 EHV charges'!$A:$O,10,FALSE)=0,"",VLOOKUP($A69,'Annex 2 EHV charges'!$A:$O,10,FALSE)),"")</f>
        <v>2.65</v>
      </c>
      <c r="H69" s="157">
        <f>IFERROR(IF(VLOOKUP($A69,'Annex 2 EHV charges'!$A:$O,11,FALSE)=0,"",VLOOKUP($A69,'Annex 2 EHV charges'!$A:$O,11,FALSE)),"")</f>
        <v>2.65</v>
      </c>
    </row>
    <row r="70" spans="1:8" x14ac:dyDescent="0.2">
      <c r="A70" s="153">
        <f t="array" ref="A70">IFERROR(INDEX('Annex 2 EHV charges'!$A$11:$A$302, MATCH(0, IF(ISBLANK('Annex 2 EHV charges'!$A$11:$A$302),1, COUNTIF(A$4:$A69, 'Annex 2 EHV charges'!$A$11:$A$302)), 0)),"")</f>
        <v>328</v>
      </c>
      <c r="B70" s="153">
        <f>IF($A70="","",VLOOKUP($A70,'Annex 2 EHV charges'!$A:$O,2,0))</f>
        <v>328</v>
      </c>
      <c r="C70" s="154">
        <f>IF($A70="","",VLOOKUP($A70,'Annex 2 EHV charges'!$A:$O,3,0))</f>
        <v>2200042557306</v>
      </c>
      <c r="D70" s="153" t="str">
        <f>IF($A70="","",VLOOKUP($A70,'Annex 2 EHV charges'!$A:$O,7,0))</f>
        <v>Portworthy Dams PV_2</v>
      </c>
      <c r="E70" s="155">
        <f>IFERROR(IF(VLOOKUP($A70,'Annex 2 EHV charges'!$A:$O,8,FALSE)=0,"",VLOOKUP($A70,'Annex 2 EHV charges'!$A:$O,8,FALSE)),"")</f>
        <v>1.649</v>
      </c>
      <c r="F70" s="156">
        <f>IFERROR(IF(VLOOKUP($A70,'Annex 2 EHV charges'!$A:$O,9,FALSE)=0,"",VLOOKUP($A70,'Annex 2 EHV charges'!$A:$O,9,FALSE)),"")</f>
        <v>13.31</v>
      </c>
      <c r="G70" s="157">
        <f>IFERROR(IF(VLOOKUP($A70,'Annex 2 EHV charges'!$A:$O,10,FALSE)=0,"",VLOOKUP($A70,'Annex 2 EHV charges'!$A:$O,10,FALSE)),"")</f>
        <v>1.59</v>
      </c>
      <c r="H70" s="157">
        <f>IFERROR(IF(VLOOKUP($A70,'Annex 2 EHV charges'!$A:$O,11,FALSE)=0,"",VLOOKUP($A70,'Annex 2 EHV charges'!$A:$O,11,FALSE)),"")</f>
        <v>1.59</v>
      </c>
    </row>
    <row r="71" spans="1:8" ht="25.5" x14ac:dyDescent="0.2">
      <c r="A71" s="153">
        <f t="array" ref="A71">IFERROR(INDEX('Annex 2 EHV charges'!$A$11:$A$302, MATCH(0, IF(ISBLANK('Annex 2 EHV charges'!$A$11:$A$302),1, COUNTIF(A$4:$A70, 'Annex 2 EHV charges'!$A$11:$A$302)), 0)),"")</f>
        <v>329</v>
      </c>
      <c r="B71" s="153">
        <f>IF($A71="","",VLOOKUP($A71,'Annex 2 EHV charges'!$A:$O,2,0))</f>
        <v>329</v>
      </c>
      <c r="C71" s="154" t="str">
        <f>IF($A71="","",VLOOKUP($A71,'Annex 2 EHV charges'!$A:$O,3,0))</f>
        <v>2200042563211
2200042563249</v>
      </c>
      <c r="D71" s="153" t="str">
        <f>IF($A71="","",VLOOKUP($A71,'Annex 2 EHV charges'!$A:$O,7,0))</f>
        <v>Crewkerne PV Boundary</v>
      </c>
      <c r="E71" s="155" t="str">
        <f>IFERROR(IF(VLOOKUP($A71,'Annex 2 EHV charges'!$A:$O,8,FALSE)=0,"",VLOOKUP($A71,'Annex 2 EHV charges'!$A:$O,8,FALSE)),"")</f>
        <v/>
      </c>
      <c r="F71" s="156">
        <f>IFERROR(IF(VLOOKUP($A71,'Annex 2 EHV charges'!$A:$O,9,FALSE)=0,"",VLOOKUP($A71,'Annex 2 EHV charges'!$A:$O,9,FALSE)),"")</f>
        <v>11.94</v>
      </c>
      <c r="G71" s="157">
        <f>IFERROR(IF(VLOOKUP($A71,'Annex 2 EHV charges'!$A:$O,10,FALSE)=0,"",VLOOKUP($A71,'Annex 2 EHV charges'!$A:$O,10,FALSE)),"")</f>
        <v>2.46</v>
      </c>
      <c r="H71" s="157">
        <f>IFERROR(IF(VLOOKUP($A71,'Annex 2 EHV charges'!$A:$O,11,FALSE)=0,"",VLOOKUP($A71,'Annex 2 EHV charges'!$A:$O,11,FALSE)),"")</f>
        <v>2.46</v>
      </c>
    </row>
    <row r="72" spans="1:8" x14ac:dyDescent="0.2">
      <c r="A72" s="153">
        <f t="array" ref="A72">IFERROR(INDEX('Annex 2 EHV charges'!$A$11:$A$302, MATCH(0, IF(ISBLANK('Annex 2 EHV charges'!$A$11:$A$302),1, COUNTIF(A$4:$A71, 'Annex 2 EHV charges'!$A$11:$A$302)), 0)),"")</f>
        <v>332</v>
      </c>
      <c r="B72" s="153">
        <f>IF($A72="","",VLOOKUP($A72,'Annex 2 EHV charges'!$A:$O,2,0))</f>
        <v>332</v>
      </c>
      <c r="C72" s="154">
        <f>IF($A72="","",VLOOKUP($A72,'Annex 2 EHV charges'!$A:$O,3,0))</f>
        <v>2200042541644</v>
      </c>
      <c r="D72" s="153" t="str">
        <f>IF($A72="","",VLOOKUP($A72,'Annex 2 EHV charges'!$A:$O,7,0))</f>
        <v>Puriton Landfill PV_2 SSB</v>
      </c>
      <c r="E72" s="155">
        <f>IFERROR(IF(VLOOKUP($A72,'Annex 2 EHV charges'!$A:$O,8,FALSE)=0,"",VLOOKUP($A72,'Annex 2 EHV charges'!$A:$O,8,FALSE)),"")</f>
        <v>0.497</v>
      </c>
      <c r="F72" s="156">
        <f>IFERROR(IF(VLOOKUP($A72,'Annex 2 EHV charges'!$A:$O,9,FALSE)=0,"",VLOOKUP($A72,'Annex 2 EHV charges'!$A:$O,9,FALSE)),"")</f>
        <v>2.77</v>
      </c>
      <c r="G72" s="157">
        <f>IFERROR(IF(VLOOKUP($A72,'Annex 2 EHV charges'!$A:$O,10,FALSE)=0,"",VLOOKUP($A72,'Annex 2 EHV charges'!$A:$O,10,FALSE)),"")</f>
        <v>1.54</v>
      </c>
      <c r="H72" s="157">
        <f>IFERROR(IF(VLOOKUP($A72,'Annex 2 EHV charges'!$A:$O,11,FALSE)=0,"",VLOOKUP($A72,'Annex 2 EHV charges'!$A:$O,11,FALSE)),"")</f>
        <v>1.54</v>
      </c>
    </row>
    <row r="73" spans="1:8" x14ac:dyDescent="0.2">
      <c r="A73" s="153">
        <f t="array" ref="A73">IFERROR(INDEX('Annex 2 EHV charges'!$A$11:$A$302, MATCH(0, IF(ISBLANK('Annex 2 EHV charges'!$A$11:$A$302),1, COUNTIF(A$4:$A72, 'Annex 2 EHV charges'!$A$11:$A$302)), 0)),"")</f>
        <v>333</v>
      </c>
      <c r="B73" s="153">
        <f>IF($A73="","",VLOOKUP($A73,'Annex 2 EHV charges'!$A:$O,2,0))</f>
        <v>333</v>
      </c>
      <c r="C73" s="154">
        <f>IF($A73="","",VLOOKUP($A73,'Annex 2 EHV charges'!$A:$O,3,0))</f>
        <v>2200042582446</v>
      </c>
      <c r="D73" s="153" t="str">
        <f>IF($A73="","",VLOOKUP($A73,'Annex 2 EHV charges'!$A:$O,7,0))</f>
        <v>Red Hill Farm</v>
      </c>
      <c r="E73" s="155" t="str">
        <f>IFERROR(IF(VLOOKUP($A73,'Annex 2 EHV charges'!$A:$O,8,FALSE)=0,"",VLOOKUP($A73,'Annex 2 EHV charges'!$A:$O,8,FALSE)),"")</f>
        <v/>
      </c>
      <c r="F73" s="156">
        <f>IFERROR(IF(VLOOKUP($A73,'Annex 2 EHV charges'!$A:$O,9,FALSE)=0,"",VLOOKUP($A73,'Annex 2 EHV charges'!$A:$O,9,FALSE)),"")</f>
        <v>7.98</v>
      </c>
      <c r="G73" s="157">
        <f>IFERROR(IF(VLOOKUP($A73,'Annex 2 EHV charges'!$A:$O,10,FALSE)=0,"",VLOOKUP($A73,'Annex 2 EHV charges'!$A:$O,10,FALSE)),"")</f>
        <v>1.63</v>
      </c>
      <c r="H73" s="157">
        <f>IFERROR(IF(VLOOKUP($A73,'Annex 2 EHV charges'!$A:$O,11,FALSE)=0,"",VLOOKUP($A73,'Annex 2 EHV charges'!$A:$O,11,FALSE)),"")</f>
        <v>1.63</v>
      </c>
    </row>
    <row r="74" spans="1:8" x14ac:dyDescent="0.2">
      <c r="A74" s="153">
        <f t="array" ref="A74">IFERROR(INDEX('Annex 2 EHV charges'!$A$11:$A$302, MATCH(0, IF(ISBLANK('Annex 2 EHV charges'!$A$11:$A$302),1, COUNTIF(A$4:$A73, 'Annex 2 EHV charges'!$A$11:$A$302)), 0)),"")</f>
        <v>334</v>
      </c>
      <c r="B74" s="153">
        <f>IF($A74="","",VLOOKUP($A74,'Annex 2 EHV charges'!$A:$O,2,0))</f>
        <v>334</v>
      </c>
      <c r="C74" s="154">
        <f>IF($A74="","",VLOOKUP($A74,'Annex 2 EHV charges'!$A:$O,3,0))</f>
        <v>2200042574222</v>
      </c>
      <c r="D74" s="153" t="str">
        <f>IF($A74="","",VLOOKUP($A74,'Annex 2 EHV charges'!$A:$O,7,0))</f>
        <v>Chelwood</v>
      </c>
      <c r="E74" s="155">
        <f>IFERROR(IF(VLOOKUP($A74,'Annex 2 EHV charges'!$A:$O,8,FALSE)=0,"",VLOOKUP($A74,'Annex 2 EHV charges'!$A:$O,8,FALSE)),"")</f>
        <v>5.78</v>
      </c>
      <c r="F74" s="156">
        <f>IFERROR(IF(VLOOKUP($A74,'Annex 2 EHV charges'!$A:$O,9,FALSE)=0,"",VLOOKUP($A74,'Annex 2 EHV charges'!$A:$O,9,FALSE)),"")</f>
        <v>10.47</v>
      </c>
      <c r="G74" s="157">
        <f>IFERROR(IF(VLOOKUP($A74,'Annex 2 EHV charges'!$A:$O,10,FALSE)=0,"",VLOOKUP($A74,'Annex 2 EHV charges'!$A:$O,10,FALSE)),"")</f>
        <v>1.89</v>
      </c>
      <c r="H74" s="157">
        <f>IFERROR(IF(VLOOKUP($A74,'Annex 2 EHV charges'!$A:$O,11,FALSE)=0,"",VLOOKUP($A74,'Annex 2 EHV charges'!$A:$O,11,FALSE)),"")</f>
        <v>1.89</v>
      </c>
    </row>
    <row r="75" spans="1:8" x14ac:dyDescent="0.2">
      <c r="A75" s="153">
        <f t="array" ref="A75">IFERROR(INDEX('Annex 2 EHV charges'!$A$11:$A$302, MATCH(0, IF(ISBLANK('Annex 2 EHV charges'!$A$11:$A$302),1, COUNTIF(A$4:$A74, 'Annex 2 EHV charges'!$A$11:$A$302)), 0)),"")</f>
        <v>335</v>
      </c>
      <c r="B75" s="153">
        <f>IF($A75="","",VLOOKUP($A75,'Annex 2 EHV charges'!$A:$O,2,0))</f>
        <v>335</v>
      </c>
      <c r="C75" s="154">
        <f>IF($A75="","",VLOOKUP($A75,'Annex 2 EHV charges'!$A:$O,3,0))</f>
        <v>2200042592913</v>
      </c>
      <c r="D75" s="153" t="str">
        <f>IF($A75="","",VLOOKUP($A75,'Annex 2 EHV charges'!$A:$O,7,0))</f>
        <v>West Carclaze1</v>
      </c>
      <c r="E75" s="155">
        <f>IFERROR(IF(VLOOKUP($A75,'Annex 2 EHV charges'!$A:$O,8,FALSE)=0,"",VLOOKUP($A75,'Annex 2 EHV charges'!$A:$O,8,FALSE)),"")</f>
        <v>1.0329999999999999</v>
      </c>
      <c r="F75" s="156">
        <f>IFERROR(IF(VLOOKUP($A75,'Annex 2 EHV charges'!$A:$O,9,FALSE)=0,"",VLOOKUP($A75,'Annex 2 EHV charges'!$A:$O,9,FALSE)),"")</f>
        <v>1.1299999999999999</v>
      </c>
      <c r="G75" s="157">
        <f>IFERROR(IF(VLOOKUP($A75,'Annex 2 EHV charges'!$A:$O,10,FALSE)=0,"",VLOOKUP($A75,'Annex 2 EHV charges'!$A:$O,10,FALSE)),"")</f>
        <v>2.34</v>
      </c>
      <c r="H75" s="157">
        <f>IFERROR(IF(VLOOKUP($A75,'Annex 2 EHV charges'!$A:$O,11,FALSE)=0,"",VLOOKUP($A75,'Annex 2 EHV charges'!$A:$O,11,FALSE)),"")</f>
        <v>2.34</v>
      </c>
    </row>
    <row r="76" spans="1:8" x14ac:dyDescent="0.2">
      <c r="A76" s="153">
        <f t="array" ref="A76">IFERROR(INDEX('Annex 2 EHV charges'!$A$11:$A$302, MATCH(0, IF(ISBLANK('Annex 2 EHV charges'!$A$11:$A$302),1, COUNTIF(A$4:$A75, 'Annex 2 EHV charges'!$A$11:$A$302)), 0)),"")</f>
        <v>336</v>
      </c>
      <c r="B76" s="153">
        <f>IF($A76="","",VLOOKUP($A76,'Annex 2 EHV charges'!$A:$O,2,0))</f>
        <v>336</v>
      </c>
      <c r="C76" s="154">
        <f>IF($A76="","",VLOOKUP($A76,'Annex 2 EHV charges'!$A:$O,3,0))</f>
        <v>2200042592931</v>
      </c>
      <c r="D76" s="153" t="str">
        <f>IF($A76="","",VLOOKUP($A76,'Annex 2 EHV charges'!$A:$O,7,0))</f>
        <v>West Carclaze2</v>
      </c>
      <c r="E76" s="155">
        <f>IFERROR(IF(VLOOKUP($A76,'Annex 2 EHV charges'!$A:$O,8,FALSE)=0,"",VLOOKUP($A76,'Annex 2 EHV charges'!$A:$O,8,FALSE)),"")</f>
        <v>1.0329999999999999</v>
      </c>
      <c r="F76" s="156">
        <f>IFERROR(IF(VLOOKUP($A76,'Annex 2 EHV charges'!$A:$O,9,FALSE)=0,"",VLOOKUP($A76,'Annex 2 EHV charges'!$A:$O,9,FALSE)),"")</f>
        <v>1.1299999999999999</v>
      </c>
      <c r="G76" s="157">
        <f>IFERROR(IF(VLOOKUP($A76,'Annex 2 EHV charges'!$A:$O,10,FALSE)=0,"",VLOOKUP($A76,'Annex 2 EHV charges'!$A:$O,10,FALSE)),"")</f>
        <v>2.34</v>
      </c>
      <c r="H76" s="157">
        <f>IFERROR(IF(VLOOKUP($A76,'Annex 2 EHV charges'!$A:$O,11,FALSE)=0,"",VLOOKUP($A76,'Annex 2 EHV charges'!$A:$O,11,FALSE)),"")</f>
        <v>2.34</v>
      </c>
    </row>
    <row r="77" spans="1:8" x14ac:dyDescent="0.2">
      <c r="A77" s="153">
        <f t="array" ref="A77">IFERROR(INDEX('Annex 2 EHV charges'!$A$11:$A$302, MATCH(0, IF(ISBLANK('Annex 2 EHV charges'!$A$11:$A$302),1, COUNTIF(A$4:$A76, 'Annex 2 EHV charges'!$A$11:$A$302)), 0)),"")</f>
        <v>337</v>
      </c>
      <c r="B77" s="153">
        <f>IF($A77="","",VLOOKUP($A77,'Annex 2 EHV charges'!$A:$O,2,0))</f>
        <v>337</v>
      </c>
      <c r="C77" s="154">
        <f>IF($A77="","",VLOOKUP($A77,'Annex 2 EHV charges'!$A:$O,3,0))</f>
        <v>2200042495680</v>
      </c>
      <c r="D77" s="153" t="str">
        <f>IF($A77="","",VLOOKUP($A77,'Annex 2 EHV charges'!$A:$O,7,0))</f>
        <v>Northmoor (embd) PV</v>
      </c>
      <c r="E77" s="155" t="str">
        <f>IFERROR(IF(VLOOKUP($A77,'Annex 2 EHV charges'!$A:$O,8,FALSE)=0,"",VLOOKUP($A77,'Annex 2 EHV charges'!$A:$O,8,FALSE)),"")</f>
        <v/>
      </c>
      <c r="F77" s="156">
        <f>IFERROR(IF(VLOOKUP($A77,'Annex 2 EHV charges'!$A:$O,9,FALSE)=0,"",VLOOKUP($A77,'Annex 2 EHV charges'!$A:$O,9,FALSE)),"")</f>
        <v>3.72</v>
      </c>
      <c r="G77" s="157">
        <f>IFERROR(IF(VLOOKUP($A77,'Annex 2 EHV charges'!$A:$O,10,FALSE)=0,"",VLOOKUP($A77,'Annex 2 EHV charges'!$A:$O,10,FALSE)),"")</f>
        <v>2.13</v>
      </c>
      <c r="H77" s="157">
        <f>IFERROR(IF(VLOOKUP($A77,'Annex 2 EHV charges'!$A:$O,11,FALSE)=0,"",VLOOKUP($A77,'Annex 2 EHV charges'!$A:$O,11,FALSE)),"")</f>
        <v>2.13</v>
      </c>
    </row>
    <row r="78" spans="1:8" x14ac:dyDescent="0.2">
      <c r="A78" s="153">
        <f t="array" ref="A78">IFERROR(INDEX('Annex 2 EHV charges'!$A$11:$A$302, MATCH(0, IF(ISBLANK('Annex 2 EHV charges'!$A$11:$A$302),1, COUNTIF(A$4:$A77, 'Annex 2 EHV charges'!$A$11:$A$302)), 0)),"")</f>
        <v>338</v>
      </c>
      <c r="B78" s="153">
        <f>IF($A78="","",VLOOKUP($A78,'Annex 2 EHV charges'!$A:$O,2,0))</f>
        <v>338</v>
      </c>
      <c r="C78" s="154">
        <f>IF($A78="","",VLOOKUP($A78,'Annex 2 EHV charges'!$A:$O,3,0))</f>
        <v>2200042540687</v>
      </c>
      <c r="D78" s="153" t="str">
        <f>IF($A78="","",VLOOKUP($A78,'Annex 2 EHV charges'!$A:$O,7,0))</f>
        <v>Nmoor Little Tinney WF</v>
      </c>
      <c r="E78" s="155" t="str">
        <f>IFERROR(IF(VLOOKUP($A78,'Annex 2 EHV charges'!$A:$O,8,FALSE)=0,"",VLOOKUP($A78,'Annex 2 EHV charges'!$A:$O,8,FALSE)),"")</f>
        <v/>
      </c>
      <c r="F78" s="156">
        <f>IFERROR(IF(VLOOKUP($A78,'Annex 2 EHV charges'!$A:$O,9,FALSE)=0,"",VLOOKUP($A78,'Annex 2 EHV charges'!$A:$O,9,FALSE)),"")</f>
        <v>1.05</v>
      </c>
      <c r="G78" s="157">
        <f>IFERROR(IF(VLOOKUP($A78,'Annex 2 EHV charges'!$A:$O,10,FALSE)=0,"",VLOOKUP($A78,'Annex 2 EHV charges'!$A:$O,10,FALSE)),"")</f>
        <v>1.32</v>
      </c>
      <c r="H78" s="157">
        <f>IFERROR(IF(VLOOKUP($A78,'Annex 2 EHV charges'!$A:$O,11,FALSE)=0,"",VLOOKUP($A78,'Annex 2 EHV charges'!$A:$O,11,FALSE)),"")</f>
        <v>1.32</v>
      </c>
    </row>
    <row r="79" spans="1:8" x14ac:dyDescent="0.2">
      <c r="A79" s="153">
        <f t="array" ref="A79">IFERROR(INDEX('Annex 2 EHV charges'!$A$11:$A$302, MATCH(0, IF(ISBLANK('Annex 2 EHV charges'!$A$11:$A$302),1, COUNTIF(A$4:$A78, 'Annex 2 EHV charges'!$A$11:$A$302)), 0)),"")</f>
        <v>339</v>
      </c>
      <c r="B79" s="153">
        <f>IF($A79="","",VLOOKUP($A79,'Annex 2 EHV charges'!$A:$O,2,0))</f>
        <v>339</v>
      </c>
      <c r="C79" s="154">
        <f>IF($A79="","",VLOOKUP($A79,'Annex 2 EHV charges'!$A:$O,3,0))</f>
        <v>2200042540696</v>
      </c>
      <c r="D79" s="153" t="str">
        <f>IF($A79="","",VLOOKUP($A79,'Annex 2 EHV charges'!$A:$O,7,0))</f>
        <v>Nmoor Little Balsdon WF</v>
      </c>
      <c r="E79" s="155" t="str">
        <f>IFERROR(IF(VLOOKUP($A79,'Annex 2 EHV charges'!$A:$O,8,FALSE)=0,"",VLOOKUP($A79,'Annex 2 EHV charges'!$A:$O,8,FALSE)),"")</f>
        <v/>
      </c>
      <c r="F79" s="156">
        <f>IFERROR(IF(VLOOKUP($A79,'Annex 2 EHV charges'!$A:$O,9,FALSE)=0,"",VLOOKUP($A79,'Annex 2 EHV charges'!$A:$O,9,FALSE)),"")</f>
        <v>1.86</v>
      </c>
      <c r="G79" s="157">
        <f>IFERROR(IF(VLOOKUP($A79,'Annex 2 EHV charges'!$A:$O,10,FALSE)=0,"",VLOOKUP($A79,'Annex 2 EHV charges'!$A:$O,10,FALSE)),"")</f>
        <v>1.32</v>
      </c>
      <c r="H79" s="157">
        <f>IFERROR(IF(VLOOKUP($A79,'Annex 2 EHV charges'!$A:$O,11,FALSE)=0,"",VLOOKUP($A79,'Annex 2 EHV charges'!$A:$O,11,FALSE)),"")</f>
        <v>1.32</v>
      </c>
    </row>
    <row r="80" spans="1:8" x14ac:dyDescent="0.2">
      <c r="A80" s="153">
        <f t="array" ref="A80">IFERROR(INDEX('Annex 2 EHV charges'!$A$11:$A$302, MATCH(0, IF(ISBLANK('Annex 2 EHV charges'!$A$11:$A$302),1, COUNTIF(A$4:$A79, 'Annex 2 EHV charges'!$A$11:$A$302)), 0)),"")</f>
        <v>340</v>
      </c>
      <c r="B80" s="153">
        <f>IF($A80="","",VLOOKUP($A80,'Annex 2 EHV charges'!$A:$O,2,0))</f>
        <v>340</v>
      </c>
      <c r="C80" s="154">
        <f>IF($A80="","",VLOOKUP($A80,'Annex 2 EHV charges'!$A:$O,3,0))</f>
        <v>2200042598135</v>
      </c>
      <c r="D80" s="153" t="str">
        <f>IF($A80="","",VLOOKUP($A80,'Annex 2 EHV charges'!$A:$O,7,0))</f>
        <v>Nmoor Hornacott PV</v>
      </c>
      <c r="E80" s="155" t="str">
        <f>IFERROR(IF(VLOOKUP($A80,'Annex 2 EHV charges'!$A:$O,8,FALSE)=0,"",VLOOKUP($A80,'Annex 2 EHV charges'!$A:$O,8,FALSE)),"")</f>
        <v/>
      </c>
      <c r="F80" s="156">
        <f>IFERROR(IF(VLOOKUP($A80,'Annex 2 EHV charges'!$A:$O,9,FALSE)=0,"",VLOOKUP($A80,'Annex 2 EHV charges'!$A:$O,9,FALSE)),"")</f>
        <v>3.72</v>
      </c>
      <c r="G80" s="157">
        <f>IFERROR(IF(VLOOKUP($A80,'Annex 2 EHV charges'!$A:$O,10,FALSE)=0,"",VLOOKUP($A80,'Annex 2 EHV charges'!$A:$O,10,FALSE)),"")</f>
        <v>2.13</v>
      </c>
      <c r="H80" s="157">
        <f>IFERROR(IF(VLOOKUP($A80,'Annex 2 EHV charges'!$A:$O,11,FALSE)=0,"",VLOOKUP($A80,'Annex 2 EHV charges'!$A:$O,11,FALSE)),"")</f>
        <v>2.13</v>
      </c>
    </row>
    <row r="81" spans="1:8" x14ac:dyDescent="0.2">
      <c r="A81" s="153">
        <f t="array" ref="A81">IFERROR(INDEX('Annex 2 EHV charges'!$A$11:$A$302, MATCH(0, IF(ISBLANK('Annex 2 EHV charges'!$A$11:$A$302),1, COUNTIF(A$4:$A80, 'Annex 2 EHV charges'!$A$11:$A$302)), 0)),"")</f>
        <v>341</v>
      </c>
      <c r="B81" s="153">
        <f>IF($A81="","",VLOOKUP($A81,'Annex 2 EHV charges'!$A:$O,2,0))</f>
        <v>341</v>
      </c>
      <c r="C81" s="154">
        <f>IF($A81="","",VLOOKUP($A81,'Annex 2 EHV charges'!$A:$O,3,0))</f>
        <v>2200042601346</v>
      </c>
      <c r="D81" s="153" t="str">
        <f>IF($A81="","",VLOOKUP($A81,'Annex 2 EHV charges'!$A:$O,7,0))</f>
        <v>Oakham Farm</v>
      </c>
      <c r="E81" s="155">
        <f>IFERROR(IF(VLOOKUP($A81,'Annex 2 EHV charges'!$A:$O,8,FALSE)=0,"",VLOOKUP($A81,'Annex 2 EHV charges'!$A:$O,8,FALSE)),"")</f>
        <v>5.0999999999999997E-2</v>
      </c>
      <c r="F81" s="156">
        <f>IFERROR(IF(VLOOKUP($A81,'Annex 2 EHV charges'!$A:$O,9,FALSE)=0,"",VLOOKUP($A81,'Annex 2 EHV charges'!$A:$O,9,FALSE)),"")</f>
        <v>3.66</v>
      </c>
      <c r="G81" s="157">
        <f>IFERROR(IF(VLOOKUP($A81,'Annex 2 EHV charges'!$A:$O,10,FALSE)=0,"",VLOOKUP($A81,'Annex 2 EHV charges'!$A:$O,10,FALSE)),"")</f>
        <v>2.57</v>
      </c>
      <c r="H81" s="157">
        <f>IFERROR(IF(VLOOKUP($A81,'Annex 2 EHV charges'!$A:$O,11,FALSE)=0,"",VLOOKUP($A81,'Annex 2 EHV charges'!$A:$O,11,FALSE)),"")</f>
        <v>2.57</v>
      </c>
    </row>
    <row r="82" spans="1:8" x14ac:dyDescent="0.2">
      <c r="A82" s="153">
        <f t="array" ref="A82">IFERROR(INDEX('Annex 2 EHV charges'!$A$11:$A$302, MATCH(0, IF(ISBLANK('Annex 2 EHV charges'!$A$11:$A$302),1, COUNTIF(A$4:$A81, 'Annex 2 EHV charges'!$A$11:$A$302)), 0)),"")</f>
        <v>342</v>
      </c>
      <c r="B82" s="153">
        <f>IF($A82="","",VLOOKUP($A82,'Annex 2 EHV charges'!$A:$O,2,0))</f>
        <v>342</v>
      </c>
      <c r="C82" s="154">
        <f>IF($A82="","",VLOOKUP($A82,'Annex 2 EHV charges'!$A:$O,3,0))</f>
        <v>2200042603237</v>
      </c>
      <c r="D82" s="153" t="str">
        <f>IF($A82="","",VLOOKUP($A82,'Annex 2 EHV charges'!$A:$O,7,0))</f>
        <v>Carnemough Farm</v>
      </c>
      <c r="E82" s="155">
        <f>IFERROR(IF(VLOOKUP($A82,'Annex 2 EHV charges'!$A:$O,8,FALSE)=0,"",VLOOKUP($A82,'Annex 2 EHV charges'!$A:$O,8,FALSE)),"")</f>
        <v>1.575</v>
      </c>
      <c r="F82" s="156">
        <f>IFERROR(IF(VLOOKUP($A82,'Annex 2 EHV charges'!$A:$O,9,FALSE)=0,"",VLOOKUP($A82,'Annex 2 EHV charges'!$A:$O,9,FALSE)),"")</f>
        <v>7.26</v>
      </c>
      <c r="G82" s="157">
        <f>IFERROR(IF(VLOOKUP($A82,'Annex 2 EHV charges'!$A:$O,10,FALSE)=0,"",VLOOKUP($A82,'Annex 2 EHV charges'!$A:$O,10,FALSE)),"")</f>
        <v>2.83</v>
      </c>
      <c r="H82" s="157">
        <f>IFERROR(IF(VLOOKUP($A82,'Annex 2 EHV charges'!$A:$O,11,FALSE)=0,"",VLOOKUP($A82,'Annex 2 EHV charges'!$A:$O,11,FALSE)),"")</f>
        <v>2.83</v>
      </c>
    </row>
    <row r="83" spans="1:8" x14ac:dyDescent="0.2">
      <c r="A83" s="153">
        <f t="array" ref="A83">IFERROR(INDEX('Annex 2 EHV charges'!$A$11:$A$302, MATCH(0, IF(ISBLANK('Annex 2 EHV charges'!$A$11:$A$302),1, COUNTIF(A$4:$A82, 'Annex 2 EHV charges'!$A$11:$A$302)), 0)),"")</f>
        <v>343</v>
      </c>
      <c r="B83" s="153">
        <f>IF($A83="","",VLOOKUP($A83,'Annex 2 EHV charges'!$A:$O,2,0))</f>
        <v>343</v>
      </c>
      <c r="C83" s="154">
        <f>IF($A83="","",VLOOKUP($A83,'Annex 2 EHV charges'!$A:$O,3,0))</f>
        <v>2200042689252</v>
      </c>
      <c r="D83" s="153" t="str">
        <f>IF($A83="","",VLOOKUP($A83,'Annex 2 EHV charges'!$A:$O,7,0))</f>
        <v>Ashwater WT Site 1</v>
      </c>
      <c r="E83" s="155">
        <f>IFERROR(IF(VLOOKUP($A83,'Annex 2 EHV charges'!$A:$O,8,FALSE)=0,"",VLOOKUP($A83,'Annex 2 EHV charges'!$A:$O,8,FALSE)),"")</f>
        <v>0.65700000000000003</v>
      </c>
      <c r="F83" s="156">
        <f>IFERROR(IF(VLOOKUP($A83,'Annex 2 EHV charges'!$A:$O,9,FALSE)=0,"",VLOOKUP($A83,'Annex 2 EHV charges'!$A:$O,9,FALSE)),"")</f>
        <v>1.21</v>
      </c>
      <c r="G83" s="157">
        <f>IFERROR(IF(VLOOKUP($A83,'Annex 2 EHV charges'!$A:$O,10,FALSE)=0,"",VLOOKUP($A83,'Annex 2 EHV charges'!$A:$O,10,FALSE)),"")</f>
        <v>2.35</v>
      </c>
      <c r="H83" s="157">
        <f>IFERROR(IF(VLOOKUP($A83,'Annex 2 EHV charges'!$A:$O,11,FALSE)=0,"",VLOOKUP($A83,'Annex 2 EHV charges'!$A:$O,11,FALSE)),"")</f>
        <v>2.35</v>
      </c>
    </row>
    <row r="84" spans="1:8" x14ac:dyDescent="0.2">
      <c r="A84" s="153">
        <f t="array" ref="A84">IFERROR(INDEX('Annex 2 EHV charges'!$A$11:$A$302, MATCH(0, IF(ISBLANK('Annex 2 EHV charges'!$A$11:$A$302),1, COUNTIF(A$4:$A83, 'Annex 2 EHV charges'!$A$11:$A$302)), 0)),"")</f>
        <v>344</v>
      </c>
      <c r="B84" s="153">
        <f>IF($A84="","",VLOOKUP($A84,'Annex 2 EHV charges'!$A:$O,2,0))</f>
        <v>344</v>
      </c>
      <c r="C84" s="154">
        <f>IF($A84="","",VLOOKUP($A84,'Annex 2 EHV charges'!$A:$O,3,0))</f>
        <v>2200042614104</v>
      </c>
      <c r="D84" s="153" t="str">
        <f>IF($A84="","",VLOOKUP($A84,'Annex 2 EHV charges'!$A:$O,7,0))</f>
        <v>Makro Exeter</v>
      </c>
      <c r="E84" s="155">
        <f>IFERROR(IF(VLOOKUP($A84,'Annex 2 EHV charges'!$A:$O,8,FALSE)=0,"",VLOOKUP($A84,'Annex 2 EHV charges'!$A:$O,8,FALSE)),"")</f>
        <v>2.625</v>
      </c>
      <c r="F84" s="156">
        <f>IFERROR(IF(VLOOKUP($A84,'Annex 2 EHV charges'!$A:$O,9,FALSE)=0,"",VLOOKUP($A84,'Annex 2 EHV charges'!$A:$O,9,FALSE)),"")</f>
        <v>33.090000000000003</v>
      </c>
      <c r="G84" s="157">
        <f>IFERROR(IF(VLOOKUP($A84,'Annex 2 EHV charges'!$A:$O,10,FALSE)=0,"",VLOOKUP($A84,'Annex 2 EHV charges'!$A:$O,10,FALSE)),"")</f>
        <v>1.79</v>
      </c>
      <c r="H84" s="157">
        <f>IFERROR(IF(VLOOKUP($A84,'Annex 2 EHV charges'!$A:$O,11,FALSE)=0,"",VLOOKUP($A84,'Annex 2 EHV charges'!$A:$O,11,FALSE)),"")</f>
        <v>1.79</v>
      </c>
    </row>
    <row r="85" spans="1:8" x14ac:dyDescent="0.2">
      <c r="A85" s="153">
        <f t="array" ref="A85">IFERROR(INDEX('Annex 2 EHV charges'!$A$11:$A$302, MATCH(0, IF(ISBLANK('Annex 2 EHV charges'!$A$11:$A$302),1, COUNTIF(A$4:$A84, 'Annex 2 EHV charges'!$A$11:$A$302)), 0)),"")</f>
        <v>345</v>
      </c>
      <c r="B85" s="153">
        <f>IF($A85="","",VLOOKUP($A85,'Annex 2 EHV charges'!$A:$O,2,0))</f>
        <v>345</v>
      </c>
      <c r="C85" s="154">
        <f>IF($A85="","",VLOOKUP($A85,'Annex 2 EHV charges'!$A:$O,3,0))</f>
        <v>2200042620162</v>
      </c>
      <c r="D85" s="153" t="str">
        <f>IF($A85="","",VLOOKUP($A85,'Annex 2 EHV charges'!$A:$O,7,0))</f>
        <v>Great Houndbeare 2</v>
      </c>
      <c r="E85" s="155">
        <f>IFERROR(IF(VLOOKUP($A85,'Annex 2 EHV charges'!$A:$O,8,FALSE)=0,"",VLOOKUP($A85,'Annex 2 EHV charges'!$A:$O,8,FALSE)),"")</f>
        <v>0.504</v>
      </c>
      <c r="F85" s="156">
        <f>IFERROR(IF(VLOOKUP($A85,'Annex 2 EHV charges'!$A:$O,9,FALSE)=0,"",VLOOKUP($A85,'Annex 2 EHV charges'!$A:$O,9,FALSE)),"")</f>
        <v>1.99</v>
      </c>
      <c r="G85" s="157">
        <f>IFERROR(IF(VLOOKUP($A85,'Annex 2 EHV charges'!$A:$O,10,FALSE)=0,"",VLOOKUP($A85,'Annex 2 EHV charges'!$A:$O,10,FALSE)),"")</f>
        <v>3</v>
      </c>
      <c r="H85" s="157">
        <f>IFERROR(IF(VLOOKUP($A85,'Annex 2 EHV charges'!$A:$O,11,FALSE)=0,"",VLOOKUP($A85,'Annex 2 EHV charges'!$A:$O,11,FALSE)),"")</f>
        <v>3</v>
      </c>
    </row>
    <row r="86" spans="1:8" x14ac:dyDescent="0.2">
      <c r="A86" s="153">
        <f t="array" ref="A86">IFERROR(INDEX('Annex 2 EHV charges'!$A$11:$A$302, MATCH(0, IF(ISBLANK('Annex 2 EHV charges'!$A$11:$A$302),1, COUNTIF(A$4:$A85, 'Annex 2 EHV charges'!$A$11:$A$302)), 0)),"")</f>
        <v>346</v>
      </c>
      <c r="B86" s="153">
        <f>IF($A86="","",VLOOKUP($A86,'Annex 2 EHV charges'!$A:$O,2,0))</f>
        <v>346</v>
      </c>
      <c r="C86" s="154">
        <f>IF($A86="","",VLOOKUP($A86,'Annex 2 EHV charges'!$A:$O,3,0))</f>
        <v>2200042620205</v>
      </c>
      <c r="D86" s="153" t="str">
        <f>IF($A86="","",VLOOKUP($A86,'Annex 2 EHV charges'!$A:$O,7,0))</f>
        <v>Withy Drove</v>
      </c>
      <c r="E86" s="155">
        <f>IFERROR(IF(VLOOKUP($A86,'Annex 2 EHV charges'!$A:$O,8,FALSE)=0,"",VLOOKUP($A86,'Annex 2 EHV charges'!$A:$O,8,FALSE)),"")</f>
        <v>0.52</v>
      </c>
      <c r="F86" s="156">
        <f>IFERROR(IF(VLOOKUP($A86,'Annex 2 EHV charges'!$A:$O,9,FALSE)=0,"",VLOOKUP($A86,'Annex 2 EHV charges'!$A:$O,9,FALSE)),"")</f>
        <v>5.92</v>
      </c>
      <c r="G86" s="157">
        <f>IFERROR(IF(VLOOKUP($A86,'Annex 2 EHV charges'!$A:$O,10,FALSE)=0,"",VLOOKUP($A86,'Annex 2 EHV charges'!$A:$O,10,FALSE)),"")</f>
        <v>2.41</v>
      </c>
      <c r="H86" s="157">
        <f>IFERROR(IF(VLOOKUP($A86,'Annex 2 EHV charges'!$A:$O,11,FALSE)=0,"",VLOOKUP($A86,'Annex 2 EHV charges'!$A:$O,11,FALSE)),"")</f>
        <v>2.41</v>
      </c>
    </row>
    <row r="87" spans="1:8" x14ac:dyDescent="0.2">
      <c r="A87" s="153">
        <f t="array" ref="A87">IFERROR(INDEX('Annex 2 EHV charges'!$A$11:$A$302, MATCH(0, IF(ISBLANK('Annex 2 EHV charges'!$A$11:$A$302),1, COUNTIF(A$4:$A86, 'Annex 2 EHV charges'!$A$11:$A$302)), 0)),"")</f>
        <v>348</v>
      </c>
      <c r="B87" s="153">
        <f>IF($A87="","",VLOOKUP($A87,'Annex 2 EHV charges'!$A:$O,2,0))</f>
        <v>348</v>
      </c>
      <c r="C87" s="154">
        <f>IF($A87="","",VLOOKUP($A87,'Annex 2 EHV charges'!$A:$O,3,0))</f>
        <v>2200042620250</v>
      </c>
      <c r="D87" s="153" t="str">
        <f>IF($A87="","",VLOOKUP($A87,'Annex 2 EHV charges'!$A:$O,7,0))</f>
        <v>Fitzwarren (Montys) Farm</v>
      </c>
      <c r="E87" s="155" t="str">
        <f>IFERROR(IF(VLOOKUP($A87,'Annex 2 EHV charges'!$A:$O,8,FALSE)=0,"",VLOOKUP($A87,'Annex 2 EHV charges'!$A:$O,8,FALSE)),"")</f>
        <v/>
      </c>
      <c r="F87" s="156">
        <f>IFERROR(IF(VLOOKUP($A87,'Annex 2 EHV charges'!$A:$O,9,FALSE)=0,"",VLOOKUP($A87,'Annex 2 EHV charges'!$A:$O,9,FALSE)),"")</f>
        <v>2.76</v>
      </c>
      <c r="G87" s="157">
        <f>IFERROR(IF(VLOOKUP($A87,'Annex 2 EHV charges'!$A:$O,10,FALSE)=0,"",VLOOKUP($A87,'Annex 2 EHV charges'!$A:$O,10,FALSE)),"")</f>
        <v>2.34</v>
      </c>
      <c r="H87" s="157">
        <f>IFERROR(IF(VLOOKUP($A87,'Annex 2 EHV charges'!$A:$O,11,FALSE)=0,"",VLOOKUP($A87,'Annex 2 EHV charges'!$A:$O,11,FALSE)),"")</f>
        <v>2.34</v>
      </c>
    </row>
    <row r="88" spans="1:8" x14ac:dyDescent="0.2">
      <c r="A88" s="153">
        <f t="array" ref="A88">IFERROR(INDEX('Annex 2 EHV charges'!$A$11:$A$302, MATCH(0, IF(ISBLANK('Annex 2 EHV charges'!$A$11:$A$302),1, COUNTIF(A$4:$A87, 'Annex 2 EHV charges'!$A$11:$A$302)), 0)),"")</f>
        <v>350</v>
      </c>
      <c r="B88" s="153">
        <f>IF($A88="","",VLOOKUP($A88,'Annex 2 EHV charges'!$A:$O,2,0))</f>
        <v>350</v>
      </c>
      <c r="C88" s="154">
        <f>IF($A88="","",VLOOKUP($A88,'Annex 2 EHV charges'!$A:$O,3,0))</f>
        <v>2200042622044</v>
      </c>
      <c r="D88" s="153" t="str">
        <f>IF($A88="","",VLOOKUP($A88,'Annex 2 EHV charges'!$A:$O,7,0))</f>
        <v>Dunsland Cross WF</v>
      </c>
      <c r="E88" s="155">
        <f>IFERROR(IF(VLOOKUP($A88,'Annex 2 EHV charges'!$A:$O,8,FALSE)=0,"",VLOOKUP($A88,'Annex 2 EHV charges'!$A:$O,8,FALSE)),"")</f>
        <v>0.64500000000000002</v>
      </c>
      <c r="F88" s="156">
        <f>IFERROR(IF(VLOOKUP($A88,'Annex 2 EHV charges'!$A:$O,9,FALSE)=0,"",VLOOKUP($A88,'Annex 2 EHV charges'!$A:$O,9,FALSE)),"")</f>
        <v>4.34</v>
      </c>
      <c r="G88" s="157">
        <f>IFERROR(IF(VLOOKUP($A88,'Annex 2 EHV charges'!$A:$O,10,FALSE)=0,"",VLOOKUP($A88,'Annex 2 EHV charges'!$A:$O,10,FALSE)),"")</f>
        <v>1.42</v>
      </c>
      <c r="H88" s="157">
        <f>IFERROR(IF(VLOOKUP($A88,'Annex 2 EHV charges'!$A:$O,11,FALSE)=0,"",VLOOKUP($A88,'Annex 2 EHV charges'!$A:$O,11,FALSE)),"")</f>
        <v>1.42</v>
      </c>
    </row>
    <row r="89" spans="1:8" x14ac:dyDescent="0.2">
      <c r="A89" s="153">
        <f t="array" ref="A89">IFERROR(INDEX('Annex 2 EHV charges'!$A$11:$A$302, MATCH(0, IF(ISBLANK('Annex 2 EHV charges'!$A$11:$A$302),1, COUNTIF(A$4:$A88, 'Annex 2 EHV charges'!$A$11:$A$302)), 0)),"")</f>
        <v>351</v>
      </c>
      <c r="B89" s="153">
        <f>IF($A89="","",VLOOKUP($A89,'Annex 2 EHV charges'!$A:$O,2,0))</f>
        <v>351</v>
      </c>
      <c r="C89" s="154">
        <f>IF($A89="","",VLOOKUP($A89,'Annex 2 EHV charges'!$A:$O,3,0))</f>
        <v>2200042626944</v>
      </c>
      <c r="D89" s="153" t="str">
        <f>IF($A89="","",VLOOKUP($A89,'Annex 2 EHV charges'!$A:$O,7,0))</f>
        <v>Trerule Farm</v>
      </c>
      <c r="E89" s="155">
        <f>IFERROR(IF(VLOOKUP($A89,'Annex 2 EHV charges'!$A:$O,8,FALSE)=0,"",VLOOKUP($A89,'Annex 2 EHV charges'!$A:$O,8,FALSE)),"")</f>
        <v>1.101</v>
      </c>
      <c r="F89" s="156">
        <f>IFERROR(IF(VLOOKUP($A89,'Annex 2 EHV charges'!$A:$O,9,FALSE)=0,"",VLOOKUP($A89,'Annex 2 EHV charges'!$A:$O,9,FALSE)),"")</f>
        <v>3.85</v>
      </c>
      <c r="G89" s="157">
        <f>IFERROR(IF(VLOOKUP($A89,'Annex 2 EHV charges'!$A:$O,10,FALSE)=0,"",VLOOKUP($A89,'Annex 2 EHV charges'!$A:$O,10,FALSE)),"")</f>
        <v>2.48</v>
      </c>
      <c r="H89" s="157">
        <f>IFERROR(IF(VLOOKUP($A89,'Annex 2 EHV charges'!$A:$O,11,FALSE)=0,"",VLOOKUP($A89,'Annex 2 EHV charges'!$A:$O,11,FALSE)),"")</f>
        <v>2.48</v>
      </c>
    </row>
    <row r="90" spans="1:8" x14ac:dyDescent="0.2">
      <c r="A90" s="153">
        <f t="array" ref="A90">IFERROR(INDEX('Annex 2 EHV charges'!$A$11:$A$302, MATCH(0, IF(ISBLANK('Annex 2 EHV charges'!$A$11:$A$302),1, COUNTIF(A$4:$A89, 'Annex 2 EHV charges'!$A$11:$A$302)), 0)),"")</f>
        <v>352</v>
      </c>
      <c r="B90" s="153">
        <f>IF($A90="","",VLOOKUP($A90,'Annex 2 EHV charges'!$A:$O,2,0))</f>
        <v>352</v>
      </c>
      <c r="C90" s="154">
        <f>IF($A90="","",VLOOKUP($A90,'Annex 2 EHV charges'!$A:$O,3,0))</f>
        <v>2200042627140</v>
      </c>
      <c r="D90" s="153" t="str">
        <f>IF($A90="","",VLOOKUP($A90,'Annex 2 EHV charges'!$A:$O,7,0))</f>
        <v>Nancrossa</v>
      </c>
      <c r="E90" s="155" t="str">
        <f>IFERROR(IF(VLOOKUP($A90,'Annex 2 EHV charges'!$A:$O,8,FALSE)=0,"",VLOOKUP($A90,'Annex 2 EHV charges'!$A:$O,8,FALSE)),"")</f>
        <v/>
      </c>
      <c r="F90" s="156">
        <f>IFERROR(IF(VLOOKUP($A90,'Annex 2 EHV charges'!$A:$O,9,FALSE)=0,"",VLOOKUP($A90,'Annex 2 EHV charges'!$A:$O,9,FALSE)),"")</f>
        <v>1.89</v>
      </c>
      <c r="G90" s="157">
        <f>IFERROR(IF(VLOOKUP($A90,'Annex 2 EHV charges'!$A:$O,10,FALSE)=0,"",VLOOKUP($A90,'Annex 2 EHV charges'!$A:$O,10,FALSE)),"")</f>
        <v>2.4500000000000002</v>
      </c>
      <c r="H90" s="157">
        <f>IFERROR(IF(VLOOKUP($A90,'Annex 2 EHV charges'!$A:$O,11,FALSE)=0,"",VLOOKUP($A90,'Annex 2 EHV charges'!$A:$O,11,FALSE)),"")</f>
        <v>2.4500000000000002</v>
      </c>
    </row>
    <row r="91" spans="1:8" x14ac:dyDescent="0.2">
      <c r="A91" s="153">
        <f t="array" ref="A91">IFERROR(INDEX('Annex 2 EHV charges'!$A$11:$A$302, MATCH(0, IF(ISBLANK('Annex 2 EHV charges'!$A$11:$A$302),1, COUNTIF(A$4:$A90, 'Annex 2 EHV charges'!$A$11:$A$302)), 0)),"")</f>
        <v>353</v>
      </c>
      <c r="B91" s="153">
        <f>IF($A91="","",VLOOKUP($A91,'Annex 2 EHV charges'!$A:$O,2,0))</f>
        <v>353</v>
      </c>
      <c r="C91" s="154">
        <f>IF($A91="","",VLOOKUP($A91,'Annex 2 EHV charges'!$A:$O,3,0))</f>
        <v>2200042637885</v>
      </c>
      <c r="D91" s="153" t="str">
        <f>IF($A91="","",VLOOKUP($A91,'Annex 2 EHV charges'!$A:$O,7,0))</f>
        <v>Wick Farm West</v>
      </c>
      <c r="E91" s="155">
        <f>IFERROR(IF(VLOOKUP($A91,'Annex 2 EHV charges'!$A:$O,8,FALSE)=0,"",VLOOKUP($A91,'Annex 2 EHV charges'!$A:$O,8,FALSE)),"")</f>
        <v>2.1749999999999998</v>
      </c>
      <c r="F91" s="156">
        <f>IFERROR(IF(VLOOKUP($A91,'Annex 2 EHV charges'!$A:$O,9,FALSE)=0,"",VLOOKUP($A91,'Annex 2 EHV charges'!$A:$O,9,FALSE)),"")</f>
        <v>4.51</v>
      </c>
      <c r="G91" s="157">
        <f>IFERROR(IF(VLOOKUP($A91,'Annex 2 EHV charges'!$A:$O,10,FALSE)=0,"",VLOOKUP($A91,'Annex 2 EHV charges'!$A:$O,10,FALSE)),"")</f>
        <v>3.08</v>
      </c>
      <c r="H91" s="157">
        <f>IFERROR(IF(VLOOKUP($A91,'Annex 2 EHV charges'!$A:$O,11,FALSE)=0,"",VLOOKUP($A91,'Annex 2 EHV charges'!$A:$O,11,FALSE)),"")</f>
        <v>3.08</v>
      </c>
    </row>
    <row r="92" spans="1:8" x14ac:dyDescent="0.2">
      <c r="A92" s="153">
        <f t="array" ref="A92">IFERROR(INDEX('Annex 2 EHV charges'!$A$11:$A$302, MATCH(0, IF(ISBLANK('Annex 2 EHV charges'!$A$11:$A$302),1, COUNTIF(A$4:$A91, 'Annex 2 EHV charges'!$A$11:$A$302)), 0)),"")</f>
        <v>354</v>
      </c>
      <c r="B92" s="153">
        <f>IF($A92="","",VLOOKUP($A92,'Annex 2 EHV charges'!$A:$O,2,0))</f>
        <v>354</v>
      </c>
      <c r="C92" s="154">
        <f>IF($A92="","",VLOOKUP($A92,'Annex 2 EHV charges'!$A:$O,3,0))</f>
        <v>2200042655528</v>
      </c>
      <c r="D92" s="153" t="str">
        <f>IF($A92="","",VLOOKUP($A92,'Annex 2 EHV charges'!$A:$O,7,0))</f>
        <v>(LWeston ntw) Severn Community PV</v>
      </c>
      <c r="E92" s="155">
        <f>IFERROR(IF(VLOOKUP($A92,'Annex 2 EHV charges'!$A:$O,8,FALSE)=0,"",VLOOKUP($A92,'Annex 2 EHV charges'!$A:$O,8,FALSE)),"")</f>
        <v>0.98499999999999999</v>
      </c>
      <c r="F92" s="156">
        <f>IFERROR(IF(VLOOKUP($A92,'Annex 2 EHV charges'!$A:$O,9,FALSE)=0,"",VLOOKUP($A92,'Annex 2 EHV charges'!$A:$O,9,FALSE)),"")</f>
        <v>37.72</v>
      </c>
      <c r="G92" s="157">
        <f>IFERROR(IF(VLOOKUP($A92,'Annex 2 EHV charges'!$A:$O,10,FALSE)=0,"",VLOOKUP($A92,'Annex 2 EHV charges'!$A:$O,10,FALSE)),"")</f>
        <v>2.34</v>
      </c>
      <c r="H92" s="157">
        <f>IFERROR(IF(VLOOKUP($A92,'Annex 2 EHV charges'!$A:$O,11,FALSE)=0,"",VLOOKUP($A92,'Annex 2 EHV charges'!$A:$O,11,FALSE)),"")</f>
        <v>2.34</v>
      </c>
    </row>
    <row r="93" spans="1:8" x14ac:dyDescent="0.2">
      <c r="A93" s="153">
        <f t="array" ref="A93">IFERROR(INDEX('Annex 2 EHV charges'!$A$11:$A$302, MATCH(0, IF(ISBLANK('Annex 2 EHV charges'!$A$11:$A$302),1, COUNTIF(A$4:$A92, 'Annex 2 EHV charges'!$A$11:$A$302)), 0)),"")</f>
        <v>355</v>
      </c>
      <c r="B93" s="153">
        <f>IF($A93="","",VLOOKUP($A93,'Annex 2 EHV charges'!$A:$O,2,0))</f>
        <v>355</v>
      </c>
      <c r="C93" s="154">
        <f>IF($A93="","",VLOOKUP($A93,'Annex 2 EHV charges'!$A:$O,3,0))</f>
        <v>2200042655546</v>
      </c>
      <c r="D93" s="153" t="str">
        <f>IF($A93="","",VLOOKUP($A93,'Annex 2 EHV charges'!$A:$O,7,0))</f>
        <v>(LWeston ntw) Site 2 PV</v>
      </c>
      <c r="E93" s="155">
        <f>IFERROR(IF(VLOOKUP($A93,'Annex 2 EHV charges'!$A:$O,8,FALSE)=0,"",VLOOKUP($A93,'Annex 2 EHV charges'!$A:$O,8,FALSE)),"")</f>
        <v>0.98499999999999999</v>
      </c>
      <c r="F93" s="156">
        <f>IFERROR(IF(VLOOKUP($A93,'Annex 2 EHV charges'!$A:$O,9,FALSE)=0,"",VLOOKUP($A93,'Annex 2 EHV charges'!$A:$O,9,FALSE)),"")</f>
        <v>37.72</v>
      </c>
      <c r="G93" s="157">
        <f>IFERROR(IF(VLOOKUP($A93,'Annex 2 EHV charges'!$A:$O,10,FALSE)=0,"",VLOOKUP($A93,'Annex 2 EHV charges'!$A:$O,10,FALSE)),"")</f>
        <v>2.34</v>
      </c>
      <c r="H93" s="157">
        <f>IFERROR(IF(VLOOKUP($A93,'Annex 2 EHV charges'!$A:$O,11,FALSE)=0,"",VLOOKUP($A93,'Annex 2 EHV charges'!$A:$O,11,FALSE)),"")</f>
        <v>2.34</v>
      </c>
    </row>
    <row r="94" spans="1:8" x14ac:dyDescent="0.2">
      <c r="A94" s="153">
        <f t="array" ref="A94">IFERROR(INDEX('Annex 2 EHV charges'!$A$11:$A$302, MATCH(0, IF(ISBLANK('Annex 2 EHV charges'!$A$11:$A$302),1, COUNTIF(A$4:$A93, 'Annex 2 EHV charges'!$A$11:$A$302)), 0)),"")</f>
        <v>356</v>
      </c>
      <c r="B94" s="153">
        <f>IF($A94="","",VLOOKUP($A94,'Annex 2 EHV charges'!$A:$O,2,0))</f>
        <v>356</v>
      </c>
      <c r="C94" s="154">
        <f>IF($A94="","",VLOOKUP($A94,'Annex 2 EHV charges'!$A:$O,3,0))</f>
        <v>2200042679592</v>
      </c>
      <c r="D94" s="153" t="str">
        <f>IF($A94="","",VLOOKUP($A94,'Annex 2 EHV charges'!$A:$O,7,0))</f>
        <v>Tamerton Bridge STOR</v>
      </c>
      <c r="E94" s="155">
        <f>IFERROR(IF(VLOOKUP($A94,'Annex 2 EHV charges'!$A:$O,8,FALSE)=0,"",VLOOKUP($A94,'Annex 2 EHV charges'!$A:$O,8,FALSE)),"")</f>
        <v>0.308</v>
      </c>
      <c r="F94" s="156">
        <f>IFERROR(IF(VLOOKUP($A94,'Annex 2 EHV charges'!$A:$O,9,FALSE)=0,"",VLOOKUP($A94,'Annex 2 EHV charges'!$A:$O,9,FALSE)),"")</f>
        <v>10.73</v>
      </c>
      <c r="G94" s="157">
        <f>IFERROR(IF(VLOOKUP($A94,'Annex 2 EHV charges'!$A:$O,10,FALSE)=0,"",VLOOKUP($A94,'Annex 2 EHV charges'!$A:$O,10,FALSE)),"")</f>
        <v>1.7</v>
      </c>
      <c r="H94" s="157">
        <f>IFERROR(IF(VLOOKUP($A94,'Annex 2 EHV charges'!$A:$O,11,FALSE)=0,"",VLOOKUP($A94,'Annex 2 EHV charges'!$A:$O,11,FALSE)),"")</f>
        <v>1.7</v>
      </c>
    </row>
    <row r="95" spans="1:8" x14ac:dyDescent="0.2">
      <c r="A95" s="153">
        <f t="array" ref="A95">IFERROR(INDEX('Annex 2 EHV charges'!$A$11:$A$302, MATCH(0, IF(ISBLANK('Annex 2 EHV charges'!$A$11:$A$302),1, COUNTIF(A$4:$A94, 'Annex 2 EHV charges'!$A$11:$A$302)), 0)),"")</f>
        <v>357</v>
      </c>
      <c r="B95" s="153">
        <f>IF($A95="","",VLOOKUP($A95,'Annex 2 EHV charges'!$A:$O,2,0))</f>
        <v>357</v>
      </c>
      <c r="C95" s="154">
        <f>IF($A95="","",VLOOKUP($A95,'Annex 2 EHV charges'!$A:$O,3,0))</f>
        <v>2200042689270</v>
      </c>
      <c r="D95" s="153" t="str">
        <f>IF($A95="","",VLOOKUP($A95,'Annex 2 EHV charges'!$A:$O,7,0))</f>
        <v>Ashwater PV Site 2</v>
      </c>
      <c r="E95" s="155">
        <f>IFERROR(IF(VLOOKUP($A95,'Annex 2 EHV charges'!$A:$O,8,FALSE)=0,"",VLOOKUP($A95,'Annex 2 EHV charges'!$A:$O,8,FALSE)),"")</f>
        <v>0.65700000000000003</v>
      </c>
      <c r="F95" s="156">
        <f>IFERROR(IF(VLOOKUP($A95,'Annex 2 EHV charges'!$A:$O,9,FALSE)=0,"",VLOOKUP($A95,'Annex 2 EHV charges'!$A:$O,9,FALSE)),"")</f>
        <v>1.21</v>
      </c>
      <c r="G95" s="157">
        <f>IFERROR(IF(VLOOKUP($A95,'Annex 2 EHV charges'!$A:$O,10,FALSE)=0,"",VLOOKUP($A95,'Annex 2 EHV charges'!$A:$O,10,FALSE)),"")</f>
        <v>2.35</v>
      </c>
      <c r="H95" s="157">
        <f>IFERROR(IF(VLOOKUP($A95,'Annex 2 EHV charges'!$A:$O,11,FALSE)=0,"",VLOOKUP($A95,'Annex 2 EHV charges'!$A:$O,11,FALSE)),"")</f>
        <v>2.35</v>
      </c>
    </row>
    <row r="96" spans="1:8" x14ac:dyDescent="0.2">
      <c r="A96" s="153">
        <f t="array" ref="A96">IFERROR(INDEX('Annex 2 EHV charges'!$A$11:$A$302, MATCH(0, IF(ISBLANK('Annex 2 EHV charges'!$A$11:$A$302),1, COUNTIF(A$4:$A95, 'Annex 2 EHV charges'!$A$11:$A$302)), 0)),"")</f>
        <v>358</v>
      </c>
      <c r="B96" s="153">
        <f>IF($A96="","",VLOOKUP($A96,'Annex 2 EHV charges'!$A:$O,2,0))</f>
        <v>358</v>
      </c>
      <c r="C96" s="154">
        <f>IF($A96="","",VLOOKUP($A96,'Annex 2 EHV charges'!$A:$O,3,0))</f>
        <v>2200042722608</v>
      </c>
      <c r="D96" s="153" t="str">
        <f>IF($A96="","",VLOOKUP($A96,'Annex 2 EHV charges'!$A:$O,7,0))</f>
        <v>Bodwen</v>
      </c>
      <c r="E96" s="155">
        <f>IFERROR(IF(VLOOKUP($A96,'Annex 2 EHV charges'!$A:$O,8,FALSE)=0,"",VLOOKUP($A96,'Annex 2 EHV charges'!$A:$O,8,FALSE)),"")</f>
        <v>1.02</v>
      </c>
      <c r="F96" s="156">
        <f>IFERROR(IF(VLOOKUP($A96,'Annex 2 EHV charges'!$A:$O,9,FALSE)=0,"",VLOOKUP($A96,'Annex 2 EHV charges'!$A:$O,9,FALSE)),"")</f>
        <v>3.56</v>
      </c>
      <c r="G96" s="157">
        <f>IFERROR(IF(VLOOKUP($A96,'Annex 2 EHV charges'!$A:$O,10,FALSE)=0,"",VLOOKUP($A96,'Annex 2 EHV charges'!$A:$O,10,FALSE)),"")</f>
        <v>2.42</v>
      </c>
      <c r="H96" s="157">
        <f>IFERROR(IF(VLOOKUP($A96,'Annex 2 EHV charges'!$A:$O,11,FALSE)=0,"",VLOOKUP($A96,'Annex 2 EHV charges'!$A:$O,11,FALSE)),"")</f>
        <v>2.42</v>
      </c>
    </row>
    <row r="97" spans="1:8" x14ac:dyDescent="0.2">
      <c r="A97" s="153">
        <f t="array" ref="A97">IFERROR(INDEX('Annex 2 EHV charges'!$A$11:$A$302, MATCH(0, IF(ISBLANK('Annex 2 EHV charges'!$A$11:$A$302),1, COUNTIF(A$4:$A96, 'Annex 2 EHV charges'!$A$11:$A$302)), 0)),"")</f>
        <v>359</v>
      </c>
      <c r="B97" s="153">
        <f>IF($A97="","",VLOOKUP($A97,'Annex 2 EHV charges'!$A:$O,2,0))</f>
        <v>359</v>
      </c>
      <c r="C97" s="154">
        <f>IF($A97="","",VLOOKUP($A97,'Annex 2 EHV charges'!$A:$O,3,0))</f>
        <v>2200042729774</v>
      </c>
      <c r="D97" s="153" t="str">
        <f>IF($A97="","",VLOOKUP($A97,'Annex 2 EHV charges'!$A:$O,7,0))</f>
        <v>Sharland Farm PV</v>
      </c>
      <c r="E97" s="155">
        <f>IFERROR(IF(VLOOKUP($A97,'Annex 2 EHV charges'!$A:$O,8,FALSE)=0,"",VLOOKUP($A97,'Annex 2 EHV charges'!$A:$O,8,FALSE)),"")</f>
        <v>3.048</v>
      </c>
      <c r="F97" s="156">
        <f>IFERROR(IF(VLOOKUP($A97,'Annex 2 EHV charges'!$A:$O,9,FALSE)=0,"",VLOOKUP($A97,'Annex 2 EHV charges'!$A:$O,9,FALSE)),"")</f>
        <v>10.36</v>
      </c>
      <c r="G97" s="157">
        <f>IFERROR(IF(VLOOKUP($A97,'Annex 2 EHV charges'!$A:$O,10,FALSE)=0,"",VLOOKUP($A97,'Annex 2 EHV charges'!$A:$O,10,FALSE)),"")</f>
        <v>3.77</v>
      </c>
      <c r="H97" s="157">
        <f>IFERROR(IF(VLOOKUP($A97,'Annex 2 EHV charges'!$A:$O,11,FALSE)=0,"",VLOOKUP($A97,'Annex 2 EHV charges'!$A:$O,11,FALSE)),"")</f>
        <v>3.77</v>
      </c>
    </row>
    <row r="98" spans="1:8" x14ac:dyDescent="0.2">
      <c r="A98" s="153">
        <f t="array" ref="A98">IFERROR(INDEX('Annex 2 EHV charges'!$A$11:$A$302, MATCH(0, IF(ISBLANK('Annex 2 EHV charges'!$A$11:$A$302),1, COUNTIF(A$4:$A97, 'Annex 2 EHV charges'!$A$11:$A$302)), 0)),"")</f>
        <v>360</v>
      </c>
      <c r="B98" s="153">
        <f>IF($A98="","",VLOOKUP($A98,'Annex 2 EHV charges'!$A:$O,2,0))</f>
        <v>360</v>
      </c>
      <c r="C98" s="154">
        <f>IF($A98="","",VLOOKUP($A98,'Annex 2 EHV charges'!$A:$O,3,0))</f>
        <v>2200042733460</v>
      </c>
      <c r="D98" s="153" t="str">
        <f>IF($A98="","",VLOOKUP($A98,'Annex 2 EHV charges'!$A:$O,7,0))</f>
        <v xml:space="preserve">Stoneshill Farm </v>
      </c>
      <c r="E98" s="155">
        <f>IFERROR(IF(VLOOKUP($A98,'Annex 2 EHV charges'!$A:$O,8,FALSE)=0,"",VLOOKUP($A98,'Annex 2 EHV charges'!$A:$O,8,FALSE)),"")</f>
        <v>3.45</v>
      </c>
      <c r="F98" s="156">
        <f>IFERROR(IF(VLOOKUP($A98,'Annex 2 EHV charges'!$A:$O,9,FALSE)=0,"",VLOOKUP($A98,'Annex 2 EHV charges'!$A:$O,9,FALSE)),"")</f>
        <v>0.83</v>
      </c>
      <c r="G98" s="157">
        <f>IFERROR(IF(VLOOKUP($A98,'Annex 2 EHV charges'!$A:$O,10,FALSE)=0,"",VLOOKUP($A98,'Annex 2 EHV charges'!$A:$O,10,FALSE)),"")</f>
        <v>3.13</v>
      </c>
      <c r="H98" s="157">
        <f>IFERROR(IF(VLOOKUP($A98,'Annex 2 EHV charges'!$A:$O,11,FALSE)=0,"",VLOOKUP($A98,'Annex 2 EHV charges'!$A:$O,11,FALSE)),"")</f>
        <v>3.13</v>
      </c>
    </row>
    <row r="99" spans="1:8" x14ac:dyDescent="0.2">
      <c r="A99" s="153">
        <f t="array" ref="A99">IFERROR(INDEX('Annex 2 EHV charges'!$A$11:$A$302, MATCH(0, IF(ISBLANK('Annex 2 EHV charges'!$A$11:$A$302),1, COUNTIF(A$4:$A98, 'Annex 2 EHV charges'!$A$11:$A$302)), 0)),"")</f>
        <v>361</v>
      </c>
      <c r="B99" s="153">
        <f>IF($A99="","",VLOOKUP($A99,'Annex 2 EHV charges'!$A:$O,2,0))</f>
        <v>361</v>
      </c>
      <c r="C99" s="154">
        <f>IF($A99="","",VLOOKUP($A99,'Annex 2 EHV charges'!$A:$O,3,0))</f>
        <v>2200042733850</v>
      </c>
      <c r="D99" s="153" t="str">
        <f>IF($A99="","",VLOOKUP($A99,'Annex 2 EHV charges'!$A:$O,7,0))</f>
        <v>Nmoor Parsonage Wood PV</v>
      </c>
      <c r="E99" s="155" t="str">
        <f>IFERROR(IF(VLOOKUP($A99,'Annex 2 EHV charges'!$A:$O,8,FALSE)=0,"",VLOOKUP($A99,'Annex 2 EHV charges'!$A:$O,8,FALSE)),"")</f>
        <v/>
      </c>
      <c r="F99" s="156">
        <f>IFERROR(IF(VLOOKUP($A99,'Annex 2 EHV charges'!$A:$O,9,FALSE)=0,"",VLOOKUP($A99,'Annex 2 EHV charges'!$A:$O,9,FALSE)),"")</f>
        <v>3.72</v>
      </c>
      <c r="G99" s="157">
        <f>IFERROR(IF(VLOOKUP($A99,'Annex 2 EHV charges'!$A:$O,10,FALSE)=0,"",VLOOKUP($A99,'Annex 2 EHV charges'!$A:$O,10,FALSE)),"")</f>
        <v>2.13</v>
      </c>
      <c r="H99" s="157">
        <f>IFERROR(IF(VLOOKUP($A99,'Annex 2 EHV charges'!$A:$O,11,FALSE)=0,"",VLOOKUP($A99,'Annex 2 EHV charges'!$A:$O,11,FALSE)),"")</f>
        <v>2.13</v>
      </c>
    </row>
    <row r="100" spans="1:8" x14ac:dyDescent="0.2">
      <c r="A100" s="153">
        <f t="array" ref="A100">IFERROR(INDEX('Annex 2 EHV charges'!$A$11:$A$302, MATCH(0, IF(ISBLANK('Annex 2 EHV charges'!$A$11:$A$302),1, COUNTIF(A$4:$A99, 'Annex 2 EHV charges'!$A$11:$A$302)), 0)),"")</f>
        <v>600</v>
      </c>
      <c r="B100" s="153">
        <f>IF($A100="","",VLOOKUP($A100,'Annex 2 EHV charges'!$A:$O,2,0))</f>
        <v>600</v>
      </c>
      <c r="C100" s="154">
        <f>IF($A100="","",VLOOKUP($A100,'Annex 2 EHV charges'!$A:$O,3,0))</f>
        <v>2200032010850</v>
      </c>
      <c r="D100" s="153" t="str">
        <f>IF($A100="","",VLOOKUP($A100,'Annex 2 EHV charges'!$A:$O,7,0))</f>
        <v>Imerys1(Blackpool)</v>
      </c>
      <c r="E100" s="155">
        <f>IFERROR(IF(VLOOKUP($A100,'Annex 2 EHV charges'!$A:$O,8,FALSE)=0,"",VLOOKUP($A100,'Annex 2 EHV charges'!$A:$O,8,FALSE)),"")</f>
        <v>1.1879999999999999</v>
      </c>
      <c r="F100" s="156">
        <f>IFERROR(IF(VLOOKUP($A100,'Annex 2 EHV charges'!$A:$O,9,FALSE)=0,"",VLOOKUP($A100,'Annex 2 EHV charges'!$A:$O,9,FALSE)),"")</f>
        <v>113.89</v>
      </c>
      <c r="G100" s="157">
        <f>IFERROR(IF(VLOOKUP($A100,'Annex 2 EHV charges'!$A:$O,10,FALSE)=0,"",VLOOKUP($A100,'Annex 2 EHV charges'!$A:$O,10,FALSE)),"")</f>
        <v>2.02</v>
      </c>
      <c r="H100" s="157">
        <f>IFERROR(IF(VLOOKUP($A100,'Annex 2 EHV charges'!$A:$O,11,FALSE)=0,"",VLOOKUP($A100,'Annex 2 EHV charges'!$A:$O,11,FALSE)),"")</f>
        <v>2.02</v>
      </c>
    </row>
    <row r="101" spans="1:8" x14ac:dyDescent="0.2">
      <c r="A101" s="153">
        <f t="array" ref="A101">IFERROR(INDEX('Annex 2 EHV charges'!$A$11:$A$302, MATCH(0, IF(ISBLANK('Annex 2 EHV charges'!$A$11:$A$302),1, COUNTIF(A$4:$A100, 'Annex 2 EHV charges'!$A$11:$A$302)), 0)),"")</f>
        <v>603</v>
      </c>
      <c r="B101" s="153">
        <f>IF($A101="","",VLOOKUP($A101,'Annex 2 EHV charges'!$A:$O,2,0))</f>
        <v>603</v>
      </c>
      <c r="C101" s="154">
        <f>IF($A101="","",VLOOKUP($A101,'Annex 2 EHV charges'!$A:$O,3,0))</f>
        <v>2200042461315</v>
      </c>
      <c r="D101" s="153" t="str">
        <f>IF($A101="","",VLOOKUP($A101,'Annex 2 EHV charges'!$A:$O,7,0))</f>
        <v>Otterham WT Feeder1</v>
      </c>
      <c r="E101" s="155">
        <f>IFERROR(IF(VLOOKUP($A101,'Annex 2 EHV charges'!$A:$O,8,FALSE)=0,"",VLOOKUP($A101,'Annex 2 EHV charges'!$A:$O,8,FALSE)),"")</f>
        <v>1.2999999999999999E-2</v>
      </c>
      <c r="F101" s="156">
        <f>IFERROR(IF(VLOOKUP($A101,'Annex 2 EHV charges'!$A:$O,9,FALSE)=0,"",VLOOKUP($A101,'Annex 2 EHV charges'!$A:$O,9,FALSE)),"")</f>
        <v>1.61</v>
      </c>
      <c r="G101" s="157">
        <f>IFERROR(IF(VLOOKUP($A101,'Annex 2 EHV charges'!$A:$O,10,FALSE)=0,"",VLOOKUP($A101,'Annex 2 EHV charges'!$A:$O,10,FALSE)),"")</f>
        <v>1.32</v>
      </c>
      <c r="H101" s="157">
        <f>IFERROR(IF(VLOOKUP($A101,'Annex 2 EHV charges'!$A:$O,11,FALSE)=0,"",VLOOKUP($A101,'Annex 2 EHV charges'!$A:$O,11,FALSE)),"")</f>
        <v>1.32</v>
      </c>
    </row>
    <row r="102" spans="1:8" x14ac:dyDescent="0.2">
      <c r="A102" s="153">
        <f t="array" ref="A102">IFERROR(INDEX('Annex 2 EHV charges'!$A$11:$A$302, MATCH(0, IF(ISBLANK('Annex 2 EHV charges'!$A$11:$A$302),1, COUNTIF(A$4:$A101, 'Annex 2 EHV charges'!$A$11:$A$302)), 0)),"")</f>
        <v>604</v>
      </c>
      <c r="B102" s="153">
        <f>IF($A102="","",VLOOKUP($A102,'Annex 2 EHV charges'!$A:$O,2,0))</f>
        <v>604</v>
      </c>
      <c r="C102" s="154">
        <f>IF($A102="","",VLOOKUP($A102,'Annex 2 EHV charges'!$A:$O,3,0))</f>
        <v>2200042501410</v>
      </c>
      <c r="D102" s="153" t="str">
        <f>IF($A102="","",VLOOKUP($A102,'Annex 2 EHV charges'!$A:$O,7,0))</f>
        <v>Otterham WT Feeder2</v>
      </c>
      <c r="E102" s="155">
        <f>IFERROR(IF(VLOOKUP($A102,'Annex 2 EHV charges'!$A:$O,8,FALSE)=0,"",VLOOKUP($A102,'Annex 2 EHV charges'!$A:$O,8,FALSE)),"")</f>
        <v>1.2999999999999999E-2</v>
      </c>
      <c r="F102" s="156">
        <f>IFERROR(IF(VLOOKUP($A102,'Annex 2 EHV charges'!$A:$O,9,FALSE)=0,"",VLOOKUP($A102,'Annex 2 EHV charges'!$A:$O,9,FALSE)),"")</f>
        <v>1.61</v>
      </c>
      <c r="G102" s="157">
        <f>IFERROR(IF(VLOOKUP($A102,'Annex 2 EHV charges'!$A:$O,10,FALSE)=0,"",VLOOKUP($A102,'Annex 2 EHV charges'!$A:$O,10,FALSE)),"")</f>
        <v>1.3</v>
      </c>
      <c r="H102" s="157">
        <f>IFERROR(IF(VLOOKUP($A102,'Annex 2 EHV charges'!$A:$O,11,FALSE)=0,"",VLOOKUP($A102,'Annex 2 EHV charges'!$A:$O,11,FALSE)),"")</f>
        <v>1.3</v>
      </c>
    </row>
    <row r="103" spans="1:8" x14ac:dyDescent="0.2">
      <c r="A103" s="153">
        <f t="array" ref="A103">IFERROR(INDEX('Annex 2 EHV charges'!$A$11:$A$302, MATCH(0, IF(ISBLANK('Annex 2 EHV charges'!$A$11:$A$302),1, COUNTIF(A$4:$A102, 'Annex 2 EHV charges'!$A$11:$A$302)), 0)),"")</f>
        <v>607</v>
      </c>
      <c r="B103" s="153">
        <f>IF($A103="","",VLOOKUP($A103,'Annex 2 EHV charges'!$A:$O,2,0))</f>
        <v>607</v>
      </c>
      <c r="C103" s="154">
        <f>IF($A103="","",VLOOKUP($A103,'Annex 2 EHV charges'!$A:$O,3,0))</f>
        <v>2200042141133</v>
      </c>
      <c r="D103" s="153" t="str">
        <f>IF($A103="","",VLOOKUP($A103,'Annex 2 EHV charges'!$A:$O,7,0))</f>
        <v>Wyld Meadow</v>
      </c>
      <c r="E103" s="155" t="str">
        <f>IFERROR(IF(VLOOKUP($A103,'Annex 2 EHV charges'!$A:$O,8,FALSE)=0,"",VLOOKUP($A103,'Annex 2 EHV charges'!$A:$O,8,FALSE)),"")</f>
        <v/>
      </c>
      <c r="F103" s="156">
        <f>IFERROR(IF(VLOOKUP($A103,'Annex 2 EHV charges'!$A:$O,9,FALSE)=0,"",VLOOKUP($A103,'Annex 2 EHV charges'!$A:$O,9,FALSE)),"")</f>
        <v>6.85</v>
      </c>
      <c r="G103" s="157">
        <f>IFERROR(IF(VLOOKUP($A103,'Annex 2 EHV charges'!$A:$O,10,FALSE)=0,"",VLOOKUP($A103,'Annex 2 EHV charges'!$A:$O,10,FALSE)),"")</f>
        <v>2.31</v>
      </c>
      <c r="H103" s="157">
        <f>IFERROR(IF(VLOOKUP($A103,'Annex 2 EHV charges'!$A:$O,11,FALSE)=0,"",VLOOKUP($A103,'Annex 2 EHV charges'!$A:$O,11,FALSE)),"")</f>
        <v>2.31</v>
      </c>
    </row>
    <row r="104" spans="1:8" x14ac:dyDescent="0.2">
      <c r="A104" s="153">
        <f t="array" ref="A104">IFERROR(INDEX('Annex 2 EHV charges'!$A$11:$A$302, MATCH(0, IF(ISBLANK('Annex 2 EHV charges'!$A$11:$A$302),1, COUNTIF(A$4:$A103, 'Annex 2 EHV charges'!$A$11:$A$302)), 0)),"")</f>
        <v>608</v>
      </c>
      <c r="B104" s="153">
        <f>IF($A104="","",VLOOKUP($A104,'Annex 2 EHV charges'!$A:$O,2,0))</f>
        <v>608</v>
      </c>
      <c r="C104" s="154">
        <f>IF($A104="","",VLOOKUP($A104,'Annex 2 EHV charges'!$A:$O,3,0))</f>
        <v>2200042141259</v>
      </c>
      <c r="D104" s="153" t="str">
        <f>IF($A104="","",VLOOKUP($A104,'Annex 2 EHV charges'!$A:$O,7,0))</f>
        <v>Prince Rock</v>
      </c>
      <c r="E104" s="155">
        <f>IFERROR(IF(VLOOKUP($A104,'Annex 2 EHV charges'!$A:$O,8,FALSE)=0,"",VLOOKUP($A104,'Annex 2 EHV charges'!$A:$O,8,FALSE)),"")</f>
        <v>0.96699999999999997</v>
      </c>
      <c r="F104" s="156">
        <f>IFERROR(IF(VLOOKUP($A104,'Annex 2 EHV charges'!$A:$O,9,FALSE)=0,"",VLOOKUP($A104,'Annex 2 EHV charges'!$A:$O,9,FALSE)),"")</f>
        <v>2.57</v>
      </c>
      <c r="G104" s="157">
        <f>IFERROR(IF(VLOOKUP($A104,'Annex 2 EHV charges'!$A:$O,10,FALSE)=0,"",VLOOKUP($A104,'Annex 2 EHV charges'!$A:$O,10,FALSE)),"")</f>
        <v>1.87</v>
      </c>
      <c r="H104" s="157">
        <f>IFERROR(IF(VLOOKUP($A104,'Annex 2 EHV charges'!$A:$O,11,FALSE)=0,"",VLOOKUP($A104,'Annex 2 EHV charges'!$A:$O,11,FALSE)),"")</f>
        <v>1.87</v>
      </c>
    </row>
    <row r="105" spans="1:8" x14ac:dyDescent="0.2">
      <c r="A105" s="153">
        <f t="array" ref="A105">IFERROR(INDEX('Annex 2 EHV charges'!$A$11:$A$302, MATCH(0, IF(ISBLANK('Annex 2 EHV charges'!$A$11:$A$302),1, COUNTIF(A$4:$A104, 'Annex 2 EHV charges'!$A$11:$A$302)), 0)),"")</f>
        <v>612</v>
      </c>
      <c r="B105" s="153">
        <f>IF($A105="","",VLOOKUP($A105,'Annex 2 EHV charges'!$A:$O,2,0))</f>
        <v>612</v>
      </c>
      <c r="C105" s="154">
        <f>IF($A105="","",VLOOKUP($A105,'Annex 2 EHV charges'!$A:$O,3,0))</f>
        <v>2200032168607</v>
      </c>
      <c r="D105" s="153" t="str">
        <f>IF($A105="","",VLOOKUP($A105,'Annex 2 EHV charges'!$A:$O,7,0))</f>
        <v>Bradon Farm</v>
      </c>
      <c r="E105" s="155">
        <f>IFERROR(IF(VLOOKUP($A105,'Annex 2 EHV charges'!$A:$O,8,FALSE)=0,"",VLOOKUP($A105,'Annex 2 EHV charges'!$A:$O,8,FALSE)),"")</f>
        <v>0.58299999999999996</v>
      </c>
      <c r="F105" s="156">
        <f>IFERROR(IF(VLOOKUP($A105,'Annex 2 EHV charges'!$A:$O,9,FALSE)=0,"",VLOOKUP($A105,'Annex 2 EHV charges'!$A:$O,9,FALSE)),"")</f>
        <v>40.65</v>
      </c>
      <c r="G105" s="157">
        <f>IFERROR(IF(VLOOKUP($A105,'Annex 2 EHV charges'!$A:$O,10,FALSE)=0,"",VLOOKUP($A105,'Annex 2 EHV charges'!$A:$O,10,FALSE)),"")</f>
        <v>1.69</v>
      </c>
      <c r="H105" s="157">
        <f>IFERROR(IF(VLOOKUP($A105,'Annex 2 EHV charges'!$A:$O,11,FALSE)=0,"",VLOOKUP($A105,'Annex 2 EHV charges'!$A:$O,11,FALSE)),"")</f>
        <v>1.69</v>
      </c>
    </row>
    <row r="106" spans="1:8" x14ac:dyDescent="0.2">
      <c r="A106" s="153">
        <f t="array" ref="A106">IFERROR(INDEX('Annex 2 EHV charges'!$A$11:$A$302, MATCH(0, IF(ISBLANK('Annex 2 EHV charges'!$A$11:$A$302),1, COUNTIF(A$4:$A105, 'Annex 2 EHV charges'!$A$11:$A$302)), 0)),"")</f>
        <v>613</v>
      </c>
      <c r="B106" s="153">
        <f>IF($A106="","",VLOOKUP($A106,'Annex 2 EHV charges'!$A:$O,2,0))</f>
        <v>613</v>
      </c>
      <c r="C106" s="154">
        <f>IF($A106="","",VLOOKUP($A106,'Annex 2 EHV charges'!$A:$O,3,0))</f>
        <v>2200040848888</v>
      </c>
      <c r="D106" s="153" t="str">
        <f>IF($A106="","",VLOOKUP($A106,'Annex 2 EHV charges'!$A:$O,7,0))</f>
        <v>Carland Cross</v>
      </c>
      <c r="E106" s="155">
        <f>IFERROR(IF(VLOOKUP($A106,'Annex 2 EHV charges'!$A:$O,8,FALSE)=0,"",VLOOKUP($A106,'Annex 2 EHV charges'!$A:$O,8,FALSE)),"")</f>
        <v>1.4550000000000001</v>
      </c>
      <c r="F106" s="156">
        <f>IFERROR(IF(VLOOKUP($A106,'Annex 2 EHV charges'!$A:$O,9,FALSE)=0,"",VLOOKUP($A106,'Annex 2 EHV charges'!$A:$O,9,FALSE)),"")</f>
        <v>2.21</v>
      </c>
      <c r="G106" s="157">
        <f>IFERROR(IF(VLOOKUP($A106,'Annex 2 EHV charges'!$A:$O,10,FALSE)=0,"",VLOOKUP($A106,'Annex 2 EHV charges'!$A:$O,10,FALSE)),"")</f>
        <v>1.82</v>
      </c>
      <c r="H106" s="157">
        <f>IFERROR(IF(VLOOKUP($A106,'Annex 2 EHV charges'!$A:$O,11,FALSE)=0,"",VLOOKUP($A106,'Annex 2 EHV charges'!$A:$O,11,FALSE)),"")</f>
        <v>1.82</v>
      </c>
    </row>
    <row r="107" spans="1:8" x14ac:dyDescent="0.2">
      <c r="A107" s="153">
        <f t="array" ref="A107">IFERROR(INDEX('Annex 2 EHV charges'!$A$11:$A$302, MATCH(0, IF(ISBLANK('Annex 2 EHV charges'!$A$11:$A$302),1, COUNTIF(A$4:$A106, 'Annex 2 EHV charges'!$A$11:$A$302)), 0)),"")</f>
        <v>614</v>
      </c>
      <c r="B107" s="153">
        <f>IF($A107="","",VLOOKUP($A107,'Annex 2 EHV charges'!$A:$O,2,0))</f>
        <v>614</v>
      </c>
      <c r="C107" s="154">
        <f>IF($A107="","",VLOOKUP($A107,'Annex 2 EHV charges'!$A:$O,3,0))</f>
        <v>2200030511311</v>
      </c>
      <c r="D107" s="153" t="str">
        <f>IF($A107="","",VLOOKUP($A107,'Annex 2 EHV charges'!$A:$O,7,0))</f>
        <v>Cold Northcott</v>
      </c>
      <c r="E107" s="155">
        <f>IFERROR(IF(VLOOKUP($A107,'Annex 2 EHV charges'!$A:$O,8,FALSE)=0,"",VLOOKUP($A107,'Annex 2 EHV charges'!$A:$O,8,FALSE)),"")</f>
        <v>0.53100000000000003</v>
      </c>
      <c r="F107" s="156">
        <f>IFERROR(IF(VLOOKUP($A107,'Annex 2 EHV charges'!$A:$O,9,FALSE)=0,"",VLOOKUP($A107,'Annex 2 EHV charges'!$A:$O,9,FALSE)),"")</f>
        <v>11.66</v>
      </c>
      <c r="G107" s="157">
        <f>IFERROR(IF(VLOOKUP($A107,'Annex 2 EHV charges'!$A:$O,10,FALSE)=0,"",VLOOKUP($A107,'Annex 2 EHV charges'!$A:$O,10,FALSE)),"")</f>
        <v>3.51</v>
      </c>
      <c r="H107" s="157">
        <f>IFERROR(IF(VLOOKUP($A107,'Annex 2 EHV charges'!$A:$O,11,FALSE)=0,"",VLOOKUP($A107,'Annex 2 EHV charges'!$A:$O,11,FALSE)),"")</f>
        <v>3.51</v>
      </c>
    </row>
    <row r="108" spans="1:8" x14ac:dyDescent="0.2">
      <c r="A108" s="153">
        <f t="array" ref="A108">IFERROR(INDEX('Annex 2 EHV charges'!$A$11:$A$302, MATCH(0, IF(ISBLANK('Annex 2 EHV charges'!$A$11:$A$302),1, COUNTIF(A$4:$A107, 'Annex 2 EHV charges'!$A$11:$A$302)), 0)),"")</f>
        <v>615</v>
      </c>
      <c r="B108" s="153">
        <f>IF($A108="","",VLOOKUP($A108,'Annex 2 EHV charges'!$A:$O,2,0))</f>
        <v>615</v>
      </c>
      <c r="C108" s="154">
        <f>IF($A108="","",VLOOKUP($A108,'Annex 2 EHV charges'!$A:$O,3,0))</f>
        <v>2200040863404</v>
      </c>
      <c r="D108" s="153" t="str">
        <f>IF($A108="","",VLOOKUP($A108,'Annex 2 EHV charges'!$A:$O,7,0))</f>
        <v>Forestmoor 1</v>
      </c>
      <c r="E108" s="155">
        <f>IFERROR(IF(VLOOKUP($A108,'Annex 2 EHV charges'!$A:$O,8,FALSE)=0,"",VLOOKUP($A108,'Annex 2 EHV charges'!$A:$O,8,FALSE)),"")</f>
        <v>0.78700000000000003</v>
      </c>
      <c r="F108" s="156">
        <f>IFERROR(IF(VLOOKUP($A108,'Annex 2 EHV charges'!$A:$O,9,FALSE)=0,"",VLOOKUP($A108,'Annex 2 EHV charges'!$A:$O,9,FALSE)),"")</f>
        <v>15.82</v>
      </c>
      <c r="G108" s="157">
        <f>IFERROR(IF(VLOOKUP($A108,'Annex 2 EHV charges'!$A:$O,10,FALSE)=0,"",VLOOKUP($A108,'Annex 2 EHV charges'!$A:$O,10,FALSE)),"")</f>
        <v>1.65</v>
      </c>
      <c r="H108" s="157">
        <f>IFERROR(IF(VLOOKUP($A108,'Annex 2 EHV charges'!$A:$O,11,FALSE)=0,"",VLOOKUP($A108,'Annex 2 EHV charges'!$A:$O,11,FALSE)),"")</f>
        <v>1.65</v>
      </c>
    </row>
    <row r="109" spans="1:8" x14ac:dyDescent="0.2">
      <c r="A109" s="153">
        <f t="array" ref="A109">IFERROR(INDEX('Annex 2 EHV charges'!$A$11:$A$302, MATCH(0, IF(ISBLANK('Annex 2 EHV charges'!$A$11:$A$302),1, COUNTIF(A$4:$A108, 'Annex 2 EHV charges'!$A$11:$A$302)), 0)),"")</f>
        <v>616</v>
      </c>
      <c r="B109" s="153">
        <f>IF($A109="","",VLOOKUP($A109,'Annex 2 EHV charges'!$A:$O,2,0))</f>
        <v>616</v>
      </c>
      <c r="C109" s="154">
        <f>IF($A109="","",VLOOKUP($A109,'Annex 2 EHV charges'!$A:$O,3,0))</f>
        <v>2200040863431</v>
      </c>
      <c r="D109" s="153" t="str">
        <f>IF($A109="","",VLOOKUP($A109,'Annex 2 EHV charges'!$A:$O,7,0))</f>
        <v>Forestmoor 2</v>
      </c>
      <c r="E109" s="155">
        <f>IFERROR(IF(VLOOKUP($A109,'Annex 2 EHV charges'!$A:$O,8,FALSE)=0,"",VLOOKUP($A109,'Annex 2 EHV charges'!$A:$O,8,FALSE)),"")</f>
        <v>0.78700000000000003</v>
      </c>
      <c r="F109" s="156">
        <f>IFERROR(IF(VLOOKUP($A109,'Annex 2 EHV charges'!$A:$O,9,FALSE)=0,"",VLOOKUP($A109,'Annex 2 EHV charges'!$A:$O,9,FALSE)),"")</f>
        <v>29.01</v>
      </c>
      <c r="G109" s="157">
        <f>IFERROR(IF(VLOOKUP($A109,'Annex 2 EHV charges'!$A:$O,10,FALSE)=0,"",VLOOKUP($A109,'Annex 2 EHV charges'!$A:$O,10,FALSE)),"")</f>
        <v>1.65</v>
      </c>
      <c r="H109" s="157">
        <f>IFERROR(IF(VLOOKUP($A109,'Annex 2 EHV charges'!$A:$O,11,FALSE)=0,"",VLOOKUP($A109,'Annex 2 EHV charges'!$A:$O,11,FALSE)),"")</f>
        <v>1.65</v>
      </c>
    </row>
    <row r="110" spans="1:8" x14ac:dyDescent="0.2">
      <c r="A110" s="153">
        <f t="array" ref="A110">IFERROR(INDEX('Annex 2 EHV charges'!$A$11:$A$302, MATCH(0, IF(ISBLANK('Annex 2 EHV charges'!$A$11:$A$302),1, COUNTIF(A$4:$A109, 'Annex 2 EHV charges'!$A$11:$A$302)), 0)),"")</f>
        <v>617</v>
      </c>
      <c r="B110" s="153">
        <f>IF($A110="","",VLOOKUP($A110,'Annex 2 EHV charges'!$A:$O,2,0))</f>
        <v>617</v>
      </c>
      <c r="C110" s="154">
        <f>IF($A110="","",VLOOKUP($A110,'Annex 2 EHV charges'!$A:$O,3,0))</f>
        <v>2200030109831</v>
      </c>
      <c r="D110" s="153" t="str">
        <f>IF($A110="","",VLOOKUP($A110,'Annex 2 EHV charges'!$A:$O,7,0))</f>
        <v>Four Burrows</v>
      </c>
      <c r="E110" s="155">
        <f>IFERROR(IF(VLOOKUP($A110,'Annex 2 EHV charges'!$A:$O,8,FALSE)=0,"",VLOOKUP($A110,'Annex 2 EHV charges'!$A:$O,8,FALSE)),"")</f>
        <v>0.27600000000000002</v>
      </c>
      <c r="F110" s="156">
        <f>IFERROR(IF(VLOOKUP($A110,'Annex 2 EHV charges'!$A:$O,9,FALSE)=0,"",VLOOKUP($A110,'Annex 2 EHV charges'!$A:$O,9,FALSE)),"")</f>
        <v>6.66</v>
      </c>
      <c r="G110" s="157">
        <f>IFERROR(IF(VLOOKUP($A110,'Annex 2 EHV charges'!$A:$O,10,FALSE)=0,"",VLOOKUP($A110,'Annex 2 EHV charges'!$A:$O,10,FALSE)),"")</f>
        <v>1.63</v>
      </c>
      <c r="H110" s="157">
        <f>IFERROR(IF(VLOOKUP($A110,'Annex 2 EHV charges'!$A:$O,11,FALSE)=0,"",VLOOKUP($A110,'Annex 2 EHV charges'!$A:$O,11,FALSE)),"")</f>
        <v>1.63</v>
      </c>
    </row>
    <row r="111" spans="1:8" x14ac:dyDescent="0.2">
      <c r="A111" s="153">
        <f t="array" ref="A111">IFERROR(INDEX('Annex 2 EHV charges'!$A$11:$A$302, MATCH(0, IF(ISBLANK('Annex 2 EHV charges'!$A$11:$A$302),1, COUNTIF(A$4:$A110, 'Annex 2 EHV charges'!$A$11:$A$302)), 0)),"")</f>
        <v>618</v>
      </c>
      <c r="B111" s="153">
        <f>IF($A111="","",VLOOKUP($A111,'Annex 2 EHV charges'!$A:$O,2,0))</f>
        <v>618</v>
      </c>
      <c r="C111" s="154">
        <f>IF($A111="","",VLOOKUP($A111,'Annex 2 EHV charges'!$A:$O,3,0))</f>
        <v>2200042384194</v>
      </c>
      <c r="D111" s="153" t="str">
        <f>IF($A111="","",VLOOKUP($A111,'Annex 2 EHV charges'!$A:$O,7,0))</f>
        <v>Canworthy PV</v>
      </c>
      <c r="E111" s="155" t="str">
        <f>IFERROR(IF(VLOOKUP($A111,'Annex 2 EHV charges'!$A:$O,8,FALSE)=0,"",VLOOKUP($A111,'Annex 2 EHV charges'!$A:$O,8,FALSE)),"")</f>
        <v/>
      </c>
      <c r="F111" s="156">
        <f>IFERROR(IF(VLOOKUP($A111,'Annex 2 EHV charges'!$A:$O,9,FALSE)=0,"",VLOOKUP($A111,'Annex 2 EHV charges'!$A:$O,9,FALSE)),"")</f>
        <v>6.29</v>
      </c>
      <c r="G111" s="157">
        <f>IFERROR(IF(VLOOKUP($A111,'Annex 2 EHV charges'!$A:$O,10,FALSE)=0,"",VLOOKUP($A111,'Annex 2 EHV charges'!$A:$O,10,FALSE)),"")</f>
        <v>1.79</v>
      </c>
      <c r="H111" s="157">
        <f>IFERROR(IF(VLOOKUP($A111,'Annex 2 EHV charges'!$A:$O,11,FALSE)=0,"",VLOOKUP($A111,'Annex 2 EHV charges'!$A:$O,11,FALSE)),"")</f>
        <v>1.79</v>
      </c>
    </row>
    <row r="112" spans="1:8" x14ac:dyDescent="0.2">
      <c r="A112" s="153">
        <f t="array" ref="A112">IFERROR(INDEX('Annex 2 EHV charges'!$A$11:$A$302, MATCH(0, IF(ISBLANK('Annex 2 EHV charges'!$A$11:$A$302),1, COUNTIF(A$4:$A111, 'Annex 2 EHV charges'!$A$11:$A$302)), 0)),"")</f>
        <v>619</v>
      </c>
      <c r="B112" s="153">
        <f>IF($A112="","",VLOOKUP($A112,'Annex 2 EHV charges'!$A:$O,2,0))</f>
        <v>619</v>
      </c>
      <c r="C112" s="154">
        <f>IF($A112="","",VLOOKUP($A112,'Annex 2 EHV charges'!$A:$O,3,0))</f>
        <v>2200030112133</v>
      </c>
      <c r="D112" s="153" t="str">
        <f>IF($A112="","",VLOOKUP($A112,'Annex 2 EHV charges'!$A:$O,7,0))</f>
        <v>St Breock</v>
      </c>
      <c r="E112" s="155">
        <f>IFERROR(IF(VLOOKUP($A112,'Annex 2 EHV charges'!$A:$O,8,FALSE)=0,"",VLOOKUP($A112,'Annex 2 EHV charges'!$A:$O,8,FALSE)),"")</f>
        <v>0.5</v>
      </c>
      <c r="F112" s="156">
        <f>IFERROR(IF(VLOOKUP($A112,'Annex 2 EHV charges'!$A:$O,9,FALSE)=0,"",VLOOKUP($A112,'Annex 2 EHV charges'!$A:$O,9,FALSE)),"")</f>
        <v>8.5500000000000007</v>
      </c>
      <c r="G112" s="157">
        <f>IFERROR(IF(VLOOKUP($A112,'Annex 2 EHV charges'!$A:$O,10,FALSE)=0,"",VLOOKUP($A112,'Annex 2 EHV charges'!$A:$O,10,FALSE)),"")</f>
        <v>2.44</v>
      </c>
      <c r="H112" s="157">
        <f>IFERROR(IF(VLOOKUP($A112,'Annex 2 EHV charges'!$A:$O,11,FALSE)=0,"",VLOOKUP($A112,'Annex 2 EHV charges'!$A:$O,11,FALSE)),"")</f>
        <v>2.44</v>
      </c>
    </row>
    <row r="113" spans="1:8" x14ac:dyDescent="0.2">
      <c r="A113" s="153">
        <f t="array" ref="A113">IFERROR(INDEX('Annex 2 EHV charges'!$A$11:$A$302, MATCH(0, IF(ISBLANK('Annex 2 EHV charges'!$A$11:$A$302),1, COUNTIF(A$4:$A112, 'Annex 2 EHV charges'!$A$11:$A$302)), 0)),"")</f>
        <v>620</v>
      </c>
      <c r="B113" s="153">
        <f>IF($A113="","",VLOOKUP($A113,'Annex 2 EHV charges'!$A:$O,2,0))</f>
        <v>620</v>
      </c>
      <c r="C113" s="154">
        <f>IF($A113="","",VLOOKUP($A113,'Annex 2 EHV charges'!$A:$O,3,0))</f>
        <v>2200030348790</v>
      </c>
      <c r="D113" s="153" t="str">
        <f>IF($A113="","",VLOOKUP($A113,'Annex 2 EHV charges'!$A:$O,7,0))</f>
        <v>DML - Central</v>
      </c>
      <c r="E113" s="155">
        <f>IFERROR(IF(VLOOKUP($A113,'Annex 2 EHV charges'!$A:$O,8,FALSE)=0,"",VLOOKUP($A113,'Annex 2 EHV charges'!$A:$O,8,FALSE)),"")</f>
        <v>0.85899999999999999</v>
      </c>
      <c r="F113" s="156">
        <f>IFERROR(IF(VLOOKUP($A113,'Annex 2 EHV charges'!$A:$O,9,FALSE)=0,"",VLOOKUP($A113,'Annex 2 EHV charges'!$A:$O,9,FALSE)),"")</f>
        <v>1831.04</v>
      </c>
      <c r="G113" s="157">
        <f>IFERROR(IF(VLOOKUP($A113,'Annex 2 EHV charges'!$A:$O,10,FALSE)=0,"",VLOOKUP($A113,'Annex 2 EHV charges'!$A:$O,10,FALSE)),"")</f>
        <v>1.39</v>
      </c>
      <c r="H113" s="157">
        <f>IFERROR(IF(VLOOKUP($A113,'Annex 2 EHV charges'!$A:$O,11,FALSE)=0,"",VLOOKUP($A113,'Annex 2 EHV charges'!$A:$O,11,FALSE)),"")</f>
        <v>1.39</v>
      </c>
    </row>
    <row r="114" spans="1:8" x14ac:dyDescent="0.2">
      <c r="A114" s="153">
        <f t="array" ref="A114">IFERROR(INDEX('Annex 2 EHV charges'!$A$11:$A$302, MATCH(0, IF(ISBLANK('Annex 2 EHV charges'!$A$11:$A$302),1, COUNTIF(A$4:$A113, 'Annex 2 EHV charges'!$A$11:$A$302)), 0)),"")</f>
        <v>623</v>
      </c>
      <c r="B114" s="153">
        <f>IF($A114="","",VLOOKUP($A114,'Annex 2 EHV charges'!$A:$O,2,0))</f>
        <v>623</v>
      </c>
      <c r="C114" s="154">
        <f>IF($A114="","",VLOOKUP($A114,'Annex 2 EHV charges'!$A:$O,3,0))</f>
        <v>2200042602289</v>
      </c>
      <c r="D114" s="153" t="str">
        <f>IF($A114="","",VLOOKUP($A114,'Annex 2 EHV charges'!$A:$O,7,0))</f>
        <v>Denbrook WF</v>
      </c>
      <c r="E114" s="155">
        <f>IFERROR(IF(VLOOKUP($A114,'Annex 2 EHV charges'!$A:$O,8,FALSE)=0,"",VLOOKUP($A114,'Annex 2 EHV charges'!$A:$O,8,FALSE)),"")</f>
        <v>4.8000000000000001E-2</v>
      </c>
      <c r="F114" s="156">
        <f>IFERROR(IF(VLOOKUP($A114,'Annex 2 EHV charges'!$A:$O,9,FALSE)=0,"",VLOOKUP($A114,'Annex 2 EHV charges'!$A:$O,9,FALSE)),"")</f>
        <v>29.03</v>
      </c>
      <c r="G114" s="157">
        <f>IFERROR(IF(VLOOKUP($A114,'Annex 2 EHV charges'!$A:$O,10,FALSE)=0,"",VLOOKUP($A114,'Annex 2 EHV charges'!$A:$O,10,FALSE)),"")</f>
        <v>1.1299999999999999</v>
      </c>
      <c r="H114" s="157">
        <f>IFERROR(IF(VLOOKUP($A114,'Annex 2 EHV charges'!$A:$O,11,FALSE)=0,"",VLOOKUP($A114,'Annex 2 EHV charges'!$A:$O,11,FALSE)),"")</f>
        <v>1.1299999999999999</v>
      </c>
    </row>
    <row r="115" spans="1:8" x14ac:dyDescent="0.2">
      <c r="A115" s="153">
        <f t="array" ref="A115">IFERROR(INDEX('Annex 2 EHV charges'!$A$11:$A$302, MATCH(0, IF(ISBLANK('Annex 2 EHV charges'!$A$11:$A$302),1, COUNTIF(A$4:$A114, 'Annex 2 EHV charges'!$A$11:$A$302)), 0)),"")</f>
        <v>624</v>
      </c>
      <c r="B115" s="153">
        <f>IF($A115="","",VLOOKUP($A115,'Annex 2 EHV charges'!$A:$O,2,0))</f>
        <v>624</v>
      </c>
      <c r="C115" s="154">
        <f>IF($A115="","",VLOOKUP($A115,'Annex 2 EHV charges'!$A:$O,3,0))</f>
        <v>2200041804437</v>
      </c>
      <c r="D115" s="153" t="str">
        <f>IF($A115="","",VLOOKUP($A115,'Annex 2 EHV charges'!$A:$O,7,0))</f>
        <v>Hayle Wave Hub</v>
      </c>
      <c r="E115" s="155">
        <f>IFERROR(IF(VLOOKUP($A115,'Annex 2 EHV charges'!$A:$O,8,FALSE)=0,"",VLOOKUP($A115,'Annex 2 EHV charges'!$A:$O,8,FALSE)),"")</f>
        <v>14.787000000000001</v>
      </c>
      <c r="F115" s="156">
        <f>IFERROR(IF(VLOOKUP($A115,'Annex 2 EHV charges'!$A:$O,9,FALSE)=0,"",VLOOKUP($A115,'Annex 2 EHV charges'!$A:$O,9,FALSE)),"")</f>
        <v>11.14</v>
      </c>
      <c r="G115" s="157">
        <f>IFERROR(IF(VLOOKUP($A115,'Annex 2 EHV charges'!$A:$O,10,FALSE)=0,"",VLOOKUP($A115,'Annex 2 EHV charges'!$A:$O,10,FALSE)),"")</f>
        <v>1.43</v>
      </c>
      <c r="H115" s="157">
        <f>IFERROR(IF(VLOOKUP($A115,'Annex 2 EHV charges'!$A:$O,11,FALSE)=0,"",VLOOKUP($A115,'Annex 2 EHV charges'!$A:$O,11,FALSE)),"")</f>
        <v>1.43</v>
      </c>
    </row>
    <row r="116" spans="1:8" x14ac:dyDescent="0.2">
      <c r="A116" s="153">
        <f t="array" ref="A116">IFERROR(INDEX('Annex 2 EHV charges'!$A$11:$A$302, MATCH(0, IF(ISBLANK('Annex 2 EHV charges'!$A$11:$A$302),1, COUNTIF(A$4:$A115, 'Annex 2 EHV charges'!$A$11:$A$302)), 0)),"")</f>
        <v>625</v>
      </c>
      <c r="B116" s="153">
        <f>IF($A116="","",VLOOKUP($A116,'Annex 2 EHV charges'!$A:$O,2,0))</f>
        <v>625</v>
      </c>
      <c r="C116" s="154">
        <f>IF($A116="","",VLOOKUP($A116,'Annex 2 EHV charges'!$A:$O,3,0))</f>
        <v>2200031995530</v>
      </c>
      <c r="D116" s="153" t="str">
        <f>IF($A116="","",VLOOKUP($A116,'Annex 2 EHV charges'!$A:$O,7,0))</f>
        <v>Marsh Barton</v>
      </c>
      <c r="E116" s="155">
        <f>IFERROR(IF(VLOOKUP($A116,'Annex 2 EHV charges'!$A:$O,8,FALSE)=0,"",VLOOKUP($A116,'Annex 2 EHV charges'!$A:$O,8,FALSE)),"")</f>
        <v>1E-3</v>
      </c>
      <c r="F116" s="156">
        <f>IFERROR(IF(VLOOKUP($A116,'Annex 2 EHV charges'!$A:$O,9,FALSE)=0,"",VLOOKUP($A116,'Annex 2 EHV charges'!$A:$O,9,FALSE)),"")</f>
        <v>7.49</v>
      </c>
      <c r="G116" s="157">
        <f>IFERROR(IF(VLOOKUP($A116,'Annex 2 EHV charges'!$A:$O,10,FALSE)=0,"",VLOOKUP($A116,'Annex 2 EHV charges'!$A:$O,10,FALSE)),"")</f>
        <v>1.98</v>
      </c>
      <c r="H116" s="157">
        <f>IFERROR(IF(VLOOKUP($A116,'Annex 2 EHV charges'!$A:$O,11,FALSE)=0,"",VLOOKUP($A116,'Annex 2 EHV charges'!$A:$O,11,FALSE)),"")</f>
        <v>1.98</v>
      </c>
    </row>
    <row r="117" spans="1:8" x14ac:dyDescent="0.2">
      <c r="A117" s="153">
        <f t="array" ref="A117">IFERROR(INDEX('Annex 2 EHV charges'!$A$11:$A$302, MATCH(0, IF(ISBLANK('Annex 2 EHV charges'!$A$11:$A$302),1, COUNTIF(A$4:$A116, 'Annex 2 EHV charges'!$A$11:$A$302)), 0)),"")</f>
        <v>626</v>
      </c>
      <c r="B117" s="153">
        <f>IF($A117="","",VLOOKUP($A117,'Annex 2 EHV charges'!$A:$O,2,0))</f>
        <v>626</v>
      </c>
      <c r="C117" s="154">
        <f>IF($A117="","",VLOOKUP($A117,'Annex 2 EHV charges'!$A:$O,3,0))</f>
        <v>2200040571113</v>
      </c>
      <c r="D117" s="153" t="str">
        <f>IF($A117="","",VLOOKUP($A117,'Annex 2 EHV charges'!$A:$O,7,0))</f>
        <v>Connon Bridge</v>
      </c>
      <c r="E117" s="155">
        <f>IFERROR(IF(VLOOKUP($A117,'Annex 2 EHV charges'!$A:$O,8,FALSE)=0,"",VLOOKUP($A117,'Annex 2 EHV charges'!$A:$O,8,FALSE)),"")</f>
        <v>1.1259999999999999</v>
      </c>
      <c r="F117" s="156">
        <f>IFERROR(IF(VLOOKUP($A117,'Annex 2 EHV charges'!$A:$O,9,FALSE)=0,"",VLOOKUP($A117,'Annex 2 EHV charges'!$A:$O,9,FALSE)),"")</f>
        <v>13.59</v>
      </c>
      <c r="G117" s="157">
        <f>IFERROR(IF(VLOOKUP($A117,'Annex 2 EHV charges'!$A:$O,10,FALSE)=0,"",VLOOKUP($A117,'Annex 2 EHV charges'!$A:$O,10,FALSE)),"")</f>
        <v>1.67</v>
      </c>
      <c r="H117" s="157">
        <f>IFERROR(IF(VLOOKUP($A117,'Annex 2 EHV charges'!$A:$O,11,FALSE)=0,"",VLOOKUP($A117,'Annex 2 EHV charges'!$A:$O,11,FALSE)),"")</f>
        <v>1.67</v>
      </c>
    </row>
    <row r="118" spans="1:8" x14ac:dyDescent="0.2">
      <c r="A118" s="153">
        <f t="array" ref="A118">IFERROR(INDEX('Annex 2 EHV charges'!$A$11:$A$302, MATCH(0, IF(ISBLANK('Annex 2 EHV charges'!$A$11:$A$302),1, COUNTIF(A$4:$A117, 'Annex 2 EHV charges'!$A$11:$A$302)), 0)),"")</f>
        <v>627</v>
      </c>
      <c r="B118" s="153">
        <f>IF($A118="","",VLOOKUP($A118,'Annex 2 EHV charges'!$A:$O,2,0))</f>
        <v>627</v>
      </c>
      <c r="C118" s="154">
        <f>IF($A118="","",VLOOKUP($A118,'Annex 2 EHV charges'!$A:$O,3,0))</f>
        <v>2200040979020</v>
      </c>
      <c r="D118" s="153" t="str">
        <f>IF($A118="","",VLOOKUP($A118,'Annex 2 EHV charges'!$A:$O,7,0))</f>
        <v>Chelson</v>
      </c>
      <c r="E118" s="155">
        <f>IFERROR(IF(VLOOKUP($A118,'Annex 2 EHV charges'!$A:$O,8,FALSE)=0,"",VLOOKUP($A118,'Annex 2 EHV charges'!$A:$O,8,FALSE)),"")</f>
        <v>0.96899999999999997</v>
      </c>
      <c r="F118" s="156">
        <f>IFERROR(IF(VLOOKUP($A118,'Annex 2 EHV charges'!$A:$O,9,FALSE)=0,"",VLOOKUP($A118,'Annex 2 EHV charges'!$A:$O,9,FALSE)),"")</f>
        <v>14.43</v>
      </c>
      <c r="G118" s="157">
        <f>IFERROR(IF(VLOOKUP($A118,'Annex 2 EHV charges'!$A:$O,10,FALSE)=0,"",VLOOKUP($A118,'Annex 2 EHV charges'!$A:$O,10,FALSE)),"")</f>
        <v>1.19</v>
      </c>
      <c r="H118" s="157">
        <f>IFERROR(IF(VLOOKUP($A118,'Annex 2 EHV charges'!$A:$O,11,FALSE)=0,"",VLOOKUP($A118,'Annex 2 EHV charges'!$A:$O,11,FALSE)),"")</f>
        <v>1.19</v>
      </c>
    </row>
    <row r="119" spans="1:8" x14ac:dyDescent="0.2">
      <c r="A119" s="153">
        <f t="array" ref="A119">IFERROR(INDEX('Annex 2 EHV charges'!$A$11:$A$302, MATCH(0, IF(ISBLANK('Annex 2 EHV charges'!$A$11:$A$302),1, COUNTIF(A$4:$A118, 'Annex 2 EHV charges'!$A$11:$A$302)), 0)),"")</f>
        <v>628</v>
      </c>
      <c r="B119" s="153">
        <f>IF($A119="","",VLOOKUP($A119,'Annex 2 EHV charges'!$A:$O,2,0))</f>
        <v>628</v>
      </c>
      <c r="C119" s="154">
        <f>IF($A119="","",VLOOKUP($A119,'Annex 2 EHV charges'!$A:$O,3,0))</f>
        <v>2200041957685</v>
      </c>
      <c r="D119" s="153" t="str">
        <f>IF($A119="","",VLOOKUP($A119,'Annex 2 EHV charges'!$A:$O,7,0))</f>
        <v>Darracott</v>
      </c>
      <c r="E119" s="155">
        <f>IFERROR(IF(VLOOKUP($A119,'Annex 2 EHV charges'!$A:$O,8,FALSE)=0,"",VLOOKUP($A119,'Annex 2 EHV charges'!$A:$O,8,FALSE)),"")</f>
        <v>0.56899999999999995</v>
      </c>
      <c r="F119" s="156">
        <f>IFERROR(IF(VLOOKUP($A119,'Annex 2 EHV charges'!$A:$O,9,FALSE)=0,"",VLOOKUP($A119,'Annex 2 EHV charges'!$A:$O,9,FALSE)),"")</f>
        <v>25.89</v>
      </c>
      <c r="G119" s="157">
        <f>IFERROR(IF(VLOOKUP($A119,'Annex 2 EHV charges'!$A:$O,10,FALSE)=0,"",VLOOKUP($A119,'Annex 2 EHV charges'!$A:$O,10,FALSE)),"")</f>
        <v>2.3199999999999998</v>
      </c>
      <c r="H119" s="157">
        <f>IFERROR(IF(VLOOKUP($A119,'Annex 2 EHV charges'!$A:$O,11,FALSE)=0,"",VLOOKUP($A119,'Annex 2 EHV charges'!$A:$O,11,FALSE)),"")</f>
        <v>2.3199999999999998</v>
      </c>
    </row>
    <row r="120" spans="1:8" x14ac:dyDescent="0.2">
      <c r="A120" s="153">
        <f t="array" ref="A120">IFERROR(INDEX('Annex 2 EHV charges'!$A$11:$A$302, MATCH(0, IF(ISBLANK('Annex 2 EHV charges'!$A$11:$A$302),1, COUNTIF(A$4:$A119, 'Annex 2 EHV charges'!$A$11:$A$302)), 0)),"")</f>
        <v>629</v>
      </c>
      <c r="B120" s="153">
        <f>IF($A120="","",VLOOKUP($A120,'Annex 2 EHV charges'!$A:$O,2,0))</f>
        <v>629</v>
      </c>
      <c r="C120" s="154">
        <f>IF($A120="","",VLOOKUP($A120,'Annex 2 EHV charges'!$A:$O,3,0))</f>
        <v>2200040164245</v>
      </c>
      <c r="D120" s="153" t="str">
        <f>IF($A120="","",VLOOKUP($A120,'Annex 2 EHV charges'!$A:$O,7,0))</f>
        <v>Bears Down</v>
      </c>
      <c r="E120" s="155">
        <f>IFERROR(IF(VLOOKUP($A120,'Annex 2 EHV charges'!$A:$O,8,FALSE)=0,"",VLOOKUP($A120,'Annex 2 EHV charges'!$A:$O,8,FALSE)),"")</f>
        <v>0.223</v>
      </c>
      <c r="F120" s="156">
        <f>IFERROR(IF(VLOOKUP($A120,'Annex 2 EHV charges'!$A:$O,9,FALSE)=0,"",VLOOKUP($A120,'Annex 2 EHV charges'!$A:$O,9,FALSE)),"")</f>
        <v>1.77</v>
      </c>
      <c r="G120" s="157">
        <f>IFERROR(IF(VLOOKUP($A120,'Annex 2 EHV charges'!$A:$O,10,FALSE)=0,"",VLOOKUP($A120,'Annex 2 EHV charges'!$A:$O,10,FALSE)),"")</f>
        <v>1.41</v>
      </c>
      <c r="H120" s="157">
        <f>IFERROR(IF(VLOOKUP($A120,'Annex 2 EHV charges'!$A:$O,11,FALSE)=0,"",VLOOKUP($A120,'Annex 2 EHV charges'!$A:$O,11,FALSE)),"")</f>
        <v>1.41</v>
      </c>
    </row>
    <row r="121" spans="1:8" x14ac:dyDescent="0.2">
      <c r="A121" s="153">
        <f t="array" ref="A121">IFERROR(INDEX('Annex 2 EHV charges'!$A$11:$A$302, MATCH(0, IF(ISBLANK('Annex 2 EHV charges'!$A$11:$A$302),1, COUNTIF(A$4:$A120, 'Annex 2 EHV charges'!$A$11:$A$302)), 0)),"")</f>
        <v>632</v>
      </c>
      <c r="B121" s="153">
        <f>IF($A121="","",VLOOKUP($A121,'Annex 2 EHV charges'!$A:$O,2,0))</f>
        <v>632</v>
      </c>
      <c r="C121" s="154">
        <f>IF($A121="","",VLOOKUP($A121,'Annex 2 EHV charges'!$A:$O,3,0))</f>
        <v>2200040473921</v>
      </c>
      <c r="D121" s="153" t="str">
        <f>IF($A121="","",VLOOKUP($A121,'Annex 2 EHV charges'!$A:$O,7,0))</f>
        <v>St Day</v>
      </c>
      <c r="E121" s="155">
        <f>IFERROR(IF(VLOOKUP($A121,'Annex 2 EHV charges'!$A:$O,8,FALSE)=0,"",VLOOKUP($A121,'Annex 2 EHV charges'!$A:$O,8,FALSE)),"")</f>
        <v>0.90200000000000002</v>
      </c>
      <c r="F121" s="156">
        <f>IFERROR(IF(VLOOKUP($A121,'Annex 2 EHV charges'!$A:$O,9,FALSE)=0,"",VLOOKUP($A121,'Annex 2 EHV charges'!$A:$O,9,FALSE)),"")</f>
        <v>28.69</v>
      </c>
      <c r="G121" s="157">
        <f>IFERROR(IF(VLOOKUP($A121,'Annex 2 EHV charges'!$A:$O,10,FALSE)=0,"",VLOOKUP($A121,'Annex 2 EHV charges'!$A:$O,10,FALSE)),"")</f>
        <v>1.36</v>
      </c>
      <c r="H121" s="157">
        <f>IFERROR(IF(VLOOKUP($A121,'Annex 2 EHV charges'!$A:$O,11,FALSE)=0,"",VLOOKUP($A121,'Annex 2 EHV charges'!$A:$O,11,FALSE)),"")</f>
        <v>1.36</v>
      </c>
    </row>
    <row r="122" spans="1:8" x14ac:dyDescent="0.2">
      <c r="A122" s="153">
        <f t="array" ref="A122">IFERROR(INDEX('Annex 2 EHV charges'!$A$11:$A$302, MATCH(0, IF(ISBLANK('Annex 2 EHV charges'!$A$11:$A$302),1, COUNTIF(A$4:$A121, 'Annex 2 EHV charges'!$A$11:$A$302)), 0)),"")</f>
        <v>633</v>
      </c>
      <c r="B122" s="153">
        <f>IF($A122="","",VLOOKUP($A122,'Annex 2 EHV charges'!$A:$O,2,0))</f>
        <v>633</v>
      </c>
      <c r="C122" s="154">
        <f>IF($A122="","",VLOOKUP($A122,'Annex 2 EHV charges'!$A:$O,3,0))</f>
        <v>2200041499771</v>
      </c>
      <c r="D122" s="153" t="str">
        <f>IF($A122="","",VLOOKUP($A122,'Annex 2 EHV charges'!$A:$O,7,0))</f>
        <v>Shooters Bottom</v>
      </c>
      <c r="E122" s="155">
        <f>IFERROR(IF(VLOOKUP($A122,'Annex 2 EHV charges'!$A:$O,8,FALSE)=0,"",VLOOKUP($A122,'Annex 2 EHV charges'!$A:$O,8,FALSE)),"")</f>
        <v>5.806</v>
      </c>
      <c r="F122" s="156">
        <f>IFERROR(IF(VLOOKUP($A122,'Annex 2 EHV charges'!$A:$O,9,FALSE)=0,"",VLOOKUP($A122,'Annex 2 EHV charges'!$A:$O,9,FALSE)),"")</f>
        <v>10.130000000000001</v>
      </c>
      <c r="G122" s="157">
        <f>IFERROR(IF(VLOOKUP($A122,'Annex 2 EHV charges'!$A:$O,10,FALSE)=0,"",VLOOKUP($A122,'Annex 2 EHV charges'!$A:$O,10,FALSE)),"")</f>
        <v>1.7</v>
      </c>
      <c r="H122" s="157">
        <f>IFERROR(IF(VLOOKUP($A122,'Annex 2 EHV charges'!$A:$O,11,FALSE)=0,"",VLOOKUP($A122,'Annex 2 EHV charges'!$A:$O,11,FALSE)),"")</f>
        <v>1.7</v>
      </c>
    </row>
    <row r="123" spans="1:8" x14ac:dyDescent="0.2">
      <c r="A123" s="153">
        <f t="array" ref="A123">IFERROR(INDEX('Annex 2 EHV charges'!$A$11:$A$302, MATCH(0, IF(ISBLANK('Annex 2 EHV charges'!$A$11:$A$302),1, COUNTIF(A$4:$A122, 'Annex 2 EHV charges'!$A$11:$A$302)), 0)),"")</f>
        <v>634</v>
      </c>
      <c r="B123" s="153">
        <f>IF($A123="","",VLOOKUP($A123,'Annex 2 EHV charges'!$A:$O,2,0))</f>
        <v>634</v>
      </c>
      <c r="C123" s="154">
        <f>IF($A123="","",VLOOKUP($A123,'Annex 2 EHV charges'!$A:$O,3,0))</f>
        <v>2200041625596</v>
      </c>
      <c r="D123" s="153" t="str">
        <f>IF($A123="","",VLOOKUP($A123,'Annex 2 EHV charges'!$A:$O,7,0))</f>
        <v>Heathfield</v>
      </c>
      <c r="E123" s="155">
        <f>IFERROR(IF(VLOOKUP($A123,'Annex 2 EHV charges'!$A:$O,8,FALSE)=0,"",VLOOKUP($A123,'Annex 2 EHV charges'!$A:$O,8,FALSE)),"")</f>
        <v>6.3470000000000004</v>
      </c>
      <c r="F123" s="156">
        <f>IFERROR(IF(VLOOKUP($A123,'Annex 2 EHV charges'!$A:$O,9,FALSE)=0,"",VLOOKUP($A123,'Annex 2 EHV charges'!$A:$O,9,FALSE)),"")</f>
        <v>19.89</v>
      </c>
      <c r="G123" s="157">
        <f>IFERROR(IF(VLOOKUP($A123,'Annex 2 EHV charges'!$A:$O,10,FALSE)=0,"",VLOOKUP($A123,'Annex 2 EHV charges'!$A:$O,10,FALSE)),"")</f>
        <v>1.99</v>
      </c>
      <c r="H123" s="157">
        <f>IFERROR(IF(VLOOKUP($A123,'Annex 2 EHV charges'!$A:$O,11,FALSE)=0,"",VLOOKUP($A123,'Annex 2 EHV charges'!$A:$O,11,FALSE)),"")</f>
        <v>1.99</v>
      </c>
    </row>
    <row r="124" spans="1:8" x14ac:dyDescent="0.2">
      <c r="A124" s="153">
        <f t="array" ref="A124">IFERROR(INDEX('Annex 2 EHV charges'!$A$11:$A$302, MATCH(0, IF(ISBLANK('Annex 2 EHV charges'!$A$11:$A$302),1, COUNTIF(A$4:$A123, 'Annex 2 EHV charges'!$A$11:$A$302)), 0)),"")</f>
        <v>635</v>
      </c>
      <c r="B124" s="153">
        <f>IF($A124="","",VLOOKUP($A124,'Annex 2 EHV charges'!$A:$O,2,0))</f>
        <v>635</v>
      </c>
      <c r="C124" s="154">
        <f>IF($A124="","",VLOOKUP($A124,'Annex 2 EHV charges'!$A:$O,3,0))</f>
        <v>2200041845860</v>
      </c>
      <c r="D124" s="153" t="str">
        <f>IF($A124="","",VLOOKUP($A124,'Annex 2 EHV charges'!$A:$O,7,0))</f>
        <v>Goonhilly</v>
      </c>
      <c r="E124" s="155" t="str">
        <f>IFERROR(IF(VLOOKUP($A124,'Annex 2 EHV charges'!$A:$O,8,FALSE)=0,"",VLOOKUP($A124,'Annex 2 EHV charges'!$A:$O,8,FALSE)),"")</f>
        <v/>
      </c>
      <c r="F124" s="156">
        <f>IFERROR(IF(VLOOKUP($A124,'Annex 2 EHV charges'!$A:$O,9,FALSE)=0,"",VLOOKUP($A124,'Annex 2 EHV charges'!$A:$O,9,FALSE)),"")</f>
        <v>7.14</v>
      </c>
      <c r="G124" s="157">
        <f>IFERROR(IF(VLOOKUP($A124,'Annex 2 EHV charges'!$A:$O,10,FALSE)=0,"",VLOOKUP($A124,'Annex 2 EHV charges'!$A:$O,10,FALSE)),"")</f>
        <v>1.63</v>
      </c>
      <c r="H124" s="157">
        <f>IFERROR(IF(VLOOKUP($A124,'Annex 2 EHV charges'!$A:$O,11,FALSE)=0,"",VLOOKUP($A124,'Annex 2 EHV charges'!$A:$O,11,FALSE)),"")</f>
        <v>1.63</v>
      </c>
    </row>
    <row r="125" spans="1:8" x14ac:dyDescent="0.2">
      <c r="A125" s="153">
        <f t="array" ref="A125">IFERROR(INDEX('Annex 2 EHV charges'!$A$11:$A$302, MATCH(0, IF(ISBLANK('Annex 2 EHV charges'!$A$11:$A$302),1, COUNTIF(A$4:$A124, 'Annex 2 EHV charges'!$A$11:$A$302)), 0)),"")</f>
        <v>636</v>
      </c>
      <c r="B125" s="153">
        <f>IF($A125="","",VLOOKUP($A125,'Annex 2 EHV charges'!$A:$O,2,0))</f>
        <v>636</v>
      </c>
      <c r="C125" s="154">
        <f>IF($A125="","",VLOOKUP($A125,'Annex 2 EHV charges'!$A:$O,3,0))</f>
        <v>2200041786674</v>
      </c>
      <c r="D125" s="153" t="str">
        <f>IF($A125="","",VLOOKUP($A125,'Annex 2 EHV charges'!$A:$O,7,0))</f>
        <v>Delabole</v>
      </c>
      <c r="E125" s="155">
        <f>IFERROR(IF(VLOOKUP($A125,'Annex 2 EHV charges'!$A:$O,8,FALSE)=0,"",VLOOKUP($A125,'Annex 2 EHV charges'!$A:$O,8,FALSE)),"")</f>
        <v>0.51400000000000001</v>
      </c>
      <c r="F125" s="156">
        <f>IFERROR(IF(VLOOKUP($A125,'Annex 2 EHV charges'!$A:$O,9,FALSE)=0,"",VLOOKUP($A125,'Annex 2 EHV charges'!$A:$O,9,FALSE)),"")</f>
        <v>11.17</v>
      </c>
      <c r="G125" s="157">
        <f>IFERROR(IF(VLOOKUP($A125,'Annex 2 EHV charges'!$A:$O,10,FALSE)=0,"",VLOOKUP($A125,'Annex 2 EHV charges'!$A:$O,10,FALSE)),"")</f>
        <v>2.29</v>
      </c>
      <c r="H125" s="157">
        <f>IFERROR(IF(VLOOKUP($A125,'Annex 2 EHV charges'!$A:$O,11,FALSE)=0,"",VLOOKUP($A125,'Annex 2 EHV charges'!$A:$O,11,FALSE)),"")</f>
        <v>2.29</v>
      </c>
    </row>
    <row r="126" spans="1:8" x14ac:dyDescent="0.2">
      <c r="A126" s="153">
        <f t="array" ref="A126">IFERROR(INDEX('Annex 2 EHV charges'!$A$11:$A$302, MATCH(0, IF(ISBLANK('Annex 2 EHV charges'!$A$11:$A$302),1, COUNTIF(A$4:$A125, 'Annex 2 EHV charges'!$A$11:$A$302)), 0)),"")</f>
        <v>637</v>
      </c>
      <c r="B126" s="153">
        <f>IF($A126="","",VLOOKUP($A126,'Annex 2 EHV charges'!$A:$O,2,0))</f>
        <v>637</v>
      </c>
      <c r="C126" s="154">
        <f>IF($A126="","",VLOOKUP($A126,'Annex 2 EHV charges'!$A:$O,3,0))</f>
        <v>2200041930489</v>
      </c>
      <c r="D126" s="153" t="str">
        <f>IF($A126="","",VLOOKUP($A126,'Annex 2 EHV charges'!$A:$O,7,0))</f>
        <v>Fullabrook</v>
      </c>
      <c r="E126" s="155" t="str">
        <f>IFERROR(IF(VLOOKUP($A126,'Annex 2 EHV charges'!$A:$O,8,FALSE)=0,"",VLOOKUP($A126,'Annex 2 EHV charges'!$A:$O,8,FALSE)),"")</f>
        <v/>
      </c>
      <c r="F126" s="156">
        <f>IFERROR(IF(VLOOKUP($A126,'Annex 2 EHV charges'!$A:$O,9,FALSE)=0,"",VLOOKUP($A126,'Annex 2 EHV charges'!$A:$O,9,FALSE)),"")</f>
        <v>355.92</v>
      </c>
      <c r="G126" s="157">
        <f>IFERROR(IF(VLOOKUP($A126,'Annex 2 EHV charges'!$A:$O,10,FALSE)=0,"",VLOOKUP($A126,'Annex 2 EHV charges'!$A:$O,10,FALSE)),"")</f>
        <v>1.52</v>
      </c>
      <c r="H126" s="157">
        <f>IFERROR(IF(VLOOKUP($A126,'Annex 2 EHV charges'!$A:$O,11,FALSE)=0,"",VLOOKUP($A126,'Annex 2 EHV charges'!$A:$O,11,FALSE)),"")</f>
        <v>1.52</v>
      </c>
    </row>
    <row r="127" spans="1:8" x14ac:dyDescent="0.2">
      <c r="A127" s="153">
        <f t="array" ref="A127">IFERROR(INDEX('Annex 2 EHV charges'!$A$11:$A$302, MATCH(0, IF(ISBLANK('Annex 2 EHV charges'!$A$11:$A$302),1, COUNTIF(A$4:$A126, 'Annex 2 EHV charges'!$A$11:$A$302)), 0)),"")</f>
        <v>638</v>
      </c>
      <c r="B127" s="153">
        <f>IF($A127="","",VLOOKUP($A127,'Annex 2 EHV charges'!$A:$O,2,0))</f>
        <v>638</v>
      </c>
      <c r="C127" s="154">
        <f>IF($A127="","",VLOOKUP($A127,'Annex 2 EHV charges'!$A:$O,3,0))</f>
        <v>2200042385300</v>
      </c>
      <c r="D127" s="153" t="str">
        <f>IF($A127="","",VLOOKUP($A127,'Annex 2 EHV charges'!$A:$O,7,0))</f>
        <v>Hemerdon Mine</v>
      </c>
      <c r="E127" s="155">
        <f>IFERROR(IF(VLOOKUP($A127,'Annex 2 EHV charges'!$A:$O,8,FALSE)=0,"",VLOOKUP($A127,'Annex 2 EHV charges'!$A:$O,8,FALSE)),"")</f>
        <v>1.6930000000000001</v>
      </c>
      <c r="F127" s="156">
        <f>IFERROR(IF(VLOOKUP($A127,'Annex 2 EHV charges'!$A:$O,9,FALSE)=0,"",VLOOKUP($A127,'Annex 2 EHV charges'!$A:$O,9,FALSE)),"")</f>
        <v>403.32</v>
      </c>
      <c r="G127" s="157">
        <f>IFERROR(IF(VLOOKUP($A127,'Annex 2 EHV charges'!$A:$O,10,FALSE)=0,"",VLOOKUP($A127,'Annex 2 EHV charges'!$A:$O,10,FALSE)),"")</f>
        <v>4.9400000000000004</v>
      </c>
      <c r="H127" s="157">
        <f>IFERROR(IF(VLOOKUP($A127,'Annex 2 EHV charges'!$A:$O,11,FALSE)=0,"",VLOOKUP($A127,'Annex 2 EHV charges'!$A:$O,11,FALSE)),"")</f>
        <v>4.9400000000000004</v>
      </c>
    </row>
    <row r="128" spans="1:8" x14ac:dyDescent="0.2">
      <c r="A128" s="153">
        <f t="array" ref="A128">IFERROR(INDEX('Annex 2 EHV charges'!$A$11:$A$302, MATCH(0, IF(ISBLANK('Annex 2 EHV charges'!$A$11:$A$302),1, COUNTIF(A$4:$A127, 'Annex 2 EHV charges'!$A$11:$A$302)), 0)),"")</f>
        <v>639</v>
      </c>
      <c r="B128" s="153">
        <f>IF($A128="","",VLOOKUP($A128,'Annex 2 EHV charges'!$A:$O,2,0))</f>
        <v>639</v>
      </c>
      <c r="C128" s="154">
        <f>IF($A128="","",VLOOKUP($A128,'Annex 2 EHV charges'!$A:$O,3,0))</f>
        <v>2200042142094</v>
      </c>
      <c r="D128" s="153" t="str">
        <f>IF($A128="","",VLOOKUP($A128,'Annex 2 EHV charges'!$A:$O,7,0))</f>
        <v>Trenoweth Farm</v>
      </c>
      <c r="E128" s="155">
        <f>IFERROR(IF(VLOOKUP($A128,'Annex 2 EHV charges'!$A:$O,8,FALSE)=0,"",VLOOKUP($A128,'Annex 2 EHV charges'!$A:$O,8,FALSE)),"")</f>
        <v>1.0229999999999999</v>
      </c>
      <c r="F128" s="156">
        <f>IFERROR(IF(VLOOKUP($A128,'Annex 2 EHV charges'!$A:$O,9,FALSE)=0,"",VLOOKUP($A128,'Annex 2 EHV charges'!$A:$O,9,FALSE)),"")</f>
        <v>2.88</v>
      </c>
      <c r="G128" s="157">
        <f>IFERROR(IF(VLOOKUP($A128,'Annex 2 EHV charges'!$A:$O,10,FALSE)=0,"",VLOOKUP($A128,'Annex 2 EHV charges'!$A:$O,10,FALSE)),"")</f>
        <v>5.41</v>
      </c>
      <c r="H128" s="157">
        <f>IFERROR(IF(VLOOKUP($A128,'Annex 2 EHV charges'!$A:$O,11,FALSE)=0,"",VLOOKUP($A128,'Annex 2 EHV charges'!$A:$O,11,FALSE)),"")</f>
        <v>5.41</v>
      </c>
    </row>
    <row r="129" spans="1:8" ht="25.5" x14ac:dyDescent="0.2">
      <c r="A129" s="153">
        <f t="array" ref="A129">IFERROR(INDEX('Annex 2 EHV charges'!$A$11:$A$302, MATCH(0, IF(ISBLANK('Annex 2 EHV charges'!$A$11:$A$302),1, COUNTIF(A$4:$A128, 'Annex 2 EHV charges'!$A$11:$A$302)), 0)),"")</f>
        <v>640</v>
      </c>
      <c r="B129" s="153">
        <f>IF($A129="","",VLOOKUP($A129,'Annex 2 EHV charges'!$A:$O,2,0))</f>
        <v>640</v>
      </c>
      <c r="C129" s="154" t="str">
        <f>IF($A129="","",VLOOKUP($A129,'Annex 2 EHV charges'!$A:$O,3,0))</f>
        <v>2200030348639
2200040237104</v>
      </c>
      <c r="D129" s="153" t="str">
        <f>IF($A129="","",VLOOKUP($A129,'Annex 2 EHV charges'!$A:$O,7,0))</f>
        <v>Rolls Royce TT</v>
      </c>
      <c r="E129" s="155">
        <f>IFERROR(IF(VLOOKUP($A129,'Annex 2 EHV charges'!$A:$O,8,FALSE)=0,"",VLOOKUP($A129,'Annex 2 EHV charges'!$A:$O,8,FALSE)),"")</f>
        <v>0.84499999999999997</v>
      </c>
      <c r="F129" s="156">
        <f>IFERROR(IF(VLOOKUP($A129,'Annex 2 EHV charges'!$A:$O,9,FALSE)=0,"",VLOOKUP($A129,'Annex 2 EHV charges'!$A:$O,9,FALSE)),"")</f>
        <v>102.03</v>
      </c>
      <c r="G129" s="157">
        <f>IFERROR(IF(VLOOKUP($A129,'Annex 2 EHV charges'!$A:$O,10,FALSE)=0,"",VLOOKUP($A129,'Annex 2 EHV charges'!$A:$O,10,FALSE)),"")</f>
        <v>1.03</v>
      </c>
      <c r="H129" s="157">
        <f>IFERROR(IF(VLOOKUP($A129,'Annex 2 EHV charges'!$A:$O,11,FALSE)=0,"",VLOOKUP($A129,'Annex 2 EHV charges'!$A:$O,11,FALSE)),"")</f>
        <v>1.03</v>
      </c>
    </row>
    <row r="130" spans="1:8" x14ac:dyDescent="0.2">
      <c r="A130" s="153">
        <f t="array" ref="A130">IFERROR(INDEX('Annex 2 EHV charges'!$A$11:$A$302, MATCH(0, IF(ISBLANK('Annex 2 EHV charges'!$A$11:$A$302),1, COUNTIF(A$4:$A129, 'Annex 2 EHV charges'!$A$11:$A$302)), 0)),"")</f>
        <v>642</v>
      </c>
      <c r="B130" s="153">
        <f>IF($A130="","",VLOOKUP($A130,'Annex 2 EHV charges'!$A:$O,2,0))</f>
        <v>642</v>
      </c>
      <c r="C130" s="154">
        <f>IF($A130="","",VLOOKUP($A130,'Annex 2 EHV charges'!$A:$O,3,0))</f>
        <v>2200042142439</v>
      </c>
      <c r="D130" s="153" t="str">
        <f>IF($A130="","",VLOOKUP($A130,'Annex 2 EHV charges'!$A:$O,7,0))</f>
        <v>Woodland Barton PV 33kV Gen</v>
      </c>
      <c r="E130" s="155">
        <f>IFERROR(IF(VLOOKUP($A130,'Annex 2 EHV charges'!$A:$O,8,FALSE)=0,"",VLOOKUP($A130,'Annex 2 EHV charges'!$A:$O,8,FALSE)),"")</f>
        <v>0.98199999999999998</v>
      </c>
      <c r="F130" s="156">
        <f>IFERROR(IF(VLOOKUP($A130,'Annex 2 EHV charges'!$A:$O,9,FALSE)=0,"",VLOOKUP($A130,'Annex 2 EHV charges'!$A:$O,9,FALSE)),"")</f>
        <v>8.84</v>
      </c>
      <c r="G130" s="157">
        <f>IFERROR(IF(VLOOKUP($A130,'Annex 2 EHV charges'!$A:$O,10,FALSE)=0,"",VLOOKUP($A130,'Annex 2 EHV charges'!$A:$O,10,FALSE)),"")</f>
        <v>2.02</v>
      </c>
      <c r="H130" s="157">
        <f>IFERROR(IF(VLOOKUP($A130,'Annex 2 EHV charges'!$A:$O,11,FALSE)=0,"",VLOOKUP($A130,'Annex 2 EHV charges'!$A:$O,11,FALSE)),"")</f>
        <v>2.02</v>
      </c>
    </row>
    <row r="131" spans="1:8" x14ac:dyDescent="0.2">
      <c r="A131" s="153">
        <f t="array" ref="A131">IFERROR(INDEX('Annex 2 EHV charges'!$A$11:$A$302, MATCH(0, IF(ISBLANK('Annex 2 EHV charges'!$A$11:$A$302),1, COUNTIF(A$4:$A130, 'Annex 2 EHV charges'!$A$11:$A$302)), 0)),"")</f>
        <v>643</v>
      </c>
      <c r="B131" s="153">
        <f>IF($A131="","",VLOOKUP($A131,'Annex 2 EHV charges'!$A:$O,2,0))</f>
        <v>643</v>
      </c>
      <c r="C131" s="154">
        <f>IF($A131="","",VLOOKUP($A131,'Annex 2 EHV charges'!$A:$O,3,0))</f>
        <v>2200041978773</v>
      </c>
      <c r="D131" s="153" t="str">
        <f>IF($A131="","",VLOOKUP($A131,'Annex 2 EHV charges'!$A:$O,7,0))</f>
        <v>Manor PV Farm 33kV</v>
      </c>
      <c r="E131" s="155">
        <f>IFERROR(IF(VLOOKUP($A131,'Annex 2 EHV charges'!$A:$O,8,FALSE)=0,"",VLOOKUP($A131,'Annex 2 EHV charges'!$A:$O,8,FALSE)),"")</f>
        <v>1.0009999999999999</v>
      </c>
      <c r="F131" s="156">
        <f>IFERROR(IF(VLOOKUP($A131,'Annex 2 EHV charges'!$A:$O,9,FALSE)=0,"",VLOOKUP($A131,'Annex 2 EHV charges'!$A:$O,9,FALSE)),"")</f>
        <v>3.84</v>
      </c>
      <c r="G131" s="157">
        <f>IFERROR(IF(VLOOKUP($A131,'Annex 2 EHV charges'!$A:$O,10,FALSE)=0,"",VLOOKUP($A131,'Annex 2 EHV charges'!$A:$O,10,FALSE)),"")</f>
        <v>2.41</v>
      </c>
      <c r="H131" s="157">
        <f>IFERROR(IF(VLOOKUP($A131,'Annex 2 EHV charges'!$A:$O,11,FALSE)=0,"",VLOOKUP($A131,'Annex 2 EHV charges'!$A:$O,11,FALSE)),"")</f>
        <v>2.41</v>
      </c>
    </row>
    <row r="132" spans="1:8" x14ac:dyDescent="0.2">
      <c r="A132" s="153">
        <f t="array" ref="A132">IFERROR(INDEX('Annex 2 EHV charges'!$A$11:$A$302, MATCH(0, IF(ISBLANK('Annex 2 EHV charges'!$A$11:$A$302),1, COUNTIF(A$4:$A131, 'Annex 2 EHV charges'!$A$11:$A$302)), 0)),"")</f>
        <v>644</v>
      </c>
      <c r="B132" s="153">
        <f>IF($A132="","",VLOOKUP($A132,'Annex 2 EHV charges'!$A:$O,2,0))</f>
        <v>644</v>
      </c>
      <c r="C132" s="154">
        <f>IF($A132="","",VLOOKUP($A132,'Annex 2 EHV charges'!$A:$O,3,0))</f>
        <v>2200041978852</v>
      </c>
      <c r="D132" s="153" t="str">
        <f>IF($A132="","",VLOOKUP($A132,'Annex 2 EHV charges'!$A:$O,7,0))</f>
        <v>Churchtown Farm PV 33kV</v>
      </c>
      <c r="E132" s="155">
        <f>IFERROR(IF(VLOOKUP($A132,'Annex 2 EHV charges'!$A:$O,8,FALSE)=0,"",VLOOKUP($A132,'Annex 2 EHV charges'!$A:$O,8,FALSE)),"")</f>
        <v>11.629</v>
      </c>
      <c r="F132" s="156">
        <f>IFERROR(IF(VLOOKUP($A132,'Annex 2 EHV charges'!$A:$O,9,FALSE)=0,"",VLOOKUP($A132,'Annex 2 EHV charges'!$A:$O,9,FALSE)),"")</f>
        <v>3.9</v>
      </c>
      <c r="G132" s="157">
        <f>IFERROR(IF(VLOOKUP($A132,'Annex 2 EHV charges'!$A:$O,10,FALSE)=0,"",VLOOKUP($A132,'Annex 2 EHV charges'!$A:$O,10,FALSE)),"")</f>
        <v>2.86</v>
      </c>
      <c r="H132" s="157">
        <f>IFERROR(IF(VLOOKUP($A132,'Annex 2 EHV charges'!$A:$O,11,FALSE)=0,"",VLOOKUP($A132,'Annex 2 EHV charges'!$A:$O,11,FALSE)),"")</f>
        <v>2.86</v>
      </c>
    </row>
    <row r="133" spans="1:8" x14ac:dyDescent="0.2">
      <c r="A133" s="153">
        <f t="array" ref="A133">IFERROR(INDEX('Annex 2 EHV charges'!$A$11:$A$302, MATCH(0, IF(ISBLANK('Annex 2 EHV charges'!$A$11:$A$302),1, COUNTIF(A$4:$A132, 'Annex 2 EHV charges'!$A$11:$A$302)), 0)),"")</f>
        <v>645</v>
      </c>
      <c r="B133" s="153">
        <f>IF($A133="","",VLOOKUP($A133,'Annex 2 EHV charges'!$A:$O,2,0))</f>
        <v>645</v>
      </c>
      <c r="C133" s="154">
        <f>IF($A133="","",VLOOKUP($A133,'Annex 2 EHV charges'!$A:$O,3,0))</f>
        <v>2200041978791</v>
      </c>
      <c r="D133" s="153" t="str">
        <f>IF($A133="","",VLOOKUP($A133,'Annex 2 EHV charges'!$A:$O,7,0))</f>
        <v>Trenouth PV 33kV</v>
      </c>
      <c r="E133" s="155">
        <f>IFERROR(IF(VLOOKUP($A133,'Annex 2 EHV charges'!$A:$O,8,FALSE)=0,"",VLOOKUP($A133,'Annex 2 EHV charges'!$A:$O,8,FALSE)),"")</f>
        <v>0.22500000000000001</v>
      </c>
      <c r="F133" s="156">
        <f>IFERROR(IF(VLOOKUP($A133,'Annex 2 EHV charges'!$A:$O,9,FALSE)=0,"",VLOOKUP($A133,'Annex 2 EHV charges'!$A:$O,9,FALSE)),"")</f>
        <v>13.46</v>
      </c>
      <c r="G133" s="157">
        <f>IFERROR(IF(VLOOKUP($A133,'Annex 2 EHV charges'!$A:$O,10,FALSE)=0,"",VLOOKUP($A133,'Annex 2 EHV charges'!$A:$O,10,FALSE)),"")</f>
        <v>2.06</v>
      </c>
      <c r="H133" s="157">
        <f>IFERROR(IF(VLOOKUP($A133,'Annex 2 EHV charges'!$A:$O,11,FALSE)=0,"",VLOOKUP($A133,'Annex 2 EHV charges'!$A:$O,11,FALSE)),"")</f>
        <v>2.06</v>
      </c>
    </row>
    <row r="134" spans="1:8" x14ac:dyDescent="0.2">
      <c r="A134" s="153">
        <f t="array" ref="A134">IFERROR(INDEX('Annex 2 EHV charges'!$A$11:$A$302, MATCH(0, IF(ISBLANK('Annex 2 EHV charges'!$A$11:$A$302),1, COUNTIF(A$4:$A133, 'Annex 2 EHV charges'!$A$11:$A$302)), 0)),"")</f>
        <v>647</v>
      </c>
      <c r="B134" s="153">
        <f>IF($A134="","",VLOOKUP($A134,'Annex 2 EHV charges'!$A:$O,2,0))</f>
        <v>647</v>
      </c>
      <c r="C134" s="154">
        <f>IF($A134="","",VLOOKUP($A134,'Annex 2 EHV charges'!$A:$O,3,0))</f>
        <v>2200041979874</v>
      </c>
      <c r="D134" s="153" t="str">
        <f>IF($A134="","",VLOOKUP($A134,'Annex 2 EHV charges'!$A:$O,7,0))</f>
        <v>Howton Farm PV 33kV</v>
      </c>
      <c r="E134" s="155">
        <f>IFERROR(IF(VLOOKUP($A134,'Annex 2 EHV charges'!$A:$O,8,FALSE)=0,"",VLOOKUP($A134,'Annex 2 EHV charges'!$A:$O,8,FALSE)),"")</f>
        <v>0.77600000000000002</v>
      </c>
      <c r="F134" s="156">
        <f>IFERROR(IF(VLOOKUP($A134,'Annex 2 EHV charges'!$A:$O,9,FALSE)=0,"",VLOOKUP($A134,'Annex 2 EHV charges'!$A:$O,9,FALSE)),"")</f>
        <v>3.8</v>
      </c>
      <c r="G134" s="157">
        <f>IFERROR(IF(VLOOKUP($A134,'Annex 2 EHV charges'!$A:$O,10,FALSE)=0,"",VLOOKUP($A134,'Annex 2 EHV charges'!$A:$O,10,FALSE)),"")</f>
        <v>3.3</v>
      </c>
      <c r="H134" s="157">
        <f>IFERROR(IF(VLOOKUP($A134,'Annex 2 EHV charges'!$A:$O,11,FALSE)=0,"",VLOOKUP($A134,'Annex 2 EHV charges'!$A:$O,11,FALSE)),"")</f>
        <v>3.3</v>
      </c>
    </row>
    <row r="135" spans="1:8" x14ac:dyDescent="0.2">
      <c r="A135" s="153">
        <f t="array" ref="A135">IFERROR(INDEX('Annex 2 EHV charges'!$A$11:$A$302, MATCH(0, IF(ISBLANK('Annex 2 EHV charges'!$A$11:$A$302),1, COUNTIF(A$4:$A134, 'Annex 2 EHV charges'!$A$11:$A$302)), 0)),"")</f>
        <v>649</v>
      </c>
      <c r="B135" s="153">
        <f>IF($A135="","",VLOOKUP($A135,'Annex 2 EHV charges'!$A:$O,2,0))</f>
        <v>649</v>
      </c>
      <c r="C135" s="154">
        <f>IF($A135="","",VLOOKUP($A135,'Annex 2 EHV charges'!$A:$O,3,0))</f>
        <v>2200042682406</v>
      </c>
      <c r="D135" s="153" t="str">
        <f>IF($A135="","",VLOOKUP($A135,'Annex 2 EHV charges'!$A:$O,7,0))</f>
        <v xml:space="preserve">Newton Downs Farm </v>
      </c>
      <c r="E135" s="155">
        <f>IFERROR(IF(VLOOKUP($A135,'Annex 2 EHV charges'!$A:$O,8,FALSE)=0,"",VLOOKUP($A135,'Annex 2 EHV charges'!$A:$O,8,FALSE)),"")</f>
        <v>1.6359999999999999</v>
      </c>
      <c r="F135" s="156">
        <f>IFERROR(IF(VLOOKUP($A135,'Annex 2 EHV charges'!$A:$O,9,FALSE)=0,"",VLOOKUP($A135,'Annex 2 EHV charges'!$A:$O,9,FALSE)),"")</f>
        <v>37.979999999999997</v>
      </c>
      <c r="G135" s="157">
        <f>IFERROR(IF(VLOOKUP($A135,'Annex 2 EHV charges'!$A:$O,10,FALSE)=0,"",VLOOKUP($A135,'Annex 2 EHV charges'!$A:$O,10,FALSE)),"")</f>
        <v>2.54</v>
      </c>
      <c r="H135" s="157">
        <f>IFERROR(IF(VLOOKUP($A135,'Annex 2 EHV charges'!$A:$O,11,FALSE)=0,"",VLOOKUP($A135,'Annex 2 EHV charges'!$A:$O,11,FALSE)),"")</f>
        <v>2.54</v>
      </c>
    </row>
    <row r="136" spans="1:8" ht="25.5" x14ac:dyDescent="0.2">
      <c r="A136" s="153">
        <f t="array" ref="A136">IFERROR(INDEX('Annex 2 EHV charges'!$A$11:$A$302, MATCH(0, IF(ISBLANK('Annex 2 EHV charges'!$A$11:$A$302),1, COUNTIF(A$4:$A135, 'Annex 2 EHV charges'!$A$11:$A$302)), 0)),"")</f>
        <v>650</v>
      </c>
      <c r="B136" s="153">
        <f>IF($A136="","",VLOOKUP($A136,'Annex 2 EHV charges'!$A:$O,2,0))</f>
        <v>650</v>
      </c>
      <c r="C136" s="154" t="str">
        <f>IF($A136="","",VLOOKUP($A136,'Annex 2 EHV charges'!$A:$O,3,0))</f>
        <v>2200030346906
2200030346998</v>
      </c>
      <c r="D136" s="153" t="str">
        <f>IF($A136="","",VLOOKUP($A136,'Annex 2 EHV charges'!$A:$O,7,0))</f>
        <v>BAE Systems (ROF)</v>
      </c>
      <c r="E136" s="155">
        <f>IFERROR(IF(VLOOKUP($A136,'Annex 2 EHV charges'!$A:$O,8,FALSE)=0,"",VLOOKUP($A136,'Annex 2 EHV charges'!$A:$O,8,FALSE)),"")</f>
        <v>0.56999999999999995</v>
      </c>
      <c r="F136" s="156">
        <f>IFERROR(IF(VLOOKUP($A136,'Annex 2 EHV charges'!$A:$O,9,FALSE)=0,"",VLOOKUP($A136,'Annex 2 EHV charges'!$A:$O,9,FALSE)),"")</f>
        <v>553.82000000000005</v>
      </c>
      <c r="G136" s="157">
        <f>IFERROR(IF(VLOOKUP($A136,'Annex 2 EHV charges'!$A:$O,10,FALSE)=0,"",VLOOKUP($A136,'Annex 2 EHV charges'!$A:$O,10,FALSE)),"")</f>
        <v>1.39</v>
      </c>
      <c r="H136" s="157">
        <f>IFERROR(IF(VLOOKUP($A136,'Annex 2 EHV charges'!$A:$O,11,FALSE)=0,"",VLOOKUP($A136,'Annex 2 EHV charges'!$A:$O,11,FALSE)),"")</f>
        <v>1.39</v>
      </c>
    </row>
    <row r="137" spans="1:8" x14ac:dyDescent="0.2">
      <c r="A137" s="153">
        <f t="array" ref="A137">IFERROR(INDEX('Annex 2 EHV charges'!$A$11:$A$302, MATCH(0, IF(ISBLANK('Annex 2 EHV charges'!$A$11:$A$302),1, COUNTIF(A$4:$A136, 'Annex 2 EHV charges'!$A$11:$A$302)), 0)),"")</f>
        <v>652</v>
      </c>
      <c r="B137" s="153">
        <f>IF($A137="","",VLOOKUP($A137,'Annex 2 EHV charges'!$A:$O,2,0))</f>
        <v>652</v>
      </c>
      <c r="C137" s="154">
        <f>IF($A137="","",VLOOKUP($A137,'Annex 2 EHV charges'!$A:$O,3,0))</f>
        <v>2200041978728</v>
      </c>
      <c r="D137" s="153" t="str">
        <f>IF($A137="","",VLOOKUP($A137,'Annex 2 EHV charges'!$A:$O,7,0))</f>
        <v>East Langford PV 33kV</v>
      </c>
      <c r="E137" s="155">
        <f>IFERROR(IF(VLOOKUP($A137,'Annex 2 EHV charges'!$A:$O,8,FALSE)=0,"",VLOOKUP($A137,'Annex 2 EHV charges'!$A:$O,8,FALSE)),"")</f>
        <v>0.78200000000000003</v>
      </c>
      <c r="F137" s="156">
        <f>IFERROR(IF(VLOOKUP($A137,'Annex 2 EHV charges'!$A:$O,9,FALSE)=0,"",VLOOKUP($A137,'Annex 2 EHV charges'!$A:$O,9,FALSE)),"")</f>
        <v>4.18</v>
      </c>
      <c r="G137" s="157">
        <f>IFERROR(IF(VLOOKUP($A137,'Annex 2 EHV charges'!$A:$O,10,FALSE)=0,"",VLOOKUP($A137,'Annex 2 EHV charges'!$A:$O,10,FALSE)),"")</f>
        <v>2.95</v>
      </c>
      <c r="H137" s="157">
        <f>IFERROR(IF(VLOOKUP($A137,'Annex 2 EHV charges'!$A:$O,11,FALSE)=0,"",VLOOKUP($A137,'Annex 2 EHV charges'!$A:$O,11,FALSE)),"")</f>
        <v>2.95</v>
      </c>
    </row>
    <row r="138" spans="1:8" x14ac:dyDescent="0.2">
      <c r="A138" s="153">
        <f t="array" ref="A138">IFERROR(INDEX('Annex 2 EHV charges'!$A$11:$A$302, MATCH(0, IF(ISBLANK('Annex 2 EHV charges'!$A$11:$A$302),1, COUNTIF(A$4:$A137, 'Annex 2 EHV charges'!$A$11:$A$302)), 0)),"")</f>
        <v>653</v>
      </c>
      <c r="B138" s="153">
        <f>IF($A138="","",VLOOKUP($A138,'Annex 2 EHV charges'!$A:$O,2,0))</f>
        <v>653</v>
      </c>
      <c r="C138" s="154">
        <f>IF($A138="","",VLOOKUP($A138,'Annex 2 EHV charges'!$A:$O,3,0))</f>
        <v>2200042194279</v>
      </c>
      <c r="D138" s="153" t="str">
        <f>IF($A138="","",VLOOKUP($A138,'Annex 2 EHV charges'!$A:$O,7,0))</f>
        <v>NINNIS PV 33kV Gen</v>
      </c>
      <c r="E138" s="155">
        <f>IFERROR(IF(VLOOKUP($A138,'Annex 2 EHV charges'!$A:$O,8,FALSE)=0,"",VLOOKUP($A138,'Annex 2 EHV charges'!$A:$O,8,FALSE)),"")</f>
        <v>1.0049999999999999</v>
      </c>
      <c r="F138" s="156">
        <f>IFERROR(IF(VLOOKUP($A138,'Annex 2 EHV charges'!$A:$O,9,FALSE)=0,"",VLOOKUP($A138,'Annex 2 EHV charges'!$A:$O,9,FALSE)),"")</f>
        <v>6.58</v>
      </c>
      <c r="G138" s="157">
        <f>IFERROR(IF(VLOOKUP($A138,'Annex 2 EHV charges'!$A:$O,10,FALSE)=0,"",VLOOKUP($A138,'Annex 2 EHV charges'!$A:$O,10,FALSE)),"")</f>
        <v>1.83</v>
      </c>
      <c r="H138" s="157">
        <f>IFERROR(IF(VLOOKUP($A138,'Annex 2 EHV charges'!$A:$O,11,FALSE)=0,"",VLOOKUP($A138,'Annex 2 EHV charges'!$A:$O,11,FALSE)),"")</f>
        <v>1.83</v>
      </c>
    </row>
    <row r="139" spans="1:8" x14ac:dyDescent="0.2">
      <c r="A139" s="153">
        <f t="array" ref="A139">IFERROR(INDEX('Annex 2 EHV charges'!$A$11:$A$302, MATCH(0, IF(ISBLANK('Annex 2 EHV charges'!$A$11:$A$302),1, COUNTIF(A$4:$A138, 'Annex 2 EHV charges'!$A$11:$A$302)), 0)),"")</f>
        <v>654</v>
      </c>
      <c r="B139" s="153">
        <f>IF($A139="","",VLOOKUP($A139,'Annex 2 EHV charges'!$A:$O,2,0))</f>
        <v>654</v>
      </c>
      <c r="C139" s="154">
        <f>IF($A139="","",VLOOKUP($A139,'Annex 2 EHV charges'!$A:$O,3,0))</f>
        <v>2200042208824</v>
      </c>
      <c r="D139" s="153" t="str">
        <f>IF($A139="","",VLOOKUP($A139,'Annex 2 EHV charges'!$A:$O,7,0))</f>
        <v>Willsland PV 33kV Gen</v>
      </c>
      <c r="E139" s="155">
        <f>IFERROR(IF(VLOOKUP($A139,'Annex 2 EHV charges'!$A:$O,8,FALSE)=0,"",VLOOKUP($A139,'Annex 2 EHV charges'!$A:$O,8,FALSE)),"")</f>
        <v>0.58799999999999997</v>
      </c>
      <c r="F139" s="156">
        <f>IFERROR(IF(VLOOKUP($A139,'Annex 2 EHV charges'!$A:$O,9,FALSE)=0,"",VLOOKUP($A139,'Annex 2 EHV charges'!$A:$O,9,FALSE)),"")</f>
        <v>4.12</v>
      </c>
      <c r="G139" s="157">
        <f>IFERROR(IF(VLOOKUP($A139,'Annex 2 EHV charges'!$A:$O,10,FALSE)=0,"",VLOOKUP($A139,'Annex 2 EHV charges'!$A:$O,10,FALSE)),"")</f>
        <v>2.79</v>
      </c>
      <c r="H139" s="157">
        <f>IFERROR(IF(VLOOKUP($A139,'Annex 2 EHV charges'!$A:$O,11,FALSE)=0,"",VLOOKUP($A139,'Annex 2 EHV charges'!$A:$O,11,FALSE)),"")</f>
        <v>2.79</v>
      </c>
    </row>
    <row r="140" spans="1:8" x14ac:dyDescent="0.2">
      <c r="A140" s="153">
        <f t="array" ref="A140">IFERROR(INDEX('Annex 2 EHV charges'!$A$11:$A$302, MATCH(0, IF(ISBLANK('Annex 2 EHV charges'!$A$11:$A$302),1, COUNTIF(A$4:$A139, 'Annex 2 EHV charges'!$A$11:$A$302)), 0)),"")</f>
        <v>655</v>
      </c>
      <c r="B140" s="153">
        <f>IF($A140="","",VLOOKUP($A140,'Annex 2 EHV charges'!$A:$O,2,0))</f>
        <v>655</v>
      </c>
      <c r="C140" s="154">
        <f>IF($A140="","",VLOOKUP($A140,'Annex 2 EHV charges'!$A:$O,3,0))</f>
        <v>2200042141151</v>
      </c>
      <c r="D140" s="153" t="str">
        <f>IF($A140="","",VLOOKUP($A140,'Annex 2 EHV charges'!$A:$O,7,0))</f>
        <v>Eastcombe PV 33kV Gen</v>
      </c>
      <c r="E140" s="155">
        <f>IFERROR(IF(VLOOKUP($A140,'Annex 2 EHV charges'!$A:$O,8,FALSE)=0,"",VLOOKUP($A140,'Annex 2 EHV charges'!$A:$O,8,FALSE)),"")</f>
        <v>0.38400000000000001</v>
      </c>
      <c r="F140" s="156">
        <f>IFERROR(IF(VLOOKUP($A140,'Annex 2 EHV charges'!$A:$O,9,FALSE)=0,"",VLOOKUP($A140,'Annex 2 EHV charges'!$A:$O,9,FALSE)),"")</f>
        <v>5.5</v>
      </c>
      <c r="G140" s="157">
        <f>IFERROR(IF(VLOOKUP($A140,'Annex 2 EHV charges'!$A:$O,10,FALSE)=0,"",VLOOKUP($A140,'Annex 2 EHV charges'!$A:$O,10,FALSE)),"")</f>
        <v>2.68</v>
      </c>
      <c r="H140" s="157">
        <f>IFERROR(IF(VLOOKUP($A140,'Annex 2 EHV charges'!$A:$O,11,FALSE)=0,"",VLOOKUP($A140,'Annex 2 EHV charges'!$A:$O,11,FALSE)),"")</f>
        <v>2.68</v>
      </c>
    </row>
    <row r="141" spans="1:8" x14ac:dyDescent="0.2">
      <c r="A141" s="153">
        <f t="array" ref="A141">IFERROR(INDEX('Annex 2 EHV charges'!$A$11:$A$302, MATCH(0, IF(ISBLANK('Annex 2 EHV charges'!$A$11:$A$302),1, COUNTIF(A$4:$A140, 'Annex 2 EHV charges'!$A$11:$A$302)), 0)),"")</f>
        <v>656</v>
      </c>
      <c r="B141" s="153">
        <f>IF($A141="","",VLOOKUP($A141,'Annex 2 EHV charges'!$A:$O,2,0))</f>
        <v>656</v>
      </c>
      <c r="C141" s="154">
        <f>IF($A141="","",VLOOKUP($A141,'Annex 2 EHV charges'!$A:$O,3,0))</f>
        <v>2200042172879</v>
      </c>
      <c r="D141" s="153" t="str">
        <f>IF($A141="","",VLOOKUP($A141,'Annex 2 EHV charges'!$A:$O,7,0))</f>
        <v>Bratton Flemming PV</v>
      </c>
      <c r="E141" s="155">
        <f>IFERROR(IF(VLOOKUP($A141,'Annex 2 EHV charges'!$A:$O,8,FALSE)=0,"",VLOOKUP($A141,'Annex 2 EHV charges'!$A:$O,8,FALSE)),"")</f>
        <v>0.55400000000000005</v>
      </c>
      <c r="F141" s="156">
        <f>IFERROR(IF(VLOOKUP($A141,'Annex 2 EHV charges'!$A:$O,9,FALSE)=0,"",VLOOKUP($A141,'Annex 2 EHV charges'!$A:$O,9,FALSE)),"")</f>
        <v>5.58</v>
      </c>
      <c r="G141" s="157">
        <f>IFERROR(IF(VLOOKUP($A141,'Annex 2 EHV charges'!$A:$O,10,FALSE)=0,"",VLOOKUP($A141,'Annex 2 EHV charges'!$A:$O,10,FALSE)),"")</f>
        <v>2.12</v>
      </c>
      <c r="H141" s="157">
        <f>IFERROR(IF(VLOOKUP($A141,'Annex 2 EHV charges'!$A:$O,11,FALSE)=0,"",VLOOKUP($A141,'Annex 2 EHV charges'!$A:$O,11,FALSE)),"")</f>
        <v>2.12</v>
      </c>
    </row>
    <row r="142" spans="1:8" x14ac:dyDescent="0.2">
      <c r="A142" s="153">
        <f t="array" ref="A142">IFERROR(INDEX('Annex 2 EHV charges'!$A$11:$A$302, MATCH(0, IF(ISBLANK('Annex 2 EHV charges'!$A$11:$A$302),1, COUNTIF(A$4:$A141, 'Annex 2 EHV charges'!$A$11:$A$302)), 0)),"")</f>
        <v>657</v>
      </c>
      <c r="B142" s="153">
        <f>IF($A142="","",VLOOKUP($A142,'Annex 2 EHV charges'!$A:$O,2,0))</f>
        <v>657</v>
      </c>
      <c r="C142" s="154">
        <f>IF($A142="","",VLOOKUP($A142,'Annex 2 EHV charges'!$A:$O,3,0))</f>
        <v>2200042196736</v>
      </c>
      <c r="D142" s="153" t="str">
        <f>IF($A142="","",VLOOKUP($A142,'Annex 2 EHV charges'!$A:$O,7,0))</f>
        <v>Beaford Brook PV</v>
      </c>
      <c r="E142" s="155">
        <f>IFERROR(IF(VLOOKUP($A142,'Annex 2 EHV charges'!$A:$O,8,FALSE)=0,"",VLOOKUP($A142,'Annex 2 EHV charges'!$A:$O,8,FALSE)),"")</f>
        <v>0.58899999999999997</v>
      </c>
      <c r="F142" s="156">
        <f>IFERROR(IF(VLOOKUP($A142,'Annex 2 EHV charges'!$A:$O,9,FALSE)=0,"",VLOOKUP($A142,'Annex 2 EHV charges'!$A:$O,9,FALSE)),"")</f>
        <v>2.81</v>
      </c>
      <c r="G142" s="157">
        <f>IFERROR(IF(VLOOKUP($A142,'Annex 2 EHV charges'!$A:$O,10,FALSE)=0,"",VLOOKUP($A142,'Annex 2 EHV charges'!$A:$O,10,FALSE)),"")</f>
        <v>4.82</v>
      </c>
      <c r="H142" s="157">
        <f>IFERROR(IF(VLOOKUP($A142,'Annex 2 EHV charges'!$A:$O,11,FALSE)=0,"",VLOOKUP($A142,'Annex 2 EHV charges'!$A:$O,11,FALSE)),"")</f>
        <v>4.82</v>
      </c>
    </row>
    <row r="143" spans="1:8" x14ac:dyDescent="0.2">
      <c r="A143" s="153">
        <f t="array" ref="A143">IFERROR(INDEX('Annex 2 EHV charges'!$A$11:$A$302, MATCH(0, IF(ISBLANK('Annex 2 EHV charges'!$A$11:$A$302),1, COUNTIF(A$4:$A142, 'Annex 2 EHV charges'!$A$11:$A$302)), 0)),"")</f>
        <v>658</v>
      </c>
      <c r="B143" s="153">
        <f>IF($A143="","",VLOOKUP($A143,'Annex 2 EHV charges'!$A:$O,2,0))</f>
        <v>658</v>
      </c>
      <c r="C143" s="154">
        <f>IF($A143="","",VLOOKUP($A143,'Annex 2 EHV charges'!$A:$O,3,0))</f>
        <v>2200042206604</v>
      </c>
      <c r="D143" s="153" t="str">
        <f>IF($A143="","",VLOOKUP($A143,'Annex 2 EHV charges'!$A:$O,7,0))</f>
        <v>Park Wall PV</v>
      </c>
      <c r="E143" s="155">
        <f>IFERROR(IF(VLOOKUP($A143,'Annex 2 EHV charges'!$A:$O,8,FALSE)=0,"",VLOOKUP($A143,'Annex 2 EHV charges'!$A:$O,8,FALSE)),"")</f>
        <v>0.48</v>
      </c>
      <c r="F143" s="156">
        <f>IFERROR(IF(VLOOKUP($A143,'Annex 2 EHV charges'!$A:$O,9,FALSE)=0,"",VLOOKUP($A143,'Annex 2 EHV charges'!$A:$O,9,FALSE)),"")</f>
        <v>2.7</v>
      </c>
      <c r="G143" s="157">
        <f>IFERROR(IF(VLOOKUP($A143,'Annex 2 EHV charges'!$A:$O,10,FALSE)=0,"",VLOOKUP($A143,'Annex 2 EHV charges'!$A:$O,10,FALSE)),"")</f>
        <v>2.72</v>
      </c>
      <c r="H143" s="157">
        <f>IFERROR(IF(VLOOKUP($A143,'Annex 2 EHV charges'!$A:$O,11,FALSE)=0,"",VLOOKUP($A143,'Annex 2 EHV charges'!$A:$O,11,FALSE)),"")</f>
        <v>2.72</v>
      </c>
    </row>
    <row r="144" spans="1:8" x14ac:dyDescent="0.2">
      <c r="A144" s="153">
        <f t="array" ref="A144">IFERROR(INDEX('Annex 2 EHV charges'!$A$11:$A$302, MATCH(0, IF(ISBLANK('Annex 2 EHV charges'!$A$11:$A$302),1, COUNTIF(A$4:$A143, 'Annex 2 EHV charges'!$A$11:$A$302)), 0)),"")</f>
        <v>659</v>
      </c>
      <c r="B144" s="153">
        <f>IF($A144="","",VLOOKUP($A144,'Annex 2 EHV charges'!$A:$O,2,0))</f>
        <v>659</v>
      </c>
      <c r="C144" s="154">
        <f>IF($A144="","",VLOOKUP($A144,'Annex 2 EHV charges'!$A:$O,3,0))</f>
        <v>2200042198501</v>
      </c>
      <c r="D144" s="153" t="str">
        <f>IF($A144="","",VLOOKUP($A144,'Annex 2 EHV charges'!$A:$O,7,0))</f>
        <v>Bradford Solar Park</v>
      </c>
      <c r="E144" s="155">
        <f>IFERROR(IF(VLOOKUP($A144,'Annex 2 EHV charges'!$A:$O,8,FALSE)=0,"",VLOOKUP($A144,'Annex 2 EHV charges'!$A:$O,8,FALSE)),"")</f>
        <v>0.41699999999999998</v>
      </c>
      <c r="F144" s="156">
        <f>IFERROR(IF(VLOOKUP($A144,'Annex 2 EHV charges'!$A:$O,9,FALSE)=0,"",VLOOKUP($A144,'Annex 2 EHV charges'!$A:$O,9,FALSE)),"")</f>
        <v>18.88</v>
      </c>
      <c r="G144" s="157">
        <f>IFERROR(IF(VLOOKUP($A144,'Annex 2 EHV charges'!$A:$O,10,FALSE)=0,"",VLOOKUP($A144,'Annex 2 EHV charges'!$A:$O,10,FALSE)),"")</f>
        <v>2.0299999999999998</v>
      </c>
      <c r="H144" s="157">
        <f>IFERROR(IF(VLOOKUP($A144,'Annex 2 EHV charges'!$A:$O,11,FALSE)=0,"",VLOOKUP($A144,'Annex 2 EHV charges'!$A:$O,11,FALSE)),"")</f>
        <v>2.0299999999999998</v>
      </c>
    </row>
    <row r="145" spans="1:8" x14ac:dyDescent="0.2">
      <c r="A145" s="153">
        <f t="array" ref="A145">IFERROR(INDEX('Annex 2 EHV charges'!$A$11:$A$302, MATCH(0, IF(ISBLANK('Annex 2 EHV charges'!$A$11:$A$302),1, COUNTIF(A$4:$A144, 'Annex 2 EHV charges'!$A$11:$A$302)), 0)),"")</f>
        <v>662</v>
      </c>
      <c r="B145" s="153">
        <f>IF($A145="","",VLOOKUP($A145,'Annex 2 EHV charges'!$A:$O,2,0))</f>
        <v>662</v>
      </c>
      <c r="C145" s="154">
        <f>IF($A145="","",VLOOKUP($A145,'Annex 2 EHV charges'!$A:$O,3,0))</f>
        <v>2200041982938</v>
      </c>
      <c r="D145" s="153" t="str">
        <f>IF($A145="","",VLOOKUP($A145,'Annex 2 EHV charges'!$A:$O,7,0))</f>
        <v>Causilgey PV 33kV Gen</v>
      </c>
      <c r="E145" s="155">
        <f>IFERROR(IF(VLOOKUP($A145,'Annex 2 EHV charges'!$A:$O,8,FALSE)=0,"",VLOOKUP($A145,'Annex 2 EHV charges'!$A:$O,8,FALSE)),"")</f>
        <v>0.27200000000000002</v>
      </c>
      <c r="F145" s="156">
        <f>IFERROR(IF(VLOOKUP($A145,'Annex 2 EHV charges'!$A:$O,9,FALSE)=0,"",VLOOKUP($A145,'Annex 2 EHV charges'!$A:$O,9,FALSE)),"")</f>
        <v>2.5299999999999998</v>
      </c>
      <c r="G145" s="157">
        <f>IFERROR(IF(VLOOKUP($A145,'Annex 2 EHV charges'!$A:$O,10,FALSE)=0,"",VLOOKUP($A145,'Annex 2 EHV charges'!$A:$O,10,FALSE)),"")</f>
        <v>3.61</v>
      </c>
      <c r="H145" s="157">
        <f>IFERROR(IF(VLOOKUP($A145,'Annex 2 EHV charges'!$A:$O,11,FALSE)=0,"",VLOOKUP($A145,'Annex 2 EHV charges'!$A:$O,11,FALSE)),"")</f>
        <v>3.61</v>
      </c>
    </row>
    <row r="146" spans="1:8" x14ac:dyDescent="0.2">
      <c r="A146" s="153">
        <f t="array" ref="A146">IFERROR(INDEX('Annex 2 EHV charges'!$A$11:$A$302, MATCH(0, IF(ISBLANK('Annex 2 EHV charges'!$A$11:$A$302),1, COUNTIF(A$4:$A145, 'Annex 2 EHV charges'!$A$11:$A$302)), 0)),"")</f>
        <v>663</v>
      </c>
      <c r="B146" s="153">
        <f>IF($A146="","",VLOOKUP($A146,'Annex 2 EHV charges'!$A:$O,2,0))</f>
        <v>663</v>
      </c>
      <c r="C146" s="154">
        <f>IF($A146="","",VLOOKUP($A146,'Annex 2 EHV charges'!$A:$O,3,0))</f>
        <v>2200042042966</v>
      </c>
      <c r="D146" s="153" t="str">
        <f>IF($A146="","",VLOOKUP($A146,'Annex 2 EHV charges'!$A:$O,7,0))</f>
        <v>Beechgrove Farm PV 33kV</v>
      </c>
      <c r="E146" s="155" t="str">
        <f>IFERROR(IF(VLOOKUP($A146,'Annex 2 EHV charges'!$A:$O,8,FALSE)=0,"",VLOOKUP($A146,'Annex 2 EHV charges'!$A:$O,8,FALSE)),"")</f>
        <v/>
      </c>
      <c r="F146" s="156">
        <f>IFERROR(IF(VLOOKUP($A146,'Annex 2 EHV charges'!$A:$O,9,FALSE)=0,"",VLOOKUP($A146,'Annex 2 EHV charges'!$A:$O,9,FALSE)),"")</f>
        <v>1.68</v>
      </c>
      <c r="G146" s="157">
        <f>IFERROR(IF(VLOOKUP($A146,'Annex 2 EHV charges'!$A:$O,10,FALSE)=0,"",VLOOKUP($A146,'Annex 2 EHV charges'!$A:$O,10,FALSE)),"")</f>
        <v>3.23</v>
      </c>
      <c r="H146" s="157">
        <f>IFERROR(IF(VLOOKUP($A146,'Annex 2 EHV charges'!$A:$O,11,FALSE)=0,"",VLOOKUP($A146,'Annex 2 EHV charges'!$A:$O,11,FALSE)),"")</f>
        <v>3.23</v>
      </c>
    </row>
    <row r="147" spans="1:8" x14ac:dyDescent="0.2">
      <c r="A147" s="153">
        <f t="array" ref="A147">IFERROR(INDEX('Annex 2 EHV charges'!$A$11:$A$302, MATCH(0, IF(ISBLANK('Annex 2 EHV charges'!$A$11:$A$302),1, COUNTIF(A$4:$A146, 'Annex 2 EHV charges'!$A$11:$A$302)), 0)),"")</f>
        <v>664</v>
      </c>
      <c r="B147" s="153">
        <f>IF($A147="","",VLOOKUP($A147,'Annex 2 EHV charges'!$A:$O,2,0))</f>
        <v>664</v>
      </c>
      <c r="C147" s="154">
        <f>IF($A147="","",VLOOKUP($A147,'Annex 2 EHV charges'!$A:$O,3,0))</f>
        <v>2200041857484</v>
      </c>
      <c r="D147" s="153" t="str">
        <f>IF($A147="","",VLOOKUP($A147,'Annex 2 EHV charges'!$A:$O,7,0))</f>
        <v>Isles of Scilly</v>
      </c>
      <c r="E147" s="155">
        <f>IFERROR(IF(VLOOKUP($A147,'Annex 2 EHV charges'!$A:$O,8,FALSE)=0,"",VLOOKUP($A147,'Annex 2 EHV charges'!$A:$O,8,FALSE)),"")</f>
        <v>19.215</v>
      </c>
      <c r="F147" s="156">
        <f>IFERROR(IF(VLOOKUP($A147,'Annex 2 EHV charges'!$A:$O,9,FALSE)=0,"",VLOOKUP($A147,'Annex 2 EHV charges'!$A:$O,9,FALSE)),"")</f>
        <v>24.41</v>
      </c>
      <c r="G147" s="157">
        <f>IFERROR(IF(VLOOKUP($A147,'Annex 2 EHV charges'!$A:$O,10,FALSE)=0,"",VLOOKUP($A147,'Annex 2 EHV charges'!$A:$O,10,FALSE)),"")</f>
        <v>1.86</v>
      </c>
      <c r="H147" s="157">
        <f>IFERROR(IF(VLOOKUP($A147,'Annex 2 EHV charges'!$A:$O,11,FALSE)=0,"",VLOOKUP($A147,'Annex 2 EHV charges'!$A:$O,11,FALSE)),"")</f>
        <v>1.86</v>
      </c>
    </row>
    <row r="148" spans="1:8" x14ac:dyDescent="0.2">
      <c r="A148" s="153">
        <f t="array" ref="A148">IFERROR(INDEX('Annex 2 EHV charges'!$A$11:$A$302, MATCH(0, IF(ISBLANK('Annex 2 EHV charges'!$A$11:$A$302),1, COUNTIF(A$4:$A147, 'Annex 2 EHV charges'!$A$11:$A$302)), 0)),"")</f>
        <v>665</v>
      </c>
      <c r="B148" s="153">
        <f>IF($A148="","",VLOOKUP($A148,'Annex 2 EHV charges'!$A:$O,2,0))</f>
        <v>665</v>
      </c>
      <c r="C148" s="154">
        <f>IF($A148="","",VLOOKUP($A148,'Annex 2 EHV charges'!$A:$O,3,0))</f>
        <v>2200042019345</v>
      </c>
      <c r="D148" s="153" t="str">
        <f>IF($A148="","",VLOOKUP($A148,'Annex 2 EHV charges'!$A:$O,7,0))</f>
        <v>BLACKDITCH 33kV</v>
      </c>
      <c r="E148" s="155">
        <f>IFERROR(IF(VLOOKUP($A148,'Annex 2 EHV charges'!$A:$O,8,FALSE)=0,"",VLOOKUP($A148,'Annex 2 EHV charges'!$A:$O,8,FALSE)),"")</f>
        <v>0.502</v>
      </c>
      <c r="F148" s="156">
        <f>IFERROR(IF(VLOOKUP($A148,'Annex 2 EHV charges'!$A:$O,9,FALSE)=0,"",VLOOKUP($A148,'Annex 2 EHV charges'!$A:$O,9,FALSE)),"")</f>
        <v>0.47</v>
      </c>
      <c r="G148" s="157">
        <f>IFERROR(IF(VLOOKUP($A148,'Annex 2 EHV charges'!$A:$O,10,FALSE)=0,"",VLOOKUP($A148,'Annex 2 EHV charges'!$A:$O,10,FALSE)),"")</f>
        <v>9.06</v>
      </c>
      <c r="H148" s="157">
        <f>IFERROR(IF(VLOOKUP($A148,'Annex 2 EHV charges'!$A:$O,11,FALSE)=0,"",VLOOKUP($A148,'Annex 2 EHV charges'!$A:$O,11,FALSE)),"")</f>
        <v>9.06</v>
      </c>
    </row>
    <row r="149" spans="1:8" x14ac:dyDescent="0.2">
      <c r="A149" s="153">
        <f t="array" ref="A149">IFERROR(INDEX('Annex 2 EHV charges'!$A$11:$A$302, MATCH(0, IF(ISBLANK('Annex 2 EHV charges'!$A$11:$A$302),1, COUNTIF(A$4:$A148, 'Annex 2 EHV charges'!$A$11:$A$302)), 0)),"")</f>
        <v>669</v>
      </c>
      <c r="B149" s="153">
        <f>IF($A149="","",VLOOKUP($A149,'Annex 2 EHV charges'!$A:$O,2,0))</f>
        <v>669</v>
      </c>
      <c r="C149" s="154">
        <f>IF($A149="","",VLOOKUP($A149,'Annex 2 EHV charges'!$A:$O,3,0))</f>
        <v>2200030348718</v>
      </c>
      <c r="D149" s="153" t="str">
        <f>IF($A149="","",VLOOKUP($A149,'Annex 2 EHV charges'!$A:$O,7,0))</f>
        <v>Avonmouth Docks Boundary</v>
      </c>
      <c r="E149" s="155">
        <f>IFERROR(IF(VLOOKUP($A149,'Annex 2 EHV charges'!$A:$O,8,FALSE)=0,"",VLOOKUP($A149,'Annex 2 EHV charges'!$A:$O,8,FALSE)),"")</f>
        <v>1.2250000000000001</v>
      </c>
      <c r="F149" s="156">
        <f>IFERROR(IF(VLOOKUP($A149,'Annex 2 EHV charges'!$A:$O,9,FALSE)=0,"",VLOOKUP($A149,'Annex 2 EHV charges'!$A:$O,9,FALSE)),"")</f>
        <v>1443.16</v>
      </c>
      <c r="G149" s="157">
        <f>IFERROR(IF(VLOOKUP($A149,'Annex 2 EHV charges'!$A:$O,10,FALSE)=0,"",VLOOKUP($A149,'Annex 2 EHV charges'!$A:$O,10,FALSE)),"")</f>
        <v>2.2200000000000002</v>
      </c>
      <c r="H149" s="157">
        <f>IFERROR(IF(VLOOKUP($A149,'Annex 2 EHV charges'!$A:$O,11,FALSE)=0,"",VLOOKUP($A149,'Annex 2 EHV charges'!$A:$O,11,FALSE)),"")</f>
        <v>2.2200000000000002</v>
      </c>
    </row>
    <row r="150" spans="1:8" x14ac:dyDescent="0.2">
      <c r="A150" s="153">
        <f t="array" ref="A150">IFERROR(INDEX('Annex 2 EHV charges'!$A$11:$A$302, MATCH(0, IF(ISBLANK('Annex 2 EHV charges'!$A$11:$A$302),1, COUNTIF(A$4:$A149, 'Annex 2 EHV charges'!$A$11:$A$302)), 0)),"")</f>
        <v>673</v>
      </c>
      <c r="B150" s="153">
        <f>IF($A150="","",VLOOKUP($A150,'Annex 2 EHV charges'!$A:$O,2,0))</f>
        <v>673</v>
      </c>
      <c r="C150" s="154">
        <f>IF($A150="","",VLOOKUP($A150,'Annex 2 EHV charges'!$A:$O,3,0))</f>
        <v>2200042534070</v>
      </c>
      <c r="D150" s="153" t="str">
        <f>IF($A150="","",VLOOKUP($A150,'Annex 2 EHV charges'!$A:$O,7,0))</f>
        <v>CERC St Dennis</v>
      </c>
      <c r="E150" s="155" t="str">
        <f>IFERROR(IF(VLOOKUP($A150,'Annex 2 EHV charges'!$A:$O,8,FALSE)=0,"",VLOOKUP($A150,'Annex 2 EHV charges'!$A:$O,8,FALSE)),"")</f>
        <v/>
      </c>
      <c r="F150" s="156">
        <f>IFERROR(IF(VLOOKUP($A150,'Annex 2 EHV charges'!$A:$O,9,FALSE)=0,"",VLOOKUP($A150,'Annex 2 EHV charges'!$A:$O,9,FALSE)),"")</f>
        <v>2460.1</v>
      </c>
      <c r="G150" s="157">
        <f>IFERROR(IF(VLOOKUP($A150,'Annex 2 EHV charges'!$A:$O,10,FALSE)=0,"",VLOOKUP($A150,'Annex 2 EHV charges'!$A:$O,10,FALSE)),"")</f>
        <v>1.6</v>
      </c>
      <c r="H150" s="157">
        <f>IFERROR(IF(VLOOKUP($A150,'Annex 2 EHV charges'!$A:$O,11,FALSE)=0,"",VLOOKUP($A150,'Annex 2 EHV charges'!$A:$O,11,FALSE)),"")</f>
        <v>1.6</v>
      </c>
    </row>
    <row r="151" spans="1:8" x14ac:dyDescent="0.2">
      <c r="A151" s="153">
        <f t="array" ref="A151">IFERROR(INDEX('Annex 2 EHV charges'!$A$11:$A$302, MATCH(0, IF(ISBLANK('Annex 2 EHV charges'!$A$11:$A$302),1, COUNTIF(A$4:$A150, 'Annex 2 EHV charges'!$A$11:$A$302)), 0)),"")</f>
        <v>674</v>
      </c>
      <c r="B151" s="153">
        <f>IF($A151="","",VLOOKUP($A151,'Annex 2 EHV charges'!$A:$O,2,0))</f>
        <v>674</v>
      </c>
      <c r="C151" s="154">
        <f>IF($A151="","",VLOOKUP($A151,'Annex 2 EHV charges'!$A:$O,3,0))</f>
        <v>2200042538720</v>
      </c>
      <c r="D151" s="153" t="str">
        <f>IF($A151="","",VLOOKUP($A151,'Annex 2 EHV charges'!$A:$O,7,0))</f>
        <v>Severnside Energy Recovery Centre</v>
      </c>
      <c r="E151" s="155" t="str">
        <f>IFERROR(IF(VLOOKUP($A151,'Annex 2 EHV charges'!$A:$O,8,FALSE)=0,"",VLOOKUP($A151,'Annex 2 EHV charges'!$A:$O,8,FALSE)),"")</f>
        <v/>
      </c>
      <c r="F151" s="156">
        <f>IFERROR(IF(VLOOKUP($A151,'Annex 2 EHV charges'!$A:$O,9,FALSE)=0,"",VLOOKUP($A151,'Annex 2 EHV charges'!$A:$O,9,FALSE)),"")</f>
        <v>1122.93</v>
      </c>
      <c r="G151" s="157">
        <f>IFERROR(IF(VLOOKUP($A151,'Annex 2 EHV charges'!$A:$O,10,FALSE)=0,"",VLOOKUP($A151,'Annex 2 EHV charges'!$A:$O,10,FALSE)),"")</f>
        <v>1.6</v>
      </c>
      <c r="H151" s="157">
        <f>IFERROR(IF(VLOOKUP($A151,'Annex 2 EHV charges'!$A:$O,11,FALSE)=0,"",VLOOKUP($A151,'Annex 2 EHV charges'!$A:$O,11,FALSE)),"")</f>
        <v>1.6</v>
      </c>
    </row>
    <row r="152" spans="1:8" x14ac:dyDescent="0.2">
      <c r="A152" s="153">
        <f t="array" ref="A152">IFERROR(INDEX('Annex 2 EHV charges'!$A$11:$A$302, MATCH(0, IF(ISBLANK('Annex 2 EHV charges'!$A$11:$A$302),1, COUNTIF(A$4:$A151, 'Annex 2 EHV charges'!$A$11:$A$302)), 0)),"")</f>
        <v>690</v>
      </c>
      <c r="B152" s="153">
        <f>IF($A152="","",VLOOKUP($A152,'Annex 2 EHV charges'!$A:$O,2,0))</f>
        <v>690</v>
      </c>
      <c r="C152" s="154">
        <f>IF($A152="","",VLOOKUP($A152,'Annex 2 EHV charges'!$A:$O,3,0))</f>
        <v>2200030348620</v>
      </c>
      <c r="D152" s="153" t="str">
        <f>IF($A152="","",VLOOKUP($A152,'Annex 2 EHV charges'!$A:$O,7,0))</f>
        <v>Norbora</v>
      </c>
      <c r="E152" s="155">
        <f>IFERROR(IF(VLOOKUP($A152,'Annex 2 EHV charges'!$A:$O,8,FALSE)=0,"",VLOOKUP($A152,'Annex 2 EHV charges'!$A:$O,8,FALSE)),"")</f>
        <v>0.53600000000000003</v>
      </c>
      <c r="F152" s="156">
        <f>IFERROR(IF(VLOOKUP($A152,'Annex 2 EHV charges'!$A:$O,9,FALSE)=0,"",VLOOKUP($A152,'Annex 2 EHV charges'!$A:$O,9,FALSE)),"")</f>
        <v>475.04</v>
      </c>
      <c r="G152" s="157">
        <f>IFERROR(IF(VLOOKUP($A152,'Annex 2 EHV charges'!$A:$O,10,FALSE)=0,"",VLOOKUP($A152,'Annex 2 EHV charges'!$A:$O,10,FALSE)),"")</f>
        <v>8.1300000000000008</v>
      </c>
      <c r="H152" s="157">
        <f>IFERROR(IF(VLOOKUP($A152,'Annex 2 EHV charges'!$A:$O,11,FALSE)=0,"",VLOOKUP($A152,'Annex 2 EHV charges'!$A:$O,11,FALSE)),"")</f>
        <v>8.1300000000000008</v>
      </c>
    </row>
    <row r="153" spans="1:8" ht="25.5" x14ac:dyDescent="0.2">
      <c r="A153" s="153">
        <f t="array" ref="A153">IFERROR(INDEX('Annex 2 EHV charges'!$A$11:$A$302, MATCH(0, IF(ISBLANK('Annex 2 EHV charges'!$A$11:$A$302),1, COUNTIF(A$4:$A152, 'Annex 2 EHV charges'!$A$11:$A$302)), 0)),"")</f>
        <v>692</v>
      </c>
      <c r="B153" s="153">
        <f>IF($A153="","",VLOOKUP($A153,'Annex 2 EHV charges'!$A:$O,2,0))</f>
        <v>692</v>
      </c>
      <c r="C153" s="154" t="str">
        <f>IF($A153="","",VLOOKUP($A153,'Annex 2 EHV charges'!$A:$O,3,0))</f>
        <v>2200030349084
2200032161977</v>
      </c>
      <c r="D153" s="153" t="str">
        <f>IF($A153="","",VLOOKUP($A153,'Annex 2 EHV charges'!$A:$O,7,0))</f>
        <v>SWW Tamar</v>
      </c>
      <c r="E153" s="155">
        <f>IFERROR(IF(VLOOKUP($A153,'Annex 2 EHV charges'!$A:$O,8,FALSE)=0,"",VLOOKUP($A153,'Annex 2 EHV charges'!$A:$O,8,FALSE)),"")</f>
        <v>1.107</v>
      </c>
      <c r="F153" s="156">
        <f>IFERROR(IF(VLOOKUP($A153,'Annex 2 EHV charges'!$A:$O,9,FALSE)=0,"",VLOOKUP($A153,'Annex 2 EHV charges'!$A:$O,9,FALSE)),"")</f>
        <v>2178.8200000000002</v>
      </c>
      <c r="G153" s="157">
        <f>IFERROR(IF(VLOOKUP($A153,'Annex 2 EHV charges'!$A:$O,10,FALSE)=0,"",VLOOKUP($A153,'Annex 2 EHV charges'!$A:$O,10,FALSE)),"")</f>
        <v>2.9</v>
      </c>
      <c r="H153" s="157">
        <f>IFERROR(IF(VLOOKUP($A153,'Annex 2 EHV charges'!$A:$O,11,FALSE)=0,"",VLOOKUP($A153,'Annex 2 EHV charges'!$A:$O,11,FALSE)),"")</f>
        <v>2.9</v>
      </c>
    </row>
    <row r="154" spans="1:8" ht="25.5" x14ac:dyDescent="0.2">
      <c r="A154" s="153">
        <f t="array" ref="A154">IFERROR(INDEX('Annex 2 EHV charges'!$A$11:$A$302, MATCH(0, IF(ISBLANK('Annex 2 EHV charges'!$A$11:$A$302),1, COUNTIF(A$4:$A153, 'Annex 2 EHV charges'!$A$11:$A$302)), 0)),"")</f>
        <v>694</v>
      </c>
      <c r="B154" s="153">
        <f>IF($A154="","",VLOOKUP($A154,'Annex 2 EHV charges'!$A:$O,2,0))</f>
        <v>694</v>
      </c>
      <c r="C154" s="154" t="str">
        <f>IF($A154="","",VLOOKUP($A154,'Annex 2 EHV charges'!$A:$O,3,0))</f>
        <v>2200030349075
2200032161930</v>
      </c>
      <c r="D154" s="153" t="str">
        <f>IF($A154="","",VLOOKUP($A154,'Annex 2 EHV charges'!$A:$O,7,0))</f>
        <v>SWW Roadford</v>
      </c>
      <c r="E154" s="155">
        <f>IFERROR(IF(VLOOKUP($A154,'Annex 2 EHV charges'!$A:$O,8,FALSE)=0,"",VLOOKUP($A154,'Annex 2 EHV charges'!$A:$O,8,FALSE)),"")</f>
        <v>0.52600000000000002</v>
      </c>
      <c r="F154" s="156">
        <f>IFERROR(IF(VLOOKUP($A154,'Annex 2 EHV charges'!$A:$O,9,FALSE)=0,"",VLOOKUP($A154,'Annex 2 EHV charges'!$A:$O,9,FALSE)),"")</f>
        <v>576.16</v>
      </c>
      <c r="G154" s="157">
        <f>IFERROR(IF(VLOOKUP($A154,'Annex 2 EHV charges'!$A:$O,10,FALSE)=0,"",VLOOKUP($A154,'Annex 2 EHV charges'!$A:$O,10,FALSE)),"")</f>
        <v>4.21</v>
      </c>
      <c r="H154" s="157">
        <f>IFERROR(IF(VLOOKUP($A154,'Annex 2 EHV charges'!$A:$O,11,FALSE)=0,"",VLOOKUP($A154,'Annex 2 EHV charges'!$A:$O,11,FALSE)),"")</f>
        <v>4.21</v>
      </c>
    </row>
    <row r="155" spans="1:8" ht="25.5" x14ac:dyDescent="0.2">
      <c r="A155" s="153">
        <f t="array" ref="A155">IFERROR(INDEX('Annex 2 EHV charges'!$A$11:$A$302, MATCH(0, IF(ISBLANK('Annex 2 EHV charges'!$A$11:$A$302),1, COUNTIF(A$4:$A154, 'Annex 2 EHV charges'!$A$11:$A$302)), 0)),"")</f>
        <v>695</v>
      </c>
      <c r="B155" s="153">
        <f>IF($A155="","",VLOOKUP($A155,'Annex 2 EHV charges'!$A:$O,2,0))</f>
        <v>695</v>
      </c>
      <c r="C155" s="154" t="str">
        <f>IF($A155="","",VLOOKUP($A155,'Annex 2 EHV charges'!$A:$O,3,0))</f>
        <v>2200030348319
2200030348328</v>
      </c>
      <c r="D155" s="153" t="str">
        <f>IF($A155="","",VLOOKUP($A155,'Annex 2 EHV charges'!$A:$O,7,0))</f>
        <v>ST Regis</v>
      </c>
      <c r="E155" s="155">
        <f>IFERROR(IF(VLOOKUP($A155,'Annex 2 EHV charges'!$A:$O,8,FALSE)=0,"",VLOOKUP($A155,'Annex 2 EHV charges'!$A:$O,8,FALSE)),"")</f>
        <v>1.19</v>
      </c>
      <c r="F155" s="156">
        <f>IFERROR(IF(VLOOKUP($A155,'Annex 2 EHV charges'!$A:$O,9,FALSE)=0,"",VLOOKUP($A155,'Annex 2 EHV charges'!$A:$O,9,FALSE)),"")</f>
        <v>2168.8200000000002</v>
      </c>
      <c r="G155" s="157">
        <f>IFERROR(IF(VLOOKUP($A155,'Annex 2 EHV charges'!$A:$O,10,FALSE)=0,"",VLOOKUP($A155,'Annex 2 EHV charges'!$A:$O,10,FALSE)),"")</f>
        <v>3.84</v>
      </c>
      <c r="H155" s="157">
        <f>IFERROR(IF(VLOOKUP($A155,'Annex 2 EHV charges'!$A:$O,11,FALSE)=0,"",VLOOKUP($A155,'Annex 2 EHV charges'!$A:$O,11,FALSE)),"")</f>
        <v>3.84</v>
      </c>
    </row>
    <row r="156" spans="1:8" x14ac:dyDescent="0.2">
      <c r="A156" s="153">
        <f t="array" ref="A156">IFERROR(INDEX('Annex 2 EHV charges'!$A$11:$A$302, MATCH(0, IF(ISBLANK('Annex 2 EHV charges'!$A$11:$A$302),1, COUNTIF(A$4:$A155, 'Annex 2 EHV charges'!$A$11:$A$302)), 0)),"")</f>
        <v>696</v>
      </c>
      <c r="B156" s="153">
        <f>IF($A156="","",VLOOKUP($A156,'Annex 2 EHV charges'!$A:$O,2,0))</f>
        <v>696</v>
      </c>
      <c r="C156" s="154">
        <f>IF($A156="","",VLOOKUP($A156,'Annex 2 EHV charges'!$A:$O,3,0))</f>
        <v>2200030347928</v>
      </c>
      <c r="D156" s="153" t="str">
        <f>IF($A156="","",VLOOKUP($A156,'Annex 2 EHV charges'!$A:$O,7,0))</f>
        <v>Tarmac</v>
      </c>
      <c r="E156" s="155">
        <f>IFERROR(IF(VLOOKUP($A156,'Annex 2 EHV charges'!$A:$O,8,FALSE)=0,"",VLOOKUP($A156,'Annex 2 EHV charges'!$A:$O,8,FALSE)),"")</f>
        <v>8.5129999999999999</v>
      </c>
      <c r="F156" s="156">
        <f>IFERROR(IF(VLOOKUP($A156,'Annex 2 EHV charges'!$A:$O,9,FALSE)=0,"",VLOOKUP($A156,'Annex 2 EHV charges'!$A:$O,9,FALSE)),"")</f>
        <v>605.72</v>
      </c>
      <c r="G156" s="157">
        <f>IFERROR(IF(VLOOKUP($A156,'Annex 2 EHV charges'!$A:$O,10,FALSE)=0,"",VLOOKUP($A156,'Annex 2 EHV charges'!$A:$O,10,FALSE)),"")</f>
        <v>5.1100000000000003</v>
      </c>
      <c r="H156" s="157">
        <f>IFERROR(IF(VLOOKUP($A156,'Annex 2 EHV charges'!$A:$O,11,FALSE)=0,"",VLOOKUP($A156,'Annex 2 EHV charges'!$A:$O,11,FALSE)),"")</f>
        <v>5.1100000000000003</v>
      </c>
    </row>
    <row r="157" spans="1:8" ht="25.5" x14ac:dyDescent="0.2">
      <c r="A157" s="153">
        <f t="array" ref="A157">IFERROR(INDEX('Annex 2 EHV charges'!$A$11:$A$302, MATCH(0, IF(ISBLANK('Annex 2 EHV charges'!$A$11:$A$302),1, COUNTIF(A$4:$A156, 'Annex 2 EHV charges'!$A$11:$A$302)), 0)),"")</f>
        <v>697</v>
      </c>
      <c r="B157" s="153">
        <f>IF($A157="","",VLOOKUP($A157,'Annex 2 EHV charges'!$A:$O,2,0))</f>
        <v>697</v>
      </c>
      <c r="C157" s="154" t="str">
        <f>IF($A157="","",VLOOKUP($A157,'Annex 2 EHV charges'!$A:$O,3,0))</f>
        <v>2200030348026
2200030348035</v>
      </c>
      <c r="D157" s="153" t="str">
        <f>IF($A157="","",VLOOKUP($A157,'Annex 2 EHV charges'!$A:$O,7,0))</f>
        <v>Abbeywood</v>
      </c>
      <c r="E157" s="155">
        <f>IFERROR(IF(VLOOKUP($A157,'Annex 2 EHV charges'!$A:$O,8,FALSE)=0,"",VLOOKUP($A157,'Annex 2 EHV charges'!$A:$O,8,FALSE)),"")</f>
        <v>0.67600000000000005</v>
      </c>
      <c r="F157" s="156">
        <f>IFERROR(IF(VLOOKUP($A157,'Annex 2 EHV charges'!$A:$O,9,FALSE)=0,"",VLOOKUP($A157,'Annex 2 EHV charges'!$A:$O,9,FALSE)),"")</f>
        <v>263.91000000000003</v>
      </c>
      <c r="G157" s="157">
        <f>IFERROR(IF(VLOOKUP($A157,'Annex 2 EHV charges'!$A:$O,10,FALSE)=0,"",VLOOKUP($A157,'Annex 2 EHV charges'!$A:$O,10,FALSE)),"")</f>
        <v>2.74</v>
      </c>
      <c r="H157" s="157">
        <f>IFERROR(IF(VLOOKUP($A157,'Annex 2 EHV charges'!$A:$O,11,FALSE)=0,"",VLOOKUP($A157,'Annex 2 EHV charges'!$A:$O,11,FALSE)),"")</f>
        <v>2.74</v>
      </c>
    </row>
    <row r="158" spans="1:8" ht="25.5" x14ac:dyDescent="0.2">
      <c r="A158" s="153">
        <f t="array" ref="A158">IFERROR(INDEX('Annex 2 EHV charges'!$A$11:$A$302, MATCH(0, IF(ISBLANK('Annex 2 EHV charges'!$A$11:$A$302),1, COUNTIF(A$4:$A157, 'Annex 2 EHV charges'!$A$11:$A$302)), 0)),"")</f>
        <v>698</v>
      </c>
      <c r="B158" s="153">
        <f>IF($A158="","",VLOOKUP($A158,'Annex 2 EHV charges'!$A:$O,2,0))</f>
        <v>698</v>
      </c>
      <c r="C158" s="154" t="str">
        <f>IF($A158="","",VLOOKUP($A158,'Annex 2 EHV charges'!$A:$O,3,0))</f>
        <v>2200030347101
2200032161995</v>
      </c>
      <c r="D158" s="153" t="str">
        <f>IF($A158="","",VLOOKUP($A158,'Annex 2 EHV charges'!$A:$O,7,0))</f>
        <v>HewlettPackard</v>
      </c>
      <c r="E158" s="155">
        <f>IFERROR(IF(VLOOKUP($A158,'Annex 2 EHV charges'!$A:$O,8,FALSE)=0,"",VLOOKUP($A158,'Annex 2 EHV charges'!$A:$O,8,FALSE)),"")</f>
        <v>1.8160000000000001</v>
      </c>
      <c r="F158" s="156">
        <f>IFERROR(IF(VLOOKUP($A158,'Annex 2 EHV charges'!$A:$O,9,FALSE)=0,"",VLOOKUP($A158,'Annex 2 EHV charges'!$A:$O,9,FALSE)),"")</f>
        <v>263.91000000000003</v>
      </c>
      <c r="G158" s="157">
        <f>IFERROR(IF(VLOOKUP($A158,'Annex 2 EHV charges'!$A:$O,10,FALSE)=0,"",VLOOKUP($A158,'Annex 2 EHV charges'!$A:$O,10,FALSE)),"")</f>
        <v>4.88</v>
      </c>
      <c r="H158" s="157">
        <f>IFERROR(IF(VLOOKUP($A158,'Annex 2 EHV charges'!$A:$O,11,FALSE)=0,"",VLOOKUP($A158,'Annex 2 EHV charges'!$A:$O,11,FALSE)),"")</f>
        <v>4.88</v>
      </c>
    </row>
    <row r="159" spans="1:8" x14ac:dyDescent="0.2">
      <c r="A159" s="153">
        <f t="array" ref="A159">IFERROR(INDEX('Annex 2 EHV charges'!$A$11:$A$302, MATCH(0, IF(ISBLANK('Annex 2 EHV charges'!$A$11:$A$302),1, COUNTIF(A$4:$A158, 'Annex 2 EHV charges'!$A$11:$A$302)), 0)),"")</f>
        <v>699</v>
      </c>
      <c r="B159" s="153">
        <f>IF($A159="","",VLOOKUP($A159,'Annex 2 EHV charges'!$A:$O,2,0))</f>
        <v>699</v>
      </c>
      <c r="C159" s="154">
        <f>IF($A159="","",VLOOKUP($A159,'Annex 2 EHV charges'!$A:$O,3,0))</f>
        <v>2200030354118</v>
      </c>
      <c r="D159" s="153" t="str">
        <f>IF($A159="","",VLOOKUP($A159,'Annex 2 EHV charges'!$A:$O,7,0))</f>
        <v>Blagdon</v>
      </c>
      <c r="E159" s="155">
        <f>IFERROR(IF(VLOOKUP($A159,'Annex 2 EHV charges'!$A:$O,8,FALSE)=0,"",VLOOKUP($A159,'Annex 2 EHV charges'!$A:$O,8,FALSE)),"")</f>
        <v>9.9309999999999992</v>
      </c>
      <c r="F159" s="156">
        <f>IFERROR(IF(VLOOKUP($A159,'Annex 2 EHV charges'!$A:$O,9,FALSE)=0,"",VLOOKUP($A159,'Annex 2 EHV charges'!$A:$O,9,FALSE)),"")</f>
        <v>131.94999999999999</v>
      </c>
      <c r="G159" s="157">
        <f>IFERROR(IF(VLOOKUP($A159,'Annex 2 EHV charges'!$A:$O,10,FALSE)=0,"",VLOOKUP($A159,'Annex 2 EHV charges'!$A:$O,10,FALSE)),"")</f>
        <v>4.46</v>
      </c>
      <c r="H159" s="157">
        <f>IFERROR(IF(VLOOKUP($A159,'Annex 2 EHV charges'!$A:$O,11,FALSE)=0,"",VLOOKUP($A159,'Annex 2 EHV charges'!$A:$O,11,FALSE)),"")</f>
        <v>4.46</v>
      </c>
    </row>
    <row r="160" spans="1:8" ht="25.5" x14ac:dyDescent="0.2">
      <c r="A160" s="153">
        <f t="array" ref="A160">IFERROR(INDEX('Annex 2 EHV charges'!$A$11:$A$302, MATCH(0, IF(ISBLANK('Annex 2 EHV charges'!$A$11:$A$302),1, COUNTIF(A$4:$A159, 'Annex 2 EHV charges'!$A$11:$A$302)), 0)),"")</f>
        <v>700</v>
      </c>
      <c r="B160" s="153">
        <f>IF($A160="","",VLOOKUP($A160,'Annex 2 EHV charges'!$A:$O,2,0))</f>
        <v>700</v>
      </c>
      <c r="C160" s="154" t="str">
        <f>IF($A160="","",VLOOKUP($A160,'Annex 2 EHV charges'!$A:$O,3,0))</f>
        <v>2200031997477
2200031997529</v>
      </c>
      <c r="D160" s="153" t="str">
        <f>IF($A160="","",VLOOKUP($A160,'Annex 2 EHV charges'!$A:$O,7,0))</f>
        <v>BristolAirport</v>
      </c>
      <c r="E160" s="155">
        <f>IFERROR(IF(VLOOKUP($A160,'Annex 2 EHV charges'!$A:$O,8,FALSE)=0,"",VLOOKUP($A160,'Annex 2 EHV charges'!$A:$O,8,FALSE)),"")</f>
        <v>11.36</v>
      </c>
      <c r="F160" s="156">
        <f>IFERROR(IF(VLOOKUP($A160,'Annex 2 EHV charges'!$A:$O,9,FALSE)=0,"",VLOOKUP($A160,'Annex 2 EHV charges'!$A:$O,9,FALSE)),"")</f>
        <v>263.91000000000003</v>
      </c>
      <c r="G160" s="157">
        <f>IFERROR(IF(VLOOKUP($A160,'Annex 2 EHV charges'!$A:$O,10,FALSE)=0,"",VLOOKUP($A160,'Annex 2 EHV charges'!$A:$O,10,FALSE)),"")</f>
        <v>9.4700000000000006</v>
      </c>
      <c r="H160" s="157">
        <f>IFERROR(IF(VLOOKUP($A160,'Annex 2 EHV charges'!$A:$O,11,FALSE)=0,"",VLOOKUP($A160,'Annex 2 EHV charges'!$A:$O,11,FALSE)),"")</f>
        <v>9.4700000000000006</v>
      </c>
    </row>
    <row r="161" spans="1:8" x14ac:dyDescent="0.2">
      <c r="A161" s="153">
        <f t="array" ref="A161">IFERROR(INDEX('Annex 2 EHV charges'!$A$11:$A$302, MATCH(0, IF(ISBLANK('Annex 2 EHV charges'!$A$11:$A$302),1, COUNTIF(A$4:$A160, 'Annex 2 EHV charges'!$A$11:$A$302)), 0)),"")</f>
        <v>701</v>
      </c>
      <c r="B161" s="153">
        <f>IF($A161="","",VLOOKUP($A161,'Annex 2 EHV charges'!$A:$O,2,0))</f>
        <v>701</v>
      </c>
      <c r="C161" s="154">
        <f>IF($A161="","",VLOOKUP($A161,'Annex 2 EHV charges'!$A:$O,3,0))</f>
        <v>2200031846059</v>
      </c>
      <c r="D161" s="153" t="str">
        <f>IF($A161="","",VLOOKUP($A161,'Annex 2 EHV charges'!$A:$O,7,0))</f>
        <v>BGasHallen</v>
      </c>
      <c r="E161" s="155">
        <f>IFERROR(IF(VLOOKUP($A161,'Annex 2 EHV charges'!$A:$O,8,FALSE)=0,"",VLOOKUP($A161,'Annex 2 EHV charges'!$A:$O,8,FALSE)),"")</f>
        <v>3.4750000000000001</v>
      </c>
      <c r="F161" s="156">
        <f>IFERROR(IF(VLOOKUP($A161,'Annex 2 EHV charges'!$A:$O,9,FALSE)=0,"",VLOOKUP($A161,'Annex 2 EHV charges'!$A:$O,9,FALSE)),"")</f>
        <v>891.37</v>
      </c>
      <c r="G161" s="157">
        <f>IFERROR(IF(VLOOKUP($A161,'Annex 2 EHV charges'!$A:$O,10,FALSE)=0,"",VLOOKUP($A161,'Annex 2 EHV charges'!$A:$O,10,FALSE)),"")</f>
        <v>1.73</v>
      </c>
      <c r="H161" s="157">
        <f>IFERROR(IF(VLOOKUP($A161,'Annex 2 EHV charges'!$A:$O,11,FALSE)=0,"",VLOOKUP($A161,'Annex 2 EHV charges'!$A:$O,11,FALSE)),"")</f>
        <v>1.73</v>
      </c>
    </row>
    <row r="162" spans="1:8" x14ac:dyDescent="0.2">
      <c r="A162" s="153">
        <f t="array" ref="A162">IFERROR(INDEX('Annex 2 EHV charges'!$A$11:$A$302, MATCH(0, IF(ISBLANK('Annex 2 EHV charges'!$A$11:$A$302),1, COUNTIF(A$4:$A161, 'Annex 2 EHV charges'!$A$11:$A$302)), 0)),"")</f>
        <v>702</v>
      </c>
      <c r="B162" s="153">
        <f>IF($A162="","",VLOOKUP($A162,'Annex 2 EHV charges'!$A:$O,2,0))</f>
        <v>702</v>
      </c>
      <c r="C162" s="154">
        <f>IF($A162="","",VLOOKUP($A162,'Annex 2 EHV charges'!$A:$O,3,0))</f>
        <v>2200030349260</v>
      </c>
      <c r="D162" s="153" t="str">
        <f>IF($A162="","",VLOOKUP($A162,'Annex 2 EHV charges'!$A:$O,7,0))</f>
        <v>Portbury Dock</v>
      </c>
      <c r="E162" s="155">
        <f>IFERROR(IF(VLOOKUP($A162,'Annex 2 EHV charges'!$A:$O,8,FALSE)=0,"",VLOOKUP($A162,'Annex 2 EHV charges'!$A:$O,8,FALSE)),"")</f>
        <v>3.75</v>
      </c>
      <c r="F162" s="156">
        <f>IFERROR(IF(VLOOKUP($A162,'Annex 2 EHV charges'!$A:$O,9,FALSE)=0,"",VLOOKUP($A162,'Annex 2 EHV charges'!$A:$O,9,FALSE)),"")</f>
        <v>729.22</v>
      </c>
      <c r="G162" s="157">
        <f>IFERROR(IF(VLOOKUP($A162,'Annex 2 EHV charges'!$A:$O,10,FALSE)=0,"",VLOOKUP($A162,'Annex 2 EHV charges'!$A:$O,10,FALSE)),"")</f>
        <v>2.4900000000000002</v>
      </c>
      <c r="H162" s="157">
        <f>IFERROR(IF(VLOOKUP($A162,'Annex 2 EHV charges'!$A:$O,11,FALSE)=0,"",VLOOKUP($A162,'Annex 2 EHV charges'!$A:$O,11,FALSE)),"")</f>
        <v>2.4900000000000002</v>
      </c>
    </row>
    <row r="163" spans="1:8" x14ac:dyDescent="0.2">
      <c r="A163" s="153">
        <f t="array" ref="A163">IFERROR(INDEX('Annex 2 EHV charges'!$A$11:$A$302, MATCH(0, IF(ISBLANK('Annex 2 EHV charges'!$A$11:$A$302),1, COUNTIF(A$4:$A162, 'Annex 2 EHV charges'!$A$11:$A$302)), 0)),"")</f>
        <v>703</v>
      </c>
      <c r="B163" s="153">
        <f>IF($A163="","",VLOOKUP($A163,'Annex 2 EHV charges'!$A:$O,2,0))</f>
        <v>703</v>
      </c>
      <c r="C163" s="154">
        <f>IF($A163="","",VLOOKUP($A163,'Annex 2 EHV charges'!$A:$O,3,0))</f>
        <v>2200030348470</v>
      </c>
      <c r="D163" s="153" t="str">
        <f>IF($A163="","",VLOOKUP($A163,'Annex 2 EHV charges'!$A:$O,7,0))</f>
        <v>Whatley Quarry</v>
      </c>
      <c r="E163" s="155" t="str">
        <f>IFERROR(IF(VLOOKUP($A163,'Annex 2 EHV charges'!$A:$O,8,FALSE)=0,"",VLOOKUP($A163,'Annex 2 EHV charges'!$A:$O,8,FALSE)),"")</f>
        <v/>
      </c>
      <c r="F163" s="156">
        <f>IFERROR(IF(VLOOKUP($A163,'Annex 2 EHV charges'!$A:$O,9,FALSE)=0,"",VLOOKUP($A163,'Annex 2 EHV charges'!$A:$O,9,FALSE)),"")</f>
        <v>65.98</v>
      </c>
      <c r="G163" s="157">
        <f>IFERROR(IF(VLOOKUP($A163,'Annex 2 EHV charges'!$A:$O,10,FALSE)=0,"",VLOOKUP($A163,'Annex 2 EHV charges'!$A:$O,10,FALSE)),"")</f>
        <v>1.72</v>
      </c>
      <c r="H163" s="157">
        <f>IFERROR(IF(VLOOKUP($A163,'Annex 2 EHV charges'!$A:$O,11,FALSE)=0,"",VLOOKUP($A163,'Annex 2 EHV charges'!$A:$O,11,FALSE)),"")</f>
        <v>1.72</v>
      </c>
    </row>
    <row r="164" spans="1:8" ht="25.5" x14ac:dyDescent="0.2">
      <c r="A164" s="153">
        <f t="array" ref="A164">IFERROR(INDEX('Annex 2 EHV charges'!$A$11:$A$302, MATCH(0, IF(ISBLANK('Annex 2 EHV charges'!$A$11:$A$302),1, COUNTIF(A$4:$A163, 'Annex 2 EHV charges'!$A$11:$A$302)), 0)),"")</f>
        <v>704</v>
      </c>
      <c r="B164" s="153">
        <f>IF($A164="","",VLOOKUP($A164,'Annex 2 EHV charges'!$A:$O,2,0))</f>
        <v>704</v>
      </c>
      <c r="C164" s="154" t="str">
        <f>IF($A164="","",VLOOKUP($A164,'Annex 2 EHV charges'!$A:$O,3,0))</f>
        <v>2200030349093
2200040240630</v>
      </c>
      <c r="D164" s="153" t="str">
        <f>IF($A164="","",VLOOKUP($A164,'Annex 2 EHV charges'!$A:$O,7,0))</f>
        <v>FalmouthDocks</v>
      </c>
      <c r="E164" s="155">
        <f>IFERROR(IF(VLOOKUP($A164,'Annex 2 EHV charges'!$A:$O,8,FALSE)=0,"",VLOOKUP($A164,'Annex 2 EHV charges'!$A:$O,8,FALSE)),"")</f>
        <v>0.67200000000000004</v>
      </c>
      <c r="F164" s="156">
        <f>IFERROR(IF(VLOOKUP($A164,'Annex 2 EHV charges'!$A:$O,9,FALSE)=0,"",VLOOKUP($A164,'Annex 2 EHV charges'!$A:$O,9,FALSE)),"")</f>
        <v>263.91000000000003</v>
      </c>
      <c r="G164" s="157">
        <f>IFERROR(IF(VLOOKUP($A164,'Annex 2 EHV charges'!$A:$O,10,FALSE)=0,"",VLOOKUP($A164,'Annex 2 EHV charges'!$A:$O,10,FALSE)),"")</f>
        <v>4.32</v>
      </c>
      <c r="H164" s="157">
        <f>IFERROR(IF(VLOOKUP($A164,'Annex 2 EHV charges'!$A:$O,11,FALSE)=0,"",VLOOKUP($A164,'Annex 2 EHV charges'!$A:$O,11,FALSE)),"")</f>
        <v>4.32</v>
      </c>
    </row>
    <row r="165" spans="1:8" ht="25.5" x14ac:dyDescent="0.2">
      <c r="A165" s="153">
        <f t="array" ref="A165">IFERROR(INDEX('Annex 2 EHV charges'!$A$11:$A$302, MATCH(0, IF(ISBLANK('Annex 2 EHV charges'!$A$11:$A$302),1, COUNTIF(A$4:$A164, 'Annex 2 EHV charges'!$A$11:$A$302)), 0)),"")</f>
        <v>705</v>
      </c>
      <c r="B165" s="153">
        <f>IF($A165="","",VLOOKUP($A165,'Annex 2 EHV charges'!$A:$O,2,0))</f>
        <v>705</v>
      </c>
      <c r="C165" s="154" t="str">
        <f>IF($A165="","",VLOOKUP($A165,'Annex 2 EHV charges'!$A:$O,3,0))</f>
        <v>2200040661200
2200040661219</v>
      </c>
      <c r="D165" s="153" t="str">
        <f>IF($A165="","",VLOOKUP($A165,'Annex 2 EHV charges'!$A:$O,7,0))</f>
        <v>AstraZeneca</v>
      </c>
      <c r="E165" s="155" t="str">
        <f>IFERROR(IF(VLOOKUP($A165,'Annex 2 EHV charges'!$A:$O,8,FALSE)=0,"",VLOOKUP($A165,'Annex 2 EHV charges'!$A:$O,8,FALSE)),"")</f>
        <v/>
      </c>
      <c r="F165" s="156">
        <f>IFERROR(IF(VLOOKUP($A165,'Annex 2 EHV charges'!$A:$O,9,FALSE)=0,"",VLOOKUP($A165,'Annex 2 EHV charges'!$A:$O,9,FALSE)),"")</f>
        <v>5390.71</v>
      </c>
      <c r="G165" s="157">
        <f>IFERROR(IF(VLOOKUP($A165,'Annex 2 EHV charges'!$A:$O,10,FALSE)=0,"",VLOOKUP($A165,'Annex 2 EHV charges'!$A:$O,10,FALSE)),"")</f>
        <v>1.63</v>
      </c>
      <c r="H165" s="157">
        <f>IFERROR(IF(VLOOKUP($A165,'Annex 2 EHV charges'!$A:$O,11,FALSE)=0,"",VLOOKUP($A165,'Annex 2 EHV charges'!$A:$O,11,FALSE)),"")</f>
        <v>1.63</v>
      </c>
    </row>
    <row r="166" spans="1:8" ht="25.5" x14ac:dyDescent="0.2">
      <c r="A166" s="153">
        <f t="array" ref="A166">IFERROR(INDEX('Annex 2 EHV charges'!$A$11:$A$302, MATCH(0, IF(ISBLANK('Annex 2 EHV charges'!$A$11:$A$302),1, COUNTIF(A$4:$A165, 'Annex 2 EHV charges'!$A$11:$A$302)), 0)),"")</f>
        <v>706</v>
      </c>
      <c r="B166" s="153">
        <f>IF($A166="","",VLOOKUP($A166,'Annex 2 EHV charges'!$A:$O,2,0))</f>
        <v>706</v>
      </c>
      <c r="C166" s="154" t="str">
        <f>IF($A166="","",VLOOKUP($A166,'Annex 2 EHV charges'!$A:$O,3,0))</f>
        <v>2200040468930
2200042670943</v>
      </c>
      <c r="D166" s="153" t="str">
        <f>IF($A166="","",VLOOKUP($A166,'Annex 2 EHV charges'!$A:$O,7,0))</f>
        <v>DairyCrestDavidstow</v>
      </c>
      <c r="E166" s="155">
        <f>IFERROR(IF(VLOOKUP($A166,'Annex 2 EHV charges'!$A:$O,8,FALSE)=0,"",VLOOKUP($A166,'Annex 2 EHV charges'!$A:$O,8,FALSE)),"")</f>
        <v>5.1520000000000001</v>
      </c>
      <c r="F166" s="156">
        <f>IFERROR(IF(VLOOKUP($A166,'Annex 2 EHV charges'!$A:$O,9,FALSE)=0,"",VLOOKUP($A166,'Annex 2 EHV charges'!$A:$O,9,FALSE)),"")</f>
        <v>2523.4499999999998</v>
      </c>
      <c r="G166" s="157">
        <f>IFERROR(IF(VLOOKUP($A166,'Annex 2 EHV charges'!$A:$O,10,FALSE)=0,"",VLOOKUP($A166,'Annex 2 EHV charges'!$A:$O,10,FALSE)),"")</f>
        <v>6.31</v>
      </c>
      <c r="H166" s="157">
        <f>IFERROR(IF(VLOOKUP($A166,'Annex 2 EHV charges'!$A:$O,11,FALSE)=0,"",VLOOKUP($A166,'Annex 2 EHV charges'!$A:$O,11,FALSE)),"")</f>
        <v>6.31</v>
      </c>
    </row>
    <row r="167" spans="1:8" x14ac:dyDescent="0.2">
      <c r="A167" s="153">
        <f t="array" ref="A167">IFERROR(INDEX('Annex 2 EHV charges'!$A$11:$A$302, MATCH(0, IF(ISBLANK('Annex 2 EHV charges'!$A$11:$A$302),1, COUNTIF(A$4:$A166, 'Annex 2 EHV charges'!$A$11:$A$302)), 0)),"")</f>
        <v>707</v>
      </c>
      <c r="B167" s="153">
        <f>IF($A167="","",VLOOKUP($A167,'Annex 2 EHV charges'!$A:$O,2,0))</f>
        <v>707</v>
      </c>
      <c r="C167" s="154">
        <f>IF($A167="","",VLOOKUP($A167,'Annex 2 EHV charges'!$A:$O,3,0))</f>
        <v>2200041209970</v>
      </c>
      <c r="D167" s="153" t="str">
        <f>IF($A167="","",VLOOKUP($A167,'Annex 2 EHV charges'!$A:$O,7,0))</f>
        <v>Hemyock (Broadpath LF)</v>
      </c>
      <c r="E167" s="155">
        <f>IFERROR(IF(VLOOKUP($A167,'Annex 2 EHV charges'!$A:$O,8,FALSE)=0,"",VLOOKUP($A167,'Annex 2 EHV charges'!$A:$O,8,FALSE)),"")</f>
        <v>5.0940000000000003</v>
      </c>
      <c r="F167" s="156">
        <f>IFERROR(IF(VLOOKUP($A167,'Annex 2 EHV charges'!$A:$O,9,FALSE)=0,"",VLOOKUP($A167,'Annex 2 EHV charges'!$A:$O,9,FALSE)),"")</f>
        <v>6.28</v>
      </c>
      <c r="G167" s="157">
        <f>IFERROR(IF(VLOOKUP($A167,'Annex 2 EHV charges'!$A:$O,10,FALSE)=0,"",VLOOKUP($A167,'Annex 2 EHV charges'!$A:$O,10,FALSE)),"")</f>
        <v>1.58</v>
      </c>
      <c r="H167" s="157">
        <f>IFERROR(IF(VLOOKUP($A167,'Annex 2 EHV charges'!$A:$O,11,FALSE)=0,"",VLOOKUP($A167,'Annex 2 EHV charges'!$A:$O,11,FALSE)),"")</f>
        <v>1.58</v>
      </c>
    </row>
    <row r="168" spans="1:8" x14ac:dyDescent="0.2">
      <c r="A168" s="153">
        <f t="array" ref="A168">IFERROR(INDEX('Annex 2 EHV charges'!$A$11:$A$302, MATCH(0, IF(ISBLANK('Annex 2 EHV charges'!$A$11:$A$302),1, COUNTIF(A$4:$A167, 'Annex 2 EHV charges'!$A$11:$A$302)), 0)),"")</f>
        <v>708</v>
      </c>
      <c r="B168" s="153">
        <f>IF($A168="","",VLOOKUP($A168,'Annex 2 EHV charges'!$A:$O,2,0))</f>
        <v>708</v>
      </c>
      <c r="C168" s="154">
        <f>IF($A168="","",VLOOKUP($A168,'Annex 2 EHV charges'!$A:$O,3,0))</f>
        <v>2200030348373</v>
      </c>
      <c r="D168" s="153" t="str">
        <f>IF($A168="","",VLOOKUP($A168,'Annex 2 EHV charges'!$A:$O,7,0))</f>
        <v>Imerys(Torycombe)</v>
      </c>
      <c r="E168" s="155">
        <f>IFERROR(IF(VLOOKUP($A168,'Annex 2 EHV charges'!$A:$O,8,FALSE)=0,"",VLOOKUP($A168,'Annex 2 EHV charges'!$A:$O,8,FALSE)),"")</f>
        <v>2.722</v>
      </c>
      <c r="F168" s="156">
        <f>IFERROR(IF(VLOOKUP($A168,'Annex 2 EHV charges'!$A:$O,9,FALSE)=0,"",VLOOKUP($A168,'Annex 2 EHV charges'!$A:$O,9,FALSE)),"")</f>
        <v>143.76</v>
      </c>
      <c r="G168" s="157">
        <f>IFERROR(IF(VLOOKUP($A168,'Annex 2 EHV charges'!$A:$O,10,FALSE)=0,"",VLOOKUP($A168,'Annex 2 EHV charges'!$A:$O,10,FALSE)),"")</f>
        <v>3.19</v>
      </c>
      <c r="H168" s="157">
        <f>IFERROR(IF(VLOOKUP($A168,'Annex 2 EHV charges'!$A:$O,11,FALSE)=0,"",VLOOKUP($A168,'Annex 2 EHV charges'!$A:$O,11,FALSE)),"")</f>
        <v>3.19</v>
      </c>
    </row>
    <row r="169" spans="1:8" ht="25.5" x14ac:dyDescent="0.2">
      <c r="A169" s="153">
        <f t="array" ref="A169">IFERROR(INDEX('Annex 2 EHV charges'!$A$11:$A$302, MATCH(0, IF(ISBLANK('Annex 2 EHV charges'!$A$11:$A$302),1, COUNTIF(A$4:$A168, 'Annex 2 EHV charges'!$A$11:$A$302)), 0)),"")</f>
        <v>709</v>
      </c>
      <c r="B169" s="153">
        <f>IF($A169="","",VLOOKUP($A169,'Annex 2 EHV charges'!$A:$O,2,0))</f>
        <v>709</v>
      </c>
      <c r="C169" s="154" t="str">
        <f>IF($A169="","",VLOOKUP($A169,'Annex 2 EHV charges'!$A:$O,3,0))</f>
        <v>2200030346710
2200032196710</v>
      </c>
      <c r="D169" s="153" t="str">
        <f>IF($A169="","",VLOOKUP($A169,'Annex 2 EHV charges'!$A:$O,7,0))</f>
        <v>Royal United Hospital</v>
      </c>
      <c r="E169" s="155">
        <f>IFERROR(IF(VLOOKUP($A169,'Annex 2 EHV charges'!$A:$O,8,FALSE)=0,"",VLOOKUP($A169,'Annex 2 EHV charges'!$A:$O,8,FALSE)),"")</f>
        <v>12.21</v>
      </c>
      <c r="F169" s="156">
        <f>IFERROR(IF(VLOOKUP($A169,'Annex 2 EHV charges'!$A:$O,9,FALSE)=0,"",VLOOKUP($A169,'Annex 2 EHV charges'!$A:$O,9,FALSE)),"")</f>
        <v>151.61000000000001</v>
      </c>
      <c r="G169" s="157">
        <f>IFERROR(IF(VLOOKUP($A169,'Annex 2 EHV charges'!$A:$O,10,FALSE)=0,"",VLOOKUP($A169,'Annex 2 EHV charges'!$A:$O,10,FALSE)),"")</f>
        <v>4.54</v>
      </c>
      <c r="H169" s="157">
        <f>IFERROR(IF(VLOOKUP($A169,'Annex 2 EHV charges'!$A:$O,11,FALSE)=0,"",VLOOKUP($A169,'Annex 2 EHV charges'!$A:$O,11,FALSE)),"")</f>
        <v>4.54</v>
      </c>
    </row>
    <row r="170" spans="1:8" x14ac:dyDescent="0.2">
      <c r="A170" s="153">
        <f t="array" ref="A170">IFERROR(INDEX('Annex 2 EHV charges'!$A$11:$A$302, MATCH(0, IF(ISBLANK('Annex 2 EHV charges'!$A$11:$A$302),1, COUNTIF(A$4:$A169, 'Annex 2 EHV charges'!$A$11:$A$302)), 0)),"")</f>
        <v>713</v>
      </c>
      <c r="B170" s="153">
        <f>IF($A170="","",VLOOKUP($A170,'Annex 2 EHV charges'!$A:$O,2,0))</f>
        <v>713</v>
      </c>
      <c r="C170" s="154">
        <f>IF($A170="","",VLOOKUP($A170,'Annex 2 EHV charges'!$A:$O,3,0))</f>
        <v>2200042194640</v>
      </c>
      <c r="D170" s="153" t="str">
        <f>IF($A170="","",VLOOKUP($A170,'Annex 2 EHV charges'!$A:$O,7,0))</f>
        <v>Avonmouth BCC WF 33kV Gen</v>
      </c>
      <c r="E170" s="155" t="str">
        <f>IFERROR(IF(VLOOKUP($A170,'Annex 2 EHV charges'!$A:$O,8,FALSE)=0,"",VLOOKUP($A170,'Annex 2 EHV charges'!$A:$O,8,FALSE)),"")</f>
        <v/>
      </c>
      <c r="F170" s="156">
        <f>IFERROR(IF(VLOOKUP($A170,'Annex 2 EHV charges'!$A:$O,9,FALSE)=0,"",VLOOKUP($A170,'Annex 2 EHV charges'!$A:$O,9,FALSE)),"")</f>
        <v>16.16</v>
      </c>
      <c r="G170" s="157">
        <f>IFERROR(IF(VLOOKUP($A170,'Annex 2 EHV charges'!$A:$O,10,FALSE)=0,"",VLOOKUP($A170,'Annex 2 EHV charges'!$A:$O,10,FALSE)),"")</f>
        <v>1.1200000000000001</v>
      </c>
      <c r="H170" s="157">
        <f>IFERROR(IF(VLOOKUP($A170,'Annex 2 EHV charges'!$A:$O,11,FALSE)=0,"",VLOOKUP($A170,'Annex 2 EHV charges'!$A:$O,11,FALSE)),"")</f>
        <v>1.1200000000000001</v>
      </c>
    </row>
    <row r="171" spans="1:8" x14ac:dyDescent="0.2">
      <c r="A171" s="153">
        <f t="array" ref="A171">IFERROR(INDEX('Annex 2 EHV charges'!$A$11:$A$302, MATCH(0, IF(ISBLANK('Annex 2 EHV charges'!$A$11:$A$302),1, COUNTIF(A$4:$A170, 'Annex 2 EHV charges'!$A$11:$A$302)), 0)),"")</f>
        <v>714</v>
      </c>
      <c r="B171" s="153">
        <f>IF($A171="","",VLOOKUP($A171,'Annex 2 EHV charges'!$A:$O,2,0))</f>
        <v>714</v>
      </c>
      <c r="C171" s="154">
        <f>IF($A171="","",VLOOKUP($A171,'Annex 2 EHV charges'!$A:$O,3,0))</f>
        <v>2200042108127</v>
      </c>
      <c r="D171" s="153" t="str">
        <f>IF($A171="","",VLOOKUP($A171,'Annex 2 EHV charges'!$A:$O,7,0))</f>
        <v>Bodiniel PV Park 33kV Gen</v>
      </c>
      <c r="E171" s="155">
        <f>IFERROR(IF(VLOOKUP($A171,'Annex 2 EHV charges'!$A:$O,8,FALSE)=0,"",VLOOKUP($A171,'Annex 2 EHV charges'!$A:$O,8,FALSE)),"")</f>
        <v>0.49399999999999999</v>
      </c>
      <c r="F171" s="156">
        <f>IFERROR(IF(VLOOKUP($A171,'Annex 2 EHV charges'!$A:$O,9,FALSE)=0,"",VLOOKUP($A171,'Annex 2 EHV charges'!$A:$O,9,FALSE)),"")</f>
        <v>3.1</v>
      </c>
      <c r="G171" s="157">
        <f>IFERROR(IF(VLOOKUP($A171,'Annex 2 EHV charges'!$A:$O,10,FALSE)=0,"",VLOOKUP($A171,'Annex 2 EHV charges'!$A:$O,10,FALSE)),"")</f>
        <v>3.04</v>
      </c>
      <c r="H171" s="157">
        <f>IFERROR(IF(VLOOKUP($A171,'Annex 2 EHV charges'!$A:$O,11,FALSE)=0,"",VLOOKUP($A171,'Annex 2 EHV charges'!$A:$O,11,FALSE)),"")</f>
        <v>3.04</v>
      </c>
    </row>
    <row r="172" spans="1:8" x14ac:dyDescent="0.2">
      <c r="A172" s="153">
        <f t="array" ref="A172">IFERROR(INDEX('Annex 2 EHV charges'!$A$11:$A$302, MATCH(0, IF(ISBLANK('Annex 2 EHV charges'!$A$11:$A$302),1, COUNTIF(A$4:$A171, 'Annex 2 EHV charges'!$A$11:$A$302)), 0)),"")</f>
        <v>715</v>
      </c>
      <c r="B172" s="153">
        <f>IF($A172="","",VLOOKUP($A172,'Annex 2 EHV charges'!$A:$O,2,0))</f>
        <v>715</v>
      </c>
      <c r="C172" s="154">
        <f>IF($A172="","",VLOOKUP($A172,'Annex 2 EHV charges'!$A:$O,3,0))</f>
        <v>2200042385453</v>
      </c>
      <c r="D172" s="153" t="str">
        <f>IF($A172="","",VLOOKUP($A172,'Annex 2 EHV charges'!$A:$O,7,0))</f>
        <v>Garlenick WF 33kV</v>
      </c>
      <c r="E172" s="155">
        <f>IFERROR(IF(VLOOKUP($A172,'Annex 2 EHV charges'!$A:$O,8,FALSE)=0,"",VLOOKUP($A172,'Annex 2 EHV charges'!$A:$O,8,FALSE)),"")</f>
        <v>0.92400000000000004</v>
      </c>
      <c r="F172" s="156">
        <f>IFERROR(IF(VLOOKUP($A172,'Annex 2 EHV charges'!$A:$O,9,FALSE)=0,"",VLOOKUP($A172,'Annex 2 EHV charges'!$A:$O,9,FALSE)),"")</f>
        <v>59.12</v>
      </c>
      <c r="G172" s="157">
        <f>IFERROR(IF(VLOOKUP($A172,'Annex 2 EHV charges'!$A:$O,10,FALSE)=0,"",VLOOKUP($A172,'Annex 2 EHV charges'!$A:$O,10,FALSE)),"")</f>
        <v>1.22</v>
      </c>
      <c r="H172" s="157">
        <f>IFERROR(IF(VLOOKUP($A172,'Annex 2 EHV charges'!$A:$O,11,FALSE)=0,"",VLOOKUP($A172,'Annex 2 EHV charges'!$A:$O,11,FALSE)),"")</f>
        <v>1.22</v>
      </c>
    </row>
    <row r="173" spans="1:8" x14ac:dyDescent="0.2">
      <c r="A173" s="153">
        <f t="array" ref="A173">IFERROR(INDEX('Annex 2 EHV charges'!$A$11:$A$302, MATCH(0, IF(ISBLANK('Annex 2 EHV charges'!$A$11:$A$302),1, COUNTIF(A$4:$A172, 'Annex 2 EHV charges'!$A$11:$A$302)), 0)),"")</f>
        <v>716</v>
      </c>
      <c r="B173" s="153">
        <f>IF($A173="","",VLOOKUP($A173,'Annex 2 EHV charges'!$A:$O,2,0))</f>
        <v>716</v>
      </c>
      <c r="C173" s="154">
        <f>IF($A173="","",VLOOKUP($A173,'Annex 2 EHV charges'!$A:$O,3,0))</f>
        <v>2200042165037</v>
      </c>
      <c r="D173" s="153" t="str">
        <f>IF($A173="","",VLOOKUP($A173,'Annex 2 EHV charges'!$A:$O,7,0))</f>
        <v>Warleigh Barton PV 33kV Gen</v>
      </c>
      <c r="E173" s="155">
        <f>IFERROR(IF(VLOOKUP($A173,'Annex 2 EHV charges'!$A:$O,8,FALSE)=0,"",VLOOKUP($A173,'Annex 2 EHV charges'!$A:$O,8,FALSE)),"")</f>
        <v>0.308</v>
      </c>
      <c r="F173" s="156">
        <f>IFERROR(IF(VLOOKUP($A173,'Annex 2 EHV charges'!$A:$O,9,FALSE)=0,"",VLOOKUP($A173,'Annex 2 EHV charges'!$A:$O,9,FALSE)),"")</f>
        <v>4.78</v>
      </c>
      <c r="G173" s="157">
        <f>IFERROR(IF(VLOOKUP($A173,'Annex 2 EHV charges'!$A:$O,10,FALSE)=0,"",VLOOKUP($A173,'Annex 2 EHV charges'!$A:$O,10,FALSE)),"")</f>
        <v>1.49</v>
      </c>
      <c r="H173" s="157">
        <f>IFERROR(IF(VLOOKUP($A173,'Annex 2 EHV charges'!$A:$O,11,FALSE)=0,"",VLOOKUP($A173,'Annex 2 EHV charges'!$A:$O,11,FALSE)),"")</f>
        <v>1.49</v>
      </c>
    </row>
    <row r="174" spans="1:8" x14ac:dyDescent="0.2">
      <c r="A174" s="153">
        <f t="array" ref="A174">IFERROR(INDEX('Annex 2 EHV charges'!$A$11:$A$302, MATCH(0, IF(ISBLANK('Annex 2 EHV charges'!$A$11:$A$302),1, COUNTIF(A$4:$A173, 'Annex 2 EHV charges'!$A$11:$A$302)), 0)),"")</f>
        <v>717</v>
      </c>
      <c r="B174" s="153">
        <f>IF($A174="","",VLOOKUP($A174,'Annex 2 EHV charges'!$A:$O,2,0))</f>
        <v>717</v>
      </c>
      <c r="C174" s="154">
        <f>IF($A174="","",VLOOKUP($A174,'Annex 2 EHV charges'!$A:$O,3,0))</f>
        <v>2200042171449</v>
      </c>
      <c r="D174" s="153" t="str">
        <f>IF($A174="","",VLOOKUP($A174,'Annex 2 EHV charges'!$A:$O,7,0))</f>
        <v>Winnards Perch PV 33kV Gen</v>
      </c>
      <c r="E174" s="155">
        <f>IFERROR(IF(VLOOKUP($A174,'Annex 2 EHV charges'!$A:$O,8,FALSE)=0,"",VLOOKUP($A174,'Annex 2 EHV charges'!$A:$O,8,FALSE)),"")</f>
        <v>0.222</v>
      </c>
      <c r="F174" s="156">
        <f>IFERROR(IF(VLOOKUP($A174,'Annex 2 EHV charges'!$A:$O,9,FALSE)=0,"",VLOOKUP($A174,'Annex 2 EHV charges'!$A:$O,9,FALSE)),"")</f>
        <v>11.41</v>
      </c>
      <c r="G174" s="157">
        <f>IFERROR(IF(VLOOKUP($A174,'Annex 2 EHV charges'!$A:$O,10,FALSE)=0,"",VLOOKUP($A174,'Annex 2 EHV charges'!$A:$O,10,FALSE)),"")</f>
        <v>1.91</v>
      </c>
      <c r="H174" s="157">
        <f>IFERROR(IF(VLOOKUP($A174,'Annex 2 EHV charges'!$A:$O,11,FALSE)=0,"",VLOOKUP($A174,'Annex 2 EHV charges'!$A:$O,11,FALSE)),"")</f>
        <v>1.91</v>
      </c>
    </row>
    <row r="175" spans="1:8" x14ac:dyDescent="0.2">
      <c r="A175" s="153">
        <f t="array" ref="A175">IFERROR(INDEX('Annex 2 EHV charges'!$A$11:$A$302, MATCH(0, IF(ISBLANK('Annex 2 EHV charges'!$A$11:$A$302),1, COUNTIF(A$4:$A174, 'Annex 2 EHV charges'!$A$11:$A$302)), 0)),"")</f>
        <v>718</v>
      </c>
      <c r="B175" s="153">
        <f>IF($A175="","",VLOOKUP($A175,'Annex 2 EHV charges'!$A:$O,2,0))</f>
        <v>718</v>
      </c>
      <c r="C175" s="154">
        <f>IF($A175="","",VLOOKUP($A175,'Annex 2 EHV charges'!$A:$O,3,0))</f>
        <v>2200042356276</v>
      </c>
      <c r="D175" s="153" t="str">
        <f>IF($A175="","",VLOOKUP($A175,'Annex 2 EHV charges'!$A:$O,7,0))</f>
        <v>Galsworthy WF</v>
      </c>
      <c r="E175" s="155">
        <f>IFERROR(IF(VLOOKUP($A175,'Annex 2 EHV charges'!$A:$O,8,FALSE)=0,"",VLOOKUP($A175,'Annex 2 EHV charges'!$A:$O,8,FALSE)),"")</f>
        <v>7.0000000000000001E-3</v>
      </c>
      <c r="F175" s="156">
        <f>IFERROR(IF(VLOOKUP($A175,'Annex 2 EHV charges'!$A:$O,9,FALSE)=0,"",VLOOKUP($A175,'Annex 2 EHV charges'!$A:$O,9,FALSE)),"")</f>
        <v>101.77</v>
      </c>
      <c r="G175" s="157">
        <f>IFERROR(IF(VLOOKUP($A175,'Annex 2 EHV charges'!$A:$O,10,FALSE)=0,"",VLOOKUP($A175,'Annex 2 EHV charges'!$A:$O,10,FALSE)),"")</f>
        <v>1.32</v>
      </c>
      <c r="H175" s="157">
        <f>IFERROR(IF(VLOOKUP($A175,'Annex 2 EHV charges'!$A:$O,11,FALSE)=0,"",VLOOKUP($A175,'Annex 2 EHV charges'!$A:$O,11,FALSE)),"")</f>
        <v>1.32</v>
      </c>
    </row>
    <row r="176" spans="1:8" ht="76.5" x14ac:dyDescent="0.2">
      <c r="A176" s="153">
        <f t="array" ref="A176">IFERROR(INDEX('Annex 2 EHV charges'!$A$11:$A$302, MATCH(0, IF(ISBLANK('Annex 2 EHV charges'!$A$11:$A$302),1, COUNTIF(A$4:$A175, 'Annex 2 EHV charges'!$A$11:$A$302)), 0)),"")</f>
        <v>720</v>
      </c>
      <c r="B176" s="153">
        <f>IF($A176="","",VLOOKUP($A176,'Annex 2 EHV charges'!$A:$O,2,0))</f>
        <v>720</v>
      </c>
      <c r="C176" s="154" t="str">
        <f>IF($A176="","",VLOOKUP($A176,'Annex 2 EHV charges'!$A:$O,3,0))</f>
        <v>2200030348986
2200032178340
2200032178368
2200032178377
2200041226558
2200041226567</v>
      </c>
      <c r="D176" s="153" t="str">
        <f>IF($A176="","",VLOOKUP($A176,'Annex 2 EHV charges'!$A:$O,7,0))</f>
        <v>Airbus UK Ltd</v>
      </c>
      <c r="E176" s="155">
        <f>IFERROR(IF(VLOOKUP($A176,'Annex 2 EHV charges'!$A:$O,8,FALSE)=0,"",VLOOKUP($A176,'Annex 2 EHV charges'!$A:$O,8,FALSE)),"")</f>
        <v>2.4990000000000001</v>
      </c>
      <c r="F176" s="156">
        <f>IFERROR(IF(VLOOKUP($A176,'Annex 2 EHV charges'!$A:$O,9,FALSE)=0,"",VLOOKUP($A176,'Annex 2 EHV charges'!$A:$O,9,FALSE)),"")</f>
        <v>527.82000000000005</v>
      </c>
      <c r="G176" s="157">
        <f>IFERROR(IF(VLOOKUP($A176,'Annex 2 EHV charges'!$A:$O,10,FALSE)=0,"",VLOOKUP($A176,'Annex 2 EHV charges'!$A:$O,10,FALSE)),"")</f>
        <v>2.71</v>
      </c>
      <c r="H176" s="157">
        <f>IFERROR(IF(VLOOKUP($A176,'Annex 2 EHV charges'!$A:$O,11,FALSE)=0,"",VLOOKUP($A176,'Annex 2 EHV charges'!$A:$O,11,FALSE)),"")</f>
        <v>2.71</v>
      </c>
    </row>
    <row r="177" spans="1:8" x14ac:dyDescent="0.2">
      <c r="A177" s="153">
        <f t="array" ref="A177">IFERROR(INDEX('Annex 2 EHV charges'!$A$11:$A$302, MATCH(0, IF(ISBLANK('Annex 2 EHV charges'!$A$11:$A$302),1, COUNTIF(A$4:$A176, 'Annex 2 EHV charges'!$A$11:$A$302)), 0)),"")</f>
        <v>750</v>
      </c>
      <c r="B177" s="153">
        <f>IF($A177="","",VLOOKUP($A177,'Annex 2 EHV charges'!$A:$O,2,0))</f>
        <v>750</v>
      </c>
      <c r="C177" s="154">
        <f>IF($A177="","",VLOOKUP($A177,'Annex 2 EHV charges'!$A:$O,3,0))</f>
        <v>2200032138124</v>
      </c>
      <c r="D177" s="153" t="str">
        <f>IF($A177="","",VLOOKUP($A177,'Annex 2 EHV charges'!$A:$O,7,0))</f>
        <v>RR Power Development</v>
      </c>
      <c r="E177" s="155" t="str">
        <f>IFERROR(IF(VLOOKUP($A177,'Annex 2 EHV charges'!$A:$O,8,FALSE)=0,"",VLOOKUP($A177,'Annex 2 EHV charges'!$A:$O,8,FALSE)),"")</f>
        <v/>
      </c>
      <c r="F177" s="156">
        <f>IFERROR(IF(VLOOKUP($A177,'Annex 2 EHV charges'!$A:$O,9,FALSE)=0,"",VLOOKUP($A177,'Annex 2 EHV charges'!$A:$O,9,FALSE)),"")</f>
        <v>925.76</v>
      </c>
      <c r="G177" s="157">
        <f>IFERROR(IF(VLOOKUP($A177,'Annex 2 EHV charges'!$A:$O,10,FALSE)=0,"",VLOOKUP($A177,'Annex 2 EHV charges'!$A:$O,10,FALSE)),"")</f>
        <v>2.13</v>
      </c>
      <c r="H177" s="157">
        <f>IFERROR(IF(VLOOKUP($A177,'Annex 2 EHV charges'!$A:$O,11,FALSE)=0,"",VLOOKUP($A177,'Annex 2 EHV charges'!$A:$O,11,FALSE)),"")</f>
        <v>2.13</v>
      </c>
    </row>
    <row r="178" spans="1:8" x14ac:dyDescent="0.2">
      <c r="A178" s="153">
        <f t="array" ref="A178">IFERROR(INDEX('Annex 2 EHV charges'!$A$11:$A$302, MATCH(0, IF(ISBLANK('Annex 2 EHV charges'!$A$11:$A$302),1, COUNTIF(A$4:$A177, 'Annex 2 EHV charges'!$A$11:$A$302)), 0)),"")</f>
        <v>759</v>
      </c>
      <c r="B178" s="153">
        <f>IF($A178="","",VLOOKUP($A178,'Annex 2 EHV charges'!$A:$O,2,0))</f>
        <v>759</v>
      </c>
      <c r="C178" s="154">
        <f>IF($A178="","",VLOOKUP($A178,'Annex 2 EHV charges'!$A:$O,3,0))</f>
        <v>2200041527904</v>
      </c>
      <c r="D178" s="153" t="str">
        <f>IF($A178="","",VLOOKUP($A178,'Annex 2 EHV charges'!$A:$O,7,0))</f>
        <v>Langage</v>
      </c>
      <c r="E178" s="155">
        <f>IFERROR(IF(VLOOKUP($A178,'Annex 2 EHV charges'!$A:$O,8,FALSE)=0,"",VLOOKUP($A178,'Annex 2 EHV charges'!$A:$O,8,FALSE)),"")</f>
        <v>1.6739999999999999</v>
      </c>
      <c r="F178" s="156">
        <f>IFERROR(IF(VLOOKUP($A178,'Annex 2 EHV charges'!$A:$O,9,FALSE)=0,"",VLOOKUP($A178,'Annex 2 EHV charges'!$A:$O,9,FALSE)),"")</f>
        <v>571.09</v>
      </c>
      <c r="G178" s="157">
        <f>IFERROR(IF(VLOOKUP($A178,'Annex 2 EHV charges'!$A:$O,10,FALSE)=0,"",VLOOKUP($A178,'Annex 2 EHV charges'!$A:$O,10,FALSE)),"")</f>
        <v>1.33</v>
      </c>
      <c r="H178" s="157">
        <f>IFERROR(IF(VLOOKUP($A178,'Annex 2 EHV charges'!$A:$O,11,FALSE)=0,"",VLOOKUP($A178,'Annex 2 EHV charges'!$A:$O,11,FALSE)),"")</f>
        <v>1.33</v>
      </c>
    </row>
    <row r="179" spans="1:8" x14ac:dyDescent="0.2">
      <c r="A179" s="153">
        <f t="array" ref="A179">IFERROR(INDEX('Annex 2 EHV charges'!$A$11:$A$302, MATCH(0, IF(ISBLANK('Annex 2 EHV charges'!$A$11:$A$302),1, COUNTIF(A$4:$A178, 'Annex 2 EHV charges'!$A$11:$A$302)), 0)),"")</f>
        <v>797</v>
      </c>
      <c r="B179" s="153">
        <f>IF($A179="","",VLOOKUP($A179,'Annex 2 EHV charges'!$A:$O,2,0))</f>
        <v>797</v>
      </c>
      <c r="C179" s="154">
        <f>IF($A179="","",VLOOKUP($A179,'Annex 2 EHV charges'!$A:$O,3,0))</f>
        <v>2200030348452</v>
      </c>
      <c r="D179" s="153" t="str">
        <f>IF($A179="","",VLOOKUP($A179,'Annex 2 EHV charges'!$A:$O,7,0))</f>
        <v>Imerys5(Drinnick)</v>
      </c>
      <c r="E179" s="155">
        <f>IFERROR(IF(VLOOKUP($A179,'Annex 2 EHV charges'!$A:$O,8,FALSE)=0,"",VLOOKUP($A179,'Annex 2 EHV charges'!$A:$O,8,FALSE)),"")</f>
        <v>1.722</v>
      </c>
      <c r="F179" s="156">
        <f>IFERROR(IF(VLOOKUP($A179,'Annex 2 EHV charges'!$A:$O,9,FALSE)=0,"",VLOOKUP($A179,'Annex 2 EHV charges'!$A:$O,9,FALSE)),"")</f>
        <v>159.68</v>
      </c>
      <c r="G179" s="157">
        <f>IFERROR(IF(VLOOKUP($A179,'Annex 2 EHV charges'!$A:$O,10,FALSE)=0,"",VLOOKUP($A179,'Annex 2 EHV charges'!$A:$O,10,FALSE)),"")</f>
        <v>3.35</v>
      </c>
      <c r="H179" s="157">
        <f>IFERROR(IF(VLOOKUP($A179,'Annex 2 EHV charges'!$A:$O,11,FALSE)=0,"",VLOOKUP($A179,'Annex 2 EHV charges'!$A:$O,11,FALSE)),"")</f>
        <v>3.35</v>
      </c>
    </row>
    <row r="180" spans="1:8" x14ac:dyDescent="0.2">
      <c r="A180" s="153">
        <f t="array" ref="A180">IFERROR(INDEX('Annex 2 EHV charges'!$A$11:$A$302, MATCH(0, IF(ISBLANK('Annex 2 EHV charges'!$A$11:$A$302),1, COUNTIF(A$4:$A179, 'Annex 2 EHV charges'!$A$11:$A$302)), 0)),"")</f>
        <v>798</v>
      </c>
      <c r="B180" s="153">
        <f>IF($A180="","",VLOOKUP($A180,'Annex 2 EHV charges'!$A:$O,2,0))</f>
        <v>798</v>
      </c>
      <c r="C180" s="154">
        <f>IF($A180="","",VLOOKUP($A180,'Annex 2 EHV charges'!$A:$O,3,0))</f>
        <v>2200030348382</v>
      </c>
      <c r="D180" s="153" t="str">
        <f>IF($A180="","",VLOOKUP($A180,'Annex 2 EHV charges'!$A:$O,7,0))</f>
        <v>Imerys4(Bugle)</v>
      </c>
      <c r="E180" s="155">
        <f>IFERROR(IF(VLOOKUP($A180,'Annex 2 EHV charges'!$A:$O,8,FALSE)=0,"",VLOOKUP($A180,'Annex 2 EHV charges'!$A:$O,8,FALSE)),"")</f>
        <v>1.4219999999999999</v>
      </c>
      <c r="F180" s="156">
        <f>IFERROR(IF(VLOOKUP($A180,'Annex 2 EHV charges'!$A:$O,9,FALSE)=0,"",VLOOKUP($A180,'Annex 2 EHV charges'!$A:$O,9,FALSE)),"")</f>
        <v>123.12</v>
      </c>
      <c r="G180" s="157">
        <f>IFERROR(IF(VLOOKUP($A180,'Annex 2 EHV charges'!$A:$O,10,FALSE)=0,"",VLOOKUP($A180,'Annex 2 EHV charges'!$A:$O,10,FALSE)),"")</f>
        <v>3.6</v>
      </c>
      <c r="H180" s="157">
        <f>IFERROR(IF(VLOOKUP($A180,'Annex 2 EHV charges'!$A:$O,11,FALSE)=0,"",VLOOKUP($A180,'Annex 2 EHV charges'!$A:$O,11,FALSE)),"")</f>
        <v>3.6</v>
      </c>
    </row>
    <row r="181" spans="1:8" x14ac:dyDescent="0.2">
      <c r="A181" s="153">
        <f t="array" ref="A181">IFERROR(INDEX('Annex 2 EHV charges'!$A$11:$A$302, MATCH(0, IF(ISBLANK('Annex 2 EHV charges'!$A$11:$A$302),1, COUNTIF(A$4:$A180, 'Annex 2 EHV charges'!$A$11:$A$302)), 0)),"")</f>
        <v>799</v>
      </c>
      <c r="B181" s="153">
        <f>IF($A181="","",VLOOKUP($A181,'Annex 2 EHV charges'!$A:$O,2,0))</f>
        <v>799</v>
      </c>
      <c r="C181" s="154">
        <f>IF($A181="","",VLOOKUP($A181,'Annex 2 EHV charges'!$A:$O,3,0))</f>
        <v>2200032010879</v>
      </c>
      <c r="D181" s="153" t="str">
        <f>IF($A181="","",VLOOKUP($A181,'Annex 2 EHV charges'!$A:$O,7,0))</f>
        <v>Imerys3(Trebal)</v>
      </c>
      <c r="E181" s="155">
        <f>IFERROR(IF(VLOOKUP($A181,'Annex 2 EHV charges'!$A:$O,8,FALSE)=0,"",VLOOKUP($A181,'Annex 2 EHV charges'!$A:$O,8,FALSE)),"")</f>
        <v>1.272</v>
      </c>
      <c r="F181" s="156">
        <f>IFERROR(IF(VLOOKUP($A181,'Annex 2 EHV charges'!$A:$O,9,FALSE)=0,"",VLOOKUP($A181,'Annex 2 EHV charges'!$A:$O,9,FALSE)),"")</f>
        <v>612.92999999999995</v>
      </c>
      <c r="G181" s="157">
        <f>IFERROR(IF(VLOOKUP($A181,'Annex 2 EHV charges'!$A:$O,10,FALSE)=0,"",VLOOKUP($A181,'Annex 2 EHV charges'!$A:$O,10,FALSE)),"")</f>
        <v>1.38</v>
      </c>
      <c r="H181" s="157">
        <f>IFERROR(IF(VLOOKUP($A181,'Annex 2 EHV charges'!$A:$O,11,FALSE)=0,"",VLOOKUP($A181,'Annex 2 EHV charges'!$A:$O,11,FALSE)),"")</f>
        <v>1.38</v>
      </c>
    </row>
    <row r="182" spans="1:8" x14ac:dyDescent="0.2">
      <c r="A182" s="153">
        <f t="array" ref="A182">IFERROR(INDEX('Annex 2 EHV charges'!$A$11:$A$302, MATCH(0, IF(ISBLANK('Annex 2 EHV charges'!$A$11:$A$302),1, COUNTIF(A$4:$A181, 'Annex 2 EHV charges'!$A$11:$A$302)), 0)),"")</f>
        <v>800</v>
      </c>
      <c r="B182" s="153">
        <f>IF($A182="","",VLOOKUP($A182,'Annex 2 EHV charges'!$A:$O,2,0))</f>
        <v>800</v>
      </c>
      <c r="C182" s="154">
        <f>IF($A182="","",VLOOKUP($A182,'Annex 2 EHV charges'!$A:$O,3,0))</f>
        <v>2200030348666</v>
      </c>
      <c r="D182" s="153" t="str">
        <f>IF($A182="","",VLOOKUP($A182,'Annex 2 EHV charges'!$A:$O,7,0))</f>
        <v>Imerys6(Par)</v>
      </c>
      <c r="E182" s="155">
        <f>IFERROR(IF(VLOOKUP($A182,'Annex 2 EHV charges'!$A:$O,8,FALSE)=0,"",VLOOKUP($A182,'Annex 2 EHV charges'!$A:$O,8,FALSE)),"")</f>
        <v>1.8340000000000001</v>
      </c>
      <c r="F182" s="156">
        <f>IFERROR(IF(VLOOKUP($A182,'Annex 2 EHV charges'!$A:$O,9,FALSE)=0,"",VLOOKUP($A182,'Annex 2 EHV charges'!$A:$O,9,FALSE)),"")</f>
        <v>91.11</v>
      </c>
      <c r="G182" s="157">
        <f>IFERROR(IF(VLOOKUP($A182,'Annex 2 EHV charges'!$A:$O,10,FALSE)=0,"",VLOOKUP($A182,'Annex 2 EHV charges'!$A:$O,10,FALSE)),"")</f>
        <v>1.67</v>
      </c>
      <c r="H182" s="157">
        <f>IFERROR(IF(VLOOKUP($A182,'Annex 2 EHV charges'!$A:$O,11,FALSE)=0,"",VLOOKUP($A182,'Annex 2 EHV charges'!$A:$O,11,FALSE)),"")</f>
        <v>1.67</v>
      </c>
    </row>
    <row r="183" spans="1:8" x14ac:dyDescent="0.2">
      <c r="A183" s="153">
        <f t="array" ref="A183">IFERROR(INDEX('Annex 2 EHV charges'!$A$11:$A$302, MATCH(0, IF(ISBLANK('Annex 2 EHV charges'!$A$11:$A$302),1, COUNTIF(A$4:$A182, 'Annex 2 EHV charges'!$A$11:$A$302)), 0)),"")</f>
        <v>805</v>
      </c>
      <c r="B183" s="153">
        <f>IF($A183="","",VLOOKUP($A183,'Annex 2 EHV charges'!$A:$O,2,0))</f>
        <v>805</v>
      </c>
      <c r="C183" s="154">
        <f>IF($A183="","",VLOOKUP($A183,'Annex 2 EHV charges'!$A:$O,3,0))</f>
        <v>2200030349242</v>
      </c>
      <c r="D183" s="153" t="str">
        <f>IF($A183="","",VLOOKUP($A183,'Annex 2 EHV charges'!$A:$O,7,0))</f>
        <v>DML - North</v>
      </c>
      <c r="E183" s="155">
        <f>IFERROR(IF(VLOOKUP($A183,'Annex 2 EHV charges'!$A:$O,8,FALSE)=0,"",VLOOKUP($A183,'Annex 2 EHV charges'!$A:$O,8,FALSE)),"")</f>
        <v>0.27800000000000002</v>
      </c>
      <c r="F183" s="156">
        <f>IFERROR(IF(VLOOKUP($A183,'Annex 2 EHV charges'!$A:$O,9,FALSE)=0,"",VLOOKUP($A183,'Annex 2 EHV charges'!$A:$O,9,FALSE)),"")</f>
        <v>6928.61</v>
      </c>
      <c r="G183" s="157">
        <f>IFERROR(IF(VLOOKUP($A183,'Annex 2 EHV charges'!$A:$O,10,FALSE)=0,"",VLOOKUP($A183,'Annex 2 EHV charges'!$A:$O,10,FALSE)),"")</f>
        <v>1.0900000000000001</v>
      </c>
      <c r="H183" s="157">
        <f>IFERROR(IF(VLOOKUP($A183,'Annex 2 EHV charges'!$A:$O,11,FALSE)=0,"",VLOOKUP($A183,'Annex 2 EHV charges'!$A:$O,11,FALSE)),"")</f>
        <v>1.0900000000000001</v>
      </c>
    </row>
    <row r="184" spans="1:8" x14ac:dyDescent="0.2">
      <c r="A184" s="153">
        <f t="array" ref="A184">IFERROR(INDEX('Annex 2 EHV charges'!$A$11:$A$302, MATCH(0, IF(ISBLANK('Annex 2 EHV charges'!$A$11:$A$302),1, COUNTIF(A$4:$A183, 'Annex 2 EHV charges'!$A$11:$A$302)), 0)),"")</f>
        <v>810</v>
      </c>
      <c r="B184" s="153">
        <f>IF($A184="","",VLOOKUP($A184,'Annex 2 EHV charges'!$A:$O,2,0))</f>
        <v>810</v>
      </c>
      <c r="C184" s="154">
        <f>IF($A184="","",VLOOKUP($A184,'Annex 2 EHV charges'!$A:$O,3,0))</f>
        <v>2200042163484</v>
      </c>
      <c r="D184" s="153" t="str">
        <f>IF($A184="","",VLOOKUP($A184,'Annex 2 EHV charges'!$A:$O,7,0))</f>
        <v>Marley Thatch PV</v>
      </c>
      <c r="E184" s="155">
        <f>IFERROR(IF(VLOOKUP($A184,'Annex 2 EHV charges'!$A:$O,8,FALSE)=0,"",VLOOKUP($A184,'Annex 2 EHV charges'!$A:$O,8,FALSE)),"")</f>
        <v>0.70699999999999996</v>
      </c>
      <c r="F184" s="156">
        <f>IFERROR(IF(VLOOKUP($A184,'Annex 2 EHV charges'!$A:$O,9,FALSE)=0,"",VLOOKUP($A184,'Annex 2 EHV charges'!$A:$O,9,FALSE)),"")</f>
        <v>3.15</v>
      </c>
      <c r="G184" s="157">
        <f>IFERROR(IF(VLOOKUP($A184,'Annex 2 EHV charges'!$A:$O,10,FALSE)=0,"",VLOOKUP($A184,'Annex 2 EHV charges'!$A:$O,10,FALSE)),"")</f>
        <v>2.86</v>
      </c>
      <c r="H184" s="157">
        <f>IFERROR(IF(VLOOKUP($A184,'Annex 2 EHV charges'!$A:$O,11,FALSE)=0,"",VLOOKUP($A184,'Annex 2 EHV charges'!$A:$O,11,FALSE)),"")</f>
        <v>2.86</v>
      </c>
    </row>
    <row r="185" spans="1:8" ht="38.25" x14ac:dyDescent="0.2">
      <c r="A185" s="153">
        <f t="array" ref="A185">IFERROR(INDEX('Annex 2 EHV charges'!$A$11:$A$302, MATCH(0, IF(ISBLANK('Annex 2 EHV charges'!$A$11:$A$302),1, COUNTIF(A$4:$A184, 'Annex 2 EHV charges'!$A$11:$A$302)), 0)),"")</f>
        <v>811</v>
      </c>
      <c r="B185" s="153">
        <f>IF($A185="","",VLOOKUP($A185,'Annex 2 EHV charges'!$A:$O,2,0))</f>
        <v>811</v>
      </c>
      <c r="C185" s="154" t="str">
        <f>IF($A185="","",VLOOKUP($A185,'Annex 2 EHV charges'!$A:$O,3,0))</f>
        <v>2200041648681
2200041648690
2200042093766</v>
      </c>
      <c r="D185" s="153" t="str">
        <f>IF($A185="","",VLOOKUP($A185,'Annex 2 EHV charges'!$A:$O,7,0))</f>
        <v>Bristol Royal Infirmary</v>
      </c>
      <c r="E185" s="155">
        <f>IFERROR(IF(VLOOKUP($A185,'Annex 2 EHV charges'!$A:$O,8,FALSE)=0,"",VLOOKUP($A185,'Annex 2 EHV charges'!$A:$O,8,FALSE)),"")</f>
        <v>1.173</v>
      </c>
      <c r="F185" s="156">
        <f>IFERROR(IF(VLOOKUP($A185,'Annex 2 EHV charges'!$A:$O,9,FALSE)=0,"",VLOOKUP($A185,'Annex 2 EHV charges'!$A:$O,9,FALSE)),"")</f>
        <v>457.72</v>
      </c>
      <c r="G185" s="157">
        <f>IFERROR(IF(VLOOKUP($A185,'Annex 2 EHV charges'!$A:$O,10,FALSE)=0,"",VLOOKUP($A185,'Annex 2 EHV charges'!$A:$O,10,FALSE)),"")</f>
        <v>3.43</v>
      </c>
      <c r="H185" s="157">
        <f>IFERROR(IF(VLOOKUP($A185,'Annex 2 EHV charges'!$A:$O,11,FALSE)=0,"",VLOOKUP($A185,'Annex 2 EHV charges'!$A:$O,11,FALSE)),"")</f>
        <v>3.43</v>
      </c>
    </row>
    <row r="186" spans="1:8" ht="38.25" x14ac:dyDescent="0.2">
      <c r="A186" s="153">
        <f t="array" ref="A186">IFERROR(INDEX('Annex 2 EHV charges'!$A$11:$A$302, MATCH(0, IF(ISBLANK('Annex 2 EHV charges'!$A$11:$A$302),1, COUNTIF(A$4:$A185, 'Annex 2 EHV charges'!$A$11:$A$302)), 0)),"")</f>
        <v>812</v>
      </c>
      <c r="B186" s="153">
        <f>IF($A186="","",VLOOKUP($A186,'Annex 2 EHV charges'!$A:$O,2,0))</f>
        <v>812</v>
      </c>
      <c r="C186" s="154" t="str">
        <f>IF($A186="","",VLOOKUP($A186,'Annex 2 EHV charges'!$A:$O,3,0))</f>
        <v>2200042276123
2200042276132
2200042276141</v>
      </c>
      <c r="D186" s="153" t="str">
        <f>IF($A186="","",VLOOKUP($A186,'Annex 2 EHV charges'!$A:$O,7,0))</f>
        <v>Bristol University</v>
      </c>
      <c r="E186" s="155">
        <f>IFERROR(IF(VLOOKUP($A186,'Annex 2 EHV charges'!$A:$O,8,FALSE)=0,"",VLOOKUP($A186,'Annex 2 EHV charges'!$A:$O,8,FALSE)),"")</f>
        <v>1.173</v>
      </c>
      <c r="F186" s="156">
        <f>IFERROR(IF(VLOOKUP($A186,'Annex 2 EHV charges'!$A:$O,9,FALSE)=0,"",VLOOKUP($A186,'Annex 2 EHV charges'!$A:$O,9,FALSE)),"")</f>
        <v>791.73</v>
      </c>
      <c r="G186" s="157">
        <f>IFERROR(IF(VLOOKUP($A186,'Annex 2 EHV charges'!$A:$O,10,FALSE)=0,"",VLOOKUP($A186,'Annex 2 EHV charges'!$A:$O,10,FALSE)),"")</f>
        <v>4.3</v>
      </c>
      <c r="H186" s="157">
        <f>IFERROR(IF(VLOOKUP($A186,'Annex 2 EHV charges'!$A:$O,11,FALSE)=0,"",VLOOKUP($A186,'Annex 2 EHV charges'!$A:$O,11,FALSE)),"")</f>
        <v>4.3</v>
      </c>
    </row>
    <row r="187" spans="1:8" x14ac:dyDescent="0.2">
      <c r="A187" s="153">
        <f t="array" ref="A187">IFERROR(INDEX('Annex 2 EHV charges'!$A$11:$A$302, MATCH(0, IF(ISBLANK('Annex 2 EHV charges'!$A$11:$A$302),1, COUNTIF(A$4:$A186, 'Annex 2 EHV charges'!$A$11:$A$302)), 0)),"")</f>
        <v>815</v>
      </c>
      <c r="B187" s="153">
        <f>IF($A187="","",VLOOKUP($A187,'Annex 2 EHV charges'!$A:$O,2,0))</f>
        <v>815</v>
      </c>
      <c r="C187" s="154">
        <f>IF($A187="","",VLOOKUP($A187,'Annex 2 EHV charges'!$A:$O,3,0))</f>
        <v>2200042163410</v>
      </c>
      <c r="D187" s="153" t="str">
        <f>IF($A187="","",VLOOKUP($A187,'Annex 2 EHV charges'!$A:$O,7,0))</f>
        <v>Burrowton Farm PV</v>
      </c>
      <c r="E187" s="155">
        <f>IFERROR(IF(VLOOKUP($A187,'Annex 2 EHV charges'!$A:$O,8,FALSE)=0,"",VLOOKUP($A187,'Annex 2 EHV charges'!$A:$O,8,FALSE)),"")</f>
        <v>7.0000000000000001E-3</v>
      </c>
      <c r="F187" s="156">
        <f>IFERROR(IF(VLOOKUP($A187,'Annex 2 EHV charges'!$A:$O,9,FALSE)=0,"",VLOOKUP($A187,'Annex 2 EHV charges'!$A:$O,9,FALSE)),"")</f>
        <v>3.4</v>
      </c>
      <c r="G187" s="157">
        <f>IFERROR(IF(VLOOKUP($A187,'Annex 2 EHV charges'!$A:$O,10,FALSE)=0,"",VLOOKUP($A187,'Annex 2 EHV charges'!$A:$O,10,FALSE)),"")</f>
        <v>2</v>
      </c>
      <c r="H187" s="157">
        <f>IFERROR(IF(VLOOKUP($A187,'Annex 2 EHV charges'!$A:$O,11,FALSE)=0,"",VLOOKUP($A187,'Annex 2 EHV charges'!$A:$O,11,FALSE)),"")</f>
        <v>2</v>
      </c>
    </row>
    <row r="188" spans="1:8" x14ac:dyDescent="0.2">
      <c r="A188" s="153">
        <f t="array" ref="A188">IFERROR(INDEX('Annex 2 EHV charges'!$A$11:$A$302, MATCH(0, IF(ISBLANK('Annex 2 EHV charges'!$A$11:$A$302),1, COUNTIF(A$4:$A187, 'Annex 2 EHV charges'!$A$11:$A$302)), 0)),"")</f>
        <v>816</v>
      </c>
      <c r="B188" s="153">
        <f>IF($A188="","",VLOOKUP($A188,'Annex 2 EHV charges'!$A:$O,2,0))</f>
        <v>816</v>
      </c>
      <c r="C188" s="154">
        <f>IF($A188="","",VLOOKUP($A188,'Annex 2 EHV charges'!$A:$O,3,0))</f>
        <v>2200042165055</v>
      </c>
      <c r="D188" s="153" t="str">
        <f>IF($A188="","",VLOOKUP($A188,'Annex 2 EHV charges'!$A:$O,7,0))</f>
        <v>Callington Solar</v>
      </c>
      <c r="E188" s="155">
        <f>IFERROR(IF(VLOOKUP($A188,'Annex 2 EHV charges'!$A:$O,8,FALSE)=0,"",VLOOKUP($A188,'Annex 2 EHV charges'!$A:$O,8,FALSE)),"")</f>
        <v>1.0149999999999999</v>
      </c>
      <c r="F188" s="156">
        <f>IFERROR(IF(VLOOKUP($A188,'Annex 2 EHV charges'!$A:$O,9,FALSE)=0,"",VLOOKUP($A188,'Annex 2 EHV charges'!$A:$O,9,FALSE)),"")</f>
        <v>4.12</v>
      </c>
      <c r="G188" s="157">
        <f>IFERROR(IF(VLOOKUP($A188,'Annex 2 EHV charges'!$A:$O,10,FALSE)=0,"",VLOOKUP($A188,'Annex 2 EHV charges'!$A:$O,10,FALSE)),"")</f>
        <v>3.02</v>
      </c>
      <c r="H188" s="157">
        <f>IFERROR(IF(VLOOKUP($A188,'Annex 2 EHV charges'!$A:$O,11,FALSE)=0,"",VLOOKUP($A188,'Annex 2 EHV charges'!$A:$O,11,FALSE)),"")</f>
        <v>3.02</v>
      </c>
    </row>
    <row r="189" spans="1:8" x14ac:dyDescent="0.2">
      <c r="A189" s="153">
        <f t="array" ref="A189">IFERROR(INDEX('Annex 2 EHV charges'!$A$11:$A$302, MATCH(0, IF(ISBLANK('Annex 2 EHV charges'!$A$11:$A$302),1, COUNTIF(A$4:$A188, 'Annex 2 EHV charges'!$A$11:$A$302)), 0)),"")</f>
        <v>817</v>
      </c>
      <c r="B189" s="153">
        <f>IF($A189="","",VLOOKUP($A189,'Annex 2 EHV charges'!$A:$O,2,0))</f>
        <v>817</v>
      </c>
      <c r="C189" s="154">
        <f>IF($A189="","",VLOOKUP($A189,'Annex 2 EHV charges'!$A:$O,3,0))</f>
        <v>2200042165073</v>
      </c>
      <c r="D189" s="153" t="str">
        <f>IF($A189="","",VLOOKUP($A189,'Annex 2 EHV charges'!$A:$O,7,0))</f>
        <v>Hope Solar</v>
      </c>
      <c r="E189" s="155">
        <f>IFERROR(IF(VLOOKUP($A189,'Annex 2 EHV charges'!$A:$O,8,FALSE)=0,"",VLOOKUP($A189,'Annex 2 EHV charges'!$A:$O,8,FALSE)),"")</f>
        <v>11.635</v>
      </c>
      <c r="F189" s="156">
        <f>IFERROR(IF(VLOOKUP($A189,'Annex 2 EHV charges'!$A:$O,9,FALSE)=0,"",VLOOKUP($A189,'Annex 2 EHV charges'!$A:$O,9,FALSE)),"")</f>
        <v>6.59</v>
      </c>
      <c r="G189" s="157">
        <f>IFERROR(IF(VLOOKUP($A189,'Annex 2 EHV charges'!$A:$O,10,FALSE)=0,"",VLOOKUP($A189,'Annex 2 EHV charges'!$A:$O,10,FALSE)),"")</f>
        <v>2.2200000000000002</v>
      </c>
      <c r="H189" s="157">
        <f>IFERROR(IF(VLOOKUP($A189,'Annex 2 EHV charges'!$A:$O,11,FALSE)=0,"",VLOOKUP($A189,'Annex 2 EHV charges'!$A:$O,11,FALSE)),"")</f>
        <v>2.2200000000000002</v>
      </c>
    </row>
    <row r="190" spans="1:8" x14ac:dyDescent="0.2">
      <c r="A190" s="153">
        <f t="array" ref="A190">IFERROR(INDEX('Annex 2 EHV charges'!$A$11:$A$302, MATCH(0, IF(ISBLANK('Annex 2 EHV charges'!$A$11:$A$302),1, COUNTIF(A$4:$A189, 'Annex 2 EHV charges'!$A$11:$A$302)), 0)),"")</f>
        <v>818</v>
      </c>
      <c r="B190" s="153">
        <f>IF($A190="","",VLOOKUP($A190,'Annex 2 EHV charges'!$A:$O,2,0))</f>
        <v>818</v>
      </c>
      <c r="C190" s="154">
        <f>IF($A190="","",VLOOKUP($A190,'Annex 2 EHV charges'!$A:$O,3,0))</f>
        <v>2200042172043</v>
      </c>
      <c r="D190" s="153" t="str">
        <f>IF($A190="","",VLOOKUP($A190,'Annex 2 EHV charges'!$A:$O,7,0))</f>
        <v>NES Kingsweston Lane</v>
      </c>
      <c r="E190" s="155">
        <f>IFERROR(IF(VLOOKUP($A190,'Annex 2 EHV charges'!$A:$O,8,FALSE)=0,"",VLOOKUP($A190,'Annex 2 EHV charges'!$A:$O,8,FALSE)),"")</f>
        <v>0.98399999999999999</v>
      </c>
      <c r="F190" s="156">
        <f>IFERROR(IF(VLOOKUP($A190,'Annex 2 EHV charges'!$A:$O,9,FALSE)=0,"",VLOOKUP($A190,'Annex 2 EHV charges'!$A:$O,9,FALSE)),"")</f>
        <v>110.35</v>
      </c>
      <c r="G190" s="157">
        <f>IFERROR(IF(VLOOKUP($A190,'Annex 2 EHV charges'!$A:$O,10,FALSE)=0,"",VLOOKUP($A190,'Annex 2 EHV charges'!$A:$O,10,FALSE)),"")</f>
        <v>1.27</v>
      </c>
      <c r="H190" s="157">
        <f>IFERROR(IF(VLOOKUP($A190,'Annex 2 EHV charges'!$A:$O,11,FALSE)=0,"",VLOOKUP($A190,'Annex 2 EHV charges'!$A:$O,11,FALSE)),"")</f>
        <v>1.27</v>
      </c>
    </row>
    <row r="191" spans="1:8" x14ac:dyDescent="0.2">
      <c r="A191" s="153">
        <f t="array" ref="A191">IFERROR(INDEX('Annex 2 EHV charges'!$A$11:$A$302, MATCH(0, IF(ISBLANK('Annex 2 EHV charges'!$A$11:$A$302),1, COUNTIF(A$4:$A190, 'Annex 2 EHV charges'!$A$11:$A$302)), 0)),"")</f>
        <v>820</v>
      </c>
      <c r="B191" s="153">
        <f>IF($A191="","",VLOOKUP($A191,'Annex 2 EHV charges'!$A:$O,2,0))</f>
        <v>820</v>
      </c>
      <c r="C191" s="154">
        <f>IF($A191="","",VLOOKUP($A191,'Annex 2 EHV charges'!$A:$O,3,0))</f>
        <v>2200042169714</v>
      </c>
      <c r="D191" s="153" t="str">
        <f>IF($A191="","",VLOOKUP($A191,'Annex 2 EHV charges'!$A:$O,7,0))</f>
        <v>Slade Farm PV</v>
      </c>
      <c r="E191" s="155">
        <f>IFERROR(IF(VLOOKUP($A191,'Annex 2 EHV charges'!$A:$O,8,FALSE)=0,"",VLOOKUP($A191,'Annex 2 EHV charges'!$A:$O,8,FALSE)),"")</f>
        <v>1.45</v>
      </c>
      <c r="F191" s="156">
        <f>IFERROR(IF(VLOOKUP($A191,'Annex 2 EHV charges'!$A:$O,9,FALSE)=0,"",VLOOKUP($A191,'Annex 2 EHV charges'!$A:$O,9,FALSE)),"")</f>
        <v>4.4000000000000004</v>
      </c>
      <c r="G191" s="157">
        <f>IFERROR(IF(VLOOKUP($A191,'Annex 2 EHV charges'!$A:$O,10,FALSE)=0,"",VLOOKUP($A191,'Annex 2 EHV charges'!$A:$O,10,FALSE)),"")</f>
        <v>3.22</v>
      </c>
      <c r="H191" s="157">
        <f>IFERROR(IF(VLOOKUP($A191,'Annex 2 EHV charges'!$A:$O,11,FALSE)=0,"",VLOOKUP($A191,'Annex 2 EHV charges'!$A:$O,11,FALSE)),"")</f>
        <v>3.22</v>
      </c>
    </row>
    <row r="192" spans="1:8" x14ac:dyDescent="0.2">
      <c r="A192" s="153">
        <f t="array" ref="A192">IFERROR(INDEX('Annex 2 EHV charges'!$A$11:$A$302, MATCH(0, IF(ISBLANK('Annex 2 EHV charges'!$A$11:$A$302),1, COUNTIF(A$4:$A191, 'Annex 2 EHV charges'!$A$11:$A$302)), 0)),"")</f>
        <v>821</v>
      </c>
      <c r="B192" s="153">
        <f>IF($A192="","",VLOOKUP($A192,'Annex 2 EHV charges'!$A:$O,2,0))</f>
        <v>821</v>
      </c>
      <c r="C192" s="154">
        <f>IF($A192="","",VLOOKUP($A192,'Annex 2 EHV charges'!$A:$O,3,0))</f>
        <v>2200042171183</v>
      </c>
      <c r="D192" s="153" t="str">
        <f>IF($A192="","",VLOOKUP($A192,'Annex 2 EHV charges'!$A:$O,7,0))</f>
        <v>Rew Farm PV</v>
      </c>
      <c r="E192" s="155">
        <f>IFERROR(IF(VLOOKUP($A192,'Annex 2 EHV charges'!$A:$O,8,FALSE)=0,"",VLOOKUP($A192,'Annex 2 EHV charges'!$A:$O,8,FALSE)),"")</f>
        <v>0.98499999999999999</v>
      </c>
      <c r="F192" s="156">
        <f>IFERROR(IF(VLOOKUP($A192,'Annex 2 EHV charges'!$A:$O,9,FALSE)=0,"",VLOOKUP($A192,'Annex 2 EHV charges'!$A:$O,9,FALSE)),"")</f>
        <v>3.64</v>
      </c>
      <c r="G192" s="157">
        <f>IFERROR(IF(VLOOKUP($A192,'Annex 2 EHV charges'!$A:$O,10,FALSE)=0,"",VLOOKUP($A192,'Annex 2 EHV charges'!$A:$O,10,FALSE)),"")</f>
        <v>2.6</v>
      </c>
      <c r="H192" s="157">
        <f>IFERROR(IF(VLOOKUP($A192,'Annex 2 EHV charges'!$A:$O,11,FALSE)=0,"",VLOOKUP($A192,'Annex 2 EHV charges'!$A:$O,11,FALSE)),"")</f>
        <v>2.6</v>
      </c>
    </row>
    <row r="193" spans="1:8" x14ac:dyDescent="0.2">
      <c r="A193" s="153">
        <f t="array" ref="A193">IFERROR(INDEX('Annex 2 EHV charges'!$A$11:$A$302, MATCH(0, IF(ISBLANK('Annex 2 EHV charges'!$A$11:$A$302),1, COUNTIF(A$4:$A192, 'Annex 2 EHV charges'!$A$11:$A$302)), 0)),"")</f>
        <v>822</v>
      </c>
      <c r="B193" s="153">
        <f>IF($A193="","",VLOOKUP($A193,'Annex 2 EHV charges'!$A:$O,2,0))</f>
        <v>822</v>
      </c>
      <c r="C193" s="154">
        <f>IF($A193="","",VLOOKUP($A193,'Annex 2 EHV charges'!$A:$O,3,0))</f>
        <v>2200042171208</v>
      </c>
      <c r="D193" s="153" t="str">
        <f>IF($A193="","",VLOOKUP($A193,'Annex 2 EHV charges'!$A:$O,7,0))</f>
        <v>Higher Trenhayle PV</v>
      </c>
      <c r="E193" s="155">
        <f>IFERROR(IF(VLOOKUP($A193,'Annex 2 EHV charges'!$A:$O,8,FALSE)=0,"",VLOOKUP($A193,'Annex 2 EHV charges'!$A:$O,8,FALSE)),"")</f>
        <v>15.038</v>
      </c>
      <c r="F193" s="156">
        <f>IFERROR(IF(VLOOKUP($A193,'Annex 2 EHV charges'!$A:$O,9,FALSE)=0,"",VLOOKUP($A193,'Annex 2 EHV charges'!$A:$O,9,FALSE)),"")</f>
        <v>4.4400000000000004</v>
      </c>
      <c r="G193" s="157">
        <f>IFERROR(IF(VLOOKUP($A193,'Annex 2 EHV charges'!$A:$O,10,FALSE)=0,"",VLOOKUP($A193,'Annex 2 EHV charges'!$A:$O,10,FALSE)),"")</f>
        <v>2.39</v>
      </c>
      <c r="H193" s="157">
        <f>IFERROR(IF(VLOOKUP($A193,'Annex 2 EHV charges'!$A:$O,11,FALSE)=0,"",VLOOKUP($A193,'Annex 2 EHV charges'!$A:$O,11,FALSE)),"")</f>
        <v>2.39</v>
      </c>
    </row>
    <row r="194" spans="1:8" x14ac:dyDescent="0.2">
      <c r="A194" s="153">
        <f t="array" ref="A194">IFERROR(INDEX('Annex 2 EHV charges'!$A$11:$A$302, MATCH(0, IF(ISBLANK('Annex 2 EHV charges'!$A$11:$A$302),1, COUNTIF(A$4:$A193, 'Annex 2 EHV charges'!$A$11:$A$302)), 0)),"")</f>
        <v>823</v>
      </c>
      <c r="B194" s="153">
        <f>IF($A194="","",VLOOKUP($A194,'Annex 2 EHV charges'!$A:$O,2,0))</f>
        <v>823</v>
      </c>
      <c r="C194" s="154">
        <f>IF($A194="","",VLOOKUP($A194,'Annex 2 EHV charges'!$A:$O,3,0))</f>
        <v>2200042171244</v>
      </c>
      <c r="D194" s="153" t="str">
        <f>IF($A194="","",VLOOKUP($A194,'Annex 2 EHV charges'!$A:$O,7,0))</f>
        <v>Middle Treworder PV</v>
      </c>
      <c r="E194" s="155">
        <f>IFERROR(IF(VLOOKUP($A194,'Annex 2 EHV charges'!$A:$O,8,FALSE)=0,"",VLOOKUP($A194,'Annex 2 EHV charges'!$A:$O,8,FALSE)),"")</f>
        <v>0.498</v>
      </c>
      <c r="F194" s="156">
        <f>IFERROR(IF(VLOOKUP($A194,'Annex 2 EHV charges'!$A:$O,9,FALSE)=0,"",VLOOKUP($A194,'Annex 2 EHV charges'!$A:$O,9,FALSE)),"")</f>
        <v>0.91</v>
      </c>
      <c r="G194" s="157">
        <f>IFERROR(IF(VLOOKUP($A194,'Annex 2 EHV charges'!$A:$O,10,FALSE)=0,"",VLOOKUP($A194,'Annex 2 EHV charges'!$A:$O,10,FALSE)),"")</f>
        <v>6.63</v>
      </c>
      <c r="H194" s="157">
        <f>IFERROR(IF(VLOOKUP($A194,'Annex 2 EHV charges'!$A:$O,11,FALSE)=0,"",VLOOKUP($A194,'Annex 2 EHV charges'!$A:$O,11,FALSE)),"")</f>
        <v>6.63</v>
      </c>
    </row>
    <row r="195" spans="1:8" x14ac:dyDescent="0.2">
      <c r="A195" s="153">
        <f t="array" ref="A195">IFERROR(INDEX('Annex 2 EHV charges'!$A$11:$A$302, MATCH(0, IF(ISBLANK('Annex 2 EHV charges'!$A$11:$A$302),1, COUNTIF(A$4:$A194, 'Annex 2 EHV charges'!$A$11:$A$302)), 0)),"")</f>
        <v>824</v>
      </c>
      <c r="B195" s="153">
        <f>IF($A195="","",VLOOKUP($A195,'Annex 2 EHV charges'!$A:$O,2,0))</f>
        <v>824</v>
      </c>
      <c r="C195" s="154">
        <f>IF($A195="","",VLOOKUP($A195,'Annex 2 EHV charges'!$A:$O,3,0))</f>
        <v>2200042171616</v>
      </c>
      <c r="D195" s="153" t="str">
        <f>IF($A195="","",VLOOKUP($A195,'Annex 2 EHV charges'!$A:$O,7,0))</f>
        <v>Penhale Farm PV</v>
      </c>
      <c r="E195" s="155">
        <f>IFERROR(IF(VLOOKUP($A195,'Annex 2 EHV charges'!$A:$O,8,FALSE)=0,"",VLOOKUP($A195,'Annex 2 EHV charges'!$A:$O,8,FALSE)),"")</f>
        <v>0.5</v>
      </c>
      <c r="F195" s="156">
        <f>IFERROR(IF(VLOOKUP($A195,'Annex 2 EHV charges'!$A:$O,9,FALSE)=0,"",VLOOKUP($A195,'Annex 2 EHV charges'!$A:$O,9,FALSE)),"")</f>
        <v>10.06</v>
      </c>
      <c r="G195" s="157">
        <f>IFERROR(IF(VLOOKUP($A195,'Annex 2 EHV charges'!$A:$O,10,FALSE)=0,"",VLOOKUP($A195,'Annex 2 EHV charges'!$A:$O,10,FALSE)),"")</f>
        <v>2.6</v>
      </c>
      <c r="H195" s="157">
        <f>IFERROR(IF(VLOOKUP($A195,'Annex 2 EHV charges'!$A:$O,11,FALSE)=0,"",VLOOKUP($A195,'Annex 2 EHV charges'!$A:$O,11,FALSE)),"")</f>
        <v>2.6</v>
      </c>
    </row>
    <row r="196" spans="1:8" x14ac:dyDescent="0.2">
      <c r="A196" s="153">
        <f t="array" ref="A196">IFERROR(INDEX('Annex 2 EHV charges'!$A$11:$A$302, MATCH(0, IF(ISBLANK('Annex 2 EHV charges'!$A$11:$A$302),1, COUNTIF(A$4:$A195, 'Annex 2 EHV charges'!$A$11:$A$302)), 0)),"")</f>
        <v>825</v>
      </c>
      <c r="B196" s="153">
        <f>IF($A196="","",VLOOKUP($A196,'Annex 2 EHV charges'!$A:$O,2,0))</f>
        <v>825</v>
      </c>
      <c r="C196" s="154">
        <f>IF($A196="","",VLOOKUP($A196,'Annex 2 EHV charges'!$A:$O,3,0))</f>
        <v>2200042172512</v>
      </c>
      <c r="D196" s="153" t="str">
        <f>IF($A196="","",VLOOKUP($A196,'Annex 2 EHV charges'!$A:$O,7,0))</f>
        <v>Ayshford Court PV</v>
      </c>
      <c r="E196" s="155">
        <f>IFERROR(IF(VLOOKUP($A196,'Annex 2 EHV charges'!$A:$O,8,FALSE)=0,"",VLOOKUP($A196,'Annex 2 EHV charges'!$A:$O,8,FALSE)),"")</f>
        <v>3.468</v>
      </c>
      <c r="F196" s="156">
        <f>IFERROR(IF(VLOOKUP($A196,'Annex 2 EHV charges'!$A:$O,9,FALSE)=0,"",VLOOKUP($A196,'Annex 2 EHV charges'!$A:$O,9,FALSE)),"")</f>
        <v>1.39</v>
      </c>
      <c r="G196" s="157">
        <f>IFERROR(IF(VLOOKUP($A196,'Annex 2 EHV charges'!$A:$O,10,FALSE)=0,"",VLOOKUP($A196,'Annex 2 EHV charges'!$A:$O,10,FALSE)),"")</f>
        <v>2.37</v>
      </c>
      <c r="H196" s="157">
        <f>IFERROR(IF(VLOOKUP($A196,'Annex 2 EHV charges'!$A:$O,11,FALSE)=0,"",VLOOKUP($A196,'Annex 2 EHV charges'!$A:$O,11,FALSE)),"")</f>
        <v>2.37</v>
      </c>
    </row>
    <row r="197" spans="1:8" x14ac:dyDescent="0.2">
      <c r="A197" s="153">
        <f t="array" ref="A197">IFERROR(INDEX('Annex 2 EHV charges'!$A$11:$A$302, MATCH(0, IF(ISBLANK('Annex 2 EHV charges'!$A$11:$A$302),1, COUNTIF(A$4:$A196, 'Annex 2 EHV charges'!$A$11:$A$302)), 0)),"")</f>
        <v>826</v>
      </c>
      <c r="B197" s="153">
        <f>IF($A197="","",VLOOKUP($A197,'Annex 2 EHV charges'!$A:$O,2,0))</f>
        <v>826</v>
      </c>
      <c r="C197" s="154">
        <f>IF($A197="","",VLOOKUP($A197,'Annex 2 EHV charges'!$A:$O,3,0))</f>
        <v>2200042172920</v>
      </c>
      <c r="D197" s="153" t="str">
        <f>IF($A197="","",VLOOKUP($A197,'Annex 2 EHV charges'!$A:$O,7,0))</f>
        <v>West Hill PV</v>
      </c>
      <c r="E197" s="155">
        <f>IFERROR(IF(VLOOKUP($A197,'Annex 2 EHV charges'!$A:$O,8,FALSE)=0,"",VLOOKUP($A197,'Annex 2 EHV charges'!$A:$O,8,FALSE)),"")</f>
        <v>5.6000000000000001E-2</v>
      </c>
      <c r="F197" s="156">
        <f>IFERROR(IF(VLOOKUP($A197,'Annex 2 EHV charges'!$A:$O,9,FALSE)=0,"",VLOOKUP($A197,'Annex 2 EHV charges'!$A:$O,9,FALSE)),"")</f>
        <v>17.14</v>
      </c>
      <c r="G197" s="157">
        <f>IFERROR(IF(VLOOKUP($A197,'Annex 2 EHV charges'!$A:$O,10,FALSE)=0,"",VLOOKUP($A197,'Annex 2 EHV charges'!$A:$O,10,FALSE)),"")</f>
        <v>2.94</v>
      </c>
      <c r="H197" s="157">
        <f>IFERROR(IF(VLOOKUP($A197,'Annex 2 EHV charges'!$A:$O,11,FALSE)=0,"",VLOOKUP($A197,'Annex 2 EHV charges'!$A:$O,11,FALSE)),"")</f>
        <v>2.94</v>
      </c>
    </row>
    <row r="198" spans="1:8" x14ac:dyDescent="0.2">
      <c r="A198" s="153">
        <f t="array" ref="A198">IFERROR(INDEX('Annex 2 EHV charges'!$A$11:$A$302, MATCH(0, IF(ISBLANK('Annex 2 EHV charges'!$A$11:$A$302),1, COUNTIF(A$4:$A197, 'Annex 2 EHV charges'!$A$11:$A$302)), 0)),"")</f>
        <v>827</v>
      </c>
      <c r="B198" s="153">
        <f>IF($A198="","",VLOOKUP($A198,'Annex 2 EHV charges'!$A:$O,2,0))</f>
        <v>827</v>
      </c>
      <c r="C198" s="154">
        <f>IF($A198="","",VLOOKUP($A198,'Annex 2 EHV charges'!$A:$O,3,0))</f>
        <v>2200042172897</v>
      </c>
      <c r="D198" s="153" t="str">
        <f>IF($A198="","",VLOOKUP($A198,'Annex 2 EHV charges'!$A:$O,7,0))</f>
        <v>Knockworthy Farm PV</v>
      </c>
      <c r="E198" s="155">
        <f>IFERROR(IF(VLOOKUP($A198,'Annex 2 EHV charges'!$A:$O,8,FALSE)=0,"",VLOOKUP($A198,'Annex 2 EHV charges'!$A:$O,8,FALSE)),"")</f>
        <v>0.56499999999999995</v>
      </c>
      <c r="F198" s="156">
        <f>IFERROR(IF(VLOOKUP($A198,'Annex 2 EHV charges'!$A:$O,9,FALSE)=0,"",VLOOKUP($A198,'Annex 2 EHV charges'!$A:$O,9,FALSE)),"")</f>
        <v>3.67</v>
      </c>
      <c r="G198" s="157">
        <f>IFERROR(IF(VLOOKUP($A198,'Annex 2 EHV charges'!$A:$O,10,FALSE)=0,"",VLOOKUP($A198,'Annex 2 EHV charges'!$A:$O,10,FALSE)),"")</f>
        <v>3.19</v>
      </c>
      <c r="H198" s="157">
        <f>IFERROR(IF(VLOOKUP($A198,'Annex 2 EHV charges'!$A:$O,11,FALSE)=0,"",VLOOKUP($A198,'Annex 2 EHV charges'!$A:$O,11,FALSE)),"")</f>
        <v>3.19</v>
      </c>
    </row>
    <row r="199" spans="1:8" ht="25.5" x14ac:dyDescent="0.2">
      <c r="A199" s="153">
        <f t="array" ref="A199">IFERROR(INDEX('Annex 2 EHV charges'!$A$11:$A$302, MATCH(0, IF(ISBLANK('Annex 2 EHV charges'!$A$11:$A$302),1, COUNTIF(A$4:$A198, 'Annex 2 EHV charges'!$A$11:$A$302)), 0)),"")</f>
        <v>828</v>
      </c>
      <c r="B199" s="153">
        <f>IF($A199="","",VLOOKUP($A199,'Annex 2 EHV charges'!$A:$O,2,0))</f>
        <v>828</v>
      </c>
      <c r="C199" s="154" t="str">
        <f>IF($A199="","",VLOOKUP($A199,'Annex 2 EHV charges'!$A:$O,3,0))</f>
        <v>2200042218673
2200042218682</v>
      </c>
      <c r="D199" s="153" t="str">
        <f>IF($A199="","",VLOOKUP($A199,'Annex 2 EHV charges'!$A:$O,7,0))</f>
        <v>University of Bath</v>
      </c>
      <c r="E199" s="155">
        <f>IFERROR(IF(VLOOKUP($A199,'Annex 2 EHV charges'!$A:$O,8,FALSE)=0,"",VLOOKUP($A199,'Annex 2 EHV charges'!$A:$O,8,FALSE)),"")</f>
        <v>10.962999999999999</v>
      </c>
      <c r="F199" s="156">
        <f>IFERROR(IF(VLOOKUP($A199,'Annex 2 EHV charges'!$A:$O,9,FALSE)=0,"",VLOOKUP($A199,'Annex 2 EHV charges'!$A:$O,9,FALSE)),"")</f>
        <v>3495.2</v>
      </c>
      <c r="G199" s="157">
        <f>IFERROR(IF(VLOOKUP($A199,'Annex 2 EHV charges'!$A:$O,10,FALSE)=0,"",VLOOKUP($A199,'Annex 2 EHV charges'!$A:$O,10,FALSE)),"")</f>
        <v>6.4</v>
      </c>
      <c r="H199" s="157">
        <f>IFERROR(IF(VLOOKUP($A199,'Annex 2 EHV charges'!$A:$O,11,FALSE)=0,"",VLOOKUP($A199,'Annex 2 EHV charges'!$A:$O,11,FALSE)),"")</f>
        <v>6.4</v>
      </c>
    </row>
    <row r="200" spans="1:8" x14ac:dyDescent="0.2">
      <c r="A200" s="153">
        <f t="array" ref="A200">IFERROR(INDEX('Annex 2 EHV charges'!$A$11:$A$302, MATCH(0, IF(ISBLANK('Annex 2 EHV charges'!$A$11:$A$302),1, COUNTIF(A$4:$A199, 'Annex 2 EHV charges'!$A$11:$A$302)), 0)),"")</f>
        <v>829</v>
      </c>
      <c r="B200" s="153">
        <f>IF($A200="","",VLOOKUP($A200,'Annex 2 EHV charges'!$A:$O,2,0))</f>
        <v>829</v>
      </c>
      <c r="C200" s="154">
        <f>IF($A200="","",VLOOKUP($A200,'Annex 2 EHV charges'!$A:$O,3,0))</f>
        <v>2200042174272</v>
      </c>
      <c r="D200" s="153" t="str">
        <f>IF($A200="","",VLOOKUP($A200,'Annex 2 EHV charges'!$A:$O,7,0))</f>
        <v>Trekenning Farm PV</v>
      </c>
      <c r="E200" s="155">
        <f>IFERROR(IF(VLOOKUP($A200,'Annex 2 EHV charges'!$A:$O,8,FALSE)=0,"",VLOOKUP($A200,'Annex 2 EHV charges'!$A:$O,8,FALSE)),"")</f>
        <v>0.86599999999999999</v>
      </c>
      <c r="F200" s="156">
        <f>IFERROR(IF(VLOOKUP($A200,'Annex 2 EHV charges'!$A:$O,9,FALSE)=0,"",VLOOKUP($A200,'Annex 2 EHV charges'!$A:$O,9,FALSE)),"")</f>
        <v>16.010000000000002</v>
      </c>
      <c r="G200" s="157">
        <f>IFERROR(IF(VLOOKUP($A200,'Annex 2 EHV charges'!$A:$O,10,FALSE)=0,"",VLOOKUP($A200,'Annex 2 EHV charges'!$A:$O,10,FALSE)),"")</f>
        <v>2.14</v>
      </c>
      <c r="H200" s="157">
        <f>IFERROR(IF(VLOOKUP($A200,'Annex 2 EHV charges'!$A:$O,11,FALSE)=0,"",VLOOKUP($A200,'Annex 2 EHV charges'!$A:$O,11,FALSE)),"")</f>
        <v>2.14</v>
      </c>
    </row>
    <row r="201" spans="1:8" x14ac:dyDescent="0.2">
      <c r="A201" s="153">
        <f t="array" ref="A201">IFERROR(INDEX('Annex 2 EHV charges'!$A$11:$A$302, MATCH(0, IF(ISBLANK('Annex 2 EHV charges'!$A$11:$A$302),1, COUNTIF(A$4:$A200, 'Annex 2 EHV charges'!$A$11:$A$302)), 0)),"")</f>
        <v>830</v>
      </c>
      <c r="B201" s="153">
        <f>IF($A201="","",VLOOKUP($A201,'Annex 2 EHV charges'!$A:$O,2,0))</f>
        <v>830</v>
      </c>
      <c r="C201" s="154">
        <f>IF($A201="","",VLOOKUP($A201,'Annex 2 EHV charges'!$A:$O,3,0))</f>
        <v>2200042184369</v>
      </c>
      <c r="D201" s="153" t="str">
        <f>IF($A201="","",VLOOKUP($A201,'Annex 2 EHV charges'!$A:$O,7,0))</f>
        <v>Four Burrows PV</v>
      </c>
      <c r="E201" s="155">
        <f>IFERROR(IF(VLOOKUP($A201,'Annex 2 EHV charges'!$A:$O,8,FALSE)=0,"",VLOOKUP($A201,'Annex 2 EHV charges'!$A:$O,8,FALSE)),"")</f>
        <v>0.28000000000000003</v>
      </c>
      <c r="F201" s="156">
        <f>IFERROR(IF(VLOOKUP($A201,'Annex 2 EHV charges'!$A:$O,9,FALSE)=0,"",VLOOKUP($A201,'Annex 2 EHV charges'!$A:$O,9,FALSE)),"")</f>
        <v>2.97</v>
      </c>
      <c r="G201" s="157">
        <f>IFERROR(IF(VLOOKUP($A201,'Annex 2 EHV charges'!$A:$O,10,FALSE)=0,"",VLOOKUP($A201,'Annex 2 EHV charges'!$A:$O,10,FALSE)),"")</f>
        <v>2.69</v>
      </c>
      <c r="H201" s="157">
        <f>IFERROR(IF(VLOOKUP($A201,'Annex 2 EHV charges'!$A:$O,11,FALSE)=0,"",VLOOKUP($A201,'Annex 2 EHV charges'!$A:$O,11,FALSE)),"")</f>
        <v>2.69</v>
      </c>
    </row>
    <row r="202" spans="1:8" x14ac:dyDescent="0.2">
      <c r="A202" s="153">
        <f t="array" ref="A202">IFERROR(INDEX('Annex 2 EHV charges'!$A$11:$A$302, MATCH(0, IF(ISBLANK('Annex 2 EHV charges'!$A$11:$A$302),1, COUNTIF(A$4:$A201, 'Annex 2 EHV charges'!$A$11:$A$302)), 0)),"")</f>
        <v>833</v>
      </c>
      <c r="B202" s="153">
        <f>IF($A202="","",VLOOKUP($A202,'Annex 2 EHV charges'!$A:$O,2,0))</f>
        <v>833</v>
      </c>
      <c r="C202" s="154">
        <f>IF($A202="","",VLOOKUP($A202,'Annex 2 EHV charges'!$A:$O,3,0))</f>
        <v>2200042191756</v>
      </c>
      <c r="D202" s="153" t="str">
        <f>IF($A202="","",VLOOKUP($A202,'Annex 2 EHV charges'!$A:$O,7,0))</f>
        <v>Halse Farm PV</v>
      </c>
      <c r="E202" s="155" t="str">
        <f>IFERROR(IF(VLOOKUP($A202,'Annex 2 EHV charges'!$A:$O,8,FALSE)=0,"",VLOOKUP($A202,'Annex 2 EHV charges'!$A:$O,8,FALSE)),"")</f>
        <v/>
      </c>
      <c r="F202" s="156">
        <f>IFERROR(IF(VLOOKUP($A202,'Annex 2 EHV charges'!$A:$O,9,FALSE)=0,"",VLOOKUP($A202,'Annex 2 EHV charges'!$A:$O,9,FALSE)),"")</f>
        <v>1.1000000000000001</v>
      </c>
      <c r="G202" s="157">
        <f>IFERROR(IF(VLOOKUP($A202,'Annex 2 EHV charges'!$A:$O,10,FALSE)=0,"",VLOOKUP($A202,'Annex 2 EHV charges'!$A:$O,10,FALSE)),"")</f>
        <v>3.56</v>
      </c>
      <c r="H202" s="157">
        <f>IFERROR(IF(VLOOKUP($A202,'Annex 2 EHV charges'!$A:$O,11,FALSE)=0,"",VLOOKUP($A202,'Annex 2 EHV charges'!$A:$O,11,FALSE)),"")</f>
        <v>3.56</v>
      </c>
    </row>
    <row r="203" spans="1:8" x14ac:dyDescent="0.2">
      <c r="A203" s="153">
        <f t="array" ref="A203">IFERROR(INDEX('Annex 2 EHV charges'!$A$11:$A$302, MATCH(0, IF(ISBLANK('Annex 2 EHV charges'!$A$11:$A$302),1, COUNTIF(A$4:$A202, 'Annex 2 EHV charges'!$A$11:$A$302)), 0)),"")</f>
        <v>834</v>
      </c>
      <c r="B203" s="153">
        <f>IF($A203="","",VLOOKUP($A203,'Annex 2 EHV charges'!$A:$O,2,0))</f>
        <v>834</v>
      </c>
      <c r="C203" s="154">
        <f>IF($A203="","",VLOOKUP($A203,'Annex 2 EHV charges'!$A:$O,3,0))</f>
        <v>2200042192750</v>
      </c>
      <c r="D203" s="153" t="str">
        <f>IF($A203="","",VLOOKUP($A203,'Annex 2 EHV charges'!$A:$O,7,0))</f>
        <v>Hatchlands Farm PV</v>
      </c>
      <c r="E203" s="155">
        <f>IFERROR(IF(VLOOKUP($A203,'Annex 2 EHV charges'!$A:$O,8,FALSE)=0,"",VLOOKUP($A203,'Annex 2 EHV charges'!$A:$O,8,FALSE)),"")</f>
        <v>0.70099999999999996</v>
      </c>
      <c r="F203" s="156">
        <f>IFERROR(IF(VLOOKUP($A203,'Annex 2 EHV charges'!$A:$O,9,FALSE)=0,"",VLOOKUP($A203,'Annex 2 EHV charges'!$A:$O,9,FALSE)),"")</f>
        <v>11.56</v>
      </c>
      <c r="G203" s="157">
        <f>IFERROR(IF(VLOOKUP($A203,'Annex 2 EHV charges'!$A:$O,10,FALSE)=0,"",VLOOKUP($A203,'Annex 2 EHV charges'!$A:$O,10,FALSE)),"")</f>
        <v>2.09</v>
      </c>
      <c r="H203" s="157">
        <f>IFERROR(IF(VLOOKUP($A203,'Annex 2 EHV charges'!$A:$O,11,FALSE)=0,"",VLOOKUP($A203,'Annex 2 EHV charges'!$A:$O,11,FALSE)),"")</f>
        <v>2.09</v>
      </c>
    </row>
    <row r="204" spans="1:8" x14ac:dyDescent="0.2">
      <c r="A204" s="153">
        <f t="array" ref="A204">IFERROR(INDEX('Annex 2 EHV charges'!$A$11:$A$302, MATCH(0, IF(ISBLANK('Annex 2 EHV charges'!$A$11:$A$302),1, COUNTIF(A$4:$A203, 'Annex 2 EHV charges'!$A$11:$A$302)), 0)),"")</f>
        <v>835</v>
      </c>
      <c r="B204" s="153">
        <f>IF($A204="","",VLOOKUP($A204,'Annex 2 EHV charges'!$A:$O,2,0))</f>
        <v>835</v>
      </c>
      <c r="C204" s="154">
        <f>IF($A204="","",VLOOKUP($A204,'Annex 2 EHV charges'!$A:$O,3,0))</f>
        <v>2200042193879</v>
      </c>
      <c r="D204" s="153" t="str">
        <f>IF($A204="","",VLOOKUP($A204,'Annex 2 EHV charges'!$A:$O,7,0))</f>
        <v>Higher Trevartha PV</v>
      </c>
      <c r="E204" s="155">
        <f>IFERROR(IF(VLOOKUP($A204,'Annex 2 EHV charges'!$A:$O,8,FALSE)=0,"",VLOOKUP($A204,'Annex 2 EHV charges'!$A:$O,8,FALSE)),"")</f>
        <v>1.1240000000000001</v>
      </c>
      <c r="F204" s="156">
        <f>IFERROR(IF(VLOOKUP($A204,'Annex 2 EHV charges'!$A:$O,9,FALSE)=0,"",VLOOKUP($A204,'Annex 2 EHV charges'!$A:$O,9,FALSE)),"")</f>
        <v>10.28</v>
      </c>
      <c r="G204" s="157">
        <f>IFERROR(IF(VLOOKUP($A204,'Annex 2 EHV charges'!$A:$O,10,FALSE)=0,"",VLOOKUP($A204,'Annex 2 EHV charges'!$A:$O,10,FALSE)),"")</f>
        <v>2.88</v>
      </c>
      <c r="H204" s="157">
        <f>IFERROR(IF(VLOOKUP($A204,'Annex 2 EHV charges'!$A:$O,11,FALSE)=0,"",VLOOKUP($A204,'Annex 2 EHV charges'!$A:$O,11,FALSE)),"")</f>
        <v>2.88</v>
      </c>
    </row>
    <row r="205" spans="1:8" x14ac:dyDescent="0.2">
      <c r="A205" s="153">
        <f t="array" ref="A205">IFERROR(INDEX('Annex 2 EHV charges'!$A$11:$A$302, MATCH(0, IF(ISBLANK('Annex 2 EHV charges'!$A$11:$A$302),1, COUNTIF(A$4:$A204, 'Annex 2 EHV charges'!$A$11:$A$302)), 0)),"")</f>
        <v>837</v>
      </c>
      <c r="B205" s="153">
        <f>IF($A205="","",VLOOKUP($A205,'Annex 2 EHV charges'!$A:$O,2,0))</f>
        <v>837</v>
      </c>
      <c r="C205" s="154">
        <f>IF($A205="","",VLOOKUP($A205,'Annex 2 EHV charges'!$A:$O,3,0))</f>
        <v>2200042194047</v>
      </c>
      <c r="D205" s="153" t="str">
        <f>IF($A205="","",VLOOKUP($A205,'Annex 2 EHV charges'!$A:$O,7,0))</f>
        <v>Ford Farm PV</v>
      </c>
      <c r="E205" s="155">
        <f>IFERROR(IF(VLOOKUP($A205,'Annex 2 EHV charges'!$A:$O,8,FALSE)=0,"",VLOOKUP($A205,'Annex 2 EHV charges'!$A:$O,8,FALSE)),"")</f>
        <v>1.1000000000000001</v>
      </c>
      <c r="F205" s="156">
        <f>IFERROR(IF(VLOOKUP($A205,'Annex 2 EHV charges'!$A:$O,9,FALSE)=0,"",VLOOKUP($A205,'Annex 2 EHV charges'!$A:$O,9,FALSE)),"")</f>
        <v>5.58</v>
      </c>
      <c r="G205" s="157">
        <f>IFERROR(IF(VLOOKUP($A205,'Annex 2 EHV charges'!$A:$O,10,FALSE)=0,"",VLOOKUP($A205,'Annex 2 EHV charges'!$A:$O,10,FALSE)),"")</f>
        <v>2.36</v>
      </c>
      <c r="H205" s="157">
        <f>IFERROR(IF(VLOOKUP($A205,'Annex 2 EHV charges'!$A:$O,11,FALSE)=0,"",VLOOKUP($A205,'Annex 2 EHV charges'!$A:$O,11,FALSE)),"")</f>
        <v>2.36</v>
      </c>
    </row>
    <row r="206" spans="1:8" x14ac:dyDescent="0.2">
      <c r="A206" s="153">
        <f t="array" ref="A206">IFERROR(INDEX('Annex 2 EHV charges'!$A$11:$A$302, MATCH(0, IF(ISBLANK('Annex 2 EHV charges'!$A$11:$A$302),1, COUNTIF(A$4:$A205, 'Annex 2 EHV charges'!$A$11:$A$302)), 0)),"")</f>
        <v>839</v>
      </c>
      <c r="B206" s="153">
        <f>IF($A206="","",VLOOKUP($A206,'Annex 2 EHV charges'!$A:$O,2,0))</f>
        <v>839</v>
      </c>
      <c r="C206" s="154">
        <f>IF($A206="","",VLOOKUP($A206,'Annex 2 EHV charges'!$A:$O,3,0))</f>
        <v>2200042345993</v>
      </c>
      <c r="D206" s="153" t="str">
        <f>IF($A206="","",VLOOKUP($A206,'Annex 2 EHV charges'!$A:$O,7,0))</f>
        <v>Trequite</v>
      </c>
      <c r="E206" s="155">
        <f>IFERROR(IF(VLOOKUP($A206,'Annex 2 EHV charges'!$A:$O,8,FALSE)=0,"",VLOOKUP($A206,'Annex 2 EHV charges'!$A:$O,8,FALSE)),"")</f>
        <v>1.1160000000000001</v>
      </c>
      <c r="F206" s="156">
        <f>IFERROR(IF(VLOOKUP($A206,'Annex 2 EHV charges'!$A:$O,9,FALSE)=0,"",VLOOKUP($A206,'Annex 2 EHV charges'!$A:$O,9,FALSE)),"")</f>
        <v>2.3199999999999998</v>
      </c>
      <c r="G206" s="157">
        <f>IFERROR(IF(VLOOKUP($A206,'Annex 2 EHV charges'!$A:$O,10,FALSE)=0,"",VLOOKUP($A206,'Annex 2 EHV charges'!$A:$O,10,FALSE)),"")</f>
        <v>3.62</v>
      </c>
      <c r="H206" s="157">
        <f>IFERROR(IF(VLOOKUP($A206,'Annex 2 EHV charges'!$A:$O,11,FALSE)=0,"",VLOOKUP($A206,'Annex 2 EHV charges'!$A:$O,11,FALSE)),"")</f>
        <v>3.62</v>
      </c>
    </row>
    <row r="207" spans="1:8" x14ac:dyDescent="0.2">
      <c r="A207" s="153">
        <f t="array" ref="A207">IFERROR(INDEX('Annex 2 EHV charges'!$A$11:$A$302, MATCH(0, IF(ISBLANK('Annex 2 EHV charges'!$A$11:$A$302),1, COUNTIF(A$4:$A206, 'Annex 2 EHV charges'!$A$11:$A$302)), 0)),"")</f>
        <v>841</v>
      </c>
      <c r="B207" s="153">
        <f>IF($A207="","",VLOOKUP($A207,'Annex 2 EHV charges'!$A:$O,2,0))</f>
        <v>841</v>
      </c>
      <c r="C207" s="154">
        <f>IF($A207="","",VLOOKUP($A207,'Annex 2 EHV charges'!$A:$O,3,0))</f>
        <v>2200042193735</v>
      </c>
      <c r="D207" s="153" t="str">
        <f>IF($A207="","",VLOOKUP($A207,'Annex 2 EHV charges'!$A:$O,7,0))</f>
        <v>Higher Tregarne PV</v>
      </c>
      <c r="E207" s="155" t="str">
        <f>IFERROR(IF(VLOOKUP($A207,'Annex 2 EHV charges'!$A:$O,8,FALSE)=0,"",VLOOKUP($A207,'Annex 2 EHV charges'!$A:$O,8,FALSE)),"")</f>
        <v/>
      </c>
      <c r="F207" s="156">
        <f>IFERROR(IF(VLOOKUP($A207,'Annex 2 EHV charges'!$A:$O,9,FALSE)=0,"",VLOOKUP($A207,'Annex 2 EHV charges'!$A:$O,9,FALSE)),"")</f>
        <v>21.47</v>
      </c>
      <c r="G207" s="157">
        <f>IFERROR(IF(VLOOKUP($A207,'Annex 2 EHV charges'!$A:$O,10,FALSE)=0,"",VLOOKUP($A207,'Annex 2 EHV charges'!$A:$O,10,FALSE)),"")</f>
        <v>5.89</v>
      </c>
      <c r="H207" s="157">
        <f>IFERROR(IF(VLOOKUP($A207,'Annex 2 EHV charges'!$A:$O,11,FALSE)=0,"",VLOOKUP($A207,'Annex 2 EHV charges'!$A:$O,11,FALSE)),"")</f>
        <v>5.89</v>
      </c>
    </row>
    <row r="208" spans="1:8" x14ac:dyDescent="0.2">
      <c r="A208" s="153">
        <f t="array" ref="A208">IFERROR(INDEX('Annex 2 EHV charges'!$A$11:$A$302, MATCH(0, IF(ISBLANK('Annex 2 EHV charges'!$A$11:$A$302),1, COUNTIF(A$4:$A207, 'Annex 2 EHV charges'!$A$11:$A$302)), 0)),"")</f>
        <v>842</v>
      </c>
      <c r="B208" s="153">
        <f>IF($A208="","",VLOOKUP($A208,'Annex 2 EHV charges'!$A:$O,2,0))</f>
        <v>842</v>
      </c>
      <c r="C208" s="154">
        <f>IF($A208="","",VLOOKUP($A208,'Annex 2 EHV charges'!$A:$O,3,0))</f>
        <v>2200042195592</v>
      </c>
      <c r="D208" s="153" t="str">
        <f>IF($A208="","",VLOOKUP($A208,'Annex 2 EHV charges'!$A:$O,7,0))</f>
        <v>Higher North Beer PV</v>
      </c>
      <c r="E208" s="155">
        <f>IFERROR(IF(VLOOKUP($A208,'Annex 2 EHV charges'!$A:$O,8,FALSE)=0,"",VLOOKUP($A208,'Annex 2 EHV charges'!$A:$O,8,FALSE)),"")</f>
        <v>0.78400000000000003</v>
      </c>
      <c r="F208" s="156">
        <f>IFERROR(IF(VLOOKUP($A208,'Annex 2 EHV charges'!$A:$O,9,FALSE)=0,"",VLOOKUP($A208,'Annex 2 EHV charges'!$A:$O,9,FALSE)),"")</f>
        <v>0.61</v>
      </c>
      <c r="G208" s="157">
        <f>IFERROR(IF(VLOOKUP($A208,'Annex 2 EHV charges'!$A:$O,10,FALSE)=0,"",VLOOKUP($A208,'Annex 2 EHV charges'!$A:$O,10,FALSE)),"")</f>
        <v>4.33</v>
      </c>
      <c r="H208" s="157">
        <f>IFERROR(IF(VLOOKUP($A208,'Annex 2 EHV charges'!$A:$O,11,FALSE)=0,"",VLOOKUP($A208,'Annex 2 EHV charges'!$A:$O,11,FALSE)),"")</f>
        <v>4.33</v>
      </c>
    </row>
    <row r="209" spans="1:8" x14ac:dyDescent="0.2">
      <c r="A209" s="153">
        <f t="array" ref="A209">IFERROR(INDEX('Annex 2 EHV charges'!$A$11:$A$302, MATCH(0, IF(ISBLANK('Annex 2 EHV charges'!$A$11:$A$302),1, COUNTIF(A$4:$A208, 'Annex 2 EHV charges'!$A$11:$A$302)), 0)),"")</f>
        <v>843</v>
      </c>
      <c r="B209" s="153">
        <f>IF($A209="","",VLOOKUP($A209,'Annex 2 EHV charges'!$A:$O,2,0))</f>
        <v>843</v>
      </c>
      <c r="C209" s="154">
        <f>IF($A209="","",VLOOKUP($A209,'Annex 2 EHV charges'!$A:$O,3,0))</f>
        <v>2200042196781</v>
      </c>
      <c r="D209" s="153" t="str">
        <f>IF($A209="","",VLOOKUP($A209,'Annex 2 EHV charges'!$A:$O,7,0))</f>
        <v>Horsacott PV</v>
      </c>
      <c r="E209" s="155">
        <f>IFERROR(IF(VLOOKUP($A209,'Annex 2 EHV charges'!$A:$O,8,FALSE)=0,"",VLOOKUP($A209,'Annex 2 EHV charges'!$A:$O,8,FALSE)),"")</f>
        <v>5.5E-2</v>
      </c>
      <c r="F209" s="156">
        <f>IFERROR(IF(VLOOKUP($A209,'Annex 2 EHV charges'!$A:$O,9,FALSE)=0,"",VLOOKUP($A209,'Annex 2 EHV charges'!$A:$O,9,FALSE)),"")</f>
        <v>1.47</v>
      </c>
      <c r="G209" s="157">
        <f>IFERROR(IF(VLOOKUP($A209,'Annex 2 EHV charges'!$A:$O,10,FALSE)=0,"",VLOOKUP($A209,'Annex 2 EHV charges'!$A:$O,10,FALSE)),"")</f>
        <v>3.27</v>
      </c>
      <c r="H209" s="157">
        <f>IFERROR(IF(VLOOKUP($A209,'Annex 2 EHV charges'!$A:$O,11,FALSE)=0,"",VLOOKUP($A209,'Annex 2 EHV charges'!$A:$O,11,FALSE)),"")</f>
        <v>3.27</v>
      </c>
    </row>
    <row r="210" spans="1:8" x14ac:dyDescent="0.2">
      <c r="A210" s="153">
        <f t="array" ref="A210">IFERROR(INDEX('Annex 2 EHV charges'!$A$11:$A$302, MATCH(0, IF(ISBLANK('Annex 2 EHV charges'!$A$11:$A$302),1, COUNTIF(A$4:$A209, 'Annex 2 EHV charges'!$A$11:$A$302)), 0)),"")</f>
        <v>844</v>
      </c>
      <c r="B210" s="153">
        <f>IF($A210="","",VLOOKUP($A210,'Annex 2 EHV charges'!$A:$O,2,0))</f>
        <v>844</v>
      </c>
      <c r="C210" s="154">
        <f>IF($A210="","",VLOOKUP($A210,'Annex 2 EHV charges'!$A:$O,3,0))</f>
        <v>2200042201252</v>
      </c>
      <c r="D210" s="153" t="str">
        <f>IF($A210="","",VLOOKUP($A210,'Annex 2 EHV charges'!$A:$O,7,0))</f>
        <v>Langunnett PV</v>
      </c>
      <c r="E210" s="155">
        <f>IFERROR(IF(VLOOKUP($A210,'Annex 2 EHV charges'!$A:$O,8,FALSE)=0,"",VLOOKUP($A210,'Annex 2 EHV charges'!$A:$O,8,FALSE)),"")</f>
        <v>1.1819999999999999</v>
      </c>
      <c r="F210" s="156">
        <f>IFERROR(IF(VLOOKUP($A210,'Annex 2 EHV charges'!$A:$O,9,FALSE)=0,"",VLOOKUP($A210,'Annex 2 EHV charges'!$A:$O,9,FALSE)),"")</f>
        <v>11.87</v>
      </c>
      <c r="G210" s="157">
        <f>IFERROR(IF(VLOOKUP($A210,'Annex 2 EHV charges'!$A:$O,10,FALSE)=0,"",VLOOKUP($A210,'Annex 2 EHV charges'!$A:$O,10,FALSE)),"")</f>
        <v>2.11</v>
      </c>
      <c r="H210" s="157">
        <f>IFERROR(IF(VLOOKUP($A210,'Annex 2 EHV charges'!$A:$O,11,FALSE)=0,"",VLOOKUP($A210,'Annex 2 EHV charges'!$A:$O,11,FALSE)),"")</f>
        <v>2.11</v>
      </c>
    </row>
    <row r="211" spans="1:8" x14ac:dyDescent="0.2">
      <c r="A211" s="153">
        <f t="array" ref="A211">IFERROR(INDEX('Annex 2 EHV charges'!$A$11:$A$302, MATCH(0, IF(ISBLANK('Annex 2 EHV charges'!$A$11:$A$302),1, COUNTIF(A$4:$A210, 'Annex 2 EHV charges'!$A$11:$A$302)), 0)),"")</f>
        <v>845</v>
      </c>
      <c r="B211" s="153">
        <f>IF($A211="","",VLOOKUP($A211,'Annex 2 EHV charges'!$A:$O,2,0))</f>
        <v>845</v>
      </c>
      <c r="C211" s="154">
        <f>IF($A211="","",VLOOKUP($A211,'Annex 2 EHV charges'!$A:$O,3,0))</f>
        <v>2200042201270</v>
      </c>
      <c r="D211" s="153" t="str">
        <f>IF($A211="","",VLOOKUP($A211,'Annex 2 EHV charges'!$A:$O,7,0))</f>
        <v>Trefinnick Farm PV</v>
      </c>
      <c r="E211" s="155">
        <f>IFERROR(IF(VLOOKUP($A211,'Annex 2 EHV charges'!$A:$O,8,FALSE)=0,"",VLOOKUP($A211,'Annex 2 EHV charges'!$A:$O,8,FALSE)),"")</f>
        <v>1.026</v>
      </c>
      <c r="F211" s="156">
        <f>IFERROR(IF(VLOOKUP($A211,'Annex 2 EHV charges'!$A:$O,9,FALSE)=0,"",VLOOKUP($A211,'Annex 2 EHV charges'!$A:$O,9,FALSE)),"")</f>
        <v>13.74</v>
      </c>
      <c r="G211" s="157">
        <f>IFERROR(IF(VLOOKUP($A211,'Annex 2 EHV charges'!$A:$O,10,FALSE)=0,"",VLOOKUP($A211,'Annex 2 EHV charges'!$A:$O,10,FALSE)),"")</f>
        <v>2.88</v>
      </c>
      <c r="H211" s="157">
        <f>IFERROR(IF(VLOOKUP($A211,'Annex 2 EHV charges'!$A:$O,11,FALSE)=0,"",VLOOKUP($A211,'Annex 2 EHV charges'!$A:$O,11,FALSE)),"")</f>
        <v>2.88</v>
      </c>
    </row>
    <row r="212" spans="1:8" x14ac:dyDescent="0.2">
      <c r="A212" s="153">
        <f t="array" ref="A212">IFERROR(INDEX('Annex 2 EHV charges'!$A$11:$A$302, MATCH(0, IF(ISBLANK('Annex 2 EHV charges'!$A$11:$A$302),1, COUNTIF(A$4:$A211, 'Annex 2 EHV charges'!$A$11:$A$302)), 0)),"")</f>
        <v>846</v>
      </c>
      <c r="B212" s="153">
        <f>IF($A212="","",VLOOKUP($A212,'Annex 2 EHV charges'!$A:$O,2,0))</f>
        <v>846</v>
      </c>
      <c r="C212" s="154">
        <f>IF($A212="","",VLOOKUP($A212,'Annex 2 EHV charges'!$A:$O,3,0))</f>
        <v>2200042202939</v>
      </c>
      <c r="D212" s="153" t="str">
        <f>IF($A212="","",VLOOKUP($A212,'Annex 2 EHV charges'!$A:$O,7,0))</f>
        <v>Little Trevease Farm PV</v>
      </c>
      <c r="E212" s="155" t="str">
        <f>IFERROR(IF(VLOOKUP($A212,'Annex 2 EHV charges'!$A:$O,8,FALSE)=0,"",VLOOKUP($A212,'Annex 2 EHV charges'!$A:$O,8,FALSE)),"")</f>
        <v/>
      </c>
      <c r="F212" s="156">
        <f>IFERROR(IF(VLOOKUP($A212,'Annex 2 EHV charges'!$A:$O,9,FALSE)=0,"",VLOOKUP($A212,'Annex 2 EHV charges'!$A:$O,9,FALSE)),"")</f>
        <v>6.02</v>
      </c>
      <c r="G212" s="157">
        <f>IFERROR(IF(VLOOKUP($A212,'Annex 2 EHV charges'!$A:$O,10,FALSE)=0,"",VLOOKUP($A212,'Annex 2 EHV charges'!$A:$O,10,FALSE)),"")</f>
        <v>2.2000000000000002</v>
      </c>
      <c r="H212" s="157">
        <f>IFERROR(IF(VLOOKUP($A212,'Annex 2 EHV charges'!$A:$O,11,FALSE)=0,"",VLOOKUP($A212,'Annex 2 EHV charges'!$A:$O,11,FALSE)),"")</f>
        <v>2.2000000000000002</v>
      </c>
    </row>
    <row r="213" spans="1:8" x14ac:dyDescent="0.2">
      <c r="A213" s="153">
        <f t="array" ref="A213">IFERROR(INDEX('Annex 2 EHV charges'!$A$11:$A$302, MATCH(0, IF(ISBLANK('Annex 2 EHV charges'!$A$11:$A$302),1, COUNTIF(A$4:$A212, 'Annex 2 EHV charges'!$A$11:$A$302)), 0)),"")</f>
        <v>847</v>
      </c>
      <c r="B213" s="153">
        <f>IF($A213="","",VLOOKUP($A213,'Annex 2 EHV charges'!$A:$O,2,0))</f>
        <v>847</v>
      </c>
      <c r="C213" s="154">
        <f>IF($A213="","",VLOOKUP($A213,'Annex 2 EHV charges'!$A:$O,3,0))</f>
        <v>2200042432625</v>
      </c>
      <c r="D213" s="153" t="str">
        <f>IF($A213="","",VLOOKUP($A213,'Annex 2 EHV charges'!$A:$O,7,0))</f>
        <v>Marksbury</v>
      </c>
      <c r="E213" s="155">
        <f>IFERROR(IF(VLOOKUP($A213,'Annex 2 EHV charges'!$A:$O,8,FALSE)=0,"",VLOOKUP($A213,'Annex 2 EHV charges'!$A:$O,8,FALSE)),"")</f>
        <v>5.7850000000000001</v>
      </c>
      <c r="F213" s="156">
        <f>IFERROR(IF(VLOOKUP($A213,'Annex 2 EHV charges'!$A:$O,9,FALSE)=0,"",VLOOKUP($A213,'Annex 2 EHV charges'!$A:$O,9,FALSE)),"")</f>
        <v>6.76</v>
      </c>
      <c r="G213" s="157">
        <f>IFERROR(IF(VLOOKUP($A213,'Annex 2 EHV charges'!$A:$O,10,FALSE)=0,"",VLOOKUP($A213,'Annex 2 EHV charges'!$A:$O,10,FALSE)),"")</f>
        <v>2.09</v>
      </c>
      <c r="H213" s="157">
        <f>IFERROR(IF(VLOOKUP($A213,'Annex 2 EHV charges'!$A:$O,11,FALSE)=0,"",VLOOKUP($A213,'Annex 2 EHV charges'!$A:$O,11,FALSE)),"")</f>
        <v>2.09</v>
      </c>
    </row>
    <row r="214" spans="1:8" x14ac:dyDescent="0.2">
      <c r="A214" s="153">
        <f t="array" ref="A214">IFERROR(INDEX('Annex 2 EHV charges'!$A$11:$A$302, MATCH(0, IF(ISBLANK('Annex 2 EHV charges'!$A$11:$A$302),1, COUNTIF(A$4:$A213, 'Annex 2 EHV charges'!$A$11:$A$302)), 0)),"")</f>
        <v>848</v>
      </c>
      <c r="B214" s="153">
        <f>IF($A214="","",VLOOKUP($A214,'Annex 2 EHV charges'!$A:$O,2,0))</f>
        <v>848</v>
      </c>
      <c r="C214" s="154">
        <f>IF($A214="","",VLOOKUP($A214,'Annex 2 EHV charges'!$A:$O,3,0))</f>
        <v>2200042202975</v>
      </c>
      <c r="D214" s="153" t="str">
        <f>IF($A214="","",VLOOKUP($A214,'Annex 2 EHV charges'!$A:$O,7,0))</f>
        <v>Cobbs Cross</v>
      </c>
      <c r="E214" s="155">
        <f>IFERROR(IF(VLOOKUP($A214,'Annex 2 EHV charges'!$A:$O,8,FALSE)=0,"",VLOOKUP($A214,'Annex 2 EHV charges'!$A:$O,8,FALSE)),"")</f>
        <v>0.48699999999999999</v>
      </c>
      <c r="F214" s="156">
        <f>IFERROR(IF(VLOOKUP($A214,'Annex 2 EHV charges'!$A:$O,9,FALSE)=0,"",VLOOKUP($A214,'Annex 2 EHV charges'!$A:$O,9,FALSE)),"")</f>
        <v>2.77</v>
      </c>
      <c r="G214" s="157">
        <f>IFERROR(IF(VLOOKUP($A214,'Annex 2 EHV charges'!$A:$O,10,FALSE)=0,"",VLOOKUP($A214,'Annex 2 EHV charges'!$A:$O,10,FALSE)),"")</f>
        <v>2.93</v>
      </c>
      <c r="H214" s="157">
        <f>IFERROR(IF(VLOOKUP($A214,'Annex 2 EHV charges'!$A:$O,11,FALSE)=0,"",VLOOKUP($A214,'Annex 2 EHV charges'!$A:$O,11,FALSE)),"")</f>
        <v>2.93</v>
      </c>
    </row>
    <row r="215" spans="1:8" x14ac:dyDescent="0.2">
      <c r="A215" s="153">
        <f t="array" ref="A215">IFERROR(INDEX('Annex 2 EHV charges'!$A$11:$A$302, MATCH(0, IF(ISBLANK('Annex 2 EHV charges'!$A$11:$A$302),1, COUNTIF(A$4:$A214, 'Annex 2 EHV charges'!$A$11:$A$302)), 0)),"")</f>
        <v>849</v>
      </c>
      <c r="B215" s="153">
        <f>IF($A215="","",VLOOKUP($A215,'Annex 2 EHV charges'!$A:$O,2,0))</f>
        <v>849</v>
      </c>
      <c r="C215" s="154">
        <f>IF($A215="","",VLOOKUP($A215,'Annex 2 EHV charges'!$A:$O,3,0))</f>
        <v>2200042204652</v>
      </c>
      <c r="D215" s="153" t="str">
        <f>IF($A215="","",VLOOKUP($A215,'Annex 2 EHV charges'!$A:$O,7,0))</f>
        <v xml:space="preserve">Newlands Farm </v>
      </c>
      <c r="E215" s="155" t="str">
        <f>IFERROR(IF(VLOOKUP($A215,'Annex 2 EHV charges'!$A:$O,8,FALSE)=0,"",VLOOKUP($A215,'Annex 2 EHV charges'!$A:$O,8,FALSE)),"")</f>
        <v/>
      </c>
      <c r="F215" s="156">
        <f>IFERROR(IF(VLOOKUP($A215,'Annex 2 EHV charges'!$A:$O,9,FALSE)=0,"",VLOOKUP($A215,'Annex 2 EHV charges'!$A:$O,9,FALSE)),"")</f>
        <v>2.94</v>
      </c>
      <c r="G215" s="157">
        <f>IFERROR(IF(VLOOKUP($A215,'Annex 2 EHV charges'!$A:$O,10,FALSE)=0,"",VLOOKUP($A215,'Annex 2 EHV charges'!$A:$O,10,FALSE)),"")</f>
        <v>2.66</v>
      </c>
      <c r="H215" s="157">
        <f>IFERROR(IF(VLOOKUP($A215,'Annex 2 EHV charges'!$A:$O,11,FALSE)=0,"",VLOOKUP($A215,'Annex 2 EHV charges'!$A:$O,11,FALSE)),"")</f>
        <v>2.66</v>
      </c>
    </row>
    <row r="216" spans="1:8" x14ac:dyDescent="0.2">
      <c r="A216" s="153">
        <f t="array" ref="A216">IFERROR(INDEX('Annex 2 EHV charges'!$A$11:$A$302, MATCH(0, IF(ISBLANK('Annex 2 EHV charges'!$A$11:$A$302),1, COUNTIF(A$4:$A215, 'Annex 2 EHV charges'!$A$11:$A$302)), 0)),"")</f>
        <v>850</v>
      </c>
      <c r="B216" s="153">
        <f>IF($A216="","",VLOOKUP($A216,'Annex 2 EHV charges'!$A:$O,2,0))</f>
        <v>850</v>
      </c>
      <c r="C216" s="154">
        <f>IF($A216="","",VLOOKUP($A216,'Annex 2 EHV charges'!$A:$O,3,0))</f>
        <v>2200042206580</v>
      </c>
      <c r="D216" s="153" t="str">
        <f>IF($A216="","",VLOOKUP($A216,'Annex 2 EHV charges'!$A:$O,7,0))</f>
        <v>CRICKET ST THOMAS</v>
      </c>
      <c r="E216" s="155" t="str">
        <f>IFERROR(IF(VLOOKUP($A216,'Annex 2 EHV charges'!$A:$O,8,FALSE)=0,"",VLOOKUP($A216,'Annex 2 EHV charges'!$A:$O,8,FALSE)),"")</f>
        <v/>
      </c>
      <c r="F216" s="156">
        <f>IFERROR(IF(VLOOKUP($A216,'Annex 2 EHV charges'!$A:$O,9,FALSE)=0,"",VLOOKUP($A216,'Annex 2 EHV charges'!$A:$O,9,FALSE)),"")</f>
        <v>18.88</v>
      </c>
      <c r="G216" s="157">
        <f>IFERROR(IF(VLOOKUP($A216,'Annex 2 EHV charges'!$A:$O,10,FALSE)=0,"",VLOOKUP($A216,'Annex 2 EHV charges'!$A:$O,10,FALSE)),"")</f>
        <v>1.52</v>
      </c>
      <c r="H216" s="157">
        <f>IFERROR(IF(VLOOKUP($A216,'Annex 2 EHV charges'!$A:$O,11,FALSE)=0,"",VLOOKUP($A216,'Annex 2 EHV charges'!$A:$O,11,FALSE)),"")</f>
        <v>1.52</v>
      </c>
    </row>
    <row r="217" spans="1:8" x14ac:dyDescent="0.2">
      <c r="A217" s="153">
        <f t="array" ref="A217">IFERROR(INDEX('Annex 2 EHV charges'!$A$11:$A$302, MATCH(0, IF(ISBLANK('Annex 2 EHV charges'!$A$11:$A$302),1, COUNTIF(A$4:$A216, 'Annex 2 EHV charges'!$A$11:$A$302)), 0)),"")</f>
        <v>851</v>
      </c>
      <c r="B217" s="153">
        <f>IF($A217="","",VLOOKUP($A217,'Annex 2 EHV charges'!$A:$O,2,0))</f>
        <v>851</v>
      </c>
      <c r="C217" s="154">
        <f>IF($A217="","",VLOOKUP($A217,'Annex 2 EHV charges'!$A:$O,3,0))</f>
        <v>2200042206622</v>
      </c>
      <c r="D217" s="153" t="str">
        <f>IF($A217="","",VLOOKUP($A217,'Annex 2 EHV charges'!$A:$O,7,0))</f>
        <v>Parsonage Barn</v>
      </c>
      <c r="E217" s="155" t="str">
        <f>IFERROR(IF(VLOOKUP($A217,'Annex 2 EHV charges'!$A:$O,8,FALSE)=0,"",VLOOKUP($A217,'Annex 2 EHV charges'!$A:$O,8,FALSE)),"")</f>
        <v/>
      </c>
      <c r="F217" s="156">
        <f>IFERROR(IF(VLOOKUP($A217,'Annex 2 EHV charges'!$A:$O,9,FALSE)=0,"",VLOOKUP($A217,'Annex 2 EHV charges'!$A:$O,9,FALSE)),"")</f>
        <v>14.76</v>
      </c>
      <c r="G217" s="157">
        <f>IFERROR(IF(VLOOKUP($A217,'Annex 2 EHV charges'!$A:$O,10,FALSE)=0,"",VLOOKUP($A217,'Annex 2 EHV charges'!$A:$O,10,FALSE)),"")</f>
        <v>1.6</v>
      </c>
      <c r="H217" s="157">
        <f>IFERROR(IF(VLOOKUP($A217,'Annex 2 EHV charges'!$A:$O,11,FALSE)=0,"",VLOOKUP($A217,'Annex 2 EHV charges'!$A:$O,11,FALSE)),"")</f>
        <v>1.6</v>
      </c>
    </row>
    <row r="218" spans="1:8" x14ac:dyDescent="0.2">
      <c r="A218" s="153">
        <f t="array" ref="A218">IFERROR(INDEX('Annex 2 EHV charges'!$A$11:$A$302, MATCH(0, IF(ISBLANK('Annex 2 EHV charges'!$A$11:$A$302),1, COUNTIF(A$4:$A217, 'Annex 2 EHV charges'!$A$11:$A$302)), 0)),"")</f>
        <v>852</v>
      </c>
      <c r="B218" s="153">
        <f>IF($A218="","",VLOOKUP($A218,'Annex 2 EHV charges'!$A:$O,2,0))</f>
        <v>852</v>
      </c>
      <c r="C218" s="154">
        <f>IF($A218="","",VLOOKUP($A218,'Annex 2 EHV charges'!$A:$O,3,0))</f>
        <v>2200042208806</v>
      </c>
      <c r="D218" s="153" t="str">
        <f>IF($A218="","",VLOOKUP($A218,'Annex 2 EHV charges'!$A:$O,7,0))</f>
        <v>Hewas PV</v>
      </c>
      <c r="E218" s="155">
        <f>IFERROR(IF(VLOOKUP($A218,'Annex 2 EHV charges'!$A:$O,8,FALSE)=0,"",VLOOKUP($A218,'Annex 2 EHV charges'!$A:$O,8,FALSE)),"")</f>
        <v>0.88600000000000001</v>
      </c>
      <c r="F218" s="156">
        <f>IFERROR(IF(VLOOKUP($A218,'Annex 2 EHV charges'!$A:$O,9,FALSE)=0,"",VLOOKUP($A218,'Annex 2 EHV charges'!$A:$O,9,FALSE)),"")</f>
        <v>7.84</v>
      </c>
      <c r="G218" s="157">
        <f>IFERROR(IF(VLOOKUP($A218,'Annex 2 EHV charges'!$A:$O,10,FALSE)=0,"",VLOOKUP($A218,'Annex 2 EHV charges'!$A:$O,10,FALSE)),"")</f>
        <v>2.06</v>
      </c>
      <c r="H218" s="157">
        <f>IFERROR(IF(VLOOKUP($A218,'Annex 2 EHV charges'!$A:$O,11,FALSE)=0,"",VLOOKUP($A218,'Annex 2 EHV charges'!$A:$O,11,FALSE)),"")</f>
        <v>2.06</v>
      </c>
    </row>
    <row r="219" spans="1:8" x14ac:dyDescent="0.2">
      <c r="A219" s="153">
        <f t="array" ref="A219">IFERROR(INDEX('Annex 2 EHV charges'!$A$11:$A$302, MATCH(0, IF(ISBLANK('Annex 2 EHV charges'!$A$11:$A$302),1, COUNTIF(A$4:$A218, 'Annex 2 EHV charges'!$A$11:$A$302)), 0)),"")</f>
        <v>853</v>
      </c>
      <c r="B219" s="153">
        <f>IF($A219="","",VLOOKUP($A219,'Annex 2 EHV charges'!$A:$O,2,0))</f>
        <v>853</v>
      </c>
      <c r="C219" s="154">
        <f>IF($A219="","",VLOOKUP($A219,'Annex 2 EHV charges'!$A:$O,3,0))</f>
        <v>2200042208842</v>
      </c>
      <c r="D219" s="153" t="str">
        <f>IF($A219="","",VLOOKUP($A219,'Annex 2 EHV charges'!$A:$O,7,0))</f>
        <v>CRINACOTT PV</v>
      </c>
      <c r="E219" s="155">
        <f>IFERROR(IF(VLOOKUP($A219,'Annex 2 EHV charges'!$A:$O,8,FALSE)=0,"",VLOOKUP($A219,'Annex 2 EHV charges'!$A:$O,8,FALSE)),"")</f>
        <v>0.41699999999999998</v>
      </c>
      <c r="F219" s="156">
        <f>IFERROR(IF(VLOOKUP($A219,'Annex 2 EHV charges'!$A:$O,9,FALSE)=0,"",VLOOKUP($A219,'Annex 2 EHV charges'!$A:$O,9,FALSE)),"")</f>
        <v>9.85</v>
      </c>
      <c r="G219" s="157">
        <f>IFERROR(IF(VLOOKUP($A219,'Annex 2 EHV charges'!$A:$O,10,FALSE)=0,"",VLOOKUP($A219,'Annex 2 EHV charges'!$A:$O,10,FALSE)),"")</f>
        <v>2.27</v>
      </c>
      <c r="H219" s="157">
        <f>IFERROR(IF(VLOOKUP($A219,'Annex 2 EHV charges'!$A:$O,11,FALSE)=0,"",VLOOKUP($A219,'Annex 2 EHV charges'!$A:$O,11,FALSE)),"")</f>
        <v>2.27</v>
      </c>
    </row>
    <row r="220" spans="1:8" x14ac:dyDescent="0.2">
      <c r="A220" s="153">
        <f t="array" ref="A220">IFERROR(INDEX('Annex 2 EHV charges'!$A$11:$A$302, MATCH(0, IF(ISBLANK('Annex 2 EHV charges'!$A$11:$A$302),1, COUNTIF(A$4:$A219, 'Annex 2 EHV charges'!$A$11:$A$302)), 0)),"")</f>
        <v>854</v>
      </c>
      <c r="B220" s="153">
        <f>IF($A220="","",VLOOKUP($A220,'Annex 2 EHV charges'!$A:$O,2,0))</f>
        <v>854</v>
      </c>
      <c r="C220" s="154">
        <f>IF($A220="","",VLOOKUP($A220,'Annex 2 EHV charges'!$A:$O,3,0))</f>
        <v>2200042214711</v>
      </c>
      <c r="D220" s="153" t="str">
        <f>IF($A220="","",VLOOKUP($A220,'Annex 2 EHV charges'!$A:$O,7,0))</f>
        <v>Penare Farm</v>
      </c>
      <c r="E220" s="155">
        <f>IFERROR(IF(VLOOKUP($A220,'Annex 2 EHV charges'!$A:$O,8,FALSE)=0,"",VLOOKUP($A220,'Annex 2 EHV charges'!$A:$O,8,FALSE)),"")</f>
        <v>0.26200000000000001</v>
      </c>
      <c r="F220" s="156">
        <f>IFERROR(IF(VLOOKUP($A220,'Annex 2 EHV charges'!$A:$O,9,FALSE)=0,"",VLOOKUP($A220,'Annex 2 EHV charges'!$A:$O,9,FALSE)),"")</f>
        <v>9.2100000000000009</v>
      </c>
      <c r="G220" s="157">
        <f>IFERROR(IF(VLOOKUP($A220,'Annex 2 EHV charges'!$A:$O,10,FALSE)=0,"",VLOOKUP($A220,'Annex 2 EHV charges'!$A:$O,10,FALSE)),"")</f>
        <v>1.91</v>
      </c>
      <c r="H220" s="157">
        <f>IFERROR(IF(VLOOKUP($A220,'Annex 2 EHV charges'!$A:$O,11,FALSE)=0,"",VLOOKUP($A220,'Annex 2 EHV charges'!$A:$O,11,FALSE)),"")</f>
        <v>1.91</v>
      </c>
    </row>
    <row r="221" spans="1:8" x14ac:dyDescent="0.2">
      <c r="A221" s="153">
        <f t="array" ref="A221">IFERROR(INDEX('Annex 2 EHV charges'!$A$11:$A$302, MATCH(0, IF(ISBLANK('Annex 2 EHV charges'!$A$11:$A$302),1, COUNTIF(A$4:$A220, 'Annex 2 EHV charges'!$A$11:$A$302)), 0)),"")</f>
        <v>855</v>
      </c>
      <c r="B221" s="153">
        <f>IF($A221="","",VLOOKUP($A221,'Annex 2 EHV charges'!$A:$O,2,0))</f>
        <v>855</v>
      </c>
      <c r="C221" s="154">
        <f>IF($A221="","",VLOOKUP($A221,'Annex 2 EHV charges'!$A:$O,3,0))</f>
        <v>2200042214730</v>
      </c>
      <c r="D221" s="153" t="str">
        <f>IF($A221="","",VLOOKUP($A221,'Annex 2 EHV charges'!$A:$O,7,0))</f>
        <v>Aller Court</v>
      </c>
      <c r="E221" s="155">
        <f>IFERROR(IF(VLOOKUP($A221,'Annex 2 EHV charges'!$A:$O,8,FALSE)=0,"",VLOOKUP($A221,'Annex 2 EHV charges'!$A:$O,8,FALSE)),"")</f>
        <v>0.48299999999999998</v>
      </c>
      <c r="F221" s="156">
        <f>IFERROR(IF(VLOOKUP($A221,'Annex 2 EHV charges'!$A:$O,9,FALSE)=0,"",VLOOKUP($A221,'Annex 2 EHV charges'!$A:$O,9,FALSE)),"")</f>
        <v>4.1900000000000004</v>
      </c>
      <c r="G221" s="157">
        <f>IFERROR(IF(VLOOKUP($A221,'Annex 2 EHV charges'!$A:$O,10,FALSE)=0,"",VLOOKUP($A221,'Annex 2 EHV charges'!$A:$O,10,FALSE)),"")</f>
        <v>3.01</v>
      </c>
      <c r="H221" s="157">
        <f>IFERROR(IF(VLOOKUP($A221,'Annex 2 EHV charges'!$A:$O,11,FALSE)=0,"",VLOOKUP($A221,'Annex 2 EHV charges'!$A:$O,11,FALSE)),"")</f>
        <v>3.01</v>
      </c>
    </row>
    <row r="222" spans="1:8" x14ac:dyDescent="0.2">
      <c r="A222" s="153">
        <f t="array" ref="A222">IFERROR(INDEX('Annex 2 EHV charges'!$A$11:$A$302, MATCH(0, IF(ISBLANK('Annex 2 EHV charges'!$A$11:$A$302),1, COUNTIF(A$4:$A221, 'Annex 2 EHV charges'!$A$11:$A$302)), 0)),"")</f>
        <v>857</v>
      </c>
      <c r="B222" s="153">
        <f>IF($A222="","",VLOOKUP($A222,'Annex 2 EHV charges'!$A:$O,2,0))</f>
        <v>857</v>
      </c>
      <c r="C222" s="154">
        <f>IF($A222="","",VLOOKUP($A222,'Annex 2 EHV charges'!$A:$O,3,0))</f>
        <v>2200042214943</v>
      </c>
      <c r="D222" s="153" t="str">
        <f>IF($A222="","",VLOOKUP($A222,'Annex 2 EHV charges'!$A:$O,7,0))</f>
        <v>Stonebarrow</v>
      </c>
      <c r="E222" s="155" t="str">
        <f>IFERROR(IF(VLOOKUP($A222,'Annex 2 EHV charges'!$A:$O,8,FALSE)=0,"",VLOOKUP($A222,'Annex 2 EHV charges'!$A:$O,8,FALSE)),"")</f>
        <v/>
      </c>
      <c r="F222" s="156">
        <f>IFERROR(IF(VLOOKUP($A222,'Annex 2 EHV charges'!$A:$O,9,FALSE)=0,"",VLOOKUP($A222,'Annex 2 EHV charges'!$A:$O,9,FALSE)),"")</f>
        <v>5.42</v>
      </c>
      <c r="G222" s="157">
        <f>IFERROR(IF(VLOOKUP($A222,'Annex 2 EHV charges'!$A:$O,10,FALSE)=0,"",VLOOKUP($A222,'Annex 2 EHV charges'!$A:$O,10,FALSE)),"")</f>
        <v>1.91</v>
      </c>
      <c r="H222" s="157">
        <f>IFERROR(IF(VLOOKUP($A222,'Annex 2 EHV charges'!$A:$O,11,FALSE)=0,"",VLOOKUP($A222,'Annex 2 EHV charges'!$A:$O,11,FALSE)),"")</f>
        <v>1.91</v>
      </c>
    </row>
    <row r="223" spans="1:8" x14ac:dyDescent="0.2">
      <c r="A223" s="153">
        <f t="array" ref="A223">IFERROR(INDEX('Annex 2 EHV charges'!$A$11:$A$302, MATCH(0, IF(ISBLANK('Annex 2 EHV charges'!$A$11:$A$302),1, COUNTIF(A$4:$A222, 'Annex 2 EHV charges'!$A$11:$A$302)), 0)),"")</f>
        <v>858</v>
      </c>
      <c r="B223" s="153">
        <f>IF($A223="","",VLOOKUP($A223,'Annex 2 EHV charges'!$A:$O,2,0))</f>
        <v>858</v>
      </c>
      <c r="C223" s="154">
        <f>IF($A223="","",VLOOKUP($A223,'Annex 2 EHV charges'!$A:$O,3,0))</f>
        <v>2200042215088</v>
      </c>
      <c r="D223" s="153" t="str">
        <f>IF($A223="","",VLOOKUP($A223,'Annex 2 EHV charges'!$A:$O,7,0))</f>
        <v>Whitley Farm</v>
      </c>
      <c r="E223" s="155">
        <f>IFERROR(IF(VLOOKUP($A223,'Annex 2 EHV charges'!$A:$O,8,FALSE)=0,"",VLOOKUP($A223,'Annex 2 EHV charges'!$A:$O,8,FALSE)),"")</f>
        <v>0.55400000000000005</v>
      </c>
      <c r="F223" s="156">
        <f>IFERROR(IF(VLOOKUP($A223,'Annex 2 EHV charges'!$A:$O,9,FALSE)=0,"",VLOOKUP($A223,'Annex 2 EHV charges'!$A:$O,9,FALSE)),"")</f>
        <v>7.55</v>
      </c>
      <c r="G223" s="157">
        <f>IFERROR(IF(VLOOKUP($A223,'Annex 2 EHV charges'!$A:$O,10,FALSE)=0,"",VLOOKUP($A223,'Annex 2 EHV charges'!$A:$O,10,FALSE)),"")</f>
        <v>2.31</v>
      </c>
      <c r="H223" s="157">
        <f>IFERROR(IF(VLOOKUP($A223,'Annex 2 EHV charges'!$A:$O,11,FALSE)=0,"",VLOOKUP($A223,'Annex 2 EHV charges'!$A:$O,11,FALSE)),"")</f>
        <v>2.31</v>
      </c>
    </row>
    <row r="224" spans="1:8" x14ac:dyDescent="0.2">
      <c r="A224" s="153">
        <f t="array" ref="A224">IFERROR(INDEX('Annex 2 EHV charges'!$A$11:$A$302, MATCH(0, IF(ISBLANK('Annex 2 EHV charges'!$A$11:$A$302),1, COUNTIF(A$4:$A223, 'Annex 2 EHV charges'!$A$11:$A$302)), 0)),"")</f>
        <v>859</v>
      </c>
      <c r="B224" s="153">
        <f>IF($A224="","",VLOOKUP($A224,'Annex 2 EHV charges'!$A:$O,2,0))</f>
        <v>859</v>
      </c>
      <c r="C224" s="154">
        <f>IF($A224="","",VLOOKUP($A224,'Annex 2 EHV charges'!$A:$O,3,0))</f>
        <v>2200042215246</v>
      </c>
      <c r="D224" s="153" t="str">
        <f>IF($A224="","",VLOOKUP($A224,'Annex 2 EHV charges'!$A:$O,7,0))</f>
        <v>New Rendy Farm</v>
      </c>
      <c r="E224" s="155" t="str">
        <f>IFERROR(IF(VLOOKUP($A224,'Annex 2 EHV charges'!$A:$O,8,FALSE)=0,"",VLOOKUP($A224,'Annex 2 EHV charges'!$A:$O,8,FALSE)),"")</f>
        <v/>
      </c>
      <c r="F224" s="156">
        <f>IFERROR(IF(VLOOKUP($A224,'Annex 2 EHV charges'!$A:$O,9,FALSE)=0,"",VLOOKUP($A224,'Annex 2 EHV charges'!$A:$O,9,FALSE)),"")</f>
        <v>6.58</v>
      </c>
      <c r="G224" s="157">
        <f>IFERROR(IF(VLOOKUP($A224,'Annex 2 EHV charges'!$A:$O,10,FALSE)=0,"",VLOOKUP($A224,'Annex 2 EHV charges'!$A:$O,10,FALSE)),"")</f>
        <v>1.84</v>
      </c>
      <c r="H224" s="157">
        <f>IFERROR(IF(VLOOKUP($A224,'Annex 2 EHV charges'!$A:$O,11,FALSE)=0,"",VLOOKUP($A224,'Annex 2 EHV charges'!$A:$O,11,FALSE)),"")</f>
        <v>1.84</v>
      </c>
    </row>
    <row r="225" spans="1:8" x14ac:dyDescent="0.2">
      <c r="A225" s="153">
        <f t="array" ref="A225">IFERROR(INDEX('Annex 2 EHV charges'!$A$11:$A$302, MATCH(0, IF(ISBLANK('Annex 2 EHV charges'!$A$11:$A$302),1, COUNTIF(A$4:$A224, 'Annex 2 EHV charges'!$A$11:$A$302)), 0)),"")</f>
        <v>860</v>
      </c>
      <c r="B225" s="153">
        <f>IF($A225="","",VLOOKUP($A225,'Annex 2 EHV charges'!$A:$O,2,0))</f>
        <v>860</v>
      </c>
      <c r="C225" s="154">
        <f>IF($A225="","",VLOOKUP($A225,'Annex 2 EHV charges'!$A:$O,3,0))</f>
        <v>2200042216843</v>
      </c>
      <c r="D225" s="153" t="str">
        <f>IF($A225="","",VLOOKUP($A225,'Annex 2 EHV charges'!$A:$O,7,0))</f>
        <v>Tregassow</v>
      </c>
      <c r="E225" s="155">
        <f>IFERROR(IF(VLOOKUP($A225,'Annex 2 EHV charges'!$A:$O,8,FALSE)=0,"",VLOOKUP($A225,'Annex 2 EHV charges'!$A:$O,8,FALSE)),"")</f>
        <v>1.3680000000000001</v>
      </c>
      <c r="F225" s="156">
        <f>IFERROR(IF(VLOOKUP($A225,'Annex 2 EHV charges'!$A:$O,9,FALSE)=0,"",VLOOKUP($A225,'Annex 2 EHV charges'!$A:$O,9,FALSE)),"")</f>
        <v>4.58</v>
      </c>
      <c r="G225" s="157">
        <f>IFERROR(IF(VLOOKUP($A225,'Annex 2 EHV charges'!$A:$O,10,FALSE)=0,"",VLOOKUP($A225,'Annex 2 EHV charges'!$A:$O,10,FALSE)),"")</f>
        <v>4.13</v>
      </c>
      <c r="H225" s="157">
        <f>IFERROR(IF(VLOOKUP($A225,'Annex 2 EHV charges'!$A:$O,11,FALSE)=0,"",VLOOKUP($A225,'Annex 2 EHV charges'!$A:$O,11,FALSE)),"")</f>
        <v>4.13</v>
      </c>
    </row>
    <row r="226" spans="1:8" x14ac:dyDescent="0.2">
      <c r="A226" s="153">
        <f t="array" ref="A226">IFERROR(INDEX('Annex 2 EHV charges'!$A$11:$A$302, MATCH(0, IF(ISBLANK('Annex 2 EHV charges'!$A$11:$A$302),1, COUNTIF(A$4:$A225, 'Annex 2 EHV charges'!$A$11:$A$302)), 0)),"")</f>
        <v>861</v>
      </c>
      <c r="B226" s="153">
        <f>IF($A226="","",VLOOKUP($A226,'Annex 2 EHV charges'!$A:$O,2,0))</f>
        <v>861</v>
      </c>
      <c r="C226" s="154">
        <f>IF($A226="","",VLOOKUP($A226,'Annex 2 EHV charges'!$A:$O,3,0))</f>
        <v>2200042218405</v>
      </c>
      <c r="D226" s="153" t="str">
        <f>IF($A226="","",VLOOKUP($A226,'Annex 2 EHV charges'!$A:$O,7,0))</f>
        <v>Pitworthy</v>
      </c>
      <c r="E226" s="155">
        <f>IFERROR(IF(VLOOKUP($A226,'Annex 2 EHV charges'!$A:$O,8,FALSE)=0,"",VLOOKUP($A226,'Annex 2 EHV charges'!$A:$O,8,FALSE)),"")</f>
        <v>0.41699999999999998</v>
      </c>
      <c r="F226" s="156">
        <f>IFERROR(IF(VLOOKUP($A226,'Annex 2 EHV charges'!$A:$O,9,FALSE)=0,"",VLOOKUP($A226,'Annex 2 EHV charges'!$A:$O,9,FALSE)),"")</f>
        <v>10.83</v>
      </c>
      <c r="G226" s="157">
        <f>IFERROR(IF(VLOOKUP($A226,'Annex 2 EHV charges'!$A:$O,10,FALSE)=0,"",VLOOKUP($A226,'Annex 2 EHV charges'!$A:$O,10,FALSE)),"")</f>
        <v>4.3</v>
      </c>
      <c r="H226" s="157">
        <f>IFERROR(IF(VLOOKUP($A226,'Annex 2 EHV charges'!$A:$O,11,FALSE)=0,"",VLOOKUP($A226,'Annex 2 EHV charges'!$A:$O,11,FALSE)),"")</f>
        <v>4.3</v>
      </c>
    </row>
    <row r="227" spans="1:8" x14ac:dyDescent="0.2">
      <c r="A227" s="153">
        <f t="array" ref="A227">IFERROR(INDEX('Annex 2 EHV charges'!$A$11:$A$302, MATCH(0, IF(ISBLANK('Annex 2 EHV charges'!$A$11:$A$302),1, COUNTIF(A$4:$A226, 'Annex 2 EHV charges'!$A$11:$A$302)), 0)),"")</f>
        <v>862</v>
      </c>
      <c r="B227" s="153">
        <f>IF($A227="","",VLOOKUP($A227,'Annex 2 EHV charges'!$A:$O,2,0))</f>
        <v>862</v>
      </c>
      <c r="C227" s="154">
        <f>IF($A227="","",VLOOKUP($A227,'Annex 2 EHV charges'!$A:$O,3,0))</f>
        <v>2200042224250</v>
      </c>
      <c r="D227" s="153" t="str">
        <f>IF($A227="","",VLOOKUP($A227,'Annex 2 EHV charges'!$A:$O,7,0))</f>
        <v>Foxcombe PV</v>
      </c>
      <c r="E227" s="155">
        <f>IFERROR(IF(VLOOKUP($A227,'Annex 2 EHV charges'!$A:$O,8,FALSE)=0,"",VLOOKUP($A227,'Annex 2 EHV charges'!$A:$O,8,FALSE)),"")</f>
        <v>0.66200000000000003</v>
      </c>
      <c r="F227" s="156">
        <f>IFERROR(IF(VLOOKUP($A227,'Annex 2 EHV charges'!$A:$O,9,FALSE)=0,"",VLOOKUP($A227,'Annex 2 EHV charges'!$A:$O,9,FALSE)),"")</f>
        <v>2.7</v>
      </c>
      <c r="G227" s="157">
        <f>IFERROR(IF(VLOOKUP($A227,'Annex 2 EHV charges'!$A:$O,10,FALSE)=0,"",VLOOKUP($A227,'Annex 2 EHV charges'!$A:$O,10,FALSE)),"")</f>
        <v>3.02</v>
      </c>
      <c r="H227" s="157">
        <f>IFERROR(IF(VLOOKUP($A227,'Annex 2 EHV charges'!$A:$O,11,FALSE)=0,"",VLOOKUP($A227,'Annex 2 EHV charges'!$A:$O,11,FALSE)),"")</f>
        <v>3.02</v>
      </c>
    </row>
    <row r="228" spans="1:8" x14ac:dyDescent="0.2">
      <c r="A228" s="153">
        <f t="array" ref="A228">IFERROR(INDEX('Annex 2 EHV charges'!$A$11:$A$302, MATCH(0, IF(ISBLANK('Annex 2 EHV charges'!$A$11:$A$302),1, COUNTIF(A$4:$A227, 'Annex 2 EHV charges'!$A$11:$A$302)), 0)),"")</f>
        <v>863</v>
      </c>
      <c r="B228" s="153">
        <f>IF($A228="","",VLOOKUP($A228,'Annex 2 EHV charges'!$A:$O,2,0))</f>
        <v>863</v>
      </c>
      <c r="C228" s="154">
        <f>IF($A228="","",VLOOKUP($A228,'Annex 2 EHV charges'!$A:$O,3,0))</f>
        <v>2200042224278</v>
      </c>
      <c r="D228" s="153" t="str">
        <f>IF($A228="","",VLOOKUP($A228,'Annex 2 EHV charges'!$A:$O,7,0))</f>
        <v>Rexon Cross PV Farm</v>
      </c>
      <c r="E228" s="155">
        <f>IFERROR(IF(VLOOKUP($A228,'Annex 2 EHV charges'!$A:$O,8,FALSE)=0,"",VLOOKUP($A228,'Annex 2 EHV charges'!$A:$O,8,FALSE)),"")</f>
        <v>0.54200000000000004</v>
      </c>
      <c r="F228" s="156">
        <f>IFERROR(IF(VLOOKUP($A228,'Annex 2 EHV charges'!$A:$O,9,FALSE)=0,"",VLOOKUP($A228,'Annex 2 EHV charges'!$A:$O,9,FALSE)),"")</f>
        <v>3.92</v>
      </c>
      <c r="G228" s="157">
        <f>IFERROR(IF(VLOOKUP($A228,'Annex 2 EHV charges'!$A:$O,10,FALSE)=0,"",VLOOKUP($A228,'Annex 2 EHV charges'!$A:$O,10,FALSE)),"")</f>
        <v>2.52</v>
      </c>
      <c r="H228" s="157">
        <f>IFERROR(IF(VLOOKUP($A228,'Annex 2 EHV charges'!$A:$O,11,FALSE)=0,"",VLOOKUP($A228,'Annex 2 EHV charges'!$A:$O,11,FALSE)),"")</f>
        <v>2.52</v>
      </c>
    </row>
    <row r="229" spans="1:8" x14ac:dyDescent="0.2">
      <c r="A229" s="153">
        <f t="array" ref="A229">IFERROR(INDEX('Annex 2 EHV charges'!$A$11:$A$302, MATCH(0, IF(ISBLANK('Annex 2 EHV charges'!$A$11:$A$302),1, COUNTIF(A$4:$A228, 'Annex 2 EHV charges'!$A$11:$A$302)), 0)),"")</f>
        <v>864</v>
      </c>
      <c r="B229" s="153">
        <f>IF($A229="","",VLOOKUP($A229,'Annex 2 EHV charges'!$A:$O,2,0))</f>
        <v>864</v>
      </c>
      <c r="C229" s="154">
        <f>IF($A229="","",VLOOKUP($A229,'Annex 2 EHV charges'!$A:$O,3,0))</f>
        <v>2200042242880</v>
      </c>
      <c r="D229" s="153" t="str">
        <f>IF($A229="","",VLOOKUP($A229,'Annex 2 EHV charges'!$A:$O,7,0))</f>
        <v>Hazard Farm PV</v>
      </c>
      <c r="E229" s="155">
        <f>IFERROR(IF(VLOOKUP($A229,'Annex 2 EHV charges'!$A:$O,8,FALSE)=0,"",VLOOKUP($A229,'Annex 2 EHV charges'!$A:$O,8,FALSE)),"")</f>
        <v>0.70799999999999996</v>
      </c>
      <c r="F229" s="156">
        <f>IFERROR(IF(VLOOKUP($A229,'Annex 2 EHV charges'!$A:$O,9,FALSE)=0,"",VLOOKUP($A229,'Annex 2 EHV charges'!$A:$O,9,FALSE)),"")</f>
        <v>4.0999999999999996</v>
      </c>
      <c r="G229" s="157">
        <f>IFERROR(IF(VLOOKUP($A229,'Annex 2 EHV charges'!$A:$O,10,FALSE)=0,"",VLOOKUP($A229,'Annex 2 EHV charges'!$A:$O,10,FALSE)),"")</f>
        <v>3.14</v>
      </c>
      <c r="H229" s="157">
        <f>IFERROR(IF(VLOOKUP($A229,'Annex 2 EHV charges'!$A:$O,11,FALSE)=0,"",VLOOKUP($A229,'Annex 2 EHV charges'!$A:$O,11,FALSE)),"")</f>
        <v>3.14</v>
      </c>
    </row>
    <row r="230" spans="1:8" x14ac:dyDescent="0.2">
      <c r="A230" s="153">
        <f t="array" ref="A230">IFERROR(INDEX('Annex 2 EHV charges'!$A$11:$A$302, MATCH(0, IF(ISBLANK('Annex 2 EHV charges'!$A$11:$A$302),1, COUNTIF(A$4:$A229, 'Annex 2 EHV charges'!$A$11:$A$302)), 0)),"")</f>
        <v>865</v>
      </c>
      <c r="B230" s="153">
        <f>IF($A230="","",VLOOKUP($A230,'Annex 2 EHV charges'!$A:$O,2,0))</f>
        <v>865</v>
      </c>
      <c r="C230" s="154">
        <f>IF($A230="","",VLOOKUP($A230,'Annex 2 EHV charges'!$A:$O,3,0))</f>
        <v>2200042244673</v>
      </c>
      <c r="D230" s="153" t="str">
        <f>IF($A230="","",VLOOKUP($A230,'Annex 2 EHV charges'!$A:$O,7,0))</f>
        <v>Luscott Barton</v>
      </c>
      <c r="E230" s="155">
        <f>IFERROR(IF(VLOOKUP($A230,'Annex 2 EHV charges'!$A:$O,8,FALSE)=0,"",VLOOKUP($A230,'Annex 2 EHV charges'!$A:$O,8,FALSE)),"")</f>
        <v>5.2999999999999999E-2</v>
      </c>
      <c r="F230" s="156">
        <f>IFERROR(IF(VLOOKUP($A230,'Annex 2 EHV charges'!$A:$O,9,FALSE)=0,"",VLOOKUP($A230,'Annex 2 EHV charges'!$A:$O,9,FALSE)),"")</f>
        <v>8.65</v>
      </c>
      <c r="G230" s="157">
        <f>IFERROR(IF(VLOOKUP($A230,'Annex 2 EHV charges'!$A:$O,10,FALSE)=0,"",VLOOKUP($A230,'Annex 2 EHV charges'!$A:$O,10,FALSE)),"")</f>
        <v>2.93</v>
      </c>
      <c r="H230" s="157">
        <f>IFERROR(IF(VLOOKUP($A230,'Annex 2 EHV charges'!$A:$O,11,FALSE)=0,"",VLOOKUP($A230,'Annex 2 EHV charges'!$A:$O,11,FALSE)),"")</f>
        <v>2.93</v>
      </c>
    </row>
    <row r="231" spans="1:8" x14ac:dyDescent="0.2">
      <c r="A231" s="153">
        <f t="array" ref="A231">IFERROR(INDEX('Annex 2 EHV charges'!$A$11:$A$302, MATCH(0, IF(ISBLANK('Annex 2 EHV charges'!$A$11:$A$302),1, COUNTIF(A$4:$A230, 'Annex 2 EHV charges'!$A$11:$A$302)), 0)),"")</f>
        <v>866</v>
      </c>
      <c r="B231" s="153">
        <f>IF($A231="","",VLOOKUP($A231,'Annex 2 EHV charges'!$A:$O,2,0))</f>
        <v>866</v>
      </c>
      <c r="C231" s="154">
        <f>IF($A231="","",VLOOKUP($A231,'Annex 2 EHV charges'!$A:$O,3,0))</f>
        <v>2200042254120</v>
      </c>
      <c r="D231" s="153" t="str">
        <f>IF($A231="","",VLOOKUP($A231,'Annex 2 EHV charges'!$A:$O,7,0))</f>
        <v>Grange Farm PV</v>
      </c>
      <c r="E231" s="155" t="str">
        <f>IFERROR(IF(VLOOKUP($A231,'Annex 2 EHV charges'!$A:$O,8,FALSE)=0,"",VLOOKUP($A231,'Annex 2 EHV charges'!$A:$O,8,FALSE)),"")</f>
        <v/>
      </c>
      <c r="F231" s="156">
        <f>IFERROR(IF(VLOOKUP($A231,'Annex 2 EHV charges'!$A:$O,9,FALSE)=0,"",VLOOKUP($A231,'Annex 2 EHV charges'!$A:$O,9,FALSE)),"")</f>
        <v>7.12</v>
      </c>
      <c r="G231" s="157">
        <f>IFERROR(IF(VLOOKUP($A231,'Annex 2 EHV charges'!$A:$O,10,FALSE)=0,"",VLOOKUP($A231,'Annex 2 EHV charges'!$A:$O,10,FALSE)),"")</f>
        <v>1.9</v>
      </c>
      <c r="H231" s="157">
        <f>IFERROR(IF(VLOOKUP($A231,'Annex 2 EHV charges'!$A:$O,11,FALSE)=0,"",VLOOKUP($A231,'Annex 2 EHV charges'!$A:$O,11,FALSE)),"")</f>
        <v>1.9</v>
      </c>
    </row>
    <row r="232" spans="1:8" x14ac:dyDescent="0.2">
      <c r="A232" s="153">
        <f t="array" ref="A232">IFERROR(INDEX('Annex 2 EHV charges'!$A$11:$A$302, MATCH(0, IF(ISBLANK('Annex 2 EHV charges'!$A$11:$A$302),1, COUNTIF(A$4:$A231, 'Annex 2 EHV charges'!$A$11:$A$302)), 0)),"")</f>
        <v>867</v>
      </c>
      <c r="B232" s="153">
        <f>IF($A232="","",VLOOKUP($A232,'Annex 2 EHV charges'!$A:$O,2,0))</f>
        <v>867</v>
      </c>
      <c r="C232" s="154">
        <f>IF($A232="","",VLOOKUP($A232,'Annex 2 EHV charges'!$A:$O,3,0))</f>
        <v>2200042352174</v>
      </c>
      <c r="D232" s="153" t="str">
        <f>IF($A232="","",VLOOKUP($A232,'Annex 2 EHV charges'!$A:$O,7,0))</f>
        <v>Derriton Fields</v>
      </c>
      <c r="E232" s="155">
        <f>IFERROR(IF(VLOOKUP($A232,'Annex 2 EHV charges'!$A:$O,8,FALSE)=0,"",VLOOKUP($A232,'Annex 2 EHV charges'!$A:$O,8,FALSE)),"")</f>
        <v>0.41699999999999998</v>
      </c>
      <c r="F232" s="156">
        <f>IFERROR(IF(VLOOKUP($A232,'Annex 2 EHV charges'!$A:$O,9,FALSE)=0,"",VLOOKUP($A232,'Annex 2 EHV charges'!$A:$O,9,FALSE)),"")</f>
        <v>13.19</v>
      </c>
      <c r="G232" s="157">
        <f>IFERROR(IF(VLOOKUP($A232,'Annex 2 EHV charges'!$A:$O,10,FALSE)=0,"",VLOOKUP($A232,'Annex 2 EHV charges'!$A:$O,10,FALSE)),"")</f>
        <v>2.81</v>
      </c>
      <c r="H232" s="157">
        <f>IFERROR(IF(VLOOKUP($A232,'Annex 2 EHV charges'!$A:$O,11,FALSE)=0,"",VLOOKUP($A232,'Annex 2 EHV charges'!$A:$O,11,FALSE)),"")</f>
        <v>2.81</v>
      </c>
    </row>
    <row r="233" spans="1:8" x14ac:dyDescent="0.2">
      <c r="A233" s="153">
        <f t="array" ref="A233">IFERROR(INDEX('Annex 2 EHV charges'!$A$11:$A$302, MATCH(0, IF(ISBLANK('Annex 2 EHV charges'!$A$11:$A$302),1, COUNTIF(A$4:$A232, 'Annex 2 EHV charges'!$A$11:$A$302)), 0)),"")</f>
        <v>868</v>
      </c>
      <c r="B233" s="153">
        <f>IF($A233="","",VLOOKUP($A233,'Annex 2 EHV charges'!$A:$O,2,0))</f>
        <v>868</v>
      </c>
      <c r="C233" s="154">
        <f>IF($A233="","",VLOOKUP($A233,'Annex 2 EHV charges'!$A:$O,3,0))</f>
        <v>2200042278478</v>
      </c>
      <c r="D233" s="153" t="str">
        <f>IF($A233="","",VLOOKUP($A233,'Annex 2 EHV charges'!$A:$O,7,0))</f>
        <v>Cleave Farm</v>
      </c>
      <c r="E233" s="155">
        <f>IFERROR(IF(VLOOKUP($A233,'Annex 2 EHV charges'!$A:$O,8,FALSE)=0,"",VLOOKUP($A233,'Annex 2 EHV charges'!$A:$O,8,FALSE)),"")</f>
        <v>5.1999999999999998E-2</v>
      </c>
      <c r="F233" s="156">
        <f>IFERROR(IF(VLOOKUP($A233,'Annex 2 EHV charges'!$A:$O,9,FALSE)=0,"",VLOOKUP($A233,'Annex 2 EHV charges'!$A:$O,9,FALSE)),"")</f>
        <v>18.37</v>
      </c>
      <c r="G233" s="157">
        <f>IFERROR(IF(VLOOKUP($A233,'Annex 2 EHV charges'!$A:$O,10,FALSE)=0,"",VLOOKUP($A233,'Annex 2 EHV charges'!$A:$O,10,FALSE)),"")</f>
        <v>3.19</v>
      </c>
      <c r="H233" s="157">
        <f>IFERROR(IF(VLOOKUP($A233,'Annex 2 EHV charges'!$A:$O,11,FALSE)=0,"",VLOOKUP($A233,'Annex 2 EHV charges'!$A:$O,11,FALSE)),"")</f>
        <v>3.19</v>
      </c>
    </row>
    <row r="234" spans="1:8" x14ac:dyDescent="0.2">
      <c r="A234" s="153">
        <f t="array" ref="A234">IFERROR(INDEX('Annex 2 EHV charges'!$A$11:$A$302, MATCH(0, IF(ISBLANK('Annex 2 EHV charges'!$A$11:$A$302),1, COUNTIF(A$4:$A233, 'Annex 2 EHV charges'!$A$11:$A$302)), 0)),"")</f>
        <v>869</v>
      </c>
      <c r="B234" s="153">
        <f>IF($A234="","",VLOOKUP($A234,'Annex 2 EHV charges'!$A:$O,2,0))</f>
        <v>869</v>
      </c>
      <c r="C234" s="154">
        <f>IF($A234="","",VLOOKUP($A234,'Annex 2 EHV charges'!$A:$O,3,0))</f>
        <v>2200042342032</v>
      </c>
      <c r="D234" s="153" t="str">
        <f>IF($A234="","",VLOOKUP($A234,'Annex 2 EHV charges'!$A:$O,7,0))</f>
        <v>Woolavington</v>
      </c>
      <c r="E234" s="155">
        <f>IFERROR(IF(VLOOKUP($A234,'Annex 2 EHV charges'!$A:$O,8,FALSE)=0,"",VLOOKUP($A234,'Annex 2 EHV charges'!$A:$O,8,FALSE)),"")</f>
        <v>0.51900000000000002</v>
      </c>
      <c r="F234" s="156">
        <f>IFERROR(IF(VLOOKUP($A234,'Annex 2 EHV charges'!$A:$O,9,FALSE)=0,"",VLOOKUP($A234,'Annex 2 EHV charges'!$A:$O,9,FALSE)),"")</f>
        <v>6.65</v>
      </c>
      <c r="G234" s="157">
        <f>IFERROR(IF(VLOOKUP($A234,'Annex 2 EHV charges'!$A:$O,10,FALSE)=0,"",VLOOKUP($A234,'Annex 2 EHV charges'!$A:$O,10,FALSE)),"")</f>
        <v>1.76</v>
      </c>
      <c r="H234" s="157">
        <f>IFERROR(IF(VLOOKUP($A234,'Annex 2 EHV charges'!$A:$O,11,FALSE)=0,"",VLOOKUP($A234,'Annex 2 EHV charges'!$A:$O,11,FALSE)),"")</f>
        <v>1.76</v>
      </c>
    </row>
    <row r="235" spans="1:8" x14ac:dyDescent="0.2">
      <c r="A235" s="153">
        <f t="array" ref="A235">IFERROR(INDEX('Annex 2 EHV charges'!$A$11:$A$302, MATCH(0, IF(ISBLANK('Annex 2 EHV charges'!$A$11:$A$302),1, COUNTIF(A$4:$A234, 'Annex 2 EHV charges'!$A$11:$A$302)), 0)),"")</f>
        <v>870</v>
      </c>
      <c r="B235" s="153">
        <f>IF($A235="","",VLOOKUP($A235,'Annex 2 EHV charges'!$A:$O,2,0))</f>
        <v>870</v>
      </c>
      <c r="C235" s="154">
        <f>IF($A235="","",VLOOKUP($A235,'Annex 2 EHV charges'!$A:$O,3,0))</f>
        <v>2200042342060</v>
      </c>
      <c r="D235" s="153" t="str">
        <f>IF($A235="","",VLOOKUP($A235,'Annex 2 EHV charges'!$A:$O,7,0))</f>
        <v>Trehawke Farm</v>
      </c>
      <c r="E235" s="155">
        <f>IFERROR(IF(VLOOKUP($A235,'Annex 2 EHV charges'!$A:$O,8,FALSE)=0,"",VLOOKUP($A235,'Annex 2 EHV charges'!$A:$O,8,FALSE)),"")</f>
        <v>1.127</v>
      </c>
      <c r="F235" s="156">
        <f>IFERROR(IF(VLOOKUP($A235,'Annex 2 EHV charges'!$A:$O,9,FALSE)=0,"",VLOOKUP($A235,'Annex 2 EHV charges'!$A:$O,9,FALSE)),"")</f>
        <v>18.309999999999999</v>
      </c>
      <c r="G235" s="157">
        <f>IFERROR(IF(VLOOKUP($A235,'Annex 2 EHV charges'!$A:$O,10,FALSE)=0,"",VLOOKUP($A235,'Annex 2 EHV charges'!$A:$O,10,FALSE)),"")</f>
        <v>1.8</v>
      </c>
      <c r="H235" s="157">
        <f>IFERROR(IF(VLOOKUP($A235,'Annex 2 EHV charges'!$A:$O,11,FALSE)=0,"",VLOOKUP($A235,'Annex 2 EHV charges'!$A:$O,11,FALSE)),"")</f>
        <v>1.8</v>
      </c>
    </row>
    <row r="236" spans="1:8" x14ac:dyDescent="0.2">
      <c r="A236" s="153">
        <f t="array" ref="A236">IFERROR(INDEX('Annex 2 EHV charges'!$A$11:$A$302, MATCH(0, IF(ISBLANK('Annex 2 EHV charges'!$A$11:$A$302),1, COUNTIF(A$4:$A235, 'Annex 2 EHV charges'!$A$11:$A$302)), 0)),"")</f>
        <v>871</v>
      </c>
      <c r="B236" s="153">
        <f>IF($A236="","",VLOOKUP($A236,'Annex 2 EHV charges'!$A:$O,2,0))</f>
        <v>871</v>
      </c>
      <c r="C236" s="154">
        <f>IF($A236="","",VLOOKUP($A236,'Annex 2 EHV charges'!$A:$O,3,0))</f>
        <v>2200042278751</v>
      </c>
      <c r="D236" s="153" t="str">
        <f>IF($A236="","",VLOOKUP($A236,'Annex 2 EHV charges'!$A:$O,7,0))</f>
        <v>Higher Berechapel Farm</v>
      </c>
      <c r="E236" s="155" t="str">
        <f>IFERROR(IF(VLOOKUP($A236,'Annex 2 EHV charges'!$A:$O,8,FALSE)=0,"",VLOOKUP($A236,'Annex 2 EHV charges'!$A:$O,8,FALSE)),"")</f>
        <v/>
      </c>
      <c r="F236" s="156">
        <f>IFERROR(IF(VLOOKUP($A236,'Annex 2 EHV charges'!$A:$O,9,FALSE)=0,"",VLOOKUP($A236,'Annex 2 EHV charges'!$A:$O,9,FALSE)),"")</f>
        <v>163.57</v>
      </c>
      <c r="G236" s="157">
        <f>IFERROR(IF(VLOOKUP($A236,'Annex 2 EHV charges'!$A:$O,10,FALSE)=0,"",VLOOKUP($A236,'Annex 2 EHV charges'!$A:$O,10,FALSE)),"")</f>
        <v>1.29</v>
      </c>
      <c r="H236" s="157">
        <f>IFERROR(IF(VLOOKUP($A236,'Annex 2 EHV charges'!$A:$O,11,FALSE)=0,"",VLOOKUP($A236,'Annex 2 EHV charges'!$A:$O,11,FALSE)),"")</f>
        <v>1.29</v>
      </c>
    </row>
    <row r="237" spans="1:8" x14ac:dyDescent="0.2">
      <c r="A237" s="153">
        <f t="array" ref="A237">IFERROR(INDEX('Annex 2 EHV charges'!$A$11:$A$302, MATCH(0, IF(ISBLANK('Annex 2 EHV charges'!$A$11:$A$302),1, COUNTIF(A$4:$A236, 'Annex 2 EHV charges'!$A$11:$A$302)), 0)),"")</f>
        <v>872</v>
      </c>
      <c r="B237" s="153">
        <f>IF($A237="","",VLOOKUP($A237,'Annex 2 EHV charges'!$A:$O,2,0))</f>
        <v>872</v>
      </c>
      <c r="C237" s="154">
        <f>IF($A237="","",VLOOKUP($A237,'Annex 2 EHV charges'!$A:$O,3,0))</f>
        <v>2200042278947</v>
      </c>
      <c r="D237" s="153" t="str">
        <f>IF($A237="","",VLOOKUP($A237,'Annex 2 EHV charges'!$A:$O,7,0))</f>
        <v>Bommertown</v>
      </c>
      <c r="E237" s="155" t="str">
        <f>IFERROR(IF(VLOOKUP($A237,'Annex 2 EHV charges'!$A:$O,8,FALSE)=0,"",VLOOKUP($A237,'Annex 2 EHV charges'!$A:$O,8,FALSE)),"")</f>
        <v/>
      </c>
      <c r="F237" s="156">
        <f>IFERROR(IF(VLOOKUP($A237,'Annex 2 EHV charges'!$A:$O,9,FALSE)=0,"",VLOOKUP($A237,'Annex 2 EHV charges'!$A:$O,9,FALSE)),"")</f>
        <v>6.69</v>
      </c>
      <c r="G237" s="157">
        <f>IFERROR(IF(VLOOKUP($A237,'Annex 2 EHV charges'!$A:$O,10,FALSE)=0,"",VLOOKUP($A237,'Annex 2 EHV charges'!$A:$O,10,FALSE)),"")</f>
        <v>1.83</v>
      </c>
      <c r="H237" s="157">
        <f>IFERROR(IF(VLOOKUP($A237,'Annex 2 EHV charges'!$A:$O,11,FALSE)=0,"",VLOOKUP($A237,'Annex 2 EHV charges'!$A:$O,11,FALSE)),"")</f>
        <v>1.83</v>
      </c>
    </row>
    <row r="238" spans="1:8" x14ac:dyDescent="0.2">
      <c r="A238" s="153">
        <f t="array" ref="A238">IFERROR(INDEX('Annex 2 EHV charges'!$A$11:$A$302, MATCH(0, IF(ISBLANK('Annex 2 EHV charges'!$A$11:$A$302),1, COUNTIF(A$4:$A237, 'Annex 2 EHV charges'!$A$11:$A$302)), 0)),"")</f>
        <v>873</v>
      </c>
      <c r="B238" s="153">
        <f>IF($A238="","",VLOOKUP($A238,'Annex 2 EHV charges'!$A:$O,2,0))</f>
        <v>873</v>
      </c>
      <c r="C238" s="154">
        <f>IF($A238="","",VLOOKUP($A238,'Annex 2 EHV charges'!$A:$O,3,0))</f>
        <v>2200042349739</v>
      </c>
      <c r="D238" s="153" t="str">
        <f>IF($A238="","",VLOOKUP($A238,'Annex 2 EHV charges'!$A:$O,7,0))</f>
        <v>Carloggas Farm</v>
      </c>
      <c r="E238" s="155">
        <f>IFERROR(IF(VLOOKUP($A238,'Annex 2 EHV charges'!$A:$O,8,FALSE)=0,"",VLOOKUP($A238,'Annex 2 EHV charges'!$A:$O,8,FALSE)),"")</f>
        <v>0.92</v>
      </c>
      <c r="F238" s="156">
        <f>IFERROR(IF(VLOOKUP($A238,'Annex 2 EHV charges'!$A:$O,9,FALSE)=0,"",VLOOKUP($A238,'Annex 2 EHV charges'!$A:$O,9,FALSE)),"")</f>
        <v>29.36</v>
      </c>
      <c r="G238" s="157">
        <f>IFERROR(IF(VLOOKUP($A238,'Annex 2 EHV charges'!$A:$O,10,FALSE)=0,"",VLOOKUP($A238,'Annex 2 EHV charges'!$A:$O,10,FALSE)),"")</f>
        <v>1.6</v>
      </c>
      <c r="H238" s="157">
        <f>IFERROR(IF(VLOOKUP($A238,'Annex 2 EHV charges'!$A:$O,11,FALSE)=0,"",VLOOKUP($A238,'Annex 2 EHV charges'!$A:$O,11,FALSE)),"")</f>
        <v>1.6</v>
      </c>
    </row>
    <row r="239" spans="1:8" x14ac:dyDescent="0.2">
      <c r="A239" s="153">
        <f t="array" ref="A239">IFERROR(INDEX('Annex 2 EHV charges'!$A$11:$A$302, MATCH(0, IF(ISBLANK('Annex 2 EHV charges'!$A$11:$A$302),1, COUNTIF(A$4:$A238, 'Annex 2 EHV charges'!$A$11:$A$302)), 0)),"")</f>
        <v>961</v>
      </c>
      <c r="B239" s="153">
        <f>IF($A239="","",VLOOKUP($A239,'Annex 2 EHV charges'!$A:$O,2,0))</f>
        <v>961</v>
      </c>
      <c r="C239" s="154">
        <f>IF($A239="","",VLOOKUP($A239,'Annex 2 EHV charges'!$A:$O,3,0))</f>
        <v>2200030348090</v>
      </c>
      <c r="D239" s="153" t="str">
        <f>IF($A239="","",VLOOKUP($A239,'Annex 2 EHV charges'!$A:$O,7,0))</f>
        <v>Sims Avonmouth</v>
      </c>
      <c r="E239" s="155">
        <f>IFERROR(IF(VLOOKUP($A239,'Annex 2 EHV charges'!$A:$O,8,FALSE)=0,"",VLOOKUP($A239,'Annex 2 EHV charges'!$A:$O,8,FALSE)),"")</f>
        <v>1.2250000000000001</v>
      </c>
      <c r="F239" s="156" t="str">
        <f>IFERROR(IF(VLOOKUP($A239,'Annex 2 EHV charges'!$A:$O,9,FALSE)=0,"",VLOOKUP($A239,'Annex 2 EHV charges'!$A:$O,9,FALSE)),"")</f>
        <v/>
      </c>
      <c r="G239" s="157">
        <f>IFERROR(IF(VLOOKUP($A239,'Annex 2 EHV charges'!$A:$O,10,FALSE)=0,"",VLOOKUP($A239,'Annex 2 EHV charges'!$A:$O,10,FALSE)),"")</f>
        <v>1.61</v>
      </c>
      <c r="H239" s="157">
        <f>IFERROR(IF(VLOOKUP($A239,'Annex 2 EHV charges'!$A:$O,11,FALSE)=0,"",VLOOKUP($A239,'Annex 2 EHV charges'!$A:$O,11,FALSE)),"")</f>
        <v>1.61</v>
      </c>
    </row>
    <row r="240" spans="1:8" x14ac:dyDescent="0.2">
      <c r="A240" s="153">
        <f t="array" ref="A240">IFERROR(INDEX('Annex 2 EHV charges'!$A$11:$A$302, MATCH(0, IF(ISBLANK('Annex 2 EHV charges'!$A$11:$A$302),1, COUNTIF(A$4:$A239, 'Annex 2 EHV charges'!$A$11:$A$302)), 0)),"")</f>
        <v>962</v>
      </c>
      <c r="B240" s="153">
        <f>IF($A240="","",VLOOKUP($A240,'Annex 2 EHV charges'!$A:$O,2,0))</f>
        <v>962</v>
      </c>
      <c r="C240" s="154">
        <f>IF($A240="","",VLOOKUP($A240,'Annex 2 EHV charges'!$A:$O,3,0))</f>
        <v>2200030348105</v>
      </c>
      <c r="D240" s="153" t="str">
        <f>IF($A240="","",VLOOKUP($A240,'Annex 2 EHV charges'!$A:$O,7,0))</f>
        <v>Flour Mills Avonmouth</v>
      </c>
      <c r="E240" s="155">
        <f>IFERROR(IF(VLOOKUP($A240,'Annex 2 EHV charges'!$A:$O,8,FALSE)=0,"",VLOOKUP($A240,'Annex 2 EHV charges'!$A:$O,8,FALSE)),"")</f>
        <v>1.2250000000000001</v>
      </c>
      <c r="F240" s="156" t="str">
        <f>IFERROR(IF(VLOOKUP($A240,'Annex 2 EHV charges'!$A:$O,9,FALSE)=0,"",VLOOKUP($A240,'Annex 2 EHV charges'!$A:$O,9,FALSE)),"")</f>
        <v/>
      </c>
      <c r="G240" s="157">
        <f>IFERROR(IF(VLOOKUP($A240,'Annex 2 EHV charges'!$A:$O,10,FALSE)=0,"",VLOOKUP($A240,'Annex 2 EHV charges'!$A:$O,10,FALSE)),"")</f>
        <v>3.04</v>
      </c>
      <c r="H240" s="157">
        <f>IFERROR(IF(VLOOKUP($A240,'Annex 2 EHV charges'!$A:$O,11,FALSE)=0,"",VLOOKUP($A240,'Annex 2 EHV charges'!$A:$O,11,FALSE)),"")</f>
        <v>3.04</v>
      </c>
    </row>
    <row r="241" spans="1:8" x14ac:dyDescent="0.2">
      <c r="A241" s="153">
        <f t="array" ref="A241">IFERROR(INDEX('Annex 2 EHV charges'!$A$11:$A$302, MATCH(0, IF(ISBLANK('Annex 2 EHV charges'!$A$11:$A$302),1, COUNTIF(A$4:$A240, 'Annex 2 EHV charges'!$A$11:$A$302)), 0)),"")</f>
        <v>7158</v>
      </c>
      <c r="B241" s="153">
        <f>IF($A241="","",VLOOKUP($A241,'Annex 2 EHV charges'!$A:$O,2,0))</f>
        <v>7158</v>
      </c>
      <c r="C241" s="154">
        <f>IF($A241="","",VLOOKUP($A241,'Annex 2 EHV charges'!$A:$O,3,0))</f>
        <v>7158</v>
      </c>
      <c r="D241" s="153" t="str">
        <f>IF($A241="","",VLOOKUP($A241,'Annex 2 EHV charges'!$A:$O,7,0))</f>
        <v>Huntworth</v>
      </c>
      <c r="E241" s="155">
        <f>IFERROR(IF(VLOOKUP($A241,'Annex 2 EHV charges'!$A:$O,8,FALSE)=0,"",VLOOKUP($A241,'Annex 2 EHV charges'!$A:$O,8,FALSE)),"")</f>
        <v>0.47899999999999998</v>
      </c>
      <c r="F241" s="156">
        <f>IFERROR(IF(VLOOKUP($A241,'Annex 2 EHV charges'!$A:$O,9,FALSE)=0,"",VLOOKUP($A241,'Annex 2 EHV charges'!$A:$O,9,FALSE)),"")</f>
        <v>3.53</v>
      </c>
      <c r="G241" s="157">
        <f>IFERROR(IF(VLOOKUP($A241,'Annex 2 EHV charges'!$A:$O,10,FALSE)=0,"",VLOOKUP($A241,'Annex 2 EHV charges'!$A:$O,10,FALSE)),"")</f>
        <v>1.66</v>
      </c>
      <c r="H241" s="157">
        <f>IFERROR(IF(VLOOKUP($A241,'Annex 2 EHV charges'!$A:$O,11,FALSE)=0,"",VLOOKUP($A241,'Annex 2 EHV charges'!$A:$O,11,FALSE)),"")</f>
        <v>1.66</v>
      </c>
    </row>
    <row r="242" spans="1:8" x14ac:dyDescent="0.2">
      <c r="A242" s="153">
        <f t="array" ref="A242">IFERROR(INDEX('Annex 2 EHV charges'!$A$11:$A$302, MATCH(0, IF(ISBLANK('Annex 2 EHV charges'!$A$11:$A$302),1, COUNTIF(A$4:$A241, 'Annex 2 EHV charges'!$A$11:$A$302)), 0)),"")</f>
        <v>7293</v>
      </c>
      <c r="B242" s="153">
        <f>IF($A242="","",VLOOKUP($A242,'Annex 2 EHV charges'!$A:$O,2,0))</f>
        <v>7293</v>
      </c>
      <c r="C242" s="154">
        <f>IF($A242="","",VLOOKUP($A242,'Annex 2 EHV charges'!$A:$O,3,0))</f>
        <v>7293</v>
      </c>
      <c r="D242" s="153" t="str">
        <f>IF($A242="","",VLOOKUP($A242,'Annex 2 EHV charges'!$A:$O,7,0))</f>
        <v>Alveston Hammerly Down</v>
      </c>
      <c r="E242" s="155">
        <f>IFERROR(IF(VLOOKUP($A242,'Annex 2 EHV charges'!$A:$O,8,FALSE)=0,"",VLOOKUP($A242,'Annex 2 EHV charges'!$A:$O,8,FALSE)),"")</f>
        <v>4.2999999999999997E-2</v>
      </c>
      <c r="F242" s="156" t="str">
        <f>IFERROR(IF(VLOOKUP($A242,'Annex 2 EHV charges'!$A:$O,9,FALSE)=0,"",VLOOKUP($A242,'Annex 2 EHV charges'!$A:$O,9,FALSE)),"")</f>
        <v/>
      </c>
      <c r="G242" s="157">
        <f>IFERROR(IF(VLOOKUP($A242,'Annex 2 EHV charges'!$A:$O,10,FALSE)=0,"",VLOOKUP($A242,'Annex 2 EHV charges'!$A:$O,10,FALSE)),"")</f>
        <v>1.1599999999999999</v>
      </c>
      <c r="H242" s="157">
        <f>IFERROR(IF(VLOOKUP($A242,'Annex 2 EHV charges'!$A:$O,11,FALSE)=0,"",VLOOKUP($A242,'Annex 2 EHV charges'!$A:$O,11,FALSE)),"")</f>
        <v>1.1599999999999999</v>
      </c>
    </row>
    <row r="243" spans="1:8" x14ac:dyDescent="0.2">
      <c r="A243" s="153">
        <f t="array" ref="A243">IFERROR(INDEX('Annex 2 EHV charges'!$A$11:$A$302, MATCH(0, IF(ISBLANK('Annex 2 EHV charges'!$A$11:$A$302),1, COUNTIF(A$4:$A242, 'Annex 2 EHV charges'!$A$11:$A$302)), 0)),"")</f>
        <v>7319</v>
      </c>
      <c r="B243" s="153">
        <f>IF($A243="","",VLOOKUP($A243,'Annex 2 EHV charges'!$A:$O,2,0))</f>
        <v>7319</v>
      </c>
      <c r="C243" s="154">
        <f>IF($A243="","",VLOOKUP($A243,'Annex 2 EHV charges'!$A:$O,3,0))</f>
        <v>7319</v>
      </c>
      <c r="D243" s="153" t="str">
        <f>IF($A243="","",VLOOKUP($A243,'Annex 2 EHV charges'!$A:$O,7,0))</f>
        <v>Water Lane B</v>
      </c>
      <c r="E243" s="155">
        <f>IFERROR(IF(VLOOKUP($A243,'Annex 2 EHV charges'!$A:$O,8,FALSE)=0,"",VLOOKUP($A243,'Annex 2 EHV charges'!$A:$O,8,FALSE)),"")</f>
        <v>2.65</v>
      </c>
      <c r="F243" s="156">
        <f>IFERROR(IF(VLOOKUP($A243,'Annex 2 EHV charges'!$A:$O,9,FALSE)=0,"",VLOOKUP($A243,'Annex 2 EHV charges'!$A:$O,9,FALSE)),"")</f>
        <v>5.91</v>
      </c>
      <c r="G243" s="157">
        <f>IFERROR(IF(VLOOKUP($A243,'Annex 2 EHV charges'!$A:$O,10,FALSE)=0,"",VLOOKUP($A243,'Annex 2 EHV charges'!$A:$O,10,FALSE)),"")</f>
        <v>1.79</v>
      </c>
      <c r="H243" s="157">
        <f>IFERROR(IF(VLOOKUP($A243,'Annex 2 EHV charges'!$A:$O,11,FALSE)=0,"",VLOOKUP($A243,'Annex 2 EHV charges'!$A:$O,11,FALSE)),"")</f>
        <v>1.79</v>
      </c>
    </row>
    <row r="244" spans="1:8" x14ac:dyDescent="0.2">
      <c r="A244" s="153" t="str">
        <f t="array" ref="A244">IFERROR(INDEX('Annex 2 EHV charges'!$A$11:$A$302, MATCH(0, IF(ISBLANK('Annex 2 EHV charges'!$A$11:$A$302),1, COUNTIF(A$4:$A243, 'Annex 2 EHV charges'!$A$11:$A$302)), 0)),"")</f>
        <v>New Import 1</v>
      </c>
      <c r="B244" s="153" t="str">
        <f>IF($A244="","",VLOOKUP($A244,'Annex 2 EHV charges'!$A:$O,2,0))</f>
        <v>New Import 1</v>
      </c>
      <c r="C244" s="154" t="str">
        <f>IF($A244="","",VLOOKUP($A244,'Annex 2 EHV charges'!$A:$O,3,0))</f>
        <v>New Import 1</v>
      </c>
      <c r="D244" s="153" t="str">
        <f>IF($A244="","",VLOOKUP($A244,'Annex 2 EHV charges'!$A:$O,7,0))</f>
        <v>Credacott (CEDAR)</v>
      </c>
      <c r="E244" s="155">
        <f>IFERROR(IF(VLOOKUP($A244,'Annex 2 EHV charges'!$A:$O,8,FALSE)=0,"",VLOOKUP($A244,'Annex 2 EHV charges'!$A:$O,8,FALSE)),"")</f>
        <v>1E-3</v>
      </c>
      <c r="F244" s="156">
        <f>IFERROR(IF(VLOOKUP($A244,'Annex 2 EHV charges'!$A:$O,9,FALSE)=0,"",VLOOKUP($A244,'Annex 2 EHV charges'!$A:$O,9,FALSE)),"")</f>
        <v>7.44</v>
      </c>
      <c r="G244" s="157">
        <f>IFERROR(IF(VLOOKUP($A244,'Annex 2 EHV charges'!$A:$O,10,FALSE)=0,"",VLOOKUP($A244,'Annex 2 EHV charges'!$A:$O,10,FALSE)),"")</f>
        <v>2.13</v>
      </c>
      <c r="H244" s="157">
        <f>IFERROR(IF(VLOOKUP($A244,'Annex 2 EHV charges'!$A:$O,11,FALSE)=0,"",VLOOKUP($A244,'Annex 2 EHV charges'!$A:$O,11,FALSE)),"")</f>
        <v>2.13</v>
      </c>
    </row>
    <row r="245" spans="1:8" x14ac:dyDescent="0.2">
      <c r="A245" s="153" t="str">
        <f t="array" ref="A245">IFERROR(INDEX('Annex 2 EHV charges'!$A$11:$A$302, MATCH(0, IF(ISBLANK('Annex 2 EHV charges'!$A$11:$A$302),1, COUNTIF(A$4:$A244, 'Annex 2 EHV charges'!$A$11:$A$302)), 0)),"")</f>
        <v>New Import 2</v>
      </c>
      <c r="B245" s="153" t="str">
        <f>IF($A245="","",VLOOKUP($A245,'Annex 2 EHV charges'!$A:$O,2,0))</f>
        <v>New Import 2</v>
      </c>
      <c r="C245" s="154" t="str">
        <f>IF($A245="","",VLOOKUP($A245,'Annex 2 EHV charges'!$A:$O,3,0))</f>
        <v>New Import 2</v>
      </c>
      <c r="D245" s="153" t="str">
        <f>IF($A245="","",VLOOKUP($A245,'Annex 2 EHV charges'!$A:$O,7,0))</f>
        <v>Marlands Field</v>
      </c>
      <c r="E245" s="155">
        <f>IFERROR(IF(VLOOKUP($A245,'Annex 2 EHV charges'!$A:$O,8,FALSE)=0,"",VLOOKUP($A245,'Annex 2 EHV charges'!$A:$O,8,FALSE)),"")</f>
        <v>1.635</v>
      </c>
      <c r="F245" s="156">
        <f>IFERROR(IF(VLOOKUP($A245,'Annex 2 EHV charges'!$A:$O,9,FALSE)=0,"",VLOOKUP($A245,'Annex 2 EHV charges'!$A:$O,9,FALSE)),"")</f>
        <v>17.22</v>
      </c>
      <c r="G245" s="157">
        <f>IFERROR(IF(VLOOKUP($A245,'Annex 2 EHV charges'!$A:$O,10,FALSE)=0,"",VLOOKUP($A245,'Annex 2 EHV charges'!$A:$O,10,FALSE)),"")</f>
        <v>2.54</v>
      </c>
      <c r="H245" s="157">
        <f>IFERROR(IF(VLOOKUP($A245,'Annex 2 EHV charges'!$A:$O,11,FALSE)=0,"",VLOOKUP($A245,'Annex 2 EHV charges'!$A:$O,11,FALSE)),"")</f>
        <v>2.54</v>
      </c>
    </row>
    <row r="246" spans="1:8" x14ac:dyDescent="0.2">
      <c r="A246" s="153" t="str">
        <f t="array" ref="A246">IFERROR(INDEX('Annex 2 EHV charges'!$A$11:$A$302, MATCH(0, IF(ISBLANK('Annex 2 EHV charges'!$A$11:$A$302),1, COUNTIF(A$4:$A245, 'Annex 2 EHV charges'!$A$11:$A$302)), 0)),"")</f>
        <v>New Import 3</v>
      </c>
      <c r="B246" s="153" t="str">
        <f>IF($A246="","",VLOOKUP($A246,'Annex 2 EHV charges'!$A:$O,2,0))</f>
        <v>New Import 3</v>
      </c>
      <c r="C246" s="154" t="str">
        <f>IF($A246="","",VLOOKUP($A246,'Annex 2 EHV charges'!$A:$O,3,0))</f>
        <v>New Import 3</v>
      </c>
      <c r="D246" s="153" t="str">
        <f>IF($A246="","",VLOOKUP($A246,'Annex 2 EHV charges'!$A:$O,7,0))</f>
        <v>Shepherds Farm</v>
      </c>
      <c r="E246" s="155">
        <f>IFERROR(IF(VLOOKUP($A246,'Annex 2 EHV charges'!$A:$O,8,FALSE)=0,"",VLOOKUP($A246,'Annex 2 EHV charges'!$A:$O,8,FALSE)),"")</f>
        <v>3.5779999999999998</v>
      </c>
      <c r="F246" s="156">
        <f>IFERROR(IF(VLOOKUP($A246,'Annex 2 EHV charges'!$A:$O,9,FALSE)=0,"",VLOOKUP($A246,'Annex 2 EHV charges'!$A:$O,9,FALSE)),"")</f>
        <v>7.01</v>
      </c>
      <c r="G246" s="157">
        <f>IFERROR(IF(VLOOKUP($A246,'Annex 2 EHV charges'!$A:$O,10,FALSE)=0,"",VLOOKUP($A246,'Annex 2 EHV charges'!$A:$O,10,FALSE)),"")</f>
        <v>2.64</v>
      </c>
      <c r="H246" s="157">
        <f>IFERROR(IF(VLOOKUP($A246,'Annex 2 EHV charges'!$A:$O,11,FALSE)=0,"",VLOOKUP($A246,'Annex 2 EHV charges'!$A:$O,11,FALSE)),"")</f>
        <v>2.64</v>
      </c>
    </row>
    <row r="247" spans="1:8" x14ac:dyDescent="0.2">
      <c r="A247" s="153" t="str">
        <f t="array" ref="A247">IFERROR(INDEX('Annex 2 EHV charges'!$A$11:$A$302, MATCH(0, IF(ISBLANK('Annex 2 EHV charges'!$A$11:$A$302),1, COUNTIF(A$4:$A246, 'Annex 2 EHV charges'!$A$11:$A$302)), 0)),"")</f>
        <v>New Import 4</v>
      </c>
      <c r="B247" s="153" t="str">
        <f>IF($A247="","",VLOOKUP($A247,'Annex 2 EHV charges'!$A:$O,2,0))</f>
        <v>New Import 4</v>
      </c>
      <c r="C247" s="154" t="str">
        <f>IF($A247="","",VLOOKUP($A247,'Annex 2 EHV charges'!$A:$O,3,0))</f>
        <v>New Import 4</v>
      </c>
      <c r="D247" s="153" t="str">
        <f>IF($A247="","",VLOOKUP($A247,'Annex 2 EHV charges'!$A:$O,7,0))</f>
        <v>Trendeal Solar Park</v>
      </c>
      <c r="E247" s="155">
        <f>IFERROR(IF(VLOOKUP($A247,'Annex 2 EHV charges'!$A:$O,8,FALSE)=0,"",VLOOKUP($A247,'Annex 2 EHV charges'!$A:$O,8,FALSE)),"")</f>
        <v>0.215</v>
      </c>
      <c r="F247" s="156">
        <f>IFERROR(IF(VLOOKUP($A247,'Annex 2 EHV charges'!$A:$O,9,FALSE)=0,"",VLOOKUP($A247,'Annex 2 EHV charges'!$A:$O,9,FALSE)),"")</f>
        <v>5.13</v>
      </c>
      <c r="G247" s="157">
        <f>IFERROR(IF(VLOOKUP($A247,'Annex 2 EHV charges'!$A:$O,10,FALSE)=0,"",VLOOKUP($A247,'Annex 2 EHV charges'!$A:$O,10,FALSE)),"")</f>
        <v>2.29</v>
      </c>
      <c r="H247" s="157">
        <f>IFERROR(IF(VLOOKUP($A247,'Annex 2 EHV charges'!$A:$O,11,FALSE)=0,"",VLOOKUP($A247,'Annex 2 EHV charges'!$A:$O,11,FALSE)),"")</f>
        <v>2.29</v>
      </c>
    </row>
    <row r="248" spans="1:8" x14ac:dyDescent="0.2">
      <c r="A248" s="153" t="str">
        <f t="array" ref="A248">IFERROR(INDEX('Annex 2 EHV charges'!$A$11:$A$302, MATCH(0, IF(ISBLANK('Annex 2 EHV charges'!$A$11:$A$302),1, COUNTIF(A$4:$A247, 'Annex 2 EHV charges'!$A$11:$A$302)), 0)),"")</f>
        <v>New Import 5</v>
      </c>
      <c r="B248" s="153" t="str">
        <f>IF($A248="","",VLOOKUP($A248,'Annex 2 EHV charges'!$A:$O,2,0))</f>
        <v>New Import 5</v>
      </c>
      <c r="C248" s="154" t="str">
        <f>IF($A248="","",VLOOKUP($A248,'Annex 2 EHV charges'!$A:$O,3,0))</f>
        <v>New Import 5</v>
      </c>
      <c r="D248" s="153" t="str">
        <f>IF($A248="","",VLOOKUP($A248,'Annex 2 EHV charges'!$A:$O,7,0))</f>
        <v>Appletree Farm</v>
      </c>
      <c r="E248" s="155">
        <f>IFERROR(IF(VLOOKUP($A248,'Annex 2 EHV charges'!$A:$O,8,FALSE)=0,"",VLOOKUP($A248,'Annex 2 EHV charges'!$A:$O,8,FALSE)),"")</f>
        <v>6.4790000000000001</v>
      </c>
      <c r="F248" s="156">
        <f>IFERROR(IF(VLOOKUP($A248,'Annex 2 EHV charges'!$A:$O,9,FALSE)=0,"",VLOOKUP($A248,'Annex 2 EHV charges'!$A:$O,9,FALSE)),"")</f>
        <v>7.58</v>
      </c>
      <c r="G248" s="157">
        <f>IFERROR(IF(VLOOKUP($A248,'Annex 2 EHV charges'!$A:$O,10,FALSE)=0,"",VLOOKUP($A248,'Annex 2 EHV charges'!$A:$O,10,FALSE)),"")</f>
        <v>3.35</v>
      </c>
      <c r="H248" s="157">
        <f>IFERROR(IF(VLOOKUP($A248,'Annex 2 EHV charges'!$A:$O,11,FALSE)=0,"",VLOOKUP($A248,'Annex 2 EHV charges'!$A:$O,11,FALSE)),"")</f>
        <v>3.35</v>
      </c>
    </row>
    <row r="249" spans="1:8" x14ac:dyDescent="0.2">
      <c r="A249" s="153" t="str">
        <f t="array" ref="A249">IFERROR(INDEX('Annex 2 EHV charges'!$A$11:$A$302, MATCH(0, IF(ISBLANK('Annex 2 EHV charges'!$A$11:$A$302),1, COUNTIF(A$4:$A248, 'Annex 2 EHV charges'!$A$11:$A$302)), 0)),"")</f>
        <v>New Import 6</v>
      </c>
      <c r="B249" s="153" t="str">
        <f>IF($A249="","",VLOOKUP($A249,'Annex 2 EHV charges'!$A:$O,2,0))</f>
        <v>New Import 6</v>
      </c>
      <c r="C249" s="154" t="str">
        <f>IF($A249="","",VLOOKUP($A249,'Annex 2 EHV charges'!$A:$O,3,0))</f>
        <v>New Import 6</v>
      </c>
      <c r="D249" s="153" t="str">
        <f>IF($A249="","",VLOOKUP($A249,'Annex 2 EHV charges'!$A:$O,7,0))</f>
        <v>Higher Humber Farm</v>
      </c>
      <c r="E249" s="155">
        <f>IFERROR(IF(VLOOKUP($A249,'Annex 2 EHV charges'!$A:$O,8,FALSE)=0,"",VLOOKUP($A249,'Annex 2 EHV charges'!$A:$O,8,FALSE)),"")</f>
        <v>6.2869999999999999</v>
      </c>
      <c r="F249" s="156">
        <f>IFERROR(IF(VLOOKUP($A249,'Annex 2 EHV charges'!$A:$O,9,FALSE)=0,"",VLOOKUP($A249,'Annex 2 EHV charges'!$A:$O,9,FALSE)),"")</f>
        <v>1.1000000000000001</v>
      </c>
      <c r="G249" s="157">
        <f>IFERROR(IF(VLOOKUP($A249,'Annex 2 EHV charges'!$A:$O,10,FALSE)=0,"",VLOOKUP($A249,'Annex 2 EHV charges'!$A:$O,10,FALSE)),"")</f>
        <v>2.79</v>
      </c>
      <c r="H249" s="157">
        <f>IFERROR(IF(VLOOKUP($A249,'Annex 2 EHV charges'!$A:$O,11,FALSE)=0,"",VLOOKUP($A249,'Annex 2 EHV charges'!$A:$O,11,FALSE)),"")</f>
        <v>2.79</v>
      </c>
    </row>
    <row r="250" spans="1:8" x14ac:dyDescent="0.2">
      <c r="A250" s="153" t="str">
        <f t="array" ref="A250">IFERROR(INDEX('Annex 2 EHV charges'!$A$11:$A$302, MATCH(0, IF(ISBLANK('Annex 2 EHV charges'!$A$11:$A$302),1, COUNTIF(A$4:$A249, 'Annex 2 EHV charges'!$A$11:$A$302)), 0)),"")</f>
        <v>New Import 7</v>
      </c>
      <c r="B250" s="153" t="str">
        <f>IF($A250="","",VLOOKUP($A250,'Annex 2 EHV charges'!$A:$O,2,0))</f>
        <v>New Import 7</v>
      </c>
      <c r="C250" s="154" t="str">
        <f>IF($A250="","",VLOOKUP($A250,'Annex 2 EHV charges'!$A:$O,3,0))</f>
        <v>New Import 7</v>
      </c>
      <c r="D250" s="153" t="str">
        <f>IF($A250="","",VLOOKUP($A250,'Annex 2 EHV charges'!$A:$O,7,0))</f>
        <v>Lodge Farm</v>
      </c>
      <c r="E250" s="155">
        <f>IFERROR(IF(VLOOKUP($A250,'Annex 2 EHV charges'!$A:$O,8,FALSE)=0,"",VLOOKUP($A250,'Annex 2 EHV charges'!$A:$O,8,FALSE)),"")</f>
        <v>5.7560000000000002</v>
      </c>
      <c r="F250" s="156">
        <f>IFERROR(IF(VLOOKUP($A250,'Annex 2 EHV charges'!$A:$O,9,FALSE)=0,"",VLOOKUP($A250,'Annex 2 EHV charges'!$A:$O,9,FALSE)),"")</f>
        <v>5.08</v>
      </c>
      <c r="G250" s="157">
        <f>IFERROR(IF(VLOOKUP($A250,'Annex 2 EHV charges'!$A:$O,10,FALSE)=0,"",VLOOKUP($A250,'Annex 2 EHV charges'!$A:$O,10,FALSE)),"")</f>
        <v>2.63</v>
      </c>
      <c r="H250" s="157">
        <f>IFERROR(IF(VLOOKUP($A250,'Annex 2 EHV charges'!$A:$O,11,FALSE)=0,"",VLOOKUP($A250,'Annex 2 EHV charges'!$A:$O,11,FALSE)),"")</f>
        <v>2.63</v>
      </c>
    </row>
    <row r="251" spans="1:8" x14ac:dyDescent="0.2">
      <c r="A251" s="153" t="str">
        <f t="array" ref="A251">IFERROR(INDEX('Annex 2 EHV charges'!$A$11:$A$302, MATCH(0, IF(ISBLANK('Annex 2 EHV charges'!$A$11:$A$302),1, COUNTIF(A$4:$A250, 'Annex 2 EHV charges'!$A$11:$A$302)), 0)),"")</f>
        <v>New Import 8</v>
      </c>
      <c r="B251" s="153" t="str">
        <f>IF($A251="","",VLOOKUP($A251,'Annex 2 EHV charges'!$A:$O,2,0))</f>
        <v>New Import 8</v>
      </c>
      <c r="C251" s="154" t="str">
        <f>IF($A251="","",VLOOKUP($A251,'Annex 2 EHV charges'!$A:$O,3,0))</f>
        <v>New Import 8</v>
      </c>
      <c r="D251" s="153" t="str">
        <f>IF($A251="","",VLOOKUP($A251,'Annex 2 EHV charges'!$A:$O,7,0))</f>
        <v>Old Stone Farm</v>
      </c>
      <c r="E251" s="155">
        <f>IFERROR(IF(VLOOKUP($A251,'Annex 2 EHV charges'!$A:$O,8,FALSE)=0,"",VLOOKUP($A251,'Annex 2 EHV charges'!$A:$O,8,FALSE)),"")</f>
        <v>1.4339999999999999</v>
      </c>
      <c r="F251" s="156">
        <f>IFERROR(IF(VLOOKUP($A251,'Annex 2 EHV charges'!$A:$O,9,FALSE)=0,"",VLOOKUP($A251,'Annex 2 EHV charges'!$A:$O,9,FALSE)),"")</f>
        <v>4.82</v>
      </c>
      <c r="G251" s="157">
        <f>IFERROR(IF(VLOOKUP($A251,'Annex 2 EHV charges'!$A:$O,10,FALSE)=0,"",VLOOKUP($A251,'Annex 2 EHV charges'!$A:$O,10,FALSE)),"")</f>
        <v>3.28</v>
      </c>
      <c r="H251" s="157">
        <f>IFERROR(IF(VLOOKUP($A251,'Annex 2 EHV charges'!$A:$O,11,FALSE)=0,"",VLOOKUP($A251,'Annex 2 EHV charges'!$A:$O,11,FALSE)),"")</f>
        <v>3.28</v>
      </c>
    </row>
    <row r="252" spans="1:8" x14ac:dyDescent="0.2">
      <c r="A252" s="153" t="str">
        <f t="array" ref="A252">IFERROR(INDEX('Annex 2 EHV charges'!$A$11:$A$302, MATCH(0, IF(ISBLANK('Annex 2 EHV charges'!$A$11:$A$302),1, COUNTIF(A$4:$A251, 'Annex 2 EHV charges'!$A$11:$A$302)), 0)),"")</f>
        <v>New Import 9</v>
      </c>
      <c r="B252" s="153" t="str">
        <f>IF($A252="","",VLOOKUP($A252,'Annex 2 EHV charges'!$A:$O,2,0))</f>
        <v>New Import 9</v>
      </c>
      <c r="C252" s="154" t="str">
        <f>IF($A252="","",VLOOKUP($A252,'Annex 2 EHV charges'!$A:$O,3,0))</f>
        <v>New Import 9</v>
      </c>
      <c r="D252" s="153" t="str">
        <f>IF($A252="","",VLOOKUP($A252,'Annex 2 EHV charges'!$A:$O,7,0))</f>
        <v>Place Barton Farm</v>
      </c>
      <c r="E252" s="155">
        <f>IFERROR(IF(VLOOKUP($A252,'Annex 2 EHV charges'!$A:$O,8,FALSE)=0,"",VLOOKUP($A252,'Annex 2 EHV charges'!$A:$O,8,FALSE)),"")</f>
        <v>0.71799999999999997</v>
      </c>
      <c r="F252" s="156">
        <f>IFERROR(IF(VLOOKUP($A252,'Annex 2 EHV charges'!$A:$O,9,FALSE)=0,"",VLOOKUP($A252,'Annex 2 EHV charges'!$A:$O,9,FALSE)),"")</f>
        <v>5.01</v>
      </c>
      <c r="G252" s="157">
        <f>IFERROR(IF(VLOOKUP($A252,'Annex 2 EHV charges'!$A:$O,10,FALSE)=0,"",VLOOKUP($A252,'Annex 2 EHV charges'!$A:$O,10,FALSE)),"")</f>
        <v>3.09</v>
      </c>
      <c r="H252" s="157">
        <f>IFERROR(IF(VLOOKUP($A252,'Annex 2 EHV charges'!$A:$O,11,FALSE)=0,"",VLOOKUP($A252,'Annex 2 EHV charges'!$A:$O,11,FALSE)),"")</f>
        <v>3.09</v>
      </c>
    </row>
    <row r="253" spans="1:8" x14ac:dyDescent="0.2">
      <c r="A253" s="153" t="str">
        <f t="array" ref="A253">IFERROR(INDEX('Annex 2 EHV charges'!$A$11:$A$302, MATCH(0, IF(ISBLANK('Annex 2 EHV charges'!$A$11:$A$302),1, COUNTIF(A$4:$A252, 'Annex 2 EHV charges'!$A$11:$A$302)), 0)),"")</f>
        <v>New Import 10</v>
      </c>
      <c r="B253" s="153" t="str">
        <f>IF($A253="","",VLOOKUP($A253,'Annex 2 EHV charges'!$A:$O,2,0))</f>
        <v>New Import 10</v>
      </c>
      <c r="C253" s="154" t="str">
        <f>IF($A253="","",VLOOKUP($A253,'Annex 2 EHV charges'!$A:$O,3,0))</f>
        <v>New Import 10</v>
      </c>
      <c r="D253" s="153" t="str">
        <f>IF($A253="","",VLOOKUP($A253,'Annex 2 EHV charges'!$A:$O,7,0))</f>
        <v>Yelland</v>
      </c>
      <c r="E253" s="155">
        <f>IFERROR(IF(VLOOKUP($A253,'Annex 2 EHV charges'!$A:$O,8,FALSE)=0,"",VLOOKUP($A253,'Annex 2 EHV charges'!$A:$O,8,FALSE)),"")</f>
        <v>5.6000000000000001E-2</v>
      </c>
      <c r="F253" s="156">
        <f>IFERROR(IF(VLOOKUP($A253,'Annex 2 EHV charges'!$A:$O,9,FALSE)=0,"",VLOOKUP($A253,'Annex 2 EHV charges'!$A:$O,9,FALSE)),"")</f>
        <v>7.4</v>
      </c>
      <c r="G253" s="157">
        <f>IFERROR(IF(VLOOKUP($A253,'Annex 2 EHV charges'!$A:$O,10,FALSE)=0,"",VLOOKUP($A253,'Annex 2 EHV charges'!$A:$O,10,FALSE)),"")</f>
        <v>2.76</v>
      </c>
      <c r="H253" s="157">
        <f>IFERROR(IF(VLOOKUP($A253,'Annex 2 EHV charges'!$A:$O,11,FALSE)=0,"",VLOOKUP($A253,'Annex 2 EHV charges'!$A:$O,11,FALSE)),"")</f>
        <v>2.76</v>
      </c>
    </row>
    <row r="254" spans="1:8" x14ac:dyDescent="0.2">
      <c r="A254" s="153" t="str">
        <f t="array" ref="A254">IFERROR(INDEX('Annex 2 EHV charges'!$A$11:$A$302, MATCH(0, IF(ISBLANK('Annex 2 EHV charges'!$A$11:$A$302),1, COUNTIF(A$4:$A253, 'Annex 2 EHV charges'!$A$11:$A$302)), 0)),"")</f>
        <v>New Import 11</v>
      </c>
      <c r="B254" s="153" t="str">
        <f>IF($A254="","",VLOOKUP($A254,'Annex 2 EHV charges'!$A:$O,2,0))</f>
        <v>New Import 11</v>
      </c>
      <c r="C254" s="154" t="str">
        <f>IF($A254="","",VLOOKUP($A254,'Annex 2 EHV charges'!$A:$O,3,0))</f>
        <v>New Import 11</v>
      </c>
      <c r="D254" s="153" t="str">
        <f>IF($A254="","",VLOOKUP($A254,'Annex 2 EHV charges'!$A:$O,7,0))</f>
        <v>Cattedown</v>
      </c>
      <c r="E254" s="155">
        <f>IFERROR(IF(VLOOKUP($A254,'Annex 2 EHV charges'!$A:$O,8,FALSE)=0,"",VLOOKUP($A254,'Annex 2 EHV charges'!$A:$O,8,FALSE)),"")</f>
        <v>0.96599999999999997</v>
      </c>
      <c r="F254" s="156">
        <f>IFERROR(IF(VLOOKUP($A254,'Annex 2 EHV charges'!$A:$O,9,FALSE)=0,"",VLOOKUP($A254,'Annex 2 EHV charges'!$A:$O,9,FALSE)),"")</f>
        <v>10.66</v>
      </c>
      <c r="G254" s="157">
        <f>IFERROR(IF(VLOOKUP($A254,'Annex 2 EHV charges'!$A:$O,10,FALSE)=0,"",VLOOKUP($A254,'Annex 2 EHV charges'!$A:$O,10,FALSE)),"")</f>
        <v>2.33</v>
      </c>
      <c r="H254" s="157">
        <f>IFERROR(IF(VLOOKUP($A254,'Annex 2 EHV charges'!$A:$O,11,FALSE)=0,"",VLOOKUP($A254,'Annex 2 EHV charges'!$A:$O,11,FALSE)),"")</f>
        <v>2.33</v>
      </c>
    </row>
    <row r="255" spans="1:8" x14ac:dyDescent="0.2">
      <c r="A255" s="153" t="str">
        <f t="array" ref="A255">IFERROR(INDEX('Annex 2 EHV charges'!$A$11:$A$302, MATCH(0, IF(ISBLANK('Annex 2 EHV charges'!$A$11:$A$302),1, COUNTIF(A$4:$A254, 'Annex 2 EHV charges'!$A$11:$A$302)), 0)),"")</f>
        <v>New Import 12</v>
      </c>
      <c r="B255" s="153" t="str">
        <f>IF($A255="","",VLOOKUP($A255,'Annex 2 EHV charges'!$A:$O,2,0))</f>
        <v>New Import 12</v>
      </c>
      <c r="C255" s="154" t="str">
        <f>IF($A255="","",VLOOKUP($A255,'Annex 2 EHV charges'!$A:$O,3,0))</f>
        <v>New Import 12</v>
      </c>
      <c r="D255" s="153" t="str">
        <f>IF($A255="","",VLOOKUP($A255,'Annex 2 EHV charges'!$A:$O,7,0))</f>
        <v>Quartley Farm</v>
      </c>
      <c r="E255" s="155">
        <f>IFERROR(IF(VLOOKUP($A255,'Annex 2 EHV charges'!$A:$O,8,FALSE)=0,"",VLOOKUP($A255,'Annex 2 EHV charges'!$A:$O,8,FALSE)),"")</f>
        <v>3.5249999999999999</v>
      </c>
      <c r="F255" s="156">
        <f>IFERROR(IF(VLOOKUP($A255,'Annex 2 EHV charges'!$A:$O,9,FALSE)=0,"",VLOOKUP($A255,'Annex 2 EHV charges'!$A:$O,9,FALSE)),"")</f>
        <v>8.44</v>
      </c>
      <c r="G255" s="157">
        <f>IFERROR(IF(VLOOKUP($A255,'Annex 2 EHV charges'!$A:$O,10,FALSE)=0,"",VLOOKUP($A255,'Annex 2 EHV charges'!$A:$O,10,FALSE)),"")</f>
        <v>3.31</v>
      </c>
      <c r="H255" s="157">
        <f>IFERROR(IF(VLOOKUP($A255,'Annex 2 EHV charges'!$A:$O,11,FALSE)=0,"",VLOOKUP($A255,'Annex 2 EHV charges'!$A:$O,11,FALSE)),"")</f>
        <v>3.31</v>
      </c>
    </row>
    <row r="256" spans="1:8" x14ac:dyDescent="0.2">
      <c r="A256" s="153" t="str">
        <f t="array" ref="A256">IFERROR(INDEX('Annex 2 EHV charges'!$A$11:$A$302, MATCH(0, IF(ISBLANK('Annex 2 EHV charges'!$A$11:$A$302),1, COUNTIF(A$4:$A255, 'Annex 2 EHV charges'!$A$11:$A$302)), 0)),"")</f>
        <v>New Import 13</v>
      </c>
      <c r="B256" s="153" t="str">
        <f>IF($A256="","",VLOOKUP($A256,'Annex 2 EHV charges'!$A:$O,2,0))</f>
        <v>New Import 13</v>
      </c>
      <c r="C256" s="154" t="str">
        <f>IF($A256="","",VLOOKUP($A256,'Annex 2 EHV charges'!$A:$O,3,0))</f>
        <v>New Import 13</v>
      </c>
      <c r="D256" s="153" t="str">
        <f>IF($A256="","",VLOOKUP($A256,'Annex 2 EHV charges'!$A:$O,7,0))</f>
        <v>Axe View Way PV</v>
      </c>
      <c r="E256" s="155">
        <f>IFERROR(IF(VLOOKUP($A256,'Annex 2 EHV charges'!$A:$O,8,FALSE)=0,"",VLOOKUP($A256,'Annex 2 EHV charges'!$A:$O,8,FALSE)),"")</f>
        <v>5.0000000000000001E-3</v>
      </c>
      <c r="F256" s="156">
        <f>IFERROR(IF(VLOOKUP($A256,'Annex 2 EHV charges'!$A:$O,9,FALSE)=0,"",VLOOKUP($A256,'Annex 2 EHV charges'!$A:$O,9,FALSE)),"")</f>
        <v>4.26</v>
      </c>
      <c r="G256" s="157">
        <f>IFERROR(IF(VLOOKUP($A256,'Annex 2 EHV charges'!$A:$O,10,FALSE)=0,"",VLOOKUP($A256,'Annex 2 EHV charges'!$A:$O,10,FALSE)),"")</f>
        <v>2.41</v>
      </c>
      <c r="H256" s="157">
        <f>IFERROR(IF(VLOOKUP($A256,'Annex 2 EHV charges'!$A:$O,11,FALSE)=0,"",VLOOKUP($A256,'Annex 2 EHV charges'!$A:$O,11,FALSE)),"")</f>
        <v>2.41</v>
      </c>
    </row>
    <row r="257" spans="1:8" x14ac:dyDescent="0.2">
      <c r="A257" s="153" t="str">
        <f t="array" ref="A257">IFERROR(INDEX('Annex 2 EHV charges'!$A$11:$A$302, MATCH(0, IF(ISBLANK('Annex 2 EHV charges'!$A$11:$A$302),1, COUNTIF(A$4:$A256, 'Annex 2 EHV charges'!$A$11:$A$302)), 0)),"")</f>
        <v>New Import 14</v>
      </c>
      <c r="B257" s="153" t="str">
        <f>IF($A257="","",VLOOKUP($A257,'Annex 2 EHV charges'!$A:$O,2,0))</f>
        <v>New Import 14</v>
      </c>
      <c r="C257" s="154" t="str">
        <f>IF($A257="","",VLOOKUP($A257,'Annex 2 EHV charges'!$A:$O,3,0))</f>
        <v>New Import 14</v>
      </c>
      <c r="D257" s="153" t="str">
        <f>IF($A257="","",VLOOKUP($A257,'Annex 2 EHV charges'!$A:$O,7,0))</f>
        <v>Chewton Mendip</v>
      </c>
      <c r="E257" s="155">
        <f>IFERROR(IF(VLOOKUP($A257,'Annex 2 EHV charges'!$A:$O,8,FALSE)=0,"",VLOOKUP($A257,'Annex 2 EHV charges'!$A:$O,8,FALSE)),"")</f>
        <v>5.82</v>
      </c>
      <c r="F257" s="156">
        <f>IFERROR(IF(VLOOKUP($A257,'Annex 2 EHV charges'!$A:$O,9,FALSE)=0,"",VLOOKUP($A257,'Annex 2 EHV charges'!$A:$O,9,FALSE)),"")</f>
        <v>2.5499999999999998</v>
      </c>
      <c r="G257" s="157">
        <f>IFERROR(IF(VLOOKUP($A257,'Annex 2 EHV charges'!$A:$O,10,FALSE)=0,"",VLOOKUP($A257,'Annex 2 EHV charges'!$A:$O,10,FALSE)),"")</f>
        <v>2.85</v>
      </c>
      <c r="H257" s="157">
        <f>IFERROR(IF(VLOOKUP($A257,'Annex 2 EHV charges'!$A:$O,11,FALSE)=0,"",VLOOKUP($A257,'Annex 2 EHV charges'!$A:$O,11,FALSE)),"")</f>
        <v>2.85</v>
      </c>
    </row>
    <row r="258" spans="1:8" x14ac:dyDescent="0.2">
      <c r="A258" s="153" t="str">
        <f t="array" ref="A258">IFERROR(INDEX('Annex 2 EHV charges'!$A$11:$A$302, MATCH(0, IF(ISBLANK('Annex 2 EHV charges'!$A$11:$A$302),1, COUNTIF(A$4:$A257, 'Annex 2 EHV charges'!$A$11:$A$302)), 0)),"")</f>
        <v>New Import 15</v>
      </c>
      <c r="B258" s="153" t="str">
        <f>IF($A258="","",VLOOKUP($A258,'Annex 2 EHV charges'!$A:$O,2,0))</f>
        <v>New Import 15</v>
      </c>
      <c r="C258" s="154" t="str">
        <f>IF($A258="","",VLOOKUP($A258,'Annex 2 EHV charges'!$A:$O,3,0))</f>
        <v>New Import 15</v>
      </c>
      <c r="D258" s="153" t="str">
        <f>IF($A258="","",VLOOKUP($A258,'Annex 2 EHV charges'!$A:$O,7,0))</f>
        <v>Avonmouth Biogas 2</v>
      </c>
      <c r="E258" s="155">
        <f>IFERROR(IF(VLOOKUP($A258,'Annex 2 EHV charges'!$A:$O,8,FALSE)=0,"",VLOOKUP($A258,'Annex 2 EHV charges'!$A:$O,8,FALSE)),"")</f>
        <v>0.98299999999999998</v>
      </c>
      <c r="F258" s="156">
        <f>IFERROR(IF(VLOOKUP($A258,'Annex 2 EHV charges'!$A:$O,9,FALSE)=0,"",VLOOKUP($A258,'Annex 2 EHV charges'!$A:$O,9,FALSE)),"")</f>
        <v>90.71</v>
      </c>
      <c r="G258" s="157">
        <f>IFERROR(IF(VLOOKUP($A258,'Annex 2 EHV charges'!$A:$O,10,FALSE)=0,"",VLOOKUP($A258,'Annex 2 EHV charges'!$A:$O,10,FALSE)),"")</f>
        <v>1.59</v>
      </c>
      <c r="H258" s="157">
        <f>IFERROR(IF(VLOOKUP($A258,'Annex 2 EHV charges'!$A:$O,11,FALSE)=0,"",VLOOKUP($A258,'Annex 2 EHV charges'!$A:$O,11,FALSE)),"")</f>
        <v>1.59</v>
      </c>
    </row>
    <row r="259" spans="1:8" x14ac:dyDescent="0.2">
      <c r="A259" s="153" t="str">
        <f t="array" ref="A259">IFERROR(INDEX('Annex 2 EHV charges'!$A$11:$A$302, MATCH(0, IF(ISBLANK('Annex 2 EHV charges'!$A$11:$A$302),1, COUNTIF(A$4:$A258, 'Annex 2 EHV charges'!$A$11:$A$302)), 0)),"")</f>
        <v>New Import 16</v>
      </c>
      <c r="B259" s="153" t="str">
        <f>IF($A259="","",VLOOKUP($A259,'Annex 2 EHV charges'!$A:$O,2,0))</f>
        <v>New Import 16</v>
      </c>
      <c r="C259" s="154" t="str">
        <f>IF($A259="","",VLOOKUP($A259,'Annex 2 EHV charges'!$A:$O,3,0))</f>
        <v>New Import 16</v>
      </c>
      <c r="D259" s="153" t="str">
        <f>IF($A259="","",VLOOKUP($A259,'Annex 2 EHV charges'!$A:$O,7,0))</f>
        <v>Barton Hill Way STOR</v>
      </c>
      <c r="E259" s="155">
        <f>IFERROR(IF(VLOOKUP($A259,'Annex 2 EHV charges'!$A:$O,8,FALSE)=0,"",VLOOKUP($A259,'Annex 2 EHV charges'!$A:$O,8,FALSE)),"")</f>
        <v>0.53800000000000003</v>
      </c>
      <c r="F259" s="156">
        <f>IFERROR(IF(VLOOKUP($A259,'Annex 2 EHV charges'!$A:$O,9,FALSE)=0,"",VLOOKUP($A259,'Annex 2 EHV charges'!$A:$O,9,FALSE)),"")</f>
        <v>0.7</v>
      </c>
      <c r="G259" s="157">
        <f>IFERROR(IF(VLOOKUP($A259,'Annex 2 EHV charges'!$A:$O,10,FALSE)=0,"",VLOOKUP($A259,'Annex 2 EHV charges'!$A:$O,10,FALSE)),"")</f>
        <v>1.63</v>
      </c>
      <c r="H259" s="157">
        <f>IFERROR(IF(VLOOKUP($A259,'Annex 2 EHV charges'!$A:$O,11,FALSE)=0,"",VLOOKUP($A259,'Annex 2 EHV charges'!$A:$O,11,FALSE)),"")</f>
        <v>1.63</v>
      </c>
    </row>
    <row r="260" spans="1:8" x14ac:dyDescent="0.2">
      <c r="A260" s="153" t="str">
        <f t="array" ref="A260">IFERROR(INDEX('Annex 2 EHV charges'!$A$11:$A$302, MATCH(0, IF(ISBLANK('Annex 2 EHV charges'!$A$11:$A$302),1, COUNTIF(A$4:$A259, 'Annex 2 EHV charges'!$A$11:$A$302)), 0)),"")</f>
        <v>New Import 17</v>
      </c>
      <c r="B260" s="153" t="str">
        <f>IF($A260="","",VLOOKUP($A260,'Annex 2 EHV charges'!$A:$O,2,0))</f>
        <v>New Import 17</v>
      </c>
      <c r="C260" s="154" t="str">
        <f>IF($A260="","",VLOOKUP($A260,'Annex 2 EHV charges'!$A:$O,3,0))</f>
        <v>New Import 17</v>
      </c>
      <c r="D260" s="153" t="str">
        <f>IF($A260="","",VLOOKUP($A260,'Annex 2 EHV charges'!$A:$O,7,0))</f>
        <v>Dunscombe PV</v>
      </c>
      <c r="E260" s="155">
        <f>IFERROR(IF(VLOOKUP($A260,'Annex 2 EHV charges'!$A:$O,8,FALSE)=0,"",VLOOKUP($A260,'Annex 2 EHV charges'!$A:$O,8,FALSE)),"")</f>
        <v>2.8759999999999999</v>
      </c>
      <c r="F260" s="156">
        <f>IFERROR(IF(VLOOKUP($A260,'Annex 2 EHV charges'!$A:$O,9,FALSE)=0,"",VLOOKUP($A260,'Annex 2 EHV charges'!$A:$O,9,FALSE)),"")</f>
        <v>12.86</v>
      </c>
      <c r="G260" s="157">
        <f>IFERROR(IF(VLOOKUP($A260,'Annex 2 EHV charges'!$A:$O,10,FALSE)=0,"",VLOOKUP($A260,'Annex 2 EHV charges'!$A:$O,10,FALSE)),"")</f>
        <v>3.52</v>
      </c>
      <c r="H260" s="157">
        <f>IFERROR(IF(VLOOKUP($A260,'Annex 2 EHV charges'!$A:$O,11,FALSE)=0,"",VLOOKUP($A260,'Annex 2 EHV charges'!$A:$O,11,FALSE)),"")</f>
        <v>3.52</v>
      </c>
    </row>
    <row r="261" spans="1:8" x14ac:dyDescent="0.2">
      <c r="A261" s="153" t="str">
        <f t="array" ref="A261">IFERROR(INDEX('Annex 2 EHV charges'!$A$11:$A$302, MATCH(0, IF(ISBLANK('Annex 2 EHV charges'!$A$11:$A$302),1, COUNTIF(A$4:$A260, 'Annex 2 EHV charges'!$A$11:$A$302)), 0)),"")</f>
        <v>New Import 18</v>
      </c>
      <c r="B261" s="153" t="str">
        <f>IF($A261="","",VLOOKUP($A261,'Annex 2 EHV charges'!$A:$O,2,0))</f>
        <v>New Import 18</v>
      </c>
      <c r="C261" s="154" t="str">
        <f>IF($A261="","",VLOOKUP($A261,'Annex 2 EHV charges'!$A:$O,3,0))</f>
        <v>New Import 18</v>
      </c>
      <c r="D261" s="153" t="str">
        <f>IF($A261="","",VLOOKUP($A261,'Annex 2 EHV charges'!$A:$O,7,0))</f>
        <v>Gashay Farm PV</v>
      </c>
      <c r="E261" s="155" t="str">
        <f>IFERROR(IF(VLOOKUP($A261,'Annex 2 EHV charges'!$A:$O,8,FALSE)=0,"",VLOOKUP($A261,'Annex 2 EHV charges'!$A:$O,8,FALSE)),"")</f>
        <v/>
      </c>
      <c r="F261" s="156">
        <f>IFERROR(IF(VLOOKUP($A261,'Annex 2 EHV charges'!$A:$O,9,FALSE)=0,"",VLOOKUP($A261,'Annex 2 EHV charges'!$A:$O,9,FALSE)),"")</f>
        <v>8.02</v>
      </c>
      <c r="G261" s="157">
        <f>IFERROR(IF(VLOOKUP($A261,'Annex 2 EHV charges'!$A:$O,10,FALSE)=0,"",VLOOKUP($A261,'Annex 2 EHV charges'!$A:$O,10,FALSE)),"")</f>
        <v>2.29</v>
      </c>
      <c r="H261" s="157">
        <f>IFERROR(IF(VLOOKUP($A261,'Annex 2 EHV charges'!$A:$O,11,FALSE)=0,"",VLOOKUP($A261,'Annex 2 EHV charges'!$A:$O,11,FALSE)),"")</f>
        <v>2.29</v>
      </c>
    </row>
    <row r="262" spans="1:8" x14ac:dyDescent="0.2">
      <c r="A262" s="153" t="str">
        <f t="array" ref="A262">IFERROR(INDEX('Annex 2 EHV charges'!$A$11:$A$302, MATCH(0, IF(ISBLANK('Annex 2 EHV charges'!$A$11:$A$302),1, COUNTIF(A$4:$A261, 'Annex 2 EHV charges'!$A$11:$A$302)), 0)),"")</f>
        <v>New Import 19</v>
      </c>
      <c r="B262" s="153" t="str">
        <f>IF($A262="","",VLOOKUP($A262,'Annex 2 EHV charges'!$A:$O,2,0))</f>
        <v>New Import 19</v>
      </c>
      <c r="C262" s="154" t="str">
        <f>IF($A262="","",VLOOKUP($A262,'Annex 2 EHV charges'!$A:$O,3,0))</f>
        <v>New Import 19</v>
      </c>
      <c r="D262" s="153" t="str">
        <f>IF($A262="","",VLOOKUP($A262,'Annex 2 EHV charges'!$A:$O,7,0))</f>
        <v>Leaze Farm PV</v>
      </c>
      <c r="E262" s="155">
        <f>IFERROR(IF(VLOOKUP($A262,'Annex 2 EHV charges'!$A:$O,8,FALSE)=0,"",VLOOKUP($A262,'Annex 2 EHV charges'!$A:$O,8,FALSE)),"")</f>
        <v>2.149</v>
      </c>
      <c r="F262" s="156">
        <f>IFERROR(IF(VLOOKUP($A262,'Annex 2 EHV charges'!$A:$O,9,FALSE)=0,"",VLOOKUP($A262,'Annex 2 EHV charges'!$A:$O,9,FALSE)),"")</f>
        <v>21.78</v>
      </c>
      <c r="G262" s="157">
        <f>IFERROR(IF(VLOOKUP($A262,'Annex 2 EHV charges'!$A:$O,10,FALSE)=0,"",VLOOKUP($A262,'Annex 2 EHV charges'!$A:$O,10,FALSE)),"")</f>
        <v>2.94</v>
      </c>
      <c r="H262" s="157">
        <f>IFERROR(IF(VLOOKUP($A262,'Annex 2 EHV charges'!$A:$O,11,FALSE)=0,"",VLOOKUP($A262,'Annex 2 EHV charges'!$A:$O,11,FALSE)),"")</f>
        <v>2.94</v>
      </c>
    </row>
    <row r="263" spans="1:8" x14ac:dyDescent="0.2">
      <c r="A263" s="153" t="str">
        <f t="array" ref="A263">IFERROR(INDEX('Annex 2 EHV charges'!$A$11:$A$302, MATCH(0, IF(ISBLANK('Annex 2 EHV charges'!$A$11:$A$302),1, COUNTIF(A$4:$A262, 'Annex 2 EHV charges'!$A$11:$A$302)), 0)),"")</f>
        <v>New Import 20</v>
      </c>
      <c r="B263" s="153" t="str">
        <f>IF($A263="","",VLOOKUP($A263,'Annex 2 EHV charges'!$A:$O,2,0))</f>
        <v>New Import 20</v>
      </c>
      <c r="C263" s="154" t="str">
        <f>IF($A263="","",VLOOKUP($A263,'Annex 2 EHV charges'!$A:$O,3,0))</f>
        <v>New Import 20</v>
      </c>
      <c r="D263" s="153" t="str">
        <f>IF($A263="","",VLOOKUP($A263,'Annex 2 EHV charges'!$A:$O,7,0))</f>
        <v>Old Green Wind Farm</v>
      </c>
      <c r="E263" s="155" t="str">
        <f>IFERROR(IF(VLOOKUP($A263,'Annex 2 EHV charges'!$A:$O,8,FALSE)=0,"",VLOOKUP($A263,'Annex 2 EHV charges'!$A:$O,8,FALSE)),"")</f>
        <v/>
      </c>
      <c r="F263" s="156">
        <f>IFERROR(IF(VLOOKUP($A263,'Annex 2 EHV charges'!$A:$O,9,FALSE)=0,"",VLOOKUP($A263,'Annex 2 EHV charges'!$A:$O,9,FALSE)),"")</f>
        <v>10.65</v>
      </c>
      <c r="G263" s="157">
        <f>IFERROR(IF(VLOOKUP($A263,'Annex 2 EHV charges'!$A:$O,10,FALSE)=0,"",VLOOKUP($A263,'Annex 2 EHV charges'!$A:$O,10,FALSE)),"")</f>
        <v>1.32</v>
      </c>
      <c r="H263" s="157">
        <f>IFERROR(IF(VLOOKUP($A263,'Annex 2 EHV charges'!$A:$O,11,FALSE)=0,"",VLOOKUP($A263,'Annex 2 EHV charges'!$A:$O,11,FALSE)),"")</f>
        <v>1.32</v>
      </c>
    </row>
    <row r="264" spans="1:8" x14ac:dyDescent="0.2">
      <c r="A264" s="153" t="str">
        <f t="array" ref="A264">IFERROR(INDEX('Annex 2 EHV charges'!$A$11:$A$302, MATCH(0, IF(ISBLANK('Annex 2 EHV charges'!$A$11:$A$302),1, COUNTIF(A$4:$A263, 'Annex 2 EHV charges'!$A$11:$A$302)), 0)),"")</f>
        <v>New Import 21</v>
      </c>
      <c r="B264" s="153" t="str">
        <f>IF($A264="","",VLOOKUP($A264,'Annex 2 EHV charges'!$A:$O,2,0))</f>
        <v>New Import 21</v>
      </c>
      <c r="C264" s="154" t="str">
        <f>IF($A264="","",VLOOKUP($A264,'Annex 2 EHV charges'!$A:$O,3,0))</f>
        <v>New Import 21</v>
      </c>
      <c r="D264" s="153" t="str">
        <f>IF($A264="","",VLOOKUP($A264,'Annex 2 EHV charges'!$A:$O,7,0))</f>
        <v>Selwood PV</v>
      </c>
      <c r="E264" s="155">
        <f>IFERROR(IF(VLOOKUP($A264,'Annex 2 EHV charges'!$A:$O,8,FALSE)=0,"",VLOOKUP($A264,'Annex 2 EHV charges'!$A:$O,8,FALSE)),"")</f>
        <v>2.149</v>
      </c>
      <c r="F264" s="156">
        <f>IFERROR(IF(VLOOKUP($A264,'Annex 2 EHV charges'!$A:$O,9,FALSE)=0,"",VLOOKUP($A264,'Annex 2 EHV charges'!$A:$O,9,FALSE)),"")</f>
        <v>4.33</v>
      </c>
      <c r="G264" s="157">
        <f>IFERROR(IF(VLOOKUP($A264,'Annex 2 EHV charges'!$A:$O,10,FALSE)=0,"",VLOOKUP($A264,'Annex 2 EHV charges'!$A:$O,10,FALSE)),"")</f>
        <v>2.94</v>
      </c>
      <c r="H264" s="157">
        <f>IFERROR(IF(VLOOKUP($A264,'Annex 2 EHV charges'!$A:$O,11,FALSE)=0,"",VLOOKUP($A264,'Annex 2 EHV charges'!$A:$O,11,FALSE)),"")</f>
        <v>2.94</v>
      </c>
    </row>
    <row r="265" spans="1:8" x14ac:dyDescent="0.2">
      <c r="A265" s="153" t="str">
        <f t="array" ref="A265">IFERROR(INDEX('Annex 2 EHV charges'!$A$11:$A$302, MATCH(0, IF(ISBLANK('Annex 2 EHV charges'!$A$11:$A$302),1, COUNTIF(A$4:$A264, 'Annex 2 EHV charges'!$A$11:$A$302)), 0)),"")</f>
        <v>New Import 22</v>
      </c>
      <c r="B265" s="153" t="str">
        <f>IF($A265="","",VLOOKUP($A265,'Annex 2 EHV charges'!$A:$O,2,0))</f>
        <v>New Import 22</v>
      </c>
      <c r="C265" s="154" t="str">
        <f>IF($A265="","",VLOOKUP($A265,'Annex 2 EHV charges'!$A:$O,3,0))</f>
        <v>New Import 22</v>
      </c>
      <c r="D265" s="153" t="str">
        <f>IF($A265="","",VLOOKUP($A265,'Annex 2 EHV charges'!$A:$O,7,0))</f>
        <v>Tonedale Farm PV</v>
      </c>
      <c r="E265" s="155" t="str">
        <f>IFERROR(IF(VLOOKUP($A265,'Annex 2 EHV charges'!$A:$O,8,FALSE)=0,"",VLOOKUP($A265,'Annex 2 EHV charges'!$A:$O,8,FALSE)),"")</f>
        <v/>
      </c>
      <c r="F265" s="156">
        <f>IFERROR(IF(VLOOKUP($A265,'Annex 2 EHV charges'!$A:$O,9,FALSE)=0,"",VLOOKUP($A265,'Annex 2 EHV charges'!$A:$O,9,FALSE)),"")</f>
        <v>90.02</v>
      </c>
      <c r="G265" s="157">
        <f>IFERROR(IF(VLOOKUP($A265,'Annex 2 EHV charges'!$A:$O,10,FALSE)=0,"",VLOOKUP($A265,'Annex 2 EHV charges'!$A:$O,10,FALSE)),"")</f>
        <v>1.24</v>
      </c>
      <c r="H265" s="157">
        <f>IFERROR(IF(VLOOKUP($A265,'Annex 2 EHV charges'!$A:$O,11,FALSE)=0,"",VLOOKUP($A265,'Annex 2 EHV charges'!$A:$O,11,FALSE)),"")</f>
        <v>1.24</v>
      </c>
    </row>
    <row r="266" spans="1:8" x14ac:dyDescent="0.2">
      <c r="A266" s="153" t="str">
        <f t="array" ref="A266">IFERROR(INDEX('Annex 2 EHV charges'!$A$11:$A$302, MATCH(0, IF(ISBLANK('Annex 2 EHV charges'!$A$11:$A$302),1, COUNTIF(A$4:$A265, 'Annex 2 EHV charges'!$A$11:$A$302)), 0)),"")</f>
        <v>New Import 23</v>
      </c>
      <c r="B266" s="153" t="str">
        <f>IF($A266="","",VLOOKUP($A266,'Annex 2 EHV charges'!$A:$O,2,0))</f>
        <v>New Import 23</v>
      </c>
      <c r="C266" s="154" t="str">
        <f>IF($A266="","",VLOOKUP($A266,'Annex 2 EHV charges'!$A:$O,3,0))</f>
        <v>New Import 23</v>
      </c>
      <c r="D266" s="153" t="str">
        <f>IF($A266="","",VLOOKUP($A266,'Annex 2 EHV charges'!$A:$O,7,0))</f>
        <v>Martin Farm</v>
      </c>
      <c r="E266" s="155">
        <f>IFERROR(IF(VLOOKUP($A266,'Annex 2 EHV charges'!$A:$O,8,FALSE)=0,"",VLOOKUP($A266,'Annex 2 EHV charges'!$A:$O,8,FALSE)),"")</f>
        <v>2.8420000000000001</v>
      </c>
      <c r="F266" s="156">
        <f>IFERROR(IF(VLOOKUP($A266,'Annex 2 EHV charges'!$A:$O,9,FALSE)=0,"",VLOOKUP($A266,'Annex 2 EHV charges'!$A:$O,9,FALSE)),"")</f>
        <v>17.809999999999999</v>
      </c>
      <c r="G266" s="157">
        <f>IFERROR(IF(VLOOKUP($A266,'Annex 2 EHV charges'!$A:$O,10,FALSE)=0,"",VLOOKUP($A266,'Annex 2 EHV charges'!$A:$O,10,FALSE)),"")</f>
        <v>3.72</v>
      </c>
      <c r="H266" s="157">
        <f>IFERROR(IF(VLOOKUP($A266,'Annex 2 EHV charges'!$A:$O,11,FALSE)=0,"",VLOOKUP($A266,'Annex 2 EHV charges'!$A:$O,11,FALSE)),"")</f>
        <v>3.72</v>
      </c>
    </row>
    <row r="267" spans="1:8" x14ac:dyDescent="0.2">
      <c r="A267" s="153" t="str">
        <f t="array" ref="A267">IFERROR(INDEX('Annex 2 EHV charges'!$A$11:$A$302, MATCH(0, IF(ISBLANK('Annex 2 EHV charges'!$A$11:$A$302),1, COUNTIF(A$4:$A266, 'Annex 2 EHV charges'!$A$11:$A$302)), 0)),"")</f>
        <v>New Import 24</v>
      </c>
      <c r="B267" s="153" t="str">
        <f>IF($A267="","",VLOOKUP($A267,'Annex 2 EHV charges'!$A:$O,2,0))</f>
        <v>New Import 24</v>
      </c>
      <c r="C267" s="154" t="str">
        <f>IF($A267="","",VLOOKUP($A267,'Annex 2 EHV charges'!$A:$O,3,0))</f>
        <v>New Import 24</v>
      </c>
      <c r="D267" s="153" t="str">
        <f>IF($A267="","",VLOOKUP($A267,'Annex 2 EHV charges'!$A:$O,7,0))</f>
        <v>Rockingham STOR</v>
      </c>
      <c r="E267" s="155">
        <f>IFERROR(IF(VLOOKUP($A267,'Annex 2 EHV charges'!$A:$O,8,FALSE)=0,"",VLOOKUP($A267,'Annex 2 EHV charges'!$A:$O,8,FALSE)),"")</f>
        <v>0.98</v>
      </c>
      <c r="F267" s="156">
        <f>IFERROR(IF(VLOOKUP($A267,'Annex 2 EHV charges'!$A:$O,9,FALSE)=0,"",VLOOKUP($A267,'Annex 2 EHV charges'!$A:$O,9,FALSE)),"")</f>
        <v>2.31</v>
      </c>
      <c r="G267" s="157">
        <f>IFERROR(IF(VLOOKUP($A267,'Annex 2 EHV charges'!$A:$O,10,FALSE)=0,"",VLOOKUP($A267,'Annex 2 EHV charges'!$A:$O,10,FALSE)),"")</f>
        <v>1.85</v>
      </c>
      <c r="H267" s="157">
        <f>IFERROR(IF(VLOOKUP($A267,'Annex 2 EHV charges'!$A:$O,11,FALSE)=0,"",VLOOKUP($A267,'Annex 2 EHV charges'!$A:$O,11,FALSE)),"")</f>
        <v>1.85</v>
      </c>
    </row>
    <row r="268" spans="1:8" x14ac:dyDescent="0.2">
      <c r="A268" s="153" t="str">
        <f t="array" ref="A268">IFERROR(INDEX('Annex 2 EHV charges'!$A$11:$A$302, MATCH(0, IF(ISBLANK('Annex 2 EHV charges'!$A$11:$A$302),1, COUNTIF(A$4:$A267, 'Annex 2 EHV charges'!$A$11:$A$302)), 0)),"")</f>
        <v>New Import 25</v>
      </c>
      <c r="B268" s="153" t="str">
        <f>IF($A268="","",VLOOKUP($A268,'Annex 2 EHV charges'!$A:$O,2,0))</f>
        <v>New Import 25</v>
      </c>
      <c r="C268" s="154" t="str">
        <f>IF($A268="","",VLOOKUP($A268,'Annex 2 EHV charges'!$A:$O,3,0))</f>
        <v>New Import 25</v>
      </c>
      <c r="D268" s="153" t="str">
        <f>IF($A268="","",VLOOKUP($A268,'Annex 2 EHV charges'!$A:$O,7,0))</f>
        <v>Severn Road STOR</v>
      </c>
      <c r="E268" s="155" t="str">
        <f>IFERROR(IF(VLOOKUP($A268,'Annex 2 EHV charges'!$A:$O,8,FALSE)=0,"",VLOOKUP($A268,'Annex 2 EHV charges'!$A:$O,8,FALSE)),"")</f>
        <v/>
      </c>
      <c r="F268" s="156">
        <f>IFERROR(IF(VLOOKUP($A268,'Annex 2 EHV charges'!$A:$O,9,FALSE)=0,"",VLOOKUP($A268,'Annex 2 EHV charges'!$A:$O,9,FALSE)),"")</f>
        <v>12.76</v>
      </c>
      <c r="G268" s="157">
        <f>IFERROR(IF(VLOOKUP($A268,'Annex 2 EHV charges'!$A:$O,10,FALSE)=0,"",VLOOKUP($A268,'Annex 2 EHV charges'!$A:$O,10,FALSE)),"")</f>
        <v>1.79</v>
      </c>
      <c r="H268" s="157">
        <f>IFERROR(IF(VLOOKUP($A268,'Annex 2 EHV charges'!$A:$O,11,FALSE)=0,"",VLOOKUP($A268,'Annex 2 EHV charges'!$A:$O,11,FALSE)),"")</f>
        <v>1.79</v>
      </c>
    </row>
    <row r="269" spans="1:8" x14ac:dyDescent="0.2">
      <c r="A269" s="153" t="str">
        <f t="array" ref="A269">IFERROR(INDEX('Annex 2 EHV charges'!$A$11:$A$302, MATCH(0, IF(ISBLANK('Annex 2 EHV charges'!$A$11:$A$302),1, COUNTIF(A$4:$A268, 'Annex 2 EHV charges'!$A$11:$A$302)), 0)),"")</f>
        <v>New Import 26</v>
      </c>
      <c r="B269" s="153" t="str">
        <f>IF($A269="","",VLOOKUP($A269,'Annex 2 EHV charges'!$A:$O,2,0))</f>
        <v>New Import 26</v>
      </c>
      <c r="C269" s="154" t="str">
        <f>IF($A269="","",VLOOKUP($A269,'Annex 2 EHV charges'!$A:$O,3,0))</f>
        <v>New Import 26</v>
      </c>
      <c r="D269" s="153" t="str">
        <f>IF($A269="","",VLOOKUP($A269,'Annex 2 EHV charges'!$A:$O,7,0))</f>
        <v>Lower Bedminister CHP</v>
      </c>
      <c r="E269" s="155">
        <f>IFERROR(IF(VLOOKUP($A269,'Annex 2 EHV charges'!$A:$O,8,FALSE)=0,"",VLOOKUP($A269,'Annex 2 EHV charges'!$A:$O,8,FALSE)),"")</f>
        <v>0.82799999999999996</v>
      </c>
      <c r="F269" s="156">
        <f>IFERROR(IF(VLOOKUP($A269,'Annex 2 EHV charges'!$A:$O,9,FALSE)=0,"",VLOOKUP($A269,'Annex 2 EHV charges'!$A:$O,9,FALSE)),"")</f>
        <v>59.4</v>
      </c>
      <c r="G269" s="157">
        <f>IFERROR(IF(VLOOKUP($A269,'Annex 2 EHV charges'!$A:$O,10,FALSE)=0,"",VLOOKUP($A269,'Annex 2 EHV charges'!$A:$O,10,FALSE)),"")</f>
        <v>1.9</v>
      </c>
      <c r="H269" s="157">
        <f>IFERROR(IF(VLOOKUP($A269,'Annex 2 EHV charges'!$A:$O,11,FALSE)=0,"",VLOOKUP($A269,'Annex 2 EHV charges'!$A:$O,11,FALSE)),"")</f>
        <v>1.9</v>
      </c>
    </row>
    <row r="270" spans="1:8" x14ac:dyDescent="0.2">
      <c r="A270" s="153" t="str">
        <f t="array" ref="A270">IFERROR(INDEX('Annex 2 EHV charges'!$A$11:$A$302, MATCH(0, IF(ISBLANK('Annex 2 EHV charges'!$A$11:$A$302),1, COUNTIF(A$4:$A269, 'Annex 2 EHV charges'!$A$11:$A$302)), 0)),"")</f>
        <v>New Import 27</v>
      </c>
      <c r="B270" s="153" t="str">
        <f>IF($A270="","",VLOOKUP($A270,'Annex 2 EHV charges'!$A:$O,2,0))</f>
        <v>New Import 27</v>
      </c>
      <c r="C270" s="154" t="str">
        <f>IF($A270="","",VLOOKUP($A270,'Annex 2 EHV charges'!$A:$O,3,0))</f>
        <v>New Import 27</v>
      </c>
      <c r="D270" s="153" t="str">
        <f>IF($A270="","",VLOOKUP($A270,'Annex 2 EHV charges'!$A:$O,7,0))</f>
        <v>Bristol Port Battery Phase 2</v>
      </c>
      <c r="E270" s="155" t="str">
        <f>IFERROR(IF(VLOOKUP($A270,'Annex 2 EHV charges'!$A:$O,8,FALSE)=0,"",VLOOKUP($A270,'Annex 2 EHV charges'!$A:$O,8,FALSE)),"")</f>
        <v/>
      </c>
      <c r="F270" s="156">
        <f>IFERROR(IF(VLOOKUP($A270,'Annex 2 EHV charges'!$A:$O,9,FALSE)=0,"",VLOOKUP($A270,'Annex 2 EHV charges'!$A:$O,9,FALSE)),"")</f>
        <v>441.58</v>
      </c>
      <c r="G270" s="157">
        <f>IFERROR(IF(VLOOKUP($A270,'Annex 2 EHV charges'!$A:$O,10,FALSE)=0,"",VLOOKUP($A270,'Annex 2 EHV charges'!$A:$O,10,FALSE)),"")</f>
        <v>1.79</v>
      </c>
      <c r="H270" s="157">
        <f>IFERROR(IF(VLOOKUP($A270,'Annex 2 EHV charges'!$A:$O,11,FALSE)=0,"",VLOOKUP($A270,'Annex 2 EHV charges'!$A:$O,11,FALSE)),"")</f>
        <v>1.79</v>
      </c>
    </row>
    <row r="271" spans="1:8" x14ac:dyDescent="0.2">
      <c r="A271" s="153" t="str">
        <f t="array" ref="A271">IFERROR(INDEX('Annex 2 EHV charges'!$A$11:$A$302, MATCH(0, IF(ISBLANK('Annex 2 EHV charges'!$A$11:$A$302),1, COUNTIF(A$4:$A270, 'Annex 2 EHV charges'!$A$11:$A$302)), 0)),"")</f>
        <v>New Import 28</v>
      </c>
      <c r="B271" s="153" t="str">
        <f>IF($A271="","",VLOOKUP($A271,'Annex 2 EHV charges'!$A:$O,2,0))</f>
        <v>New Import 28</v>
      </c>
      <c r="C271" s="154" t="str">
        <f>IF($A271="","",VLOOKUP($A271,'Annex 2 EHV charges'!$A:$O,3,0))</f>
        <v>New Import 28</v>
      </c>
      <c r="D271" s="153" t="str">
        <f>IF($A271="","",VLOOKUP($A271,'Annex 2 EHV charges'!$A:$O,7,0))</f>
        <v>Durley Hill</v>
      </c>
      <c r="E271" s="155">
        <f>IFERROR(IF(VLOOKUP($A271,'Annex 2 EHV charges'!$A:$O,8,FALSE)=0,"",VLOOKUP($A271,'Annex 2 EHV charges'!$A:$O,8,FALSE)),"")</f>
        <v>0.82699999999999996</v>
      </c>
      <c r="F271" s="156">
        <f>IFERROR(IF(VLOOKUP($A271,'Annex 2 EHV charges'!$A:$O,9,FALSE)=0,"",VLOOKUP($A271,'Annex 2 EHV charges'!$A:$O,9,FALSE)),"")</f>
        <v>237.13</v>
      </c>
      <c r="G271" s="157">
        <f>IFERROR(IF(VLOOKUP($A271,'Annex 2 EHV charges'!$A:$O,10,FALSE)=0,"",VLOOKUP($A271,'Annex 2 EHV charges'!$A:$O,10,FALSE)),"")</f>
        <v>1.99</v>
      </c>
      <c r="H271" s="157">
        <f>IFERROR(IF(VLOOKUP($A271,'Annex 2 EHV charges'!$A:$O,11,FALSE)=0,"",VLOOKUP($A271,'Annex 2 EHV charges'!$A:$O,11,FALSE)),"")</f>
        <v>1.99</v>
      </c>
    </row>
    <row r="272" spans="1:8" x14ac:dyDescent="0.2">
      <c r="A272" s="153" t="str">
        <f t="array" ref="A272">IFERROR(INDEX('Annex 2 EHV charges'!$A$11:$A$302, MATCH(0, IF(ISBLANK('Annex 2 EHV charges'!$A$11:$A$302),1, COUNTIF(A$4:$A271, 'Annex 2 EHV charges'!$A$11:$A$302)), 0)),"")</f>
        <v>New Import 29</v>
      </c>
      <c r="B272" s="153" t="str">
        <f>IF($A272="","",VLOOKUP($A272,'Annex 2 EHV charges'!$A:$O,2,0))</f>
        <v>New Import 29</v>
      </c>
      <c r="C272" s="154" t="str">
        <f>IF($A272="","",VLOOKUP($A272,'Annex 2 EHV charges'!$A:$O,3,0))</f>
        <v>New Import 29</v>
      </c>
      <c r="D272" s="153" t="str">
        <f>IF($A272="","",VLOOKUP($A272,'Annex 2 EHV charges'!$A:$O,7,0))</f>
        <v>Lockleaze Battery Storage</v>
      </c>
      <c r="E272" s="155">
        <f>IFERROR(IF(VLOOKUP($A272,'Annex 2 EHV charges'!$A:$O,8,FALSE)=0,"",VLOOKUP($A272,'Annex 2 EHV charges'!$A:$O,8,FALSE)),"")</f>
        <v>0.76500000000000001</v>
      </c>
      <c r="F272" s="156">
        <f>IFERROR(IF(VLOOKUP($A272,'Annex 2 EHV charges'!$A:$O,9,FALSE)=0,"",VLOOKUP($A272,'Annex 2 EHV charges'!$A:$O,9,FALSE)),"")</f>
        <v>466.48</v>
      </c>
      <c r="G272" s="157">
        <f>IFERROR(IF(VLOOKUP($A272,'Annex 2 EHV charges'!$A:$O,10,FALSE)=0,"",VLOOKUP($A272,'Annex 2 EHV charges'!$A:$O,10,FALSE)),"")</f>
        <v>1.84</v>
      </c>
      <c r="H272" s="157">
        <f>IFERROR(IF(VLOOKUP($A272,'Annex 2 EHV charges'!$A:$O,11,FALSE)=0,"",VLOOKUP($A272,'Annex 2 EHV charges'!$A:$O,11,FALSE)),"")</f>
        <v>1.84</v>
      </c>
    </row>
    <row r="273" spans="1:8" ht="25.5" x14ac:dyDescent="0.2">
      <c r="A273" s="153" t="str">
        <f t="array" ref="A273">IFERROR(INDEX('Annex 2 EHV charges'!$A$11:$A$302, MATCH(0, IF(ISBLANK('Annex 2 EHV charges'!$A$11:$A$302),1, COUNTIF(A$4:$A272, 'Annex 2 EHV charges'!$A$11:$A$302)), 0)),"")</f>
        <v>New Import 30</v>
      </c>
      <c r="B273" s="153" t="str">
        <f>IF($A273="","",VLOOKUP($A273,'Annex 2 EHV charges'!$A:$O,2,0))</f>
        <v>New Import 30</v>
      </c>
      <c r="C273" s="154" t="str">
        <f>IF($A273="","",VLOOKUP($A273,'Annex 2 EHV charges'!$A:$O,3,0))</f>
        <v>New Import 30</v>
      </c>
      <c r="D273" s="153" t="str">
        <f>IF($A273="","",VLOOKUP($A273,'Annex 2 EHV charges'!$A:$O,7,0))</f>
        <v>Avonmouth Battery Storage Project, Avonmouth Way, Bristol</v>
      </c>
      <c r="E273" s="155">
        <f>IFERROR(IF(VLOOKUP($A273,'Annex 2 EHV charges'!$A:$O,8,FALSE)=0,"",VLOOKUP($A273,'Annex 2 EHV charges'!$A:$O,8,FALSE)),"")</f>
        <v>0.98299999999999998</v>
      </c>
      <c r="F273" s="156">
        <f>IFERROR(IF(VLOOKUP($A273,'Annex 2 EHV charges'!$A:$O,9,FALSE)=0,"",VLOOKUP($A273,'Annex 2 EHV charges'!$A:$O,9,FALSE)),"")</f>
        <v>529.22</v>
      </c>
      <c r="G273" s="157">
        <f>IFERROR(IF(VLOOKUP($A273,'Annex 2 EHV charges'!$A:$O,10,FALSE)=0,"",VLOOKUP($A273,'Annex 2 EHV charges'!$A:$O,10,FALSE)),"")</f>
        <v>1.85</v>
      </c>
      <c r="H273" s="157">
        <f>IFERROR(IF(VLOOKUP($A273,'Annex 2 EHV charges'!$A:$O,11,FALSE)=0,"",VLOOKUP($A273,'Annex 2 EHV charges'!$A:$O,11,FALSE)),"")</f>
        <v>1.85</v>
      </c>
    </row>
    <row r="274" spans="1:8" x14ac:dyDescent="0.2">
      <c r="A274" s="153" t="str">
        <f t="array" ref="A274">IFERROR(INDEX('Annex 2 EHV charges'!$A$11:$A$302, MATCH(0, IF(ISBLANK('Annex 2 EHV charges'!$A$11:$A$302),1, COUNTIF(A$4:$A273, 'Annex 2 EHV charges'!$A$11:$A$302)), 0)),"")</f>
        <v>New Import 31</v>
      </c>
      <c r="B274" s="153" t="str">
        <f>IF($A274="","",VLOOKUP($A274,'Annex 2 EHV charges'!$A:$O,2,0))</f>
        <v>New Import 31</v>
      </c>
      <c r="C274" s="154" t="str">
        <f>IF($A274="","",VLOOKUP($A274,'Annex 2 EHV charges'!$A:$O,3,0))</f>
        <v>New Import 31</v>
      </c>
      <c r="D274" s="153" t="str">
        <f>IF($A274="","",VLOOKUP($A274,'Annex 2 EHV charges'!$A:$O,7,0))</f>
        <v>Fideoak Battery</v>
      </c>
      <c r="E274" s="155" t="str">
        <f>IFERROR(IF(VLOOKUP($A274,'Annex 2 EHV charges'!$A:$O,8,FALSE)=0,"",VLOOKUP($A274,'Annex 2 EHV charges'!$A:$O,8,FALSE)),"")</f>
        <v/>
      </c>
      <c r="F274" s="156">
        <f>IFERROR(IF(VLOOKUP($A274,'Annex 2 EHV charges'!$A:$O,9,FALSE)=0,"",VLOOKUP($A274,'Annex 2 EHV charges'!$A:$O,9,FALSE)),"")</f>
        <v>295.08999999999997</v>
      </c>
      <c r="G274" s="157">
        <f>IFERROR(IF(VLOOKUP($A274,'Annex 2 EHV charges'!$A:$O,10,FALSE)=0,"",VLOOKUP($A274,'Annex 2 EHV charges'!$A:$O,10,FALSE)),"")</f>
        <v>1.84</v>
      </c>
      <c r="H274" s="157">
        <f>IFERROR(IF(VLOOKUP($A274,'Annex 2 EHV charges'!$A:$O,11,FALSE)=0,"",VLOOKUP($A274,'Annex 2 EHV charges'!$A:$O,11,FALSE)),"")</f>
        <v>1.84</v>
      </c>
    </row>
    <row r="275" spans="1:8" x14ac:dyDescent="0.2">
      <c r="A275" s="153" t="str">
        <f t="array" ref="A275">IFERROR(INDEX('Annex 2 EHV charges'!$A$11:$A$302, MATCH(0, IF(ISBLANK('Annex 2 EHV charges'!$A$11:$A$302),1, COUNTIF(A$4:$A274, 'Annex 2 EHV charges'!$A$11:$A$302)), 0)),"")</f>
        <v>New Import 32</v>
      </c>
      <c r="B275" s="153" t="str">
        <f>IF($A275="","",VLOOKUP($A275,'Annex 2 EHV charges'!$A:$O,2,0))</f>
        <v>New Import 32</v>
      </c>
      <c r="C275" s="154" t="str">
        <f>IF($A275="","",VLOOKUP($A275,'Annex 2 EHV charges'!$A:$O,3,0))</f>
        <v>New Import 32</v>
      </c>
      <c r="D275" s="153" t="str">
        <f>IF($A275="","",VLOOKUP($A275,'Annex 2 EHV charges'!$A:$O,7,0))</f>
        <v>Viridor EFW (Seabank)</v>
      </c>
      <c r="E275" s="155" t="str">
        <f>IFERROR(IF(VLOOKUP($A275,'Annex 2 EHV charges'!$A:$O,8,FALSE)=0,"",VLOOKUP($A275,'Annex 2 EHV charges'!$A:$O,8,FALSE)),"")</f>
        <v/>
      </c>
      <c r="F275" s="156">
        <f>IFERROR(IF(VLOOKUP($A275,'Annex 2 EHV charges'!$A:$O,9,FALSE)=0,"",VLOOKUP($A275,'Annex 2 EHV charges'!$A:$O,9,FALSE)),"")</f>
        <v>96.47</v>
      </c>
      <c r="G275" s="157">
        <f>IFERROR(IF(VLOOKUP($A275,'Annex 2 EHV charges'!$A:$O,10,FALSE)=0,"",VLOOKUP($A275,'Annex 2 EHV charges'!$A:$O,10,FALSE)),"")</f>
        <v>1.67</v>
      </c>
      <c r="H275" s="157">
        <f>IFERROR(IF(VLOOKUP($A275,'Annex 2 EHV charges'!$A:$O,11,FALSE)=0,"",VLOOKUP($A275,'Annex 2 EHV charges'!$A:$O,11,FALSE)),"")</f>
        <v>1.67</v>
      </c>
    </row>
    <row r="276" spans="1:8" x14ac:dyDescent="0.2">
      <c r="A276" s="153" t="str">
        <f t="array" ref="A276">IFERROR(INDEX('Annex 2 EHV charges'!$A$11:$A$302, MATCH(0, IF(ISBLANK('Annex 2 EHV charges'!$A$11:$A$302),1, COUNTIF(A$4:$A275, 'Annex 2 EHV charges'!$A$11:$A$302)), 0)),"")</f>
        <v>New Import 33</v>
      </c>
      <c r="B276" s="153" t="str">
        <f>IF($A276="","",VLOOKUP($A276,'Annex 2 EHV charges'!$A:$O,2,0))</f>
        <v>New Import 33</v>
      </c>
      <c r="C276" s="154" t="str">
        <f>IF($A276="","",VLOOKUP($A276,'Annex 2 EHV charges'!$A:$O,3,0))</f>
        <v>New Import 33</v>
      </c>
      <c r="D276" s="153" t="str">
        <f>IF($A276="","",VLOOKUP($A276,'Annex 2 EHV charges'!$A:$O,7,0))</f>
        <v>Huntspill Energy Park</v>
      </c>
      <c r="E276" s="155" t="str">
        <f>IFERROR(IF(VLOOKUP($A276,'Annex 2 EHV charges'!$A:$O,8,FALSE)=0,"",VLOOKUP($A276,'Annex 2 EHV charges'!$A:$O,8,FALSE)),"")</f>
        <v/>
      </c>
      <c r="F276" s="156">
        <f>IFERROR(IF(VLOOKUP($A276,'Annex 2 EHV charges'!$A:$O,9,FALSE)=0,"",VLOOKUP($A276,'Annex 2 EHV charges'!$A:$O,9,FALSE)),"")</f>
        <v>9012.91</v>
      </c>
      <c r="G276" s="157">
        <f>IFERROR(IF(VLOOKUP($A276,'Annex 2 EHV charges'!$A:$O,10,FALSE)=0,"",VLOOKUP($A276,'Annex 2 EHV charges'!$A:$O,10,FALSE)),"")</f>
        <v>1.69</v>
      </c>
      <c r="H276" s="157">
        <f>IFERROR(IF(VLOOKUP($A276,'Annex 2 EHV charges'!$A:$O,11,FALSE)=0,"",VLOOKUP($A276,'Annex 2 EHV charges'!$A:$O,11,FALSE)),"")</f>
        <v>1.69</v>
      </c>
    </row>
    <row r="277" spans="1:8" x14ac:dyDescent="0.2">
      <c r="A277" s="153" t="str">
        <f t="array" ref="A277">IFERROR(INDEX('Annex 2 EHV charges'!$A$11:$A$302, MATCH(0, IF(ISBLANK('Annex 2 EHV charges'!$A$11:$A$302),1, COUNTIF(A$4:$A276, 'Annex 2 EHV charges'!$A$11:$A$302)), 0)),"")</f>
        <v>New Import 34</v>
      </c>
      <c r="B277" s="153" t="str">
        <f>IF($A277="","",VLOOKUP($A277,'Annex 2 EHV charges'!$A:$O,2,0))</f>
        <v>New Import 34</v>
      </c>
      <c r="C277" s="154" t="str">
        <f>IF($A277="","",VLOOKUP($A277,'Annex 2 EHV charges'!$A:$O,3,0))</f>
        <v>New Import 34</v>
      </c>
      <c r="D277" s="153" t="str">
        <f>IF($A277="","",VLOOKUP($A277,'Annex 2 EHV charges'!$A:$O,7,0))</f>
        <v>Bedport Poultry Farm</v>
      </c>
      <c r="E277" s="155" t="str">
        <f>IFERROR(IF(VLOOKUP($A277,'Annex 2 EHV charges'!$A:$O,8,FALSE)=0,"",VLOOKUP($A277,'Annex 2 EHV charges'!$A:$O,8,FALSE)),"")</f>
        <v/>
      </c>
      <c r="F277" s="156">
        <f>IFERROR(IF(VLOOKUP($A277,'Annex 2 EHV charges'!$A:$O,9,FALSE)=0,"",VLOOKUP($A277,'Annex 2 EHV charges'!$A:$O,9,FALSE)),"")</f>
        <v>3177.78</v>
      </c>
      <c r="G277" s="157">
        <f>IFERROR(IF(VLOOKUP($A277,'Annex 2 EHV charges'!$A:$O,10,FALSE)=0,"",VLOOKUP($A277,'Annex 2 EHV charges'!$A:$O,10,FALSE)),"")</f>
        <v>1.79</v>
      </c>
      <c r="H277" s="157">
        <f>IFERROR(IF(VLOOKUP($A277,'Annex 2 EHV charges'!$A:$O,11,FALSE)=0,"",VLOOKUP($A277,'Annex 2 EHV charges'!$A:$O,11,FALSE)),"")</f>
        <v>1.79</v>
      </c>
    </row>
    <row r="278" spans="1:8" x14ac:dyDescent="0.2">
      <c r="A278" s="153" t="str">
        <f t="array" ref="A278">IFERROR(INDEX('Annex 2 EHV charges'!$A$11:$A$302, MATCH(0, IF(ISBLANK('Annex 2 EHV charges'!$A$11:$A$302),1, COUNTIF(A$4:$A277, 'Annex 2 EHV charges'!$A$11:$A$302)), 0)),"")</f>
        <v>New Import 35</v>
      </c>
      <c r="B278" s="153" t="str">
        <f>IF($A278="","",VLOOKUP($A278,'Annex 2 EHV charges'!$A:$O,2,0))</f>
        <v>New Import 35</v>
      </c>
      <c r="C278" s="154" t="str">
        <f>IF($A278="","",VLOOKUP($A278,'Annex 2 EHV charges'!$A:$O,3,0))</f>
        <v>New Import 35</v>
      </c>
      <c r="D278" s="153" t="str">
        <f>IF($A278="","",VLOOKUP($A278,'Annex 2 EHV charges'!$A:$O,7,0))</f>
        <v>Bumpston Cross Battery Storage</v>
      </c>
      <c r="E278" s="155">
        <f>IFERROR(IF(VLOOKUP($A278,'Annex 2 EHV charges'!$A:$O,8,FALSE)=0,"",VLOOKUP($A278,'Annex 2 EHV charges'!$A:$O,8,FALSE)),"")</f>
        <v>8.9999999999999993E-3</v>
      </c>
      <c r="F278" s="156">
        <f>IFERROR(IF(VLOOKUP($A278,'Annex 2 EHV charges'!$A:$O,9,FALSE)=0,"",VLOOKUP($A278,'Annex 2 EHV charges'!$A:$O,9,FALSE)),"")</f>
        <v>2759.07</v>
      </c>
      <c r="G278" s="157">
        <f>IFERROR(IF(VLOOKUP($A278,'Annex 2 EHV charges'!$A:$O,10,FALSE)=0,"",VLOOKUP($A278,'Annex 2 EHV charges'!$A:$O,10,FALSE)),"")</f>
        <v>1.79</v>
      </c>
      <c r="H278" s="157">
        <f>IFERROR(IF(VLOOKUP($A278,'Annex 2 EHV charges'!$A:$O,11,FALSE)=0,"",VLOOKUP($A278,'Annex 2 EHV charges'!$A:$O,11,FALSE)),"")</f>
        <v>1.79</v>
      </c>
    </row>
    <row r="279" spans="1:8" x14ac:dyDescent="0.2">
      <c r="A279" s="153" t="str">
        <f t="array" ref="A279">IFERROR(INDEX('Annex 2 EHV charges'!$A$11:$A$302, MATCH(0, IF(ISBLANK('Annex 2 EHV charges'!$A$11:$A$302),1, COUNTIF(A$4:$A278, 'Annex 2 EHV charges'!$A$11:$A$302)), 0)),"")</f>
        <v>New Import 36</v>
      </c>
      <c r="B279" s="153" t="str">
        <f>IF($A279="","",VLOOKUP($A279,'Annex 2 EHV charges'!$A:$O,2,0))</f>
        <v>New Import 36</v>
      </c>
      <c r="C279" s="154" t="str">
        <f>IF($A279="","",VLOOKUP($A279,'Annex 2 EHV charges'!$A:$O,3,0))</f>
        <v>New Import 36</v>
      </c>
      <c r="D279" s="153" t="str">
        <f>IF($A279="","",VLOOKUP($A279,'Annex 2 EHV charges'!$A:$O,7,0))</f>
        <v>Alders Way STOR</v>
      </c>
      <c r="E279" s="155">
        <f>IFERROR(IF(VLOOKUP($A279,'Annex 2 EHV charges'!$A:$O,8,FALSE)=0,"",VLOOKUP($A279,'Annex 2 EHV charges'!$A:$O,8,FALSE)),"")</f>
        <v>1.367</v>
      </c>
      <c r="F279" s="156">
        <f>IFERROR(IF(VLOOKUP($A279,'Annex 2 EHV charges'!$A:$O,9,FALSE)=0,"",VLOOKUP($A279,'Annex 2 EHV charges'!$A:$O,9,FALSE)),"")</f>
        <v>9.11</v>
      </c>
      <c r="G279" s="157">
        <f>IFERROR(IF(VLOOKUP($A279,'Annex 2 EHV charges'!$A:$O,10,FALSE)=0,"",VLOOKUP($A279,'Annex 2 EHV charges'!$A:$O,10,FALSE)),"")</f>
        <v>1.84</v>
      </c>
      <c r="H279" s="157">
        <f>IFERROR(IF(VLOOKUP($A279,'Annex 2 EHV charges'!$A:$O,11,FALSE)=0,"",VLOOKUP($A279,'Annex 2 EHV charges'!$A:$O,11,FALSE)),"")</f>
        <v>1.84</v>
      </c>
    </row>
    <row r="280" spans="1:8" x14ac:dyDescent="0.2">
      <c r="A280" s="153" t="str">
        <f t="array" ref="A280">IFERROR(INDEX('Annex 2 EHV charges'!$A$11:$A$302, MATCH(0, IF(ISBLANK('Annex 2 EHV charges'!$A$11:$A$302),1, COUNTIF(A$4:$A279, 'Annex 2 EHV charges'!$A$11:$A$302)), 0)),"")</f>
        <v>New Import 37</v>
      </c>
      <c r="B280" s="153" t="str">
        <f>IF($A280="","",VLOOKUP($A280,'Annex 2 EHV charges'!$A:$O,2,0))</f>
        <v>New Import 37</v>
      </c>
      <c r="C280" s="154" t="str">
        <f>IF($A280="","",VLOOKUP($A280,'Annex 2 EHV charges'!$A:$O,3,0))</f>
        <v>New Import 37</v>
      </c>
      <c r="D280" s="153" t="str">
        <f>IF($A280="","",VLOOKUP($A280,'Annex 2 EHV charges'!$A:$O,7,0))</f>
        <v>Woodcote Stor</v>
      </c>
      <c r="E280" s="155" t="str">
        <f>IFERROR(IF(VLOOKUP($A280,'Annex 2 EHV charges'!$A:$O,8,FALSE)=0,"",VLOOKUP($A280,'Annex 2 EHV charges'!$A:$O,8,FALSE)),"")</f>
        <v/>
      </c>
      <c r="F280" s="156">
        <f>IFERROR(IF(VLOOKUP($A280,'Annex 2 EHV charges'!$A:$O,9,FALSE)=0,"",VLOOKUP($A280,'Annex 2 EHV charges'!$A:$O,9,FALSE)),"")</f>
        <v>7.68</v>
      </c>
      <c r="G280" s="157">
        <f>IFERROR(IF(VLOOKUP($A280,'Annex 2 EHV charges'!$A:$O,10,FALSE)=0,"",VLOOKUP($A280,'Annex 2 EHV charges'!$A:$O,10,FALSE)),"")</f>
        <v>1.79</v>
      </c>
      <c r="H280" s="157">
        <f>IFERROR(IF(VLOOKUP($A280,'Annex 2 EHV charges'!$A:$O,11,FALSE)=0,"",VLOOKUP($A280,'Annex 2 EHV charges'!$A:$O,11,FALSE)),"")</f>
        <v>1.79</v>
      </c>
    </row>
    <row r="281" spans="1:8" x14ac:dyDescent="0.2">
      <c r="A281" s="153" t="str">
        <f t="array" ref="A281">IFERROR(INDEX('Annex 2 EHV charges'!$A$11:$A$302, MATCH(0, IF(ISBLANK('Annex 2 EHV charges'!$A$11:$A$302),1, COUNTIF(A$4:$A280, 'Annex 2 EHV charges'!$A$11:$A$302)), 0)),"")</f>
        <v>New Import 38</v>
      </c>
      <c r="B281" s="153" t="str">
        <f>IF($A281="","",VLOOKUP($A281,'Annex 2 EHV charges'!$A:$O,2,0))</f>
        <v>New Import 38</v>
      </c>
      <c r="C281" s="154" t="str">
        <f>IF($A281="","",VLOOKUP($A281,'Annex 2 EHV charges'!$A:$O,3,0))</f>
        <v>New Import 38</v>
      </c>
      <c r="D281" s="153" t="str">
        <f>IF($A281="","",VLOOKUP($A281,'Annex 2 EHV charges'!$A:$O,7,0))</f>
        <v>Feeder Road Stor</v>
      </c>
      <c r="E281" s="155">
        <f>IFERROR(IF(VLOOKUP($A281,'Annex 2 EHV charges'!$A:$O,8,FALSE)=0,"",VLOOKUP($A281,'Annex 2 EHV charges'!$A:$O,8,FALSE)),"")</f>
        <v>0.82699999999999996</v>
      </c>
      <c r="F281" s="156">
        <f>IFERROR(IF(VLOOKUP($A281,'Annex 2 EHV charges'!$A:$O,9,FALSE)=0,"",VLOOKUP($A281,'Annex 2 EHV charges'!$A:$O,9,FALSE)),"")</f>
        <v>4.84</v>
      </c>
      <c r="G281" s="157">
        <f>IFERROR(IF(VLOOKUP($A281,'Annex 2 EHV charges'!$A:$O,10,FALSE)=0,"",VLOOKUP($A281,'Annex 2 EHV charges'!$A:$O,10,FALSE)),"")</f>
        <v>1.96</v>
      </c>
      <c r="H281" s="157">
        <f>IFERROR(IF(VLOOKUP($A281,'Annex 2 EHV charges'!$A:$O,11,FALSE)=0,"",VLOOKUP($A281,'Annex 2 EHV charges'!$A:$O,11,FALSE)),"")</f>
        <v>1.96</v>
      </c>
    </row>
    <row r="282" spans="1:8" x14ac:dyDescent="0.2">
      <c r="A282" s="153" t="str">
        <f t="array" ref="A282">IFERROR(INDEX('Annex 2 EHV charges'!$A$11:$A$302, MATCH(0, IF(ISBLANK('Annex 2 EHV charges'!$A$11:$A$302),1, COUNTIF(A$4:$A281, 'Annex 2 EHV charges'!$A$11:$A$302)), 0)),"")</f>
        <v>New Import 39</v>
      </c>
      <c r="B282" s="153" t="str">
        <f>IF($A282="","",VLOOKUP($A282,'Annex 2 EHV charges'!$A:$O,2,0))</f>
        <v>New Import 39</v>
      </c>
      <c r="C282" s="154" t="str">
        <f>IF($A282="","",VLOOKUP($A282,'Annex 2 EHV charges'!$A:$O,3,0))</f>
        <v>New Import 39</v>
      </c>
      <c r="D282" s="153" t="str">
        <f>IF($A282="","",VLOOKUP($A282,'Annex 2 EHV charges'!$A:$O,7,0))</f>
        <v>Otterham Wind Farm Phase 3 (STOR)</v>
      </c>
      <c r="E282" s="155">
        <f>IFERROR(IF(VLOOKUP($A282,'Annex 2 EHV charges'!$A:$O,8,FALSE)=0,"",VLOOKUP($A282,'Annex 2 EHV charges'!$A:$O,8,FALSE)),"")</f>
        <v>1.2999999999999999E-2</v>
      </c>
      <c r="F282" s="156">
        <f>IFERROR(IF(VLOOKUP($A282,'Annex 2 EHV charges'!$A:$O,9,FALSE)=0,"",VLOOKUP($A282,'Annex 2 EHV charges'!$A:$O,9,FALSE)),"")</f>
        <v>48.16</v>
      </c>
      <c r="G282" s="157">
        <f>IFERROR(IF(VLOOKUP($A282,'Annex 2 EHV charges'!$A:$O,10,FALSE)=0,"",VLOOKUP($A282,'Annex 2 EHV charges'!$A:$O,10,FALSE)),"")</f>
        <v>1.78</v>
      </c>
      <c r="H282" s="157">
        <f>IFERROR(IF(VLOOKUP($A282,'Annex 2 EHV charges'!$A:$O,11,FALSE)=0,"",VLOOKUP($A282,'Annex 2 EHV charges'!$A:$O,11,FALSE)),"")</f>
        <v>1.78</v>
      </c>
    </row>
    <row r="283" spans="1:8" x14ac:dyDescent="0.2">
      <c r="A283" s="153" t="str">
        <f t="array" ref="A283">IFERROR(INDEX('Annex 2 EHV charges'!$A$11:$A$302, MATCH(0, IF(ISBLANK('Annex 2 EHV charges'!$A$11:$A$302),1, COUNTIF(A$4:$A282, 'Annex 2 EHV charges'!$A$11:$A$302)), 0)),"")</f>
        <v>New Import 40</v>
      </c>
      <c r="B283" s="153" t="str">
        <f>IF($A283="","",VLOOKUP($A283,'Annex 2 EHV charges'!$A:$O,2,0))</f>
        <v>New Import 40</v>
      </c>
      <c r="C283" s="154" t="str">
        <f>IF($A283="","",VLOOKUP($A283,'Annex 2 EHV charges'!$A:$O,3,0))</f>
        <v>New Import 40</v>
      </c>
      <c r="D283" s="153" t="str">
        <f>IF($A283="","",VLOOKUP($A283,'Annex 2 EHV charges'!$A:$O,7,0))</f>
        <v>Reeds Barn STOR</v>
      </c>
      <c r="E283" s="155" t="str">
        <f>IFERROR(IF(VLOOKUP($A283,'Annex 2 EHV charges'!$A:$O,8,FALSE)=0,"",VLOOKUP($A283,'Annex 2 EHV charges'!$A:$O,8,FALSE)),"")</f>
        <v/>
      </c>
      <c r="F283" s="156">
        <f>IFERROR(IF(VLOOKUP($A283,'Annex 2 EHV charges'!$A:$O,9,FALSE)=0,"",VLOOKUP($A283,'Annex 2 EHV charges'!$A:$O,9,FALSE)),"")</f>
        <v>1.1100000000000001</v>
      </c>
      <c r="G283" s="157">
        <f>IFERROR(IF(VLOOKUP($A283,'Annex 2 EHV charges'!$A:$O,10,FALSE)=0,"",VLOOKUP($A283,'Annex 2 EHV charges'!$A:$O,10,FALSE)),"")</f>
        <v>1.79</v>
      </c>
      <c r="H283" s="157">
        <f>IFERROR(IF(VLOOKUP($A283,'Annex 2 EHV charges'!$A:$O,11,FALSE)=0,"",VLOOKUP($A283,'Annex 2 EHV charges'!$A:$O,11,FALSE)),"")</f>
        <v>1.79</v>
      </c>
    </row>
    <row r="284" spans="1:8" x14ac:dyDescent="0.2">
      <c r="A284" s="153" t="str">
        <f t="array" ref="A284">IFERROR(INDEX('Annex 2 EHV charges'!$A$11:$A$302, MATCH(0, IF(ISBLANK('Annex 2 EHV charges'!$A$11:$A$302),1, COUNTIF(A$4:$A283, 'Annex 2 EHV charges'!$A$11:$A$302)), 0)),"")</f>
        <v>New Import 41</v>
      </c>
      <c r="B284" s="153" t="str">
        <f>IF($A284="","",VLOOKUP($A284,'Annex 2 EHV charges'!$A:$O,2,0))</f>
        <v>New Import 41</v>
      </c>
      <c r="C284" s="154" t="str">
        <f>IF($A284="","",VLOOKUP($A284,'Annex 2 EHV charges'!$A:$O,3,0))</f>
        <v>New Import 41</v>
      </c>
      <c r="D284" s="153" t="str">
        <f>IF($A284="","",VLOOKUP($A284,'Annex 2 EHV charges'!$A:$O,7,0))</f>
        <v>Tunley Farm</v>
      </c>
      <c r="E284" s="155">
        <f>IFERROR(IF(VLOOKUP($A284,'Annex 2 EHV charges'!$A:$O,8,FALSE)=0,"",VLOOKUP($A284,'Annex 2 EHV charges'!$A:$O,8,FALSE)),"")</f>
        <v>5.7869999999999999</v>
      </c>
      <c r="F284" s="156">
        <f>IFERROR(IF(VLOOKUP($A284,'Annex 2 EHV charges'!$A:$O,9,FALSE)=0,"",VLOOKUP($A284,'Annex 2 EHV charges'!$A:$O,9,FALSE)),"")</f>
        <v>2.2200000000000002</v>
      </c>
      <c r="G284" s="157">
        <f>IFERROR(IF(VLOOKUP($A284,'Annex 2 EHV charges'!$A:$O,10,FALSE)=0,"",VLOOKUP($A284,'Annex 2 EHV charges'!$A:$O,10,FALSE)),"")</f>
        <v>3.1</v>
      </c>
      <c r="H284" s="157">
        <f>IFERROR(IF(VLOOKUP($A284,'Annex 2 EHV charges'!$A:$O,11,FALSE)=0,"",VLOOKUP($A284,'Annex 2 EHV charges'!$A:$O,11,FALSE)),"")</f>
        <v>3.1</v>
      </c>
    </row>
    <row r="285" spans="1:8" x14ac:dyDescent="0.2">
      <c r="A285" s="153" t="str">
        <f t="array" ref="A285">IFERROR(INDEX('Annex 2 EHV charges'!$A$11:$A$302, MATCH(0, IF(ISBLANK('Annex 2 EHV charges'!$A$11:$A$302),1, COUNTIF(A$4:$A284, 'Annex 2 EHV charges'!$A$11:$A$302)), 0)),"")</f>
        <v>New Import 42</v>
      </c>
      <c r="B285" s="153" t="str">
        <f>IF($A285="","",VLOOKUP($A285,'Annex 2 EHV charges'!$A:$O,2,0))</f>
        <v>New Import 42</v>
      </c>
      <c r="C285" s="154" t="str">
        <f>IF($A285="","",VLOOKUP($A285,'Annex 2 EHV charges'!$A:$O,3,0))</f>
        <v>New Import 42</v>
      </c>
      <c r="D285" s="153" t="str">
        <f>IF($A285="","",VLOOKUP($A285,'Annex 2 EHV charges'!$A:$O,7,0))</f>
        <v>Dillington Ridgeway</v>
      </c>
      <c r="E285" s="155" t="str">
        <f>IFERROR(IF(VLOOKUP($A285,'Annex 2 EHV charges'!$A:$O,8,FALSE)=0,"",VLOOKUP($A285,'Annex 2 EHV charges'!$A:$O,8,FALSE)),"")</f>
        <v/>
      </c>
      <c r="F285" s="156">
        <f>IFERROR(IF(VLOOKUP($A285,'Annex 2 EHV charges'!$A:$O,9,FALSE)=0,"",VLOOKUP($A285,'Annex 2 EHV charges'!$A:$O,9,FALSE)),"")</f>
        <v>13.55</v>
      </c>
      <c r="G285" s="157">
        <f>IFERROR(IF(VLOOKUP($A285,'Annex 2 EHV charges'!$A:$O,10,FALSE)=0,"",VLOOKUP($A285,'Annex 2 EHV charges'!$A:$O,10,FALSE)),"")</f>
        <v>2.98</v>
      </c>
      <c r="H285" s="157">
        <f>IFERROR(IF(VLOOKUP($A285,'Annex 2 EHV charges'!$A:$O,11,FALSE)=0,"",VLOOKUP($A285,'Annex 2 EHV charges'!$A:$O,11,FALSE)),"")</f>
        <v>2.98</v>
      </c>
    </row>
    <row r="286" spans="1:8" x14ac:dyDescent="0.2">
      <c r="A286" s="153" t="str">
        <f t="array" ref="A286">IFERROR(INDEX('Annex 2 EHV charges'!$A$11:$A$302, MATCH(0, IF(ISBLANK('Annex 2 EHV charges'!$A$11:$A$302),1, COUNTIF(A$4:$A285, 'Annex 2 EHV charges'!$A$11:$A$302)), 0)),"")</f>
        <v>New Import 43</v>
      </c>
      <c r="B286" s="153" t="str">
        <f>IF($A286="","",VLOOKUP($A286,'Annex 2 EHV charges'!$A:$O,2,0))</f>
        <v>New Import 43</v>
      </c>
      <c r="C286" s="154" t="str">
        <f>IF($A286="","",VLOOKUP($A286,'Annex 2 EHV charges'!$A:$O,3,0))</f>
        <v>New Import 43</v>
      </c>
      <c r="D286" s="153" t="str">
        <f>IF($A286="","",VLOOKUP($A286,'Annex 2 EHV charges'!$A:$O,7,0))</f>
        <v>New Orchard Farm</v>
      </c>
      <c r="E286" s="155">
        <f>IFERROR(IF(VLOOKUP($A286,'Annex 2 EHV charges'!$A:$O,8,FALSE)=0,"",VLOOKUP($A286,'Annex 2 EHV charges'!$A:$O,8,FALSE)),"")</f>
        <v>7.9690000000000003</v>
      </c>
      <c r="F286" s="156">
        <f>IFERROR(IF(VLOOKUP($A286,'Annex 2 EHV charges'!$A:$O,9,FALSE)=0,"",VLOOKUP($A286,'Annex 2 EHV charges'!$A:$O,9,FALSE)),"")</f>
        <v>12.05</v>
      </c>
      <c r="G286" s="157">
        <f>IFERROR(IF(VLOOKUP($A286,'Annex 2 EHV charges'!$A:$O,10,FALSE)=0,"",VLOOKUP($A286,'Annex 2 EHV charges'!$A:$O,10,FALSE)),"")</f>
        <v>3.18</v>
      </c>
      <c r="H286" s="157">
        <f>IFERROR(IF(VLOOKUP($A286,'Annex 2 EHV charges'!$A:$O,11,FALSE)=0,"",VLOOKUP($A286,'Annex 2 EHV charges'!$A:$O,11,FALSE)),"")</f>
        <v>3.18</v>
      </c>
    </row>
    <row r="287" spans="1:8" x14ac:dyDescent="0.2">
      <c r="A287" s="153" t="str">
        <f t="array" ref="A287">IFERROR(INDEX('Annex 2 EHV charges'!$A$11:$A$302, MATCH(0, IF(ISBLANK('Annex 2 EHV charges'!$A$11:$A$302),1, COUNTIF(A$4:$A286, 'Annex 2 EHV charges'!$A$11:$A$302)), 0)),"")</f>
        <v>New Import 44</v>
      </c>
      <c r="B287" s="153" t="str">
        <f>IF($A287="","",VLOOKUP($A287,'Annex 2 EHV charges'!$A:$O,2,0))</f>
        <v>New Import 44</v>
      </c>
      <c r="C287" s="154" t="str">
        <f>IF($A287="","",VLOOKUP($A287,'Annex 2 EHV charges'!$A:$O,3,0))</f>
        <v>New Import 44</v>
      </c>
      <c r="D287" s="153" t="str">
        <f>IF($A287="","",VLOOKUP($A287,'Annex 2 EHV charges'!$A:$O,7,0))</f>
        <v>Springfield Farm</v>
      </c>
      <c r="E287" s="155">
        <f>IFERROR(IF(VLOOKUP($A287,'Annex 2 EHV charges'!$A:$O,8,FALSE)=0,"",VLOOKUP($A287,'Annex 2 EHV charges'!$A:$O,8,FALSE)),"")</f>
        <v>5.718</v>
      </c>
      <c r="F287" s="156">
        <f>IFERROR(IF(VLOOKUP($A287,'Annex 2 EHV charges'!$A:$O,9,FALSE)=0,"",VLOOKUP($A287,'Annex 2 EHV charges'!$A:$O,9,FALSE)),"")</f>
        <v>1.64</v>
      </c>
      <c r="G287" s="157">
        <f>IFERROR(IF(VLOOKUP($A287,'Annex 2 EHV charges'!$A:$O,10,FALSE)=0,"",VLOOKUP($A287,'Annex 2 EHV charges'!$A:$O,10,FALSE)),"")</f>
        <v>2.97</v>
      </c>
      <c r="H287" s="157">
        <f>IFERROR(IF(VLOOKUP($A287,'Annex 2 EHV charges'!$A:$O,11,FALSE)=0,"",VLOOKUP($A287,'Annex 2 EHV charges'!$A:$O,11,FALSE)),"")</f>
        <v>2.97</v>
      </c>
    </row>
    <row r="288" spans="1:8" x14ac:dyDescent="0.2">
      <c r="A288" s="153" t="str">
        <f t="array" ref="A288">IFERROR(INDEX('Annex 2 EHV charges'!$A$11:$A$302, MATCH(0, IF(ISBLANK('Annex 2 EHV charges'!$A$11:$A$302),1, COUNTIF(A$4:$A287, 'Annex 2 EHV charges'!$A$11:$A$302)), 0)),"")</f>
        <v>New Import 45</v>
      </c>
      <c r="B288" s="153" t="str">
        <f>IF($A288="","",VLOOKUP($A288,'Annex 2 EHV charges'!$A:$O,2,0))</f>
        <v>New Import 45</v>
      </c>
      <c r="C288" s="154" t="str">
        <f>IF($A288="","",VLOOKUP($A288,'Annex 2 EHV charges'!$A:$O,3,0))</f>
        <v>New Import 45</v>
      </c>
      <c r="D288" s="153" t="str">
        <f>IF($A288="","",VLOOKUP($A288,'Annex 2 EHV charges'!$A:$O,7,0))</f>
        <v>Langarth Farm</v>
      </c>
      <c r="E288" s="155">
        <f>IFERROR(IF(VLOOKUP($A288,'Annex 2 EHV charges'!$A:$O,8,FALSE)=0,"",VLOOKUP($A288,'Annex 2 EHV charges'!$A:$O,8,FALSE)),"")</f>
        <v>0.26100000000000001</v>
      </c>
      <c r="F288" s="156">
        <f>IFERROR(IF(VLOOKUP($A288,'Annex 2 EHV charges'!$A:$O,9,FALSE)=0,"",VLOOKUP($A288,'Annex 2 EHV charges'!$A:$O,9,FALSE)),"")</f>
        <v>403.32</v>
      </c>
      <c r="G288" s="157">
        <f>IFERROR(IF(VLOOKUP($A288,'Annex 2 EHV charges'!$A:$O,10,FALSE)=0,"",VLOOKUP($A288,'Annex 2 EHV charges'!$A:$O,10,FALSE)),"")</f>
        <v>4.1500000000000004</v>
      </c>
      <c r="H288" s="157">
        <f>IFERROR(IF(VLOOKUP($A288,'Annex 2 EHV charges'!$A:$O,11,FALSE)=0,"",VLOOKUP($A288,'Annex 2 EHV charges'!$A:$O,11,FALSE)),"")</f>
        <v>4.1500000000000004</v>
      </c>
    </row>
    <row r="289" spans="1:8" x14ac:dyDescent="0.2">
      <c r="A289" s="153" t="str">
        <f t="array" ref="A289">IFERROR(INDEX('Annex 2 EHV charges'!$A$11:$A$302, MATCH(0, IF(ISBLANK('Annex 2 EHV charges'!$A$11:$A$302),1, COUNTIF(A$4:$A288, 'Annex 2 EHV charges'!$A$11:$A$302)), 0)),"")</f>
        <v/>
      </c>
      <c r="B289" s="153" t="str">
        <f>IF($A289="","",VLOOKUP($A289,'Annex 2 EHV charges'!$A:$O,2,0))</f>
        <v/>
      </c>
      <c r="C289" s="154" t="str">
        <f>IF($A289="","",VLOOKUP($A289,'Annex 2 EHV charges'!$A:$O,3,0))</f>
        <v/>
      </c>
      <c r="D289" s="153" t="str">
        <f>IF($A289="","",VLOOKUP($A289,'Annex 2 EHV charges'!$A:$O,7,0))</f>
        <v/>
      </c>
      <c r="E289" s="155" t="str">
        <f>IFERROR(IF(VLOOKUP($A289,'Annex 2 EHV charges'!$A:$O,8,FALSE)=0,"",VLOOKUP($A289,'Annex 2 EHV charges'!$A:$O,8,FALSE)),"")</f>
        <v/>
      </c>
      <c r="F289" s="156" t="str">
        <f>IFERROR(IF(VLOOKUP($A289,'Annex 2 EHV charges'!$A:$O,9,FALSE)=0,"",VLOOKUP($A289,'Annex 2 EHV charges'!$A:$O,9,FALSE)),"")</f>
        <v/>
      </c>
      <c r="G289" s="157" t="str">
        <f>IFERROR(IF(VLOOKUP($A289,'Annex 2 EHV charges'!$A:$O,10,FALSE)=0,"",VLOOKUP($A289,'Annex 2 EHV charges'!$A:$O,10,FALSE)),"")</f>
        <v/>
      </c>
      <c r="H289" s="157" t="str">
        <f>IFERROR(IF(VLOOKUP($A289,'Annex 2 EHV charges'!$A:$O,11,FALSE)=0,"",VLOOKUP($A289,'Annex 2 EHV charges'!$A:$O,11,FALSE)),"")</f>
        <v/>
      </c>
    </row>
    <row r="290" spans="1:8" x14ac:dyDescent="0.2">
      <c r="A290" s="153" t="str">
        <f t="array" ref="A290">IFERROR(INDEX('Annex 2 EHV charges'!$A$11:$A$302, MATCH(0, IF(ISBLANK('Annex 2 EHV charges'!$A$11:$A$302),1, COUNTIF(A$4:$A289, 'Annex 2 EHV charges'!$A$11:$A$302)), 0)),"")</f>
        <v/>
      </c>
      <c r="B290" s="153" t="str">
        <f>IF($A290="","",VLOOKUP($A290,'Annex 2 EHV charges'!$A:$O,2,0))</f>
        <v/>
      </c>
      <c r="C290" s="154" t="str">
        <f>IF($A290="","",VLOOKUP($A290,'Annex 2 EHV charges'!$A:$O,3,0))</f>
        <v/>
      </c>
      <c r="D290" s="153" t="str">
        <f>IF($A290="","",VLOOKUP($A290,'Annex 2 EHV charges'!$A:$O,7,0))</f>
        <v/>
      </c>
      <c r="E290" s="155" t="str">
        <f>IFERROR(IF(VLOOKUP($A290,'Annex 2 EHV charges'!$A:$O,8,FALSE)=0,"",VLOOKUP($A290,'Annex 2 EHV charges'!$A:$O,8,FALSE)),"")</f>
        <v/>
      </c>
      <c r="F290" s="156" t="str">
        <f>IFERROR(IF(VLOOKUP($A290,'Annex 2 EHV charges'!$A:$O,9,FALSE)=0,"",VLOOKUP($A290,'Annex 2 EHV charges'!$A:$O,9,FALSE)),"")</f>
        <v/>
      </c>
      <c r="G290" s="157" t="str">
        <f>IFERROR(IF(VLOOKUP($A290,'Annex 2 EHV charges'!$A:$O,10,FALSE)=0,"",VLOOKUP($A290,'Annex 2 EHV charges'!$A:$O,10,FALSE)),"")</f>
        <v/>
      </c>
      <c r="H290" s="157" t="str">
        <f>IFERROR(IF(VLOOKUP($A290,'Annex 2 EHV charges'!$A:$O,11,FALSE)=0,"",VLOOKUP($A290,'Annex 2 EHV charges'!$A:$O,11,FALSE)),"")</f>
        <v/>
      </c>
    </row>
    <row r="291" spans="1:8" x14ac:dyDescent="0.2">
      <c r="A291" s="153" t="str">
        <f t="array" ref="A291">IFERROR(INDEX('Annex 2 EHV charges'!$A$11:$A$302, MATCH(0, IF(ISBLANK('Annex 2 EHV charges'!$A$11:$A$302),1, COUNTIF(A$4:$A290, 'Annex 2 EHV charges'!$A$11:$A$302)), 0)),"")</f>
        <v/>
      </c>
      <c r="B291" s="153" t="str">
        <f>IF($A291="","",VLOOKUP($A291,'Annex 2 EHV charges'!$A:$O,2,0))</f>
        <v/>
      </c>
      <c r="C291" s="154" t="str">
        <f>IF($A291="","",VLOOKUP($A291,'Annex 2 EHV charges'!$A:$O,3,0))</f>
        <v/>
      </c>
      <c r="D291" s="153" t="str">
        <f>IF($A291="","",VLOOKUP($A291,'Annex 2 EHV charges'!$A:$O,7,0))</f>
        <v/>
      </c>
      <c r="E291" s="155" t="str">
        <f>IFERROR(IF(VLOOKUP($A291,'Annex 2 EHV charges'!$A:$O,8,FALSE)=0,"",VLOOKUP($A291,'Annex 2 EHV charges'!$A:$O,8,FALSE)),"")</f>
        <v/>
      </c>
      <c r="F291" s="156" t="str">
        <f>IFERROR(IF(VLOOKUP($A291,'Annex 2 EHV charges'!$A:$O,9,FALSE)=0,"",VLOOKUP($A291,'Annex 2 EHV charges'!$A:$O,9,FALSE)),"")</f>
        <v/>
      </c>
      <c r="G291" s="157" t="str">
        <f>IFERROR(IF(VLOOKUP($A291,'Annex 2 EHV charges'!$A:$O,10,FALSE)=0,"",VLOOKUP($A291,'Annex 2 EHV charges'!$A:$O,10,FALSE)),"")</f>
        <v/>
      </c>
      <c r="H291" s="157" t="str">
        <f>IFERROR(IF(VLOOKUP($A291,'Annex 2 EHV charges'!$A:$O,11,FALSE)=0,"",VLOOKUP($A291,'Annex 2 EHV charges'!$A:$O,11,FALSE)),"")</f>
        <v/>
      </c>
    </row>
    <row r="292" spans="1:8" x14ac:dyDescent="0.2">
      <c r="A292" s="153" t="str">
        <f t="array" ref="A292">IFERROR(INDEX('Annex 2 EHV charges'!$A$11:$A$302, MATCH(0, IF(ISBLANK('Annex 2 EHV charges'!$A$11:$A$302),1, COUNTIF(A$4:$A291, 'Annex 2 EHV charges'!$A$11:$A$302)), 0)),"")</f>
        <v/>
      </c>
      <c r="B292" s="153" t="str">
        <f>IF($A292="","",VLOOKUP($A292,'Annex 2 EHV charges'!$A:$O,2,0))</f>
        <v/>
      </c>
      <c r="C292" s="154" t="str">
        <f>IF($A292="","",VLOOKUP($A292,'Annex 2 EHV charges'!$A:$O,3,0))</f>
        <v/>
      </c>
      <c r="D292" s="153" t="str">
        <f>IF($A292="","",VLOOKUP($A292,'Annex 2 EHV charges'!$A:$O,7,0))</f>
        <v/>
      </c>
      <c r="E292" s="155" t="str">
        <f>IFERROR(IF(VLOOKUP($A292,'Annex 2 EHV charges'!$A:$O,8,FALSE)=0,"",VLOOKUP($A292,'Annex 2 EHV charges'!$A:$O,8,FALSE)),"")</f>
        <v/>
      </c>
      <c r="F292" s="156" t="str">
        <f>IFERROR(IF(VLOOKUP($A292,'Annex 2 EHV charges'!$A:$O,9,FALSE)=0,"",VLOOKUP($A292,'Annex 2 EHV charges'!$A:$O,9,FALSE)),"")</f>
        <v/>
      </c>
      <c r="G292" s="157" t="str">
        <f>IFERROR(IF(VLOOKUP($A292,'Annex 2 EHV charges'!$A:$O,10,FALSE)=0,"",VLOOKUP($A292,'Annex 2 EHV charges'!$A:$O,10,FALSE)),"")</f>
        <v/>
      </c>
      <c r="H292" s="157" t="str">
        <f>IFERROR(IF(VLOOKUP($A292,'Annex 2 EHV charges'!$A:$O,11,FALSE)=0,"",VLOOKUP($A292,'Annex 2 EHV charges'!$A:$O,11,FALSE)),"")</f>
        <v/>
      </c>
    </row>
    <row r="293" spans="1:8" x14ac:dyDescent="0.2">
      <c r="A293" s="153" t="str">
        <f t="array" ref="A293">IFERROR(INDEX('Annex 2 EHV charges'!$A$11:$A$302, MATCH(0, IF(ISBLANK('Annex 2 EHV charges'!$A$11:$A$302),1, COUNTIF(A$4:$A292, 'Annex 2 EHV charges'!$A$11:$A$302)), 0)),"")</f>
        <v/>
      </c>
      <c r="B293" s="153" t="str">
        <f>IF($A293="","",VLOOKUP($A293,'Annex 2 EHV charges'!$A:$O,2,0))</f>
        <v/>
      </c>
      <c r="C293" s="154" t="str">
        <f>IF($A293="","",VLOOKUP($A293,'Annex 2 EHV charges'!$A:$O,3,0))</f>
        <v/>
      </c>
      <c r="D293" s="153" t="str">
        <f>IF($A293="","",VLOOKUP($A293,'Annex 2 EHV charges'!$A:$O,7,0))</f>
        <v/>
      </c>
      <c r="E293" s="155" t="str">
        <f>IFERROR(IF(VLOOKUP($A293,'Annex 2 EHV charges'!$A:$O,8,FALSE)=0,"",VLOOKUP($A293,'Annex 2 EHV charges'!$A:$O,8,FALSE)),"")</f>
        <v/>
      </c>
      <c r="F293" s="156" t="str">
        <f>IFERROR(IF(VLOOKUP($A293,'Annex 2 EHV charges'!$A:$O,9,FALSE)=0,"",VLOOKUP($A293,'Annex 2 EHV charges'!$A:$O,9,FALSE)),"")</f>
        <v/>
      </c>
      <c r="G293" s="157" t="str">
        <f>IFERROR(IF(VLOOKUP($A293,'Annex 2 EHV charges'!$A:$O,10,FALSE)=0,"",VLOOKUP($A293,'Annex 2 EHV charges'!$A:$O,10,FALSE)),"")</f>
        <v/>
      </c>
      <c r="H293" s="157" t="str">
        <f>IFERROR(IF(VLOOKUP($A293,'Annex 2 EHV charges'!$A:$O,11,FALSE)=0,"",VLOOKUP($A293,'Annex 2 EHV charges'!$A:$O,11,FALSE)),"")</f>
        <v/>
      </c>
    </row>
    <row r="294" spans="1:8" x14ac:dyDescent="0.2">
      <c r="A294" s="153" t="str">
        <f t="array" ref="A294">IFERROR(INDEX('Annex 2 EHV charges'!$A$11:$A$302, MATCH(0, IF(ISBLANK('Annex 2 EHV charges'!$A$11:$A$302),1, COUNTIF(A$4:$A293, 'Annex 2 EHV charges'!$A$11:$A$302)), 0)),"")</f>
        <v/>
      </c>
      <c r="B294" s="153" t="str">
        <f>IF($A294="","",VLOOKUP($A294,'Annex 2 EHV charges'!$A:$O,2,0))</f>
        <v/>
      </c>
      <c r="C294" s="154" t="str">
        <f>IF($A294="","",VLOOKUP($A294,'Annex 2 EHV charges'!$A:$O,3,0))</f>
        <v/>
      </c>
      <c r="D294" s="153" t="str">
        <f>IF($A294="","",VLOOKUP($A294,'Annex 2 EHV charges'!$A:$O,7,0))</f>
        <v/>
      </c>
      <c r="E294" s="155" t="str">
        <f>IFERROR(IF(VLOOKUP($A294,'Annex 2 EHV charges'!$A:$O,8,FALSE)=0,"",VLOOKUP($A294,'Annex 2 EHV charges'!$A:$O,8,FALSE)),"")</f>
        <v/>
      </c>
      <c r="F294" s="156" t="str">
        <f>IFERROR(IF(VLOOKUP($A294,'Annex 2 EHV charges'!$A:$O,9,FALSE)=0,"",VLOOKUP($A294,'Annex 2 EHV charges'!$A:$O,9,FALSE)),"")</f>
        <v/>
      </c>
      <c r="G294" s="157" t="str">
        <f>IFERROR(IF(VLOOKUP($A294,'Annex 2 EHV charges'!$A:$O,10,FALSE)=0,"",VLOOKUP($A294,'Annex 2 EHV charges'!$A:$O,10,FALSE)),"")</f>
        <v/>
      </c>
      <c r="H294" s="157" t="str">
        <f>IFERROR(IF(VLOOKUP($A294,'Annex 2 EHV charges'!$A:$O,11,FALSE)=0,"",VLOOKUP($A294,'Annex 2 EHV charges'!$A:$O,11,FALSE)),"")</f>
        <v/>
      </c>
    </row>
    <row r="295" spans="1:8" x14ac:dyDescent="0.2">
      <c r="A295" s="153" t="str">
        <f t="array" ref="A295">IFERROR(INDEX('Annex 2 EHV charges'!$A$11:$A$302, MATCH(0, IF(ISBLANK('Annex 2 EHV charges'!$A$11:$A$302),1, COUNTIF(A$4:$A294, 'Annex 2 EHV charges'!$A$11:$A$302)), 0)),"")</f>
        <v/>
      </c>
      <c r="B295" s="153" t="str">
        <f>IF($A295="","",VLOOKUP($A295,'Annex 2 EHV charges'!$A:$O,2,0))</f>
        <v/>
      </c>
      <c r="C295" s="154" t="str">
        <f>IF($A295="","",VLOOKUP($A295,'Annex 2 EHV charges'!$A:$O,3,0))</f>
        <v/>
      </c>
      <c r="D295" s="153" t="str">
        <f>IF($A295="","",VLOOKUP($A295,'Annex 2 EHV charges'!$A:$O,7,0))</f>
        <v/>
      </c>
      <c r="E295" s="155" t="str">
        <f>IFERROR(IF(VLOOKUP($A295,'Annex 2 EHV charges'!$A:$O,8,FALSE)=0,"",VLOOKUP($A295,'Annex 2 EHV charges'!$A:$O,8,FALSE)),"")</f>
        <v/>
      </c>
      <c r="F295" s="156" t="str">
        <f>IFERROR(IF(VLOOKUP($A295,'Annex 2 EHV charges'!$A:$O,9,FALSE)=0,"",VLOOKUP($A295,'Annex 2 EHV charges'!$A:$O,9,FALSE)),"")</f>
        <v/>
      </c>
      <c r="G295" s="157" t="str">
        <f>IFERROR(IF(VLOOKUP($A295,'Annex 2 EHV charges'!$A:$O,10,FALSE)=0,"",VLOOKUP($A295,'Annex 2 EHV charges'!$A:$O,10,FALSE)),"")</f>
        <v/>
      </c>
      <c r="H295" s="157" t="str">
        <f>IFERROR(IF(VLOOKUP($A295,'Annex 2 EHV charges'!$A:$O,11,FALSE)=0,"",VLOOKUP($A295,'Annex 2 EHV charges'!$A:$O,11,FALSE)),"")</f>
        <v/>
      </c>
    </row>
    <row r="296" spans="1:8" x14ac:dyDescent="0.2">
      <c r="A296" s="153" t="str">
        <f t="array" ref="A296">IFERROR(INDEX('Annex 2 EHV charges'!$A$11:$A$302, MATCH(0, IF(ISBLANK('Annex 2 EHV charges'!$A$11:$A$302),1, COUNTIF(A$4:$A295, 'Annex 2 EHV charges'!$A$11:$A$302)), 0)),"")</f>
        <v/>
      </c>
      <c r="B296" s="153" t="str">
        <f>IF($A296="","",VLOOKUP($A296,'Annex 2 EHV charges'!$A:$O,2,0))</f>
        <v/>
      </c>
      <c r="C296" s="154" t="str">
        <f>IF($A296="","",VLOOKUP($A296,'Annex 2 EHV charges'!$A:$O,3,0))</f>
        <v/>
      </c>
      <c r="D296" s="153" t="str">
        <f>IF($A296="","",VLOOKUP($A296,'Annex 2 EHV charges'!$A:$O,7,0))</f>
        <v/>
      </c>
      <c r="E296" s="155" t="str">
        <f>IFERROR(IF(VLOOKUP($A296,'Annex 2 EHV charges'!$A:$O,8,FALSE)=0,"",VLOOKUP($A296,'Annex 2 EHV charges'!$A:$O,8,FALSE)),"")</f>
        <v/>
      </c>
      <c r="F296" s="156" t="str">
        <f>IFERROR(IF(VLOOKUP($A296,'Annex 2 EHV charges'!$A:$O,9,FALSE)=0,"",VLOOKUP($A296,'Annex 2 EHV charges'!$A:$O,9,FALSE)),"")</f>
        <v/>
      </c>
      <c r="G296" s="157" t="str">
        <f>IFERROR(IF(VLOOKUP($A296,'Annex 2 EHV charges'!$A:$O,10,FALSE)=0,"",VLOOKUP($A296,'Annex 2 EHV charges'!$A:$O,10,FALSE)),"")</f>
        <v/>
      </c>
      <c r="H296" s="157" t="str">
        <f>IFERROR(IF(VLOOKUP($A296,'Annex 2 EHV charges'!$A:$O,11,FALSE)=0,"",VLOOKUP($A296,'Annex 2 EHV charges'!$A:$O,11,FALSE)),"")</f>
        <v/>
      </c>
    </row>
    <row r="297" spans="1:8" x14ac:dyDescent="0.2">
      <c r="A297" s="153" t="str">
        <f t="array" ref="A297">IFERROR(INDEX('Annex 2 EHV charges'!$A$11:$A$302, MATCH(0, IF(ISBLANK('Annex 2 EHV charges'!$A$11:$A$302),1, COUNTIF(A$4:$A296, 'Annex 2 EHV charges'!$A$11:$A$302)), 0)),"")</f>
        <v/>
      </c>
      <c r="B297" s="153" t="str">
        <f>IF($A297="","",VLOOKUP($A297,'Annex 2 EHV charges'!$A:$O,2,0))</f>
        <v/>
      </c>
      <c r="C297" s="154" t="str">
        <f>IF($A297="","",VLOOKUP($A297,'Annex 2 EHV charges'!$A:$O,3,0))</f>
        <v/>
      </c>
      <c r="D297" s="153" t="str">
        <f>IF($A297="","",VLOOKUP($A297,'Annex 2 EHV charges'!$A:$O,7,0))</f>
        <v/>
      </c>
      <c r="E297" s="155" t="str">
        <f>IFERROR(IF(VLOOKUP($A297,'Annex 2 EHV charges'!$A:$O,8,FALSE)=0,"",VLOOKUP($A297,'Annex 2 EHV charges'!$A:$O,8,FALSE)),"")</f>
        <v/>
      </c>
      <c r="F297" s="156" t="str">
        <f>IFERROR(IF(VLOOKUP($A297,'Annex 2 EHV charges'!$A:$O,9,FALSE)=0,"",VLOOKUP($A297,'Annex 2 EHV charges'!$A:$O,9,FALSE)),"")</f>
        <v/>
      </c>
      <c r="G297" s="157" t="str">
        <f>IFERROR(IF(VLOOKUP($A297,'Annex 2 EHV charges'!$A:$O,10,FALSE)=0,"",VLOOKUP($A297,'Annex 2 EHV charges'!$A:$O,10,FALSE)),"")</f>
        <v/>
      </c>
      <c r="H297" s="157" t="str">
        <f>IFERROR(IF(VLOOKUP($A297,'Annex 2 EHV charges'!$A:$O,11,FALSE)=0,"",VLOOKUP($A297,'Annex 2 EHV charges'!$A:$O,11,FALSE)),"")</f>
        <v/>
      </c>
    </row>
    <row r="298" spans="1:8" x14ac:dyDescent="0.2">
      <c r="A298" s="153" t="str">
        <f t="array" ref="A298">IFERROR(INDEX('Annex 2 EHV charges'!$A$11:$A$302, MATCH(0, IF(ISBLANK('Annex 2 EHV charges'!$A$11:$A$302),1, COUNTIF(A$4:$A297, 'Annex 2 EHV charges'!$A$11:$A$302)), 0)),"")</f>
        <v/>
      </c>
      <c r="B298" s="153" t="str">
        <f>IF($A298="","",VLOOKUP($A298,'Annex 2 EHV charges'!$A:$O,2,0))</f>
        <v/>
      </c>
      <c r="C298" s="154" t="str">
        <f>IF($A298="","",VLOOKUP($A298,'Annex 2 EHV charges'!$A:$O,3,0))</f>
        <v/>
      </c>
      <c r="D298" s="153" t="str">
        <f>IF($A298="","",VLOOKUP($A298,'Annex 2 EHV charges'!$A:$O,7,0))</f>
        <v/>
      </c>
      <c r="E298" s="155" t="str">
        <f>IFERROR(IF(VLOOKUP($A298,'Annex 2 EHV charges'!$A:$O,8,FALSE)=0,"",VLOOKUP($A298,'Annex 2 EHV charges'!$A:$O,8,FALSE)),"")</f>
        <v/>
      </c>
      <c r="F298" s="156" t="str">
        <f>IFERROR(IF(VLOOKUP($A298,'Annex 2 EHV charges'!$A:$O,9,FALSE)=0,"",VLOOKUP($A298,'Annex 2 EHV charges'!$A:$O,9,FALSE)),"")</f>
        <v/>
      </c>
      <c r="G298" s="157" t="str">
        <f>IFERROR(IF(VLOOKUP($A298,'Annex 2 EHV charges'!$A:$O,10,FALSE)=0,"",VLOOKUP($A298,'Annex 2 EHV charges'!$A:$O,10,FALSE)),"")</f>
        <v/>
      </c>
      <c r="H298" s="157" t="str">
        <f>IFERROR(IF(VLOOKUP($A298,'Annex 2 EHV charges'!$A:$O,11,FALSE)=0,"",VLOOKUP($A298,'Annex 2 EHV charges'!$A:$O,11,FALSE)),"")</f>
        <v/>
      </c>
    </row>
    <row r="299" spans="1:8" x14ac:dyDescent="0.2">
      <c r="A299" s="153" t="str">
        <f t="array" ref="A299">IFERROR(INDEX('Annex 2 EHV charges'!$A$11:$A$302, MATCH(0, IF(ISBLANK('Annex 2 EHV charges'!$A$11:$A$302),1, COUNTIF(A$4:$A298, 'Annex 2 EHV charges'!$A$11:$A$302)), 0)),"")</f>
        <v/>
      </c>
      <c r="B299" s="153" t="str">
        <f>IF($A299="","",VLOOKUP($A299,'Annex 2 EHV charges'!$A:$O,2,0))</f>
        <v/>
      </c>
      <c r="C299" s="154" t="str">
        <f>IF($A299="","",VLOOKUP($A299,'Annex 2 EHV charges'!$A:$O,3,0))</f>
        <v/>
      </c>
      <c r="D299" s="153" t="str">
        <f>IF($A299="","",VLOOKUP($A299,'Annex 2 EHV charges'!$A:$O,7,0))</f>
        <v/>
      </c>
      <c r="E299" s="155" t="str">
        <f>IFERROR(IF(VLOOKUP($A299,'Annex 2 EHV charges'!$A:$O,8,FALSE)=0,"",VLOOKUP($A299,'Annex 2 EHV charges'!$A:$O,8,FALSE)),"")</f>
        <v/>
      </c>
      <c r="F299" s="156" t="str">
        <f>IFERROR(IF(VLOOKUP($A299,'Annex 2 EHV charges'!$A:$O,9,FALSE)=0,"",VLOOKUP($A299,'Annex 2 EHV charges'!$A:$O,9,FALSE)),"")</f>
        <v/>
      </c>
      <c r="G299" s="157" t="str">
        <f>IFERROR(IF(VLOOKUP($A299,'Annex 2 EHV charges'!$A:$O,10,FALSE)=0,"",VLOOKUP($A299,'Annex 2 EHV charges'!$A:$O,10,FALSE)),"")</f>
        <v/>
      </c>
      <c r="H299" s="157" t="str">
        <f>IFERROR(IF(VLOOKUP($A299,'Annex 2 EHV charges'!$A:$O,11,FALSE)=0,"",VLOOKUP($A299,'Annex 2 EHV charges'!$A:$O,11,FALSE)),"")</f>
        <v/>
      </c>
    </row>
    <row r="300" spans="1:8" x14ac:dyDescent="0.2">
      <c r="A300" s="153" t="str">
        <f t="array" ref="A300">IFERROR(INDEX('Annex 2 EHV charges'!$A$11:$A$302, MATCH(0, IF(ISBLANK('Annex 2 EHV charges'!$A$11:$A$302),1, COUNTIF(A$4:$A299, 'Annex 2 EHV charges'!$A$11:$A$302)), 0)),"")</f>
        <v/>
      </c>
      <c r="B300" s="153" t="str">
        <f>IF($A300="","",VLOOKUP($A300,'Annex 2 EHV charges'!$A:$O,2,0))</f>
        <v/>
      </c>
      <c r="C300" s="154" t="str">
        <f>IF($A300="","",VLOOKUP($A300,'Annex 2 EHV charges'!$A:$O,3,0))</f>
        <v/>
      </c>
      <c r="D300" s="153" t="str">
        <f>IF($A300="","",VLOOKUP($A300,'Annex 2 EHV charges'!$A:$O,7,0))</f>
        <v/>
      </c>
      <c r="E300" s="155" t="str">
        <f>IFERROR(IF(VLOOKUP($A300,'Annex 2 EHV charges'!$A:$O,8,FALSE)=0,"",VLOOKUP($A300,'Annex 2 EHV charges'!$A:$O,8,FALSE)),"")</f>
        <v/>
      </c>
      <c r="F300" s="156" t="str">
        <f>IFERROR(IF(VLOOKUP($A300,'Annex 2 EHV charges'!$A:$O,9,FALSE)=0,"",VLOOKUP($A300,'Annex 2 EHV charges'!$A:$O,9,FALSE)),"")</f>
        <v/>
      </c>
      <c r="G300" s="157" t="str">
        <f>IFERROR(IF(VLOOKUP($A300,'Annex 2 EHV charges'!$A:$O,10,FALSE)=0,"",VLOOKUP($A300,'Annex 2 EHV charges'!$A:$O,10,FALSE)),"")</f>
        <v/>
      </c>
      <c r="H300" s="157" t="str">
        <f>IFERROR(IF(VLOOKUP($A300,'Annex 2 EHV charges'!$A:$O,11,FALSE)=0,"",VLOOKUP($A300,'Annex 2 EHV charges'!$A:$O,11,FALSE)),"")</f>
        <v/>
      </c>
    </row>
    <row r="301" spans="1:8" x14ac:dyDescent="0.2">
      <c r="A301" s="153" t="str">
        <f t="array" ref="A301">IFERROR(INDEX('Annex 2 EHV charges'!$A$11:$A$302, MATCH(0, IF(ISBLANK('Annex 2 EHV charges'!$A$11:$A$302),1, COUNTIF(A$4:$A300, 'Annex 2 EHV charges'!$A$11:$A$302)), 0)),"")</f>
        <v/>
      </c>
      <c r="B301" s="153" t="str">
        <f>IF($A301="","",VLOOKUP($A301,'Annex 2 EHV charges'!$A:$O,2,0))</f>
        <v/>
      </c>
      <c r="C301" s="154" t="str">
        <f>IF($A301="","",VLOOKUP($A301,'Annex 2 EHV charges'!$A:$O,3,0))</f>
        <v/>
      </c>
      <c r="D301" s="153" t="str">
        <f>IF($A301="","",VLOOKUP($A301,'Annex 2 EHV charges'!$A:$O,7,0))</f>
        <v/>
      </c>
      <c r="E301" s="155" t="str">
        <f>IFERROR(IF(VLOOKUP($A301,'Annex 2 EHV charges'!$A:$O,8,FALSE)=0,"",VLOOKUP($A301,'Annex 2 EHV charges'!$A:$O,8,FALSE)),"")</f>
        <v/>
      </c>
      <c r="F301" s="156" t="str">
        <f>IFERROR(IF(VLOOKUP($A301,'Annex 2 EHV charges'!$A:$O,9,FALSE)=0,"",VLOOKUP($A301,'Annex 2 EHV charges'!$A:$O,9,FALSE)),"")</f>
        <v/>
      </c>
      <c r="G301" s="157" t="str">
        <f>IFERROR(IF(VLOOKUP($A301,'Annex 2 EHV charges'!$A:$O,10,FALSE)=0,"",VLOOKUP($A301,'Annex 2 EHV charges'!$A:$O,10,FALSE)),"")</f>
        <v/>
      </c>
      <c r="H301" s="157" t="str">
        <f>IFERROR(IF(VLOOKUP($A301,'Annex 2 EHV charges'!$A:$O,11,FALSE)=0,"",VLOOKUP($A301,'Annex 2 EHV charges'!$A:$O,11,FALSE)),"")</f>
        <v/>
      </c>
    </row>
    <row r="302" spans="1:8" x14ac:dyDescent="0.2">
      <c r="A302" s="153" t="str">
        <f t="array" ref="A302">IFERROR(INDEX('Annex 2 EHV charges'!$A$11:$A$302, MATCH(0, IF(ISBLANK('Annex 2 EHV charges'!$A$11:$A$302),1, COUNTIF(A$4:$A301, 'Annex 2 EHV charges'!$A$11:$A$302)), 0)),"")</f>
        <v/>
      </c>
      <c r="B302" s="153" t="str">
        <f>IF($A302="","",VLOOKUP($A302,'Annex 2 EHV charges'!$A:$O,2,0))</f>
        <v/>
      </c>
      <c r="C302" s="154" t="str">
        <f>IF($A302="","",VLOOKUP($A302,'Annex 2 EHV charges'!$A:$O,3,0))</f>
        <v/>
      </c>
      <c r="D302" s="153" t="str">
        <f>IF($A302="","",VLOOKUP($A302,'Annex 2 EHV charges'!$A:$O,7,0))</f>
        <v/>
      </c>
      <c r="E302" s="155" t="str">
        <f>IFERROR(IF(VLOOKUP($A302,'Annex 2 EHV charges'!$A:$O,8,FALSE)=0,"",VLOOKUP($A302,'Annex 2 EHV charges'!$A:$O,8,FALSE)),"")</f>
        <v/>
      </c>
      <c r="F302" s="156" t="str">
        <f>IFERROR(IF(VLOOKUP($A302,'Annex 2 EHV charges'!$A:$O,9,FALSE)=0,"",VLOOKUP($A302,'Annex 2 EHV charges'!$A:$O,9,FALSE)),"")</f>
        <v/>
      </c>
      <c r="G302" s="157" t="str">
        <f>IFERROR(IF(VLOOKUP($A302,'Annex 2 EHV charges'!$A:$O,10,FALSE)=0,"",VLOOKUP($A302,'Annex 2 EHV charges'!$A:$O,10,FALSE)),"")</f>
        <v/>
      </c>
      <c r="H302" s="157" t="str">
        <f>IFERROR(IF(VLOOKUP($A302,'Annex 2 EHV charges'!$A:$O,11,FALSE)=0,"",VLOOKUP($A302,'Annex 2 EHV charges'!$A:$O,11,FALSE)),"")</f>
        <v/>
      </c>
    </row>
    <row r="303" spans="1:8" x14ac:dyDescent="0.2">
      <c r="A303" s="153" t="str">
        <f t="array" ref="A303">IFERROR(INDEX('Annex 2 EHV charges'!$A$11:$A$302, MATCH(0, IF(ISBLANK('Annex 2 EHV charges'!$A$11:$A$302),1, COUNTIF(A$4:$A302, 'Annex 2 EHV charges'!$A$11:$A$302)), 0)),"")</f>
        <v/>
      </c>
      <c r="B303" s="153" t="str">
        <f>IF($A303="","",VLOOKUP($A303,'Annex 2 EHV charges'!$A:$O,2,0))</f>
        <v/>
      </c>
      <c r="C303" s="154" t="str">
        <f>IF($A303="","",VLOOKUP($A303,'Annex 2 EHV charges'!$A:$O,3,0))</f>
        <v/>
      </c>
      <c r="D303" s="153" t="str">
        <f>IF($A303="","",VLOOKUP($A303,'Annex 2 EHV charges'!$A:$O,7,0))</f>
        <v/>
      </c>
      <c r="E303" s="155" t="str">
        <f>IFERROR(IF(VLOOKUP($A303,'Annex 2 EHV charges'!$A:$O,8,FALSE)=0,"",VLOOKUP($A303,'Annex 2 EHV charges'!$A:$O,8,FALSE)),"")</f>
        <v/>
      </c>
      <c r="F303" s="156" t="str">
        <f>IFERROR(IF(VLOOKUP($A303,'Annex 2 EHV charges'!$A:$O,9,FALSE)=0,"",VLOOKUP($A303,'Annex 2 EHV charges'!$A:$O,9,FALSE)),"")</f>
        <v/>
      </c>
      <c r="G303" s="157" t="str">
        <f>IFERROR(IF(VLOOKUP($A303,'Annex 2 EHV charges'!$A:$O,10,FALSE)=0,"",VLOOKUP($A303,'Annex 2 EHV charges'!$A:$O,10,FALSE)),"")</f>
        <v/>
      </c>
      <c r="H303" s="157" t="str">
        <f>IFERROR(IF(VLOOKUP($A303,'Annex 2 EHV charges'!$A:$O,11,FALSE)=0,"",VLOOKUP($A303,'Annex 2 EHV charges'!$A:$O,11,FALSE)),"")</f>
        <v/>
      </c>
    </row>
    <row r="304" spans="1:8" x14ac:dyDescent="0.2">
      <c r="A304" s="153" t="str">
        <f t="array" ref="A304">IFERROR(INDEX('Annex 2 EHV charges'!$A$11:$A$302, MATCH(0, IF(ISBLANK('Annex 2 EHV charges'!$A$11:$A$302),1, COUNTIF(A$4:$A303, 'Annex 2 EHV charges'!$A$11:$A$302)), 0)),"")</f>
        <v/>
      </c>
      <c r="B304" s="153" t="str">
        <f>IF($A304="","",VLOOKUP($A304,'Annex 2 EHV charges'!$A:$O,2,0))</f>
        <v/>
      </c>
      <c r="C304" s="154" t="str">
        <f>IF($A304="","",VLOOKUP($A304,'Annex 2 EHV charges'!$A:$O,3,0))</f>
        <v/>
      </c>
      <c r="D304" s="153" t="str">
        <f>IF($A304="","",VLOOKUP($A304,'Annex 2 EHV charges'!$A:$O,7,0))</f>
        <v/>
      </c>
      <c r="E304" s="155" t="str">
        <f>IFERROR(IF(VLOOKUP($A304,'Annex 2 EHV charges'!$A:$O,8,FALSE)=0,"",VLOOKUP($A304,'Annex 2 EHV charges'!$A:$O,8,FALSE)),"")</f>
        <v/>
      </c>
      <c r="F304" s="156" t="str">
        <f>IFERROR(IF(VLOOKUP($A304,'Annex 2 EHV charges'!$A:$O,9,FALSE)=0,"",VLOOKUP($A304,'Annex 2 EHV charges'!$A:$O,9,FALSE)),"")</f>
        <v/>
      </c>
      <c r="G304" s="157" t="str">
        <f>IFERROR(IF(VLOOKUP($A304,'Annex 2 EHV charges'!$A:$O,10,FALSE)=0,"",VLOOKUP($A304,'Annex 2 EHV charges'!$A:$O,10,FALSE)),"")</f>
        <v/>
      </c>
      <c r="H304" s="157" t="str">
        <f>IFERROR(IF(VLOOKUP($A304,'Annex 2 EHV charges'!$A:$O,11,FALSE)=0,"",VLOOKUP($A304,'Annex 2 EHV charges'!$A:$O,11,FALSE)),"")</f>
        <v/>
      </c>
    </row>
    <row r="305" spans="1:8" x14ac:dyDescent="0.2">
      <c r="A305" s="153" t="str">
        <f t="array" ref="A305">IFERROR(INDEX('Annex 2 EHV charges'!$A$11:$A$302, MATCH(0, IF(ISBLANK('Annex 2 EHV charges'!$A$11:$A$302),1, COUNTIF(A$4:$A304, 'Annex 2 EHV charges'!$A$11:$A$302)), 0)),"")</f>
        <v/>
      </c>
      <c r="B305" s="153" t="str">
        <f>IF($A305="","",VLOOKUP($A305,'Annex 2 EHV charges'!$A:$O,2,0))</f>
        <v/>
      </c>
      <c r="C305" s="154" t="str">
        <f>IF($A305="","",VLOOKUP($A305,'Annex 2 EHV charges'!$A:$O,3,0))</f>
        <v/>
      </c>
      <c r="D305" s="153" t="str">
        <f>IF($A305="","",VLOOKUP($A305,'Annex 2 EHV charges'!$A:$O,7,0))</f>
        <v/>
      </c>
      <c r="E305" s="155" t="str">
        <f>IFERROR(IF(VLOOKUP($A305,'Annex 2 EHV charges'!$A:$O,8,FALSE)=0,"",VLOOKUP($A305,'Annex 2 EHV charges'!$A:$O,8,FALSE)),"")</f>
        <v/>
      </c>
      <c r="F305" s="156" t="str">
        <f>IFERROR(IF(VLOOKUP($A305,'Annex 2 EHV charges'!$A:$O,9,FALSE)=0,"",VLOOKUP($A305,'Annex 2 EHV charges'!$A:$O,9,FALSE)),"")</f>
        <v/>
      </c>
      <c r="G305" s="157" t="str">
        <f>IFERROR(IF(VLOOKUP($A305,'Annex 2 EHV charges'!$A:$O,10,FALSE)=0,"",VLOOKUP($A305,'Annex 2 EHV charges'!$A:$O,10,FALSE)),"")</f>
        <v/>
      </c>
      <c r="H305" s="157" t="str">
        <f>IFERROR(IF(VLOOKUP($A305,'Annex 2 EHV charges'!$A:$O,11,FALSE)=0,"",VLOOKUP($A305,'Annex 2 EHV charges'!$A:$O,11,FALSE)),"")</f>
        <v/>
      </c>
    </row>
    <row r="306" spans="1:8" x14ac:dyDescent="0.2">
      <c r="A306" s="153" t="str">
        <f t="array" ref="A306">IFERROR(INDEX('Annex 2 EHV charges'!$A$11:$A$302, MATCH(0, IF(ISBLANK('Annex 2 EHV charges'!$A$11:$A$302),1, COUNTIF(A$4:$A305, 'Annex 2 EHV charges'!$A$11:$A$302)), 0)),"")</f>
        <v/>
      </c>
      <c r="B306" s="153" t="str">
        <f>IF($A306="","",VLOOKUP($A306,'Annex 2 EHV charges'!$A:$O,2,0))</f>
        <v/>
      </c>
      <c r="C306" s="154" t="str">
        <f>IF($A306="","",VLOOKUP($A306,'Annex 2 EHV charges'!$A:$O,3,0))</f>
        <v/>
      </c>
      <c r="D306" s="153" t="str">
        <f>IF($A306="","",VLOOKUP($A306,'Annex 2 EHV charges'!$A:$O,7,0))</f>
        <v/>
      </c>
      <c r="E306" s="155" t="str">
        <f>IFERROR(IF(VLOOKUP($A306,'Annex 2 EHV charges'!$A:$O,8,FALSE)=0,"",VLOOKUP($A306,'Annex 2 EHV charges'!$A:$O,8,FALSE)),"")</f>
        <v/>
      </c>
      <c r="F306" s="156" t="str">
        <f>IFERROR(IF(VLOOKUP($A306,'Annex 2 EHV charges'!$A:$O,9,FALSE)=0,"",VLOOKUP($A306,'Annex 2 EHV charges'!$A:$O,9,FALSE)),"")</f>
        <v/>
      </c>
      <c r="G306" s="157" t="str">
        <f>IFERROR(IF(VLOOKUP($A306,'Annex 2 EHV charges'!$A:$O,10,FALSE)=0,"",VLOOKUP($A306,'Annex 2 EHV charges'!$A:$O,10,FALSE)),"")</f>
        <v/>
      </c>
      <c r="H306" s="157" t="str">
        <f>IFERROR(IF(VLOOKUP($A306,'Annex 2 EHV charges'!$A:$O,11,FALSE)=0,"",VLOOKUP($A306,'Annex 2 EHV charges'!$A:$O,11,FALSE)),"")</f>
        <v/>
      </c>
    </row>
    <row r="307" spans="1:8" x14ac:dyDescent="0.2">
      <c r="A307" s="153" t="str">
        <f t="array" ref="A307">IFERROR(INDEX('Annex 2 EHV charges'!$A$11:$A$302, MATCH(0, IF(ISBLANK('Annex 2 EHV charges'!$A$11:$A$302),1, COUNTIF(A$4:$A306, 'Annex 2 EHV charges'!$A$11:$A$302)), 0)),"")</f>
        <v/>
      </c>
      <c r="B307" s="153" t="str">
        <f>IF($A307="","",VLOOKUP($A307,'Annex 2 EHV charges'!$A:$O,2,0))</f>
        <v/>
      </c>
      <c r="C307" s="154" t="str">
        <f>IF($A307="","",VLOOKUP($A307,'Annex 2 EHV charges'!$A:$O,3,0))</f>
        <v/>
      </c>
      <c r="D307" s="153" t="str">
        <f>IF($A307="","",VLOOKUP($A307,'Annex 2 EHV charges'!$A:$O,7,0))</f>
        <v/>
      </c>
      <c r="E307" s="155" t="str">
        <f>IFERROR(IF(VLOOKUP($A307,'Annex 2 EHV charges'!$A:$O,8,FALSE)=0,"",VLOOKUP($A307,'Annex 2 EHV charges'!$A:$O,8,FALSE)),"")</f>
        <v/>
      </c>
      <c r="F307" s="156" t="str">
        <f>IFERROR(IF(VLOOKUP($A307,'Annex 2 EHV charges'!$A:$O,9,FALSE)=0,"",VLOOKUP($A307,'Annex 2 EHV charges'!$A:$O,9,FALSE)),"")</f>
        <v/>
      </c>
      <c r="G307" s="157" t="str">
        <f>IFERROR(IF(VLOOKUP($A307,'Annex 2 EHV charges'!$A:$O,10,FALSE)=0,"",VLOOKUP($A307,'Annex 2 EHV charges'!$A:$O,10,FALSE)),"")</f>
        <v/>
      </c>
      <c r="H307" s="157" t="str">
        <f>IFERROR(IF(VLOOKUP($A307,'Annex 2 EHV charges'!$A:$O,11,FALSE)=0,"",VLOOKUP($A307,'Annex 2 EHV charges'!$A:$O,11,FALSE)),"")</f>
        <v/>
      </c>
    </row>
    <row r="308" spans="1:8" x14ac:dyDescent="0.2">
      <c r="A308" s="153" t="str">
        <f t="array" ref="A308">IFERROR(INDEX('Annex 2 EHV charges'!$A$11:$A$302, MATCH(0, IF(ISBLANK('Annex 2 EHV charges'!$A$11:$A$302),1, COUNTIF(A$4:$A307, 'Annex 2 EHV charges'!$A$11:$A$302)), 0)),"")</f>
        <v/>
      </c>
      <c r="B308" s="153" t="str">
        <f>IF($A308="","",VLOOKUP($A308,'Annex 2 EHV charges'!$A:$O,2,0))</f>
        <v/>
      </c>
      <c r="C308" s="154" t="str">
        <f>IF($A308="","",VLOOKUP($A308,'Annex 2 EHV charges'!$A:$O,3,0))</f>
        <v/>
      </c>
      <c r="D308" s="153" t="str">
        <f>IF($A308="","",VLOOKUP($A308,'Annex 2 EHV charges'!$A:$O,7,0))</f>
        <v/>
      </c>
      <c r="E308" s="155" t="str">
        <f>IFERROR(IF(VLOOKUP($A308,'Annex 2 EHV charges'!$A:$O,8,FALSE)=0,"",VLOOKUP($A308,'Annex 2 EHV charges'!$A:$O,8,FALSE)),"")</f>
        <v/>
      </c>
      <c r="F308" s="156" t="str">
        <f>IFERROR(IF(VLOOKUP($A308,'Annex 2 EHV charges'!$A:$O,9,FALSE)=0,"",VLOOKUP($A308,'Annex 2 EHV charges'!$A:$O,9,FALSE)),"")</f>
        <v/>
      </c>
      <c r="G308" s="157" t="str">
        <f>IFERROR(IF(VLOOKUP($A308,'Annex 2 EHV charges'!$A:$O,10,FALSE)=0,"",VLOOKUP($A308,'Annex 2 EHV charges'!$A:$O,10,FALSE)),"")</f>
        <v/>
      </c>
      <c r="H308" s="157" t="str">
        <f>IFERROR(IF(VLOOKUP($A308,'Annex 2 EHV charges'!$A:$O,11,FALSE)=0,"",VLOOKUP($A308,'Annex 2 EHV charges'!$A:$O,11,FALSE)),"")</f>
        <v/>
      </c>
    </row>
    <row r="309" spans="1:8" x14ac:dyDescent="0.2">
      <c r="A309" s="153" t="str">
        <f t="array" ref="A309">IFERROR(INDEX('Annex 2 EHV charges'!$A$11:$A$302, MATCH(0, IF(ISBLANK('Annex 2 EHV charges'!$A$11:$A$302),1, COUNTIF(A$4:$A308, 'Annex 2 EHV charges'!$A$11:$A$302)), 0)),"")</f>
        <v/>
      </c>
      <c r="B309" s="153" t="str">
        <f>IF($A309="","",VLOOKUP($A309,'Annex 2 EHV charges'!$A:$O,2,0))</f>
        <v/>
      </c>
      <c r="C309" s="154" t="str">
        <f>IF($A309="","",VLOOKUP($A309,'Annex 2 EHV charges'!$A:$O,3,0))</f>
        <v/>
      </c>
      <c r="D309" s="153" t="str">
        <f>IF($A309="","",VLOOKUP($A309,'Annex 2 EHV charges'!$A:$O,7,0))</f>
        <v/>
      </c>
      <c r="E309" s="155" t="str">
        <f>IFERROR(IF(VLOOKUP($A309,'Annex 2 EHV charges'!$A:$O,8,FALSE)=0,"",VLOOKUP($A309,'Annex 2 EHV charges'!$A:$O,8,FALSE)),"")</f>
        <v/>
      </c>
      <c r="F309" s="156" t="str">
        <f>IFERROR(IF(VLOOKUP($A309,'Annex 2 EHV charges'!$A:$O,9,FALSE)=0,"",VLOOKUP($A309,'Annex 2 EHV charges'!$A:$O,9,FALSE)),"")</f>
        <v/>
      </c>
      <c r="G309" s="157" t="str">
        <f>IFERROR(IF(VLOOKUP($A309,'Annex 2 EHV charges'!$A:$O,10,FALSE)=0,"",VLOOKUP($A309,'Annex 2 EHV charges'!$A:$O,10,FALSE)),"")</f>
        <v/>
      </c>
      <c r="H309" s="157" t="str">
        <f>IFERROR(IF(VLOOKUP($A309,'Annex 2 EHV charges'!$A:$O,11,FALSE)=0,"",VLOOKUP($A309,'Annex 2 EHV charges'!$A:$O,11,FALSE)),"")</f>
        <v/>
      </c>
    </row>
    <row r="310" spans="1:8" x14ac:dyDescent="0.2">
      <c r="A310" s="153" t="str">
        <f t="array" ref="A310">IFERROR(INDEX('Annex 2 EHV charges'!$A$11:$A$302, MATCH(0, IF(ISBLANK('Annex 2 EHV charges'!$A$11:$A$302),1, COUNTIF(A$4:$A309, 'Annex 2 EHV charges'!$A$11:$A$302)), 0)),"")</f>
        <v/>
      </c>
      <c r="B310" s="153" t="str">
        <f>IF($A310="","",VLOOKUP($A310,'Annex 2 EHV charges'!$A:$O,2,0))</f>
        <v/>
      </c>
      <c r="C310" s="154" t="str">
        <f>IF($A310="","",VLOOKUP($A310,'Annex 2 EHV charges'!$A:$O,3,0))</f>
        <v/>
      </c>
      <c r="D310" s="153" t="str">
        <f>IF($A310="","",VLOOKUP($A310,'Annex 2 EHV charges'!$A:$O,7,0))</f>
        <v/>
      </c>
      <c r="E310" s="155" t="str">
        <f>IFERROR(IF(VLOOKUP($A310,'Annex 2 EHV charges'!$A:$O,8,FALSE)=0,"",VLOOKUP($A310,'Annex 2 EHV charges'!$A:$O,8,FALSE)),"")</f>
        <v/>
      </c>
      <c r="F310" s="156" t="str">
        <f>IFERROR(IF(VLOOKUP($A310,'Annex 2 EHV charges'!$A:$O,9,FALSE)=0,"",VLOOKUP($A310,'Annex 2 EHV charges'!$A:$O,9,FALSE)),"")</f>
        <v/>
      </c>
      <c r="G310" s="157" t="str">
        <f>IFERROR(IF(VLOOKUP($A310,'Annex 2 EHV charges'!$A:$O,10,FALSE)=0,"",VLOOKUP($A310,'Annex 2 EHV charges'!$A:$O,10,FALSE)),"")</f>
        <v/>
      </c>
      <c r="H310" s="157" t="str">
        <f>IFERROR(IF(VLOOKUP($A310,'Annex 2 EHV charges'!$A:$O,11,FALSE)=0,"",VLOOKUP($A310,'Annex 2 EHV charges'!$A:$O,11,FALSE)),"")</f>
        <v/>
      </c>
    </row>
    <row r="311" spans="1:8" x14ac:dyDescent="0.2">
      <c r="A311" s="153" t="str">
        <f t="array" ref="A311">IFERROR(INDEX('Annex 2 EHV charges'!$A$11:$A$302, MATCH(0, IF(ISBLANK('Annex 2 EHV charges'!$A$11:$A$302),1, COUNTIF(A$4:$A310, 'Annex 2 EHV charges'!$A$11:$A$302)), 0)),"")</f>
        <v/>
      </c>
      <c r="B311" s="153" t="str">
        <f>IF($A311="","",VLOOKUP($A311,'Annex 2 EHV charges'!$A:$O,2,0))</f>
        <v/>
      </c>
      <c r="C311" s="154" t="str">
        <f>IF($A311="","",VLOOKUP($A311,'Annex 2 EHV charges'!$A:$O,3,0))</f>
        <v/>
      </c>
      <c r="D311" s="153" t="str">
        <f>IF($A311="","",VLOOKUP($A311,'Annex 2 EHV charges'!$A:$O,7,0))</f>
        <v/>
      </c>
      <c r="E311" s="155" t="str">
        <f>IFERROR(IF(VLOOKUP($A311,'Annex 2 EHV charges'!$A:$O,8,FALSE)=0,"",VLOOKUP($A311,'Annex 2 EHV charges'!$A:$O,8,FALSE)),"")</f>
        <v/>
      </c>
      <c r="F311" s="156" t="str">
        <f>IFERROR(IF(VLOOKUP($A311,'Annex 2 EHV charges'!$A:$O,9,FALSE)=0,"",VLOOKUP($A311,'Annex 2 EHV charges'!$A:$O,9,FALSE)),"")</f>
        <v/>
      </c>
      <c r="G311" s="157" t="str">
        <f>IFERROR(IF(VLOOKUP($A311,'Annex 2 EHV charges'!$A:$O,10,FALSE)=0,"",VLOOKUP($A311,'Annex 2 EHV charges'!$A:$O,10,FALSE)),"")</f>
        <v/>
      </c>
      <c r="H311" s="157" t="str">
        <f>IFERROR(IF(VLOOKUP($A311,'Annex 2 EHV charges'!$A:$O,11,FALSE)=0,"",VLOOKUP($A311,'Annex 2 EHV charges'!$A:$O,11,FALSE)),"")</f>
        <v/>
      </c>
    </row>
    <row r="312" spans="1:8" x14ac:dyDescent="0.2">
      <c r="A312" s="153" t="str">
        <f t="array" ref="A312">IFERROR(INDEX('Annex 2 EHV charges'!$A$11:$A$302, MATCH(0, IF(ISBLANK('Annex 2 EHV charges'!$A$11:$A$302),1, COUNTIF(A$4:$A311, 'Annex 2 EHV charges'!$A$11:$A$302)), 0)),"")</f>
        <v/>
      </c>
      <c r="B312" s="153" t="str">
        <f>IF($A312="","",VLOOKUP($A312,'Annex 2 EHV charges'!$A:$O,2,0))</f>
        <v/>
      </c>
      <c r="C312" s="154" t="str">
        <f>IF($A312="","",VLOOKUP($A312,'Annex 2 EHV charges'!$A:$O,3,0))</f>
        <v/>
      </c>
      <c r="D312" s="153" t="str">
        <f>IF($A312="","",VLOOKUP($A312,'Annex 2 EHV charges'!$A:$O,7,0))</f>
        <v/>
      </c>
      <c r="E312" s="155" t="str">
        <f>IFERROR(IF(VLOOKUP($A312,'Annex 2 EHV charges'!$A:$O,8,FALSE)=0,"",VLOOKUP($A312,'Annex 2 EHV charges'!$A:$O,8,FALSE)),"")</f>
        <v/>
      </c>
      <c r="F312" s="156" t="str">
        <f>IFERROR(IF(VLOOKUP($A312,'Annex 2 EHV charges'!$A:$O,9,FALSE)=0,"",VLOOKUP($A312,'Annex 2 EHV charges'!$A:$O,9,FALSE)),"")</f>
        <v/>
      </c>
      <c r="G312" s="157" t="str">
        <f>IFERROR(IF(VLOOKUP($A312,'Annex 2 EHV charges'!$A:$O,10,FALSE)=0,"",VLOOKUP($A312,'Annex 2 EHV charges'!$A:$O,10,FALSE)),"")</f>
        <v/>
      </c>
      <c r="H312" s="157" t="str">
        <f>IFERROR(IF(VLOOKUP($A312,'Annex 2 EHV charges'!$A:$O,11,FALSE)=0,"",VLOOKUP($A312,'Annex 2 EHV charges'!$A:$O,11,FALSE)),"")</f>
        <v/>
      </c>
    </row>
    <row r="313" spans="1:8" x14ac:dyDescent="0.2">
      <c r="A313" s="153" t="str">
        <f t="array" ref="A313">IFERROR(INDEX('Annex 2 EHV charges'!$A$11:$A$302, MATCH(0, IF(ISBLANK('Annex 2 EHV charges'!$A$11:$A$302),1, COUNTIF(A$4:$A312, 'Annex 2 EHV charges'!$A$11:$A$302)), 0)),"")</f>
        <v/>
      </c>
      <c r="B313" s="153" t="str">
        <f>IF($A313="","",VLOOKUP($A313,'Annex 2 EHV charges'!$A:$O,2,0))</f>
        <v/>
      </c>
      <c r="C313" s="154" t="str">
        <f>IF($A313="","",VLOOKUP($A313,'Annex 2 EHV charges'!$A:$O,3,0))</f>
        <v/>
      </c>
      <c r="D313" s="153" t="str">
        <f>IF($A313="","",VLOOKUP($A313,'Annex 2 EHV charges'!$A:$O,7,0))</f>
        <v/>
      </c>
      <c r="E313" s="155" t="str">
        <f>IFERROR(IF(VLOOKUP($A313,'Annex 2 EHV charges'!$A:$O,8,FALSE)=0,"",VLOOKUP($A313,'Annex 2 EHV charges'!$A:$O,8,FALSE)),"")</f>
        <v/>
      </c>
      <c r="F313" s="156" t="str">
        <f>IFERROR(IF(VLOOKUP($A313,'Annex 2 EHV charges'!$A:$O,9,FALSE)=0,"",VLOOKUP($A313,'Annex 2 EHV charges'!$A:$O,9,FALSE)),"")</f>
        <v/>
      </c>
      <c r="G313" s="157" t="str">
        <f>IFERROR(IF(VLOOKUP($A313,'Annex 2 EHV charges'!$A:$O,10,FALSE)=0,"",VLOOKUP($A313,'Annex 2 EHV charges'!$A:$O,10,FALSE)),"")</f>
        <v/>
      </c>
      <c r="H313" s="157" t="str">
        <f>IFERROR(IF(VLOOKUP($A313,'Annex 2 EHV charges'!$A:$O,11,FALSE)=0,"",VLOOKUP($A313,'Annex 2 EHV charges'!$A:$O,11,FALSE)),"")</f>
        <v/>
      </c>
    </row>
    <row r="314" spans="1:8" x14ac:dyDescent="0.2">
      <c r="A314" s="153" t="str">
        <f t="array" ref="A314">IFERROR(INDEX('Annex 2 EHV charges'!$A$11:$A$302, MATCH(0, IF(ISBLANK('Annex 2 EHV charges'!$A$11:$A$302),1, COUNTIF(A$4:$A313, 'Annex 2 EHV charges'!$A$11:$A$302)), 0)),"")</f>
        <v/>
      </c>
      <c r="B314" s="153" t="str">
        <f>IF($A314="","",VLOOKUP($A314,'Annex 2 EHV charges'!$A:$O,2,0))</f>
        <v/>
      </c>
      <c r="C314" s="154" t="str">
        <f>IF($A314="","",VLOOKUP($A314,'Annex 2 EHV charges'!$A:$O,3,0))</f>
        <v/>
      </c>
      <c r="D314" s="153" t="str">
        <f>IF($A314="","",VLOOKUP($A314,'Annex 2 EHV charges'!$A:$O,7,0))</f>
        <v/>
      </c>
      <c r="E314" s="155" t="str">
        <f>IFERROR(IF(VLOOKUP($A314,'Annex 2 EHV charges'!$A:$O,8,FALSE)=0,"",VLOOKUP($A314,'Annex 2 EHV charges'!$A:$O,8,FALSE)),"")</f>
        <v/>
      </c>
      <c r="F314" s="156" t="str">
        <f>IFERROR(IF(VLOOKUP($A314,'Annex 2 EHV charges'!$A:$O,9,FALSE)=0,"",VLOOKUP($A314,'Annex 2 EHV charges'!$A:$O,9,FALSE)),"")</f>
        <v/>
      </c>
      <c r="G314" s="157" t="str">
        <f>IFERROR(IF(VLOOKUP($A314,'Annex 2 EHV charges'!$A:$O,10,FALSE)=0,"",VLOOKUP($A314,'Annex 2 EHV charges'!$A:$O,10,FALSE)),"")</f>
        <v/>
      </c>
      <c r="H314" s="157" t="str">
        <f>IFERROR(IF(VLOOKUP($A314,'Annex 2 EHV charges'!$A:$O,11,FALSE)=0,"",VLOOKUP($A314,'Annex 2 EHV charges'!$A:$O,11,FALSE)),"")</f>
        <v/>
      </c>
    </row>
    <row r="315" spans="1:8" x14ac:dyDescent="0.2">
      <c r="A315" s="153" t="str">
        <f t="array" ref="A315">IFERROR(INDEX('Annex 2 EHV charges'!$A$11:$A$302, MATCH(0, IF(ISBLANK('Annex 2 EHV charges'!$A$11:$A$302),1, COUNTIF(A$4:$A314, 'Annex 2 EHV charges'!$A$11:$A$302)), 0)),"")</f>
        <v/>
      </c>
      <c r="B315" s="153" t="str">
        <f>IF($A315="","",VLOOKUP($A315,'Annex 2 EHV charges'!$A:$O,2,0))</f>
        <v/>
      </c>
      <c r="C315" s="154" t="str">
        <f>IF($A315="","",VLOOKUP($A315,'Annex 2 EHV charges'!$A:$O,3,0))</f>
        <v/>
      </c>
      <c r="D315" s="153" t="str">
        <f>IF($A315="","",VLOOKUP($A315,'Annex 2 EHV charges'!$A:$O,7,0))</f>
        <v/>
      </c>
      <c r="E315" s="155" t="str">
        <f>IFERROR(IF(VLOOKUP($A315,'Annex 2 EHV charges'!$A:$O,8,FALSE)=0,"",VLOOKUP($A315,'Annex 2 EHV charges'!$A:$O,8,FALSE)),"")</f>
        <v/>
      </c>
      <c r="F315" s="156" t="str">
        <f>IFERROR(IF(VLOOKUP($A315,'Annex 2 EHV charges'!$A:$O,9,FALSE)=0,"",VLOOKUP($A315,'Annex 2 EHV charges'!$A:$O,9,FALSE)),"")</f>
        <v/>
      </c>
      <c r="G315" s="157" t="str">
        <f>IFERROR(IF(VLOOKUP($A315,'Annex 2 EHV charges'!$A:$O,10,FALSE)=0,"",VLOOKUP($A315,'Annex 2 EHV charges'!$A:$O,10,FALSE)),"")</f>
        <v/>
      </c>
      <c r="H315" s="157" t="str">
        <f>IFERROR(IF(VLOOKUP($A315,'Annex 2 EHV charges'!$A:$O,11,FALSE)=0,"",VLOOKUP($A315,'Annex 2 EHV charges'!$A:$O,11,FALSE)),"")</f>
        <v/>
      </c>
    </row>
    <row r="316" spans="1:8" x14ac:dyDescent="0.2">
      <c r="A316" s="153" t="str">
        <f t="array" ref="A316">IFERROR(INDEX('Annex 2 EHV charges'!$A$11:$A$302, MATCH(0, IF(ISBLANK('Annex 2 EHV charges'!$A$11:$A$302),1, COUNTIF(A$4:$A315, 'Annex 2 EHV charges'!$A$11:$A$302)), 0)),"")</f>
        <v/>
      </c>
      <c r="B316" s="153" t="str">
        <f>IF($A316="","",VLOOKUP($A316,'Annex 2 EHV charges'!$A:$O,2,0))</f>
        <v/>
      </c>
      <c r="C316" s="154" t="str">
        <f>IF($A316="","",VLOOKUP($A316,'Annex 2 EHV charges'!$A:$O,3,0))</f>
        <v/>
      </c>
      <c r="D316" s="153" t="str">
        <f>IF($A316="","",VLOOKUP($A316,'Annex 2 EHV charges'!$A:$O,7,0))</f>
        <v/>
      </c>
      <c r="E316" s="155" t="str">
        <f>IFERROR(IF(VLOOKUP($A316,'Annex 2 EHV charges'!$A:$O,8,FALSE)=0,"",VLOOKUP($A316,'Annex 2 EHV charges'!$A:$O,8,FALSE)),"")</f>
        <v/>
      </c>
      <c r="F316" s="156" t="str">
        <f>IFERROR(IF(VLOOKUP($A316,'Annex 2 EHV charges'!$A:$O,9,FALSE)=0,"",VLOOKUP($A316,'Annex 2 EHV charges'!$A:$O,9,FALSE)),"")</f>
        <v/>
      </c>
      <c r="G316" s="157" t="str">
        <f>IFERROR(IF(VLOOKUP($A316,'Annex 2 EHV charges'!$A:$O,10,FALSE)=0,"",VLOOKUP($A316,'Annex 2 EHV charges'!$A:$O,10,FALSE)),"")</f>
        <v/>
      </c>
      <c r="H316" s="157" t="str">
        <f>IFERROR(IF(VLOOKUP($A316,'Annex 2 EHV charges'!$A:$O,11,FALSE)=0,"",VLOOKUP($A316,'Annex 2 EHV charges'!$A:$O,11,FALSE)),"")</f>
        <v/>
      </c>
    </row>
    <row r="317" spans="1:8" x14ac:dyDescent="0.2">
      <c r="A317" s="153" t="str">
        <f t="array" ref="A317">IFERROR(INDEX('Annex 2 EHV charges'!$A$11:$A$302, MATCH(0, IF(ISBLANK('Annex 2 EHV charges'!$A$11:$A$302),1, COUNTIF(A$4:$A316, 'Annex 2 EHV charges'!$A$11:$A$302)), 0)),"")</f>
        <v/>
      </c>
      <c r="B317" s="153" t="str">
        <f>IF($A317="","",VLOOKUP($A317,'Annex 2 EHV charges'!$A:$O,2,0))</f>
        <v/>
      </c>
      <c r="C317" s="154" t="str">
        <f>IF($A317="","",VLOOKUP($A317,'Annex 2 EHV charges'!$A:$O,3,0))</f>
        <v/>
      </c>
      <c r="D317" s="153" t="str">
        <f>IF($A317="","",VLOOKUP($A317,'Annex 2 EHV charges'!$A:$O,7,0))</f>
        <v/>
      </c>
      <c r="E317" s="155" t="str">
        <f>IFERROR(IF(VLOOKUP($A317,'Annex 2 EHV charges'!$A:$O,8,FALSE)=0,"",VLOOKUP($A317,'Annex 2 EHV charges'!$A:$O,8,FALSE)),"")</f>
        <v/>
      </c>
      <c r="F317" s="156" t="str">
        <f>IFERROR(IF(VLOOKUP($A317,'Annex 2 EHV charges'!$A:$O,9,FALSE)=0,"",VLOOKUP($A317,'Annex 2 EHV charges'!$A:$O,9,FALSE)),"")</f>
        <v/>
      </c>
      <c r="G317" s="157" t="str">
        <f>IFERROR(IF(VLOOKUP($A317,'Annex 2 EHV charges'!$A:$O,10,FALSE)=0,"",VLOOKUP($A317,'Annex 2 EHV charges'!$A:$O,10,FALSE)),"")</f>
        <v/>
      </c>
      <c r="H317" s="157" t="str">
        <f>IFERROR(IF(VLOOKUP($A317,'Annex 2 EHV charges'!$A:$O,11,FALSE)=0,"",VLOOKUP($A317,'Annex 2 EHV charges'!$A:$O,11,FALSE)),"")</f>
        <v/>
      </c>
    </row>
    <row r="318" spans="1:8" x14ac:dyDescent="0.2">
      <c r="A318" s="153" t="str">
        <f t="array" ref="A318">IFERROR(INDEX('Annex 2 EHV charges'!$A$11:$A$302, MATCH(0, IF(ISBLANK('Annex 2 EHV charges'!$A$11:$A$302),1, COUNTIF(A$4:$A317, 'Annex 2 EHV charges'!$A$11:$A$302)), 0)),"")</f>
        <v/>
      </c>
      <c r="B318" s="153" t="str">
        <f>IF($A318="","",VLOOKUP($A318,'Annex 2 EHV charges'!$A:$O,2,0))</f>
        <v/>
      </c>
      <c r="C318" s="154" t="str">
        <f>IF($A318="","",VLOOKUP($A318,'Annex 2 EHV charges'!$A:$O,3,0))</f>
        <v/>
      </c>
      <c r="D318" s="153" t="str">
        <f>IF($A318="","",VLOOKUP($A318,'Annex 2 EHV charges'!$A:$O,7,0))</f>
        <v/>
      </c>
      <c r="E318" s="155" t="str">
        <f>IFERROR(IF(VLOOKUP($A318,'Annex 2 EHV charges'!$A:$O,8,FALSE)=0,"",VLOOKUP($A318,'Annex 2 EHV charges'!$A:$O,8,FALSE)),"")</f>
        <v/>
      </c>
      <c r="F318" s="156" t="str">
        <f>IFERROR(IF(VLOOKUP($A318,'Annex 2 EHV charges'!$A:$O,9,FALSE)=0,"",VLOOKUP($A318,'Annex 2 EHV charges'!$A:$O,9,FALSE)),"")</f>
        <v/>
      </c>
      <c r="G318" s="157" t="str">
        <f>IFERROR(IF(VLOOKUP($A318,'Annex 2 EHV charges'!$A:$O,10,FALSE)=0,"",VLOOKUP($A318,'Annex 2 EHV charges'!$A:$O,10,FALSE)),"")</f>
        <v/>
      </c>
      <c r="H318" s="157" t="str">
        <f>IFERROR(IF(VLOOKUP($A318,'Annex 2 EHV charges'!$A:$O,11,FALSE)=0,"",VLOOKUP($A318,'Annex 2 EHV charges'!$A:$O,11,FALSE)),"")</f>
        <v/>
      </c>
    </row>
    <row r="319" spans="1:8" x14ac:dyDescent="0.2">
      <c r="A319" s="153" t="str">
        <f t="array" ref="A319">IFERROR(INDEX('Annex 2 EHV charges'!$A$11:$A$302, MATCH(0, IF(ISBLANK('Annex 2 EHV charges'!$A$11:$A$302),1, COUNTIF(A$4:$A318, 'Annex 2 EHV charges'!$A$11:$A$302)), 0)),"")</f>
        <v/>
      </c>
      <c r="B319" s="153" t="str">
        <f>IF($A319="","",VLOOKUP($A319,'Annex 2 EHV charges'!$A:$O,2,0))</f>
        <v/>
      </c>
      <c r="C319" s="154" t="str">
        <f>IF($A319="","",VLOOKUP($A319,'Annex 2 EHV charges'!$A:$O,3,0))</f>
        <v/>
      </c>
      <c r="D319" s="153" t="str">
        <f>IF($A319="","",VLOOKUP($A319,'Annex 2 EHV charges'!$A:$O,7,0))</f>
        <v/>
      </c>
      <c r="E319" s="155" t="str">
        <f>IFERROR(IF(VLOOKUP($A319,'Annex 2 EHV charges'!$A:$O,8,FALSE)=0,"",VLOOKUP($A319,'Annex 2 EHV charges'!$A:$O,8,FALSE)),"")</f>
        <v/>
      </c>
      <c r="F319" s="156" t="str">
        <f>IFERROR(IF(VLOOKUP($A319,'Annex 2 EHV charges'!$A:$O,9,FALSE)=0,"",VLOOKUP($A319,'Annex 2 EHV charges'!$A:$O,9,FALSE)),"")</f>
        <v/>
      </c>
      <c r="G319" s="157" t="str">
        <f>IFERROR(IF(VLOOKUP($A319,'Annex 2 EHV charges'!$A:$O,10,FALSE)=0,"",VLOOKUP($A319,'Annex 2 EHV charges'!$A:$O,10,FALSE)),"")</f>
        <v/>
      </c>
      <c r="H319" s="157" t="str">
        <f>IFERROR(IF(VLOOKUP($A319,'Annex 2 EHV charges'!$A:$O,11,FALSE)=0,"",VLOOKUP($A319,'Annex 2 EHV charges'!$A:$O,11,FALSE)),"")</f>
        <v/>
      </c>
    </row>
    <row r="320" spans="1:8" x14ac:dyDescent="0.2">
      <c r="A320" s="153" t="str">
        <f t="array" ref="A320">IFERROR(INDEX('Annex 2 EHV charges'!$A$11:$A$302, MATCH(0, IF(ISBLANK('Annex 2 EHV charges'!$A$11:$A$302),1, COUNTIF(A$4:$A319, 'Annex 2 EHV charges'!$A$11:$A$302)), 0)),"")</f>
        <v/>
      </c>
      <c r="B320" s="153" t="str">
        <f>IF($A320="","",VLOOKUP($A320,'Annex 2 EHV charges'!$A:$O,2,0))</f>
        <v/>
      </c>
      <c r="C320" s="154" t="str">
        <f>IF($A320="","",VLOOKUP($A320,'Annex 2 EHV charges'!$A:$O,3,0))</f>
        <v/>
      </c>
      <c r="D320" s="153" t="str">
        <f>IF($A320="","",VLOOKUP($A320,'Annex 2 EHV charges'!$A:$O,7,0))</f>
        <v/>
      </c>
      <c r="E320" s="155" t="str">
        <f>IFERROR(IF(VLOOKUP($A320,'Annex 2 EHV charges'!$A:$O,8,FALSE)=0,"",VLOOKUP($A320,'Annex 2 EHV charges'!$A:$O,8,FALSE)),"")</f>
        <v/>
      </c>
      <c r="F320" s="156" t="str">
        <f>IFERROR(IF(VLOOKUP($A320,'Annex 2 EHV charges'!$A:$O,9,FALSE)=0,"",VLOOKUP($A320,'Annex 2 EHV charges'!$A:$O,9,FALSE)),"")</f>
        <v/>
      </c>
      <c r="G320" s="157" t="str">
        <f>IFERROR(IF(VLOOKUP($A320,'Annex 2 EHV charges'!$A:$O,10,FALSE)=0,"",VLOOKUP($A320,'Annex 2 EHV charges'!$A:$O,10,FALSE)),"")</f>
        <v/>
      </c>
      <c r="H320" s="157" t="str">
        <f>IFERROR(IF(VLOOKUP($A320,'Annex 2 EHV charges'!$A:$O,11,FALSE)=0,"",VLOOKUP($A320,'Annex 2 EHV charges'!$A:$O,11,FALSE)),"")</f>
        <v/>
      </c>
    </row>
    <row r="321" spans="1:8" x14ac:dyDescent="0.2">
      <c r="A321" s="153" t="str">
        <f t="array" ref="A321">IFERROR(INDEX('Annex 2 EHV charges'!$A$11:$A$302, MATCH(0, IF(ISBLANK('Annex 2 EHV charges'!$A$11:$A$302),1, COUNTIF(A$4:$A320, 'Annex 2 EHV charges'!$A$11:$A$302)), 0)),"")</f>
        <v/>
      </c>
      <c r="B321" s="153" t="str">
        <f>IF($A321="","",VLOOKUP($A321,'Annex 2 EHV charges'!$A:$O,2,0))</f>
        <v/>
      </c>
      <c r="C321" s="154" t="str">
        <f>IF($A321="","",VLOOKUP($A321,'Annex 2 EHV charges'!$A:$O,3,0))</f>
        <v/>
      </c>
      <c r="D321" s="153" t="str">
        <f>IF($A321="","",VLOOKUP($A321,'Annex 2 EHV charges'!$A:$O,7,0))</f>
        <v/>
      </c>
      <c r="E321" s="155" t="str">
        <f>IFERROR(IF(VLOOKUP($A321,'Annex 2 EHV charges'!$A:$O,8,FALSE)=0,"",VLOOKUP($A321,'Annex 2 EHV charges'!$A:$O,8,FALSE)),"")</f>
        <v/>
      </c>
      <c r="F321" s="156" t="str">
        <f>IFERROR(IF(VLOOKUP($A321,'Annex 2 EHV charges'!$A:$O,9,FALSE)=0,"",VLOOKUP($A321,'Annex 2 EHV charges'!$A:$O,9,FALSE)),"")</f>
        <v/>
      </c>
      <c r="G321" s="157" t="str">
        <f>IFERROR(IF(VLOOKUP($A321,'Annex 2 EHV charges'!$A:$O,10,FALSE)=0,"",VLOOKUP($A321,'Annex 2 EHV charges'!$A:$O,10,FALSE)),"")</f>
        <v/>
      </c>
      <c r="H321" s="157" t="str">
        <f>IFERROR(IF(VLOOKUP($A321,'Annex 2 EHV charges'!$A:$O,11,FALSE)=0,"",VLOOKUP($A321,'Annex 2 EHV charges'!$A:$O,11,FALSE)),"")</f>
        <v/>
      </c>
    </row>
    <row r="322" spans="1:8" x14ac:dyDescent="0.2">
      <c r="A322" s="153" t="str">
        <f t="array" ref="A322">IFERROR(INDEX('Annex 2 EHV charges'!$A$11:$A$302, MATCH(0, IF(ISBLANK('Annex 2 EHV charges'!$A$11:$A$302),1, COUNTIF(A$4:$A321, 'Annex 2 EHV charges'!$A$11:$A$302)), 0)),"")</f>
        <v/>
      </c>
      <c r="B322" s="153" t="str">
        <f>IF($A322="","",VLOOKUP($A322,'Annex 2 EHV charges'!$A:$O,2,0))</f>
        <v/>
      </c>
      <c r="C322" s="154" t="str">
        <f>IF($A322="","",VLOOKUP($A322,'Annex 2 EHV charges'!$A:$O,3,0))</f>
        <v/>
      </c>
      <c r="D322" s="153" t="str">
        <f>IF($A322="","",VLOOKUP($A322,'Annex 2 EHV charges'!$A:$O,7,0))</f>
        <v/>
      </c>
      <c r="E322" s="155" t="str">
        <f>IFERROR(IF(VLOOKUP($A322,'Annex 2 EHV charges'!$A:$O,8,FALSE)=0,"",VLOOKUP($A322,'Annex 2 EHV charges'!$A:$O,8,FALSE)),"")</f>
        <v/>
      </c>
      <c r="F322" s="156" t="str">
        <f>IFERROR(IF(VLOOKUP($A322,'Annex 2 EHV charges'!$A:$O,9,FALSE)=0,"",VLOOKUP($A322,'Annex 2 EHV charges'!$A:$O,9,FALSE)),"")</f>
        <v/>
      </c>
      <c r="G322" s="157" t="str">
        <f>IFERROR(IF(VLOOKUP($A322,'Annex 2 EHV charges'!$A:$O,10,FALSE)=0,"",VLOOKUP($A322,'Annex 2 EHV charges'!$A:$O,10,FALSE)),"")</f>
        <v/>
      </c>
      <c r="H322" s="157" t="str">
        <f>IFERROR(IF(VLOOKUP($A322,'Annex 2 EHV charges'!$A:$O,11,FALSE)=0,"",VLOOKUP($A322,'Annex 2 EHV charges'!$A:$O,11,FALSE)),"")</f>
        <v/>
      </c>
    </row>
    <row r="323" spans="1:8" x14ac:dyDescent="0.2">
      <c r="A323" s="153" t="str">
        <f t="array" ref="A323">IFERROR(INDEX('Annex 2 EHV charges'!$A$11:$A$302, MATCH(0, IF(ISBLANK('Annex 2 EHV charges'!$A$11:$A$302),1, COUNTIF(A$4:$A322, 'Annex 2 EHV charges'!$A$11:$A$302)), 0)),"")</f>
        <v/>
      </c>
      <c r="B323" s="153" t="str">
        <f>IF($A323="","",VLOOKUP($A323,'Annex 2 EHV charges'!$A:$O,2,0))</f>
        <v/>
      </c>
      <c r="C323" s="154" t="str">
        <f>IF($A323="","",VLOOKUP($A323,'Annex 2 EHV charges'!$A:$O,3,0))</f>
        <v/>
      </c>
      <c r="D323" s="153" t="str">
        <f>IF($A323="","",VLOOKUP($A323,'Annex 2 EHV charges'!$A:$O,7,0))</f>
        <v/>
      </c>
      <c r="E323" s="155" t="str">
        <f>IFERROR(IF(VLOOKUP($A323,'Annex 2 EHV charges'!$A:$O,8,FALSE)=0,"",VLOOKUP($A323,'Annex 2 EHV charges'!$A:$O,8,FALSE)),"")</f>
        <v/>
      </c>
      <c r="F323" s="156" t="str">
        <f>IFERROR(IF(VLOOKUP($A323,'Annex 2 EHV charges'!$A:$O,9,FALSE)=0,"",VLOOKUP($A323,'Annex 2 EHV charges'!$A:$O,9,FALSE)),"")</f>
        <v/>
      </c>
      <c r="G323" s="157" t="str">
        <f>IFERROR(IF(VLOOKUP($A323,'Annex 2 EHV charges'!$A:$O,10,FALSE)=0,"",VLOOKUP($A323,'Annex 2 EHV charges'!$A:$O,10,FALSE)),"")</f>
        <v/>
      </c>
      <c r="H323" s="157" t="str">
        <f>IFERROR(IF(VLOOKUP($A323,'Annex 2 EHV charges'!$A:$O,11,FALSE)=0,"",VLOOKUP($A323,'Annex 2 EHV charges'!$A:$O,11,FALSE)),"")</f>
        <v/>
      </c>
    </row>
    <row r="324" spans="1:8" x14ac:dyDescent="0.2">
      <c r="A324" s="153" t="str">
        <f t="array" ref="A324">IFERROR(INDEX('Annex 2 EHV charges'!$A$11:$A$302, MATCH(0, IF(ISBLANK('Annex 2 EHV charges'!$A$11:$A$302),1, COUNTIF(A$4:$A323, 'Annex 2 EHV charges'!$A$11:$A$302)), 0)),"")</f>
        <v/>
      </c>
      <c r="B324" s="153" t="str">
        <f>IF($A324="","",VLOOKUP($A324,'Annex 2 EHV charges'!$A:$O,2,0))</f>
        <v/>
      </c>
      <c r="C324" s="154" t="str">
        <f>IF($A324="","",VLOOKUP($A324,'Annex 2 EHV charges'!$A:$O,3,0))</f>
        <v/>
      </c>
      <c r="D324" s="153" t="str">
        <f>IF($A324="","",VLOOKUP($A324,'Annex 2 EHV charges'!$A:$O,7,0))</f>
        <v/>
      </c>
      <c r="E324" s="155" t="str">
        <f>IFERROR(IF(VLOOKUP($A324,'Annex 2 EHV charges'!$A:$O,8,FALSE)=0,"",VLOOKUP($A324,'Annex 2 EHV charges'!$A:$O,8,FALSE)),"")</f>
        <v/>
      </c>
      <c r="F324" s="156" t="str">
        <f>IFERROR(IF(VLOOKUP($A324,'Annex 2 EHV charges'!$A:$O,9,FALSE)=0,"",VLOOKUP($A324,'Annex 2 EHV charges'!$A:$O,9,FALSE)),"")</f>
        <v/>
      </c>
      <c r="G324" s="157" t="str">
        <f>IFERROR(IF(VLOOKUP($A324,'Annex 2 EHV charges'!$A:$O,10,FALSE)=0,"",VLOOKUP($A324,'Annex 2 EHV charges'!$A:$O,10,FALSE)),"")</f>
        <v/>
      </c>
      <c r="H324" s="157" t="str">
        <f>IFERROR(IF(VLOOKUP($A324,'Annex 2 EHV charges'!$A:$O,11,FALSE)=0,"",VLOOKUP($A324,'Annex 2 EHV charges'!$A:$O,11,FALSE)),"")</f>
        <v/>
      </c>
    </row>
    <row r="325" spans="1:8" x14ac:dyDescent="0.2">
      <c r="A325" s="153" t="str">
        <f t="array" ref="A325">IFERROR(INDEX('Annex 2 EHV charges'!$A$11:$A$302, MATCH(0, IF(ISBLANK('Annex 2 EHV charges'!$A$11:$A$302),1, COUNTIF(A$4:$A324, 'Annex 2 EHV charges'!$A$11:$A$302)), 0)),"")</f>
        <v/>
      </c>
      <c r="B325" s="153" t="str">
        <f>IF($A325="","",VLOOKUP($A325,'Annex 2 EHV charges'!$A:$O,2,0))</f>
        <v/>
      </c>
      <c r="C325" s="154" t="str">
        <f>IF($A325="","",VLOOKUP($A325,'Annex 2 EHV charges'!$A:$O,3,0))</f>
        <v/>
      </c>
      <c r="D325" s="153" t="str">
        <f>IF($A325="","",VLOOKUP($A325,'Annex 2 EHV charges'!$A:$O,7,0))</f>
        <v/>
      </c>
      <c r="E325" s="155" t="str">
        <f>IFERROR(IF(VLOOKUP($A325,'Annex 2 EHV charges'!$A:$O,8,FALSE)=0,"",VLOOKUP($A325,'Annex 2 EHV charges'!$A:$O,8,FALSE)),"")</f>
        <v/>
      </c>
      <c r="F325" s="156" t="str">
        <f>IFERROR(IF(VLOOKUP($A325,'Annex 2 EHV charges'!$A:$O,9,FALSE)=0,"",VLOOKUP($A325,'Annex 2 EHV charges'!$A:$O,9,FALSE)),"")</f>
        <v/>
      </c>
      <c r="G325" s="157" t="str">
        <f>IFERROR(IF(VLOOKUP($A325,'Annex 2 EHV charges'!$A:$O,10,FALSE)=0,"",VLOOKUP($A325,'Annex 2 EHV charges'!$A:$O,10,FALSE)),"")</f>
        <v/>
      </c>
      <c r="H325" s="157" t="str">
        <f>IFERROR(IF(VLOOKUP($A325,'Annex 2 EHV charges'!$A:$O,11,FALSE)=0,"",VLOOKUP($A325,'Annex 2 EHV charges'!$A:$O,11,FALSE)),"")</f>
        <v/>
      </c>
    </row>
    <row r="326" spans="1:8" x14ac:dyDescent="0.2">
      <c r="A326" s="153" t="str">
        <f t="array" ref="A326">IFERROR(INDEX('Annex 2 EHV charges'!$A$11:$A$302, MATCH(0, IF(ISBLANK('Annex 2 EHV charges'!$A$11:$A$302),1, COUNTIF(A$4:$A325, 'Annex 2 EHV charges'!$A$11:$A$302)), 0)),"")</f>
        <v/>
      </c>
      <c r="B326" s="153" t="str">
        <f>IF($A326="","",VLOOKUP($A326,'Annex 2 EHV charges'!$A:$O,2,0))</f>
        <v/>
      </c>
      <c r="C326" s="154" t="str">
        <f>IF($A326="","",VLOOKUP($A326,'Annex 2 EHV charges'!$A:$O,3,0))</f>
        <v/>
      </c>
      <c r="D326" s="153" t="str">
        <f>IF($A326="","",VLOOKUP($A326,'Annex 2 EHV charges'!$A:$O,7,0))</f>
        <v/>
      </c>
      <c r="E326" s="155" t="str">
        <f>IFERROR(IF(VLOOKUP($A326,'Annex 2 EHV charges'!$A:$O,8,FALSE)=0,"",VLOOKUP($A326,'Annex 2 EHV charges'!$A:$O,8,FALSE)),"")</f>
        <v/>
      </c>
      <c r="F326" s="156" t="str">
        <f>IFERROR(IF(VLOOKUP($A326,'Annex 2 EHV charges'!$A:$O,9,FALSE)=0,"",VLOOKUP($A326,'Annex 2 EHV charges'!$A:$O,9,FALSE)),"")</f>
        <v/>
      </c>
      <c r="G326" s="157" t="str">
        <f>IFERROR(IF(VLOOKUP($A326,'Annex 2 EHV charges'!$A:$O,10,FALSE)=0,"",VLOOKUP($A326,'Annex 2 EHV charges'!$A:$O,10,FALSE)),"")</f>
        <v/>
      </c>
      <c r="H326" s="157" t="str">
        <f>IFERROR(IF(VLOOKUP($A326,'Annex 2 EHV charges'!$A:$O,11,FALSE)=0,"",VLOOKUP($A326,'Annex 2 EHV charges'!$A:$O,11,FALSE)),"")</f>
        <v/>
      </c>
    </row>
    <row r="327" spans="1:8" x14ac:dyDescent="0.2">
      <c r="A327" s="153" t="str">
        <f t="array" ref="A327">IFERROR(INDEX('Annex 2 EHV charges'!$A$11:$A$302, MATCH(0, IF(ISBLANK('Annex 2 EHV charges'!$A$11:$A$302),1, COUNTIF(A$4:$A326, 'Annex 2 EHV charges'!$A$11:$A$302)), 0)),"")</f>
        <v/>
      </c>
      <c r="B327" s="153" t="str">
        <f>IF($A327="","",VLOOKUP($A327,'Annex 2 EHV charges'!$A:$O,2,0))</f>
        <v/>
      </c>
      <c r="C327" s="154" t="str">
        <f>IF($A327="","",VLOOKUP($A327,'Annex 2 EHV charges'!$A:$O,3,0))</f>
        <v/>
      </c>
      <c r="D327" s="153" t="str">
        <f>IF($A327="","",VLOOKUP($A327,'Annex 2 EHV charges'!$A:$O,7,0))</f>
        <v/>
      </c>
      <c r="E327" s="155" t="str">
        <f>IFERROR(IF(VLOOKUP($A327,'Annex 2 EHV charges'!$A:$O,8,FALSE)=0,"",VLOOKUP($A327,'Annex 2 EHV charges'!$A:$O,8,FALSE)),"")</f>
        <v/>
      </c>
      <c r="F327" s="156" t="str">
        <f>IFERROR(IF(VLOOKUP($A327,'Annex 2 EHV charges'!$A:$O,9,FALSE)=0,"",VLOOKUP($A327,'Annex 2 EHV charges'!$A:$O,9,FALSE)),"")</f>
        <v/>
      </c>
      <c r="G327" s="157" t="str">
        <f>IFERROR(IF(VLOOKUP($A327,'Annex 2 EHV charges'!$A:$O,10,FALSE)=0,"",VLOOKUP($A327,'Annex 2 EHV charges'!$A:$O,10,FALSE)),"")</f>
        <v/>
      </c>
      <c r="H327" s="157" t="str">
        <f>IFERROR(IF(VLOOKUP($A327,'Annex 2 EHV charges'!$A:$O,11,FALSE)=0,"",VLOOKUP($A327,'Annex 2 EHV charges'!$A:$O,11,FALSE)),"")</f>
        <v/>
      </c>
    </row>
    <row r="328" spans="1:8" x14ac:dyDescent="0.2">
      <c r="A328" s="153" t="str">
        <f t="array" ref="A328">IFERROR(INDEX('Annex 2 EHV charges'!$A$11:$A$302, MATCH(0, IF(ISBLANK('Annex 2 EHV charges'!$A$11:$A$302),1, COUNTIF(A$4:$A327, 'Annex 2 EHV charges'!$A$11:$A$302)), 0)),"")</f>
        <v/>
      </c>
      <c r="B328" s="153" t="str">
        <f>IF($A328="","",VLOOKUP($A328,'Annex 2 EHV charges'!$A:$O,2,0))</f>
        <v/>
      </c>
      <c r="C328" s="154" t="str">
        <f>IF($A328="","",VLOOKUP($A328,'Annex 2 EHV charges'!$A:$O,3,0))</f>
        <v/>
      </c>
      <c r="D328" s="153" t="str">
        <f>IF($A328="","",VLOOKUP($A328,'Annex 2 EHV charges'!$A:$O,7,0))</f>
        <v/>
      </c>
      <c r="E328" s="155" t="str">
        <f>IFERROR(IF(VLOOKUP($A328,'Annex 2 EHV charges'!$A:$O,8,FALSE)=0,"",VLOOKUP($A328,'Annex 2 EHV charges'!$A:$O,8,FALSE)),"")</f>
        <v/>
      </c>
      <c r="F328" s="156" t="str">
        <f>IFERROR(IF(VLOOKUP($A328,'Annex 2 EHV charges'!$A:$O,9,FALSE)=0,"",VLOOKUP($A328,'Annex 2 EHV charges'!$A:$O,9,FALSE)),"")</f>
        <v/>
      </c>
      <c r="G328" s="157" t="str">
        <f>IFERROR(IF(VLOOKUP($A328,'Annex 2 EHV charges'!$A:$O,10,FALSE)=0,"",VLOOKUP($A328,'Annex 2 EHV charges'!$A:$O,10,FALSE)),"")</f>
        <v/>
      </c>
      <c r="H328" s="157" t="str">
        <f>IFERROR(IF(VLOOKUP($A328,'Annex 2 EHV charges'!$A:$O,11,FALSE)=0,"",VLOOKUP($A328,'Annex 2 EHV charges'!$A:$O,11,FALSE)),"")</f>
        <v/>
      </c>
    </row>
    <row r="329" spans="1:8" x14ac:dyDescent="0.2">
      <c r="A329" s="153" t="str">
        <f t="array" ref="A329">IFERROR(INDEX('Annex 2 EHV charges'!$A$11:$A$302, MATCH(0, IF(ISBLANK('Annex 2 EHV charges'!$A$11:$A$302),1, COUNTIF(A$4:$A328, 'Annex 2 EHV charges'!$A$11:$A$302)), 0)),"")</f>
        <v/>
      </c>
      <c r="B329" s="153" t="str">
        <f>IF($A329="","",VLOOKUP($A329,'Annex 2 EHV charges'!$A:$O,2,0))</f>
        <v/>
      </c>
      <c r="C329" s="154" t="str">
        <f>IF($A329="","",VLOOKUP($A329,'Annex 2 EHV charges'!$A:$O,3,0))</f>
        <v/>
      </c>
      <c r="D329" s="153" t="str">
        <f>IF($A329="","",VLOOKUP($A329,'Annex 2 EHV charges'!$A:$O,7,0))</f>
        <v/>
      </c>
      <c r="E329" s="155" t="str">
        <f>IFERROR(IF(VLOOKUP($A329,'Annex 2 EHV charges'!$A:$O,8,FALSE)=0,"",VLOOKUP($A329,'Annex 2 EHV charges'!$A:$O,8,FALSE)),"")</f>
        <v/>
      </c>
      <c r="F329" s="156" t="str">
        <f>IFERROR(IF(VLOOKUP($A329,'Annex 2 EHV charges'!$A:$O,9,FALSE)=0,"",VLOOKUP($A329,'Annex 2 EHV charges'!$A:$O,9,FALSE)),"")</f>
        <v/>
      </c>
      <c r="G329" s="157" t="str">
        <f>IFERROR(IF(VLOOKUP($A329,'Annex 2 EHV charges'!$A:$O,10,FALSE)=0,"",VLOOKUP($A329,'Annex 2 EHV charges'!$A:$O,10,FALSE)),"")</f>
        <v/>
      </c>
      <c r="H329" s="157" t="str">
        <f>IFERROR(IF(VLOOKUP($A329,'Annex 2 EHV charges'!$A:$O,11,FALSE)=0,"",VLOOKUP($A329,'Annex 2 EHV charges'!$A:$O,11,FALSE)),"")</f>
        <v/>
      </c>
    </row>
    <row r="330" spans="1:8" x14ac:dyDescent="0.2">
      <c r="A330" s="153" t="str">
        <f t="array" ref="A330">IFERROR(INDEX('Annex 2 EHV charges'!$A$11:$A$302, MATCH(0, IF(ISBLANK('Annex 2 EHV charges'!$A$11:$A$302),1, COUNTIF(A$4:$A329, 'Annex 2 EHV charges'!$A$11:$A$302)), 0)),"")</f>
        <v/>
      </c>
      <c r="B330" s="153" t="str">
        <f>IF($A330="","",VLOOKUP($A330,'Annex 2 EHV charges'!$A:$O,2,0))</f>
        <v/>
      </c>
      <c r="C330" s="154" t="str">
        <f>IF($A330="","",VLOOKUP($A330,'Annex 2 EHV charges'!$A:$O,3,0))</f>
        <v/>
      </c>
      <c r="D330" s="153" t="str">
        <f>IF($A330="","",VLOOKUP($A330,'Annex 2 EHV charges'!$A:$O,7,0))</f>
        <v/>
      </c>
      <c r="E330" s="155" t="str">
        <f>IFERROR(IF(VLOOKUP($A330,'Annex 2 EHV charges'!$A:$O,8,FALSE)=0,"",VLOOKUP($A330,'Annex 2 EHV charges'!$A:$O,8,FALSE)),"")</f>
        <v/>
      </c>
      <c r="F330" s="156" t="str">
        <f>IFERROR(IF(VLOOKUP($A330,'Annex 2 EHV charges'!$A:$O,9,FALSE)=0,"",VLOOKUP($A330,'Annex 2 EHV charges'!$A:$O,9,FALSE)),"")</f>
        <v/>
      </c>
      <c r="G330" s="157" t="str">
        <f>IFERROR(IF(VLOOKUP($A330,'Annex 2 EHV charges'!$A:$O,10,FALSE)=0,"",VLOOKUP($A330,'Annex 2 EHV charges'!$A:$O,10,FALSE)),"")</f>
        <v/>
      </c>
      <c r="H330" s="157" t="str">
        <f>IFERROR(IF(VLOOKUP($A330,'Annex 2 EHV charges'!$A:$O,11,FALSE)=0,"",VLOOKUP($A330,'Annex 2 EHV charges'!$A:$O,11,FALSE)),"")</f>
        <v/>
      </c>
    </row>
    <row r="331" spans="1:8" x14ac:dyDescent="0.2">
      <c r="A331" s="153" t="str">
        <f t="array" ref="A331">IFERROR(INDEX('Annex 2 EHV charges'!$A$11:$A$302, MATCH(0, IF(ISBLANK('Annex 2 EHV charges'!$A$11:$A$302),1, COUNTIF(A$4:$A330, 'Annex 2 EHV charges'!$A$11:$A$302)), 0)),"")</f>
        <v/>
      </c>
      <c r="B331" s="153" t="str">
        <f>IF($A331="","",VLOOKUP($A331,'Annex 2 EHV charges'!$A:$O,2,0))</f>
        <v/>
      </c>
      <c r="C331" s="154" t="str">
        <f>IF($A331="","",VLOOKUP($A331,'Annex 2 EHV charges'!$A:$O,3,0))</f>
        <v/>
      </c>
      <c r="D331" s="153" t="str">
        <f>IF($A331="","",VLOOKUP($A331,'Annex 2 EHV charges'!$A:$O,7,0))</f>
        <v/>
      </c>
      <c r="E331" s="155" t="str">
        <f>IFERROR(IF(VLOOKUP($A331,'Annex 2 EHV charges'!$A:$O,8,FALSE)=0,"",VLOOKUP($A331,'Annex 2 EHV charges'!$A:$O,8,FALSE)),"")</f>
        <v/>
      </c>
      <c r="F331" s="156" t="str">
        <f>IFERROR(IF(VLOOKUP($A331,'Annex 2 EHV charges'!$A:$O,9,FALSE)=0,"",VLOOKUP($A331,'Annex 2 EHV charges'!$A:$O,9,FALSE)),"")</f>
        <v/>
      </c>
      <c r="G331" s="157" t="str">
        <f>IFERROR(IF(VLOOKUP($A331,'Annex 2 EHV charges'!$A:$O,10,FALSE)=0,"",VLOOKUP($A331,'Annex 2 EHV charges'!$A:$O,10,FALSE)),"")</f>
        <v/>
      </c>
      <c r="H331" s="157" t="str">
        <f>IFERROR(IF(VLOOKUP($A331,'Annex 2 EHV charges'!$A:$O,11,FALSE)=0,"",VLOOKUP($A331,'Annex 2 EHV charges'!$A:$O,11,FALSE)),"")</f>
        <v/>
      </c>
    </row>
    <row r="332" spans="1:8" x14ac:dyDescent="0.2">
      <c r="A332" s="153" t="str">
        <f t="array" ref="A332">IFERROR(INDEX('Annex 2 EHV charges'!$A$11:$A$302, MATCH(0, IF(ISBLANK('Annex 2 EHV charges'!$A$11:$A$302),1, COUNTIF(A$4:$A331, 'Annex 2 EHV charges'!$A$11:$A$302)), 0)),"")</f>
        <v/>
      </c>
      <c r="B332" s="153" t="str">
        <f>IF($A332="","",VLOOKUP($A332,'Annex 2 EHV charges'!$A:$O,2,0))</f>
        <v/>
      </c>
      <c r="C332" s="154" t="str">
        <f>IF($A332="","",VLOOKUP($A332,'Annex 2 EHV charges'!$A:$O,3,0))</f>
        <v/>
      </c>
      <c r="D332" s="153" t="str">
        <f>IF($A332="","",VLOOKUP($A332,'Annex 2 EHV charges'!$A:$O,7,0))</f>
        <v/>
      </c>
      <c r="E332" s="155" t="str">
        <f>IFERROR(IF(VLOOKUP($A332,'Annex 2 EHV charges'!$A:$O,8,FALSE)=0,"",VLOOKUP($A332,'Annex 2 EHV charges'!$A:$O,8,FALSE)),"")</f>
        <v/>
      </c>
      <c r="F332" s="156" t="str">
        <f>IFERROR(IF(VLOOKUP($A332,'Annex 2 EHV charges'!$A:$O,9,FALSE)=0,"",VLOOKUP($A332,'Annex 2 EHV charges'!$A:$O,9,FALSE)),"")</f>
        <v/>
      </c>
      <c r="G332" s="157" t="str">
        <f>IFERROR(IF(VLOOKUP($A332,'Annex 2 EHV charges'!$A:$O,10,FALSE)=0,"",VLOOKUP($A332,'Annex 2 EHV charges'!$A:$O,10,FALSE)),"")</f>
        <v/>
      </c>
      <c r="H332" s="157" t="str">
        <f>IFERROR(IF(VLOOKUP($A332,'Annex 2 EHV charges'!$A:$O,11,FALSE)=0,"",VLOOKUP($A332,'Annex 2 EHV charges'!$A:$O,11,FALSE)),"")</f>
        <v/>
      </c>
    </row>
    <row r="333" spans="1:8" x14ac:dyDescent="0.2">
      <c r="A333" s="153" t="str">
        <f t="array" ref="A333">IFERROR(INDEX('Annex 2 EHV charges'!$A$11:$A$302, MATCH(0, IF(ISBLANK('Annex 2 EHV charges'!$A$11:$A$302),1, COUNTIF(A$4:$A332, 'Annex 2 EHV charges'!$A$11:$A$302)), 0)),"")</f>
        <v/>
      </c>
      <c r="B333" s="153" t="str">
        <f>IF($A333="","",VLOOKUP($A333,'Annex 2 EHV charges'!$A:$O,2,0))</f>
        <v/>
      </c>
      <c r="C333" s="154" t="str">
        <f>IF($A333="","",VLOOKUP($A333,'Annex 2 EHV charges'!$A:$O,3,0))</f>
        <v/>
      </c>
      <c r="D333" s="153" t="str">
        <f>IF($A333="","",VLOOKUP($A333,'Annex 2 EHV charges'!$A:$O,7,0))</f>
        <v/>
      </c>
      <c r="E333" s="155" t="str">
        <f>IFERROR(IF(VLOOKUP($A333,'Annex 2 EHV charges'!$A:$O,8,FALSE)=0,"",VLOOKUP($A333,'Annex 2 EHV charges'!$A:$O,8,FALSE)),"")</f>
        <v/>
      </c>
      <c r="F333" s="156" t="str">
        <f>IFERROR(IF(VLOOKUP($A333,'Annex 2 EHV charges'!$A:$O,9,FALSE)=0,"",VLOOKUP($A333,'Annex 2 EHV charges'!$A:$O,9,FALSE)),"")</f>
        <v/>
      </c>
      <c r="G333" s="157" t="str">
        <f>IFERROR(IF(VLOOKUP($A333,'Annex 2 EHV charges'!$A:$O,10,FALSE)=0,"",VLOOKUP($A333,'Annex 2 EHV charges'!$A:$O,10,FALSE)),"")</f>
        <v/>
      </c>
      <c r="H333" s="157" t="str">
        <f>IFERROR(IF(VLOOKUP($A333,'Annex 2 EHV charges'!$A:$O,11,FALSE)=0,"",VLOOKUP($A333,'Annex 2 EHV charges'!$A:$O,11,FALSE)),"")</f>
        <v/>
      </c>
    </row>
    <row r="334" spans="1:8" x14ac:dyDescent="0.2">
      <c r="A334" s="153" t="str">
        <f t="array" ref="A334">IFERROR(INDEX('Annex 2 EHV charges'!$A$11:$A$302, MATCH(0, IF(ISBLANK('Annex 2 EHV charges'!$A$11:$A$302),1, COUNTIF(A$4:$A333, 'Annex 2 EHV charges'!$A$11:$A$302)), 0)),"")</f>
        <v/>
      </c>
      <c r="B334" s="153" t="str">
        <f>IF($A334="","",VLOOKUP($A334,'Annex 2 EHV charges'!$A:$O,2,0))</f>
        <v/>
      </c>
      <c r="C334" s="154" t="str">
        <f>IF($A334="","",VLOOKUP($A334,'Annex 2 EHV charges'!$A:$O,3,0))</f>
        <v/>
      </c>
      <c r="D334" s="153" t="str">
        <f>IF($A334="","",VLOOKUP($A334,'Annex 2 EHV charges'!$A:$O,7,0))</f>
        <v/>
      </c>
      <c r="E334" s="155" t="str">
        <f>IFERROR(IF(VLOOKUP($A334,'Annex 2 EHV charges'!$A:$O,8,FALSE)=0,"",VLOOKUP($A334,'Annex 2 EHV charges'!$A:$O,8,FALSE)),"")</f>
        <v/>
      </c>
      <c r="F334" s="156" t="str">
        <f>IFERROR(IF(VLOOKUP($A334,'Annex 2 EHV charges'!$A:$O,9,FALSE)=0,"",VLOOKUP($A334,'Annex 2 EHV charges'!$A:$O,9,FALSE)),"")</f>
        <v/>
      </c>
      <c r="G334" s="157" t="str">
        <f>IFERROR(IF(VLOOKUP($A334,'Annex 2 EHV charges'!$A:$O,10,FALSE)=0,"",VLOOKUP($A334,'Annex 2 EHV charges'!$A:$O,10,FALSE)),"")</f>
        <v/>
      </c>
      <c r="H334" s="157" t="str">
        <f>IFERROR(IF(VLOOKUP($A334,'Annex 2 EHV charges'!$A:$O,11,FALSE)=0,"",VLOOKUP($A334,'Annex 2 EHV charges'!$A:$O,11,FALSE)),"")</f>
        <v/>
      </c>
    </row>
    <row r="335" spans="1:8" x14ac:dyDescent="0.2">
      <c r="A335" s="153" t="str">
        <f t="array" ref="A335">IFERROR(INDEX('Annex 2 EHV charges'!$A$11:$A$302, MATCH(0, IF(ISBLANK('Annex 2 EHV charges'!$A$11:$A$302),1, COUNTIF(A$4:$A334, 'Annex 2 EHV charges'!$A$11:$A$302)), 0)),"")</f>
        <v/>
      </c>
      <c r="B335" s="153" t="str">
        <f>IF($A335="","",VLOOKUP($A335,'Annex 2 EHV charges'!$A:$O,2,0))</f>
        <v/>
      </c>
      <c r="C335" s="154" t="str">
        <f>IF($A335="","",VLOOKUP($A335,'Annex 2 EHV charges'!$A:$O,3,0))</f>
        <v/>
      </c>
      <c r="D335" s="153" t="str">
        <f>IF($A335="","",VLOOKUP($A335,'Annex 2 EHV charges'!$A:$O,7,0))</f>
        <v/>
      </c>
      <c r="E335" s="155" t="str">
        <f>IFERROR(IF(VLOOKUP($A335,'Annex 2 EHV charges'!$A:$O,8,FALSE)=0,"",VLOOKUP($A335,'Annex 2 EHV charges'!$A:$O,8,FALSE)),"")</f>
        <v/>
      </c>
      <c r="F335" s="156" t="str">
        <f>IFERROR(IF(VLOOKUP($A335,'Annex 2 EHV charges'!$A:$O,9,FALSE)=0,"",VLOOKUP($A335,'Annex 2 EHV charges'!$A:$O,9,FALSE)),"")</f>
        <v/>
      </c>
      <c r="G335" s="157" t="str">
        <f>IFERROR(IF(VLOOKUP($A335,'Annex 2 EHV charges'!$A:$O,10,FALSE)=0,"",VLOOKUP($A335,'Annex 2 EHV charges'!$A:$O,10,FALSE)),"")</f>
        <v/>
      </c>
      <c r="H335" s="157" t="str">
        <f>IFERROR(IF(VLOOKUP($A335,'Annex 2 EHV charges'!$A:$O,11,FALSE)=0,"",VLOOKUP($A335,'Annex 2 EHV charges'!$A:$O,11,FALSE)),"")</f>
        <v/>
      </c>
    </row>
    <row r="336" spans="1:8" x14ac:dyDescent="0.2">
      <c r="A336" s="153" t="str">
        <f t="array" ref="A336">IFERROR(INDEX('Annex 2 EHV charges'!$A$11:$A$302, MATCH(0, IF(ISBLANK('Annex 2 EHV charges'!$A$11:$A$302),1, COUNTIF(A$4:$A335, 'Annex 2 EHV charges'!$A$11:$A$302)), 0)),"")</f>
        <v/>
      </c>
      <c r="B336" s="153" t="str">
        <f>IF($A336="","",VLOOKUP($A336,'Annex 2 EHV charges'!$A:$O,2,0))</f>
        <v/>
      </c>
      <c r="C336" s="154" t="str">
        <f>IF($A336="","",VLOOKUP($A336,'Annex 2 EHV charges'!$A:$O,3,0))</f>
        <v/>
      </c>
      <c r="D336" s="153" t="str">
        <f>IF($A336="","",VLOOKUP($A336,'Annex 2 EHV charges'!$A:$O,7,0))</f>
        <v/>
      </c>
      <c r="E336" s="155" t="str">
        <f>IFERROR(IF(VLOOKUP($A336,'Annex 2 EHV charges'!$A:$O,8,FALSE)=0,"",VLOOKUP($A336,'Annex 2 EHV charges'!$A:$O,8,FALSE)),"")</f>
        <v/>
      </c>
      <c r="F336" s="156" t="str">
        <f>IFERROR(IF(VLOOKUP($A336,'Annex 2 EHV charges'!$A:$O,9,FALSE)=0,"",VLOOKUP($A336,'Annex 2 EHV charges'!$A:$O,9,FALSE)),"")</f>
        <v/>
      </c>
      <c r="G336" s="157" t="str">
        <f>IFERROR(IF(VLOOKUP($A336,'Annex 2 EHV charges'!$A:$O,10,FALSE)=0,"",VLOOKUP($A336,'Annex 2 EHV charges'!$A:$O,10,FALSE)),"")</f>
        <v/>
      </c>
      <c r="H336" s="157" t="str">
        <f>IFERROR(IF(VLOOKUP($A336,'Annex 2 EHV charges'!$A:$O,11,FALSE)=0,"",VLOOKUP($A336,'Annex 2 EHV charges'!$A:$O,11,FALSE)),"")</f>
        <v/>
      </c>
    </row>
    <row r="337" spans="1:8" x14ac:dyDescent="0.2">
      <c r="A337" s="153" t="str">
        <f t="array" ref="A337">IFERROR(INDEX('Annex 2 EHV charges'!$A$11:$A$302, MATCH(0, IF(ISBLANK('Annex 2 EHV charges'!$A$11:$A$302),1, COUNTIF(A$4:$A336, 'Annex 2 EHV charges'!$A$11:$A$302)), 0)),"")</f>
        <v/>
      </c>
      <c r="B337" s="153" t="str">
        <f>IF($A337="","",VLOOKUP($A337,'Annex 2 EHV charges'!$A:$O,2,0))</f>
        <v/>
      </c>
      <c r="C337" s="154" t="str">
        <f>IF($A337="","",VLOOKUP($A337,'Annex 2 EHV charges'!$A:$O,3,0))</f>
        <v/>
      </c>
      <c r="D337" s="153" t="str">
        <f>IF($A337="","",VLOOKUP($A337,'Annex 2 EHV charges'!$A:$O,7,0))</f>
        <v/>
      </c>
      <c r="E337" s="155" t="str">
        <f>IFERROR(IF(VLOOKUP($A337,'Annex 2 EHV charges'!$A:$O,8,FALSE)=0,"",VLOOKUP($A337,'Annex 2 EHV charges'!$A:$O,8,FALSE)),"")</f>
        <v/>
      </c>
      <c r="F337" s="156" t="str">
        <f>IFERROR(IF(VLOOKUP($A337,'Annex 2 EHV charges'!$A:$O,9,FALSE)=0,"",VLOOKUP($A337,'Annex 2 EHV charges'!$A:$O,9,FALSE)),"")</f>
        <v/>
      </c>
      <c r="G337" s="157" t="str">
        <f>IFERROR(IF(VLOOKUP($A337,'Annex 2 EHV charges'!$A:$O,10,FALSE)=0,"",VLOOKUP($A337,'Annex 2 EHV charges'!$A:$O,10,FALSE)),"")</f>
        <v/>
      </c>
      <c r="H337" s="157" t="str">
        <f>IFERROR(IF(VLOOKUP($A337,'Annex 2 EHV charges'!$A:$O,11,FALSE)=0,"",VLOOKUP($A337,'Annex 2 EHV charges'!$A:$O,11,FALSE)),"")</f>
        <v/>
      </c>
    </row>
    <row r="338" spans="1:8" x14ac:dyDescent="0.2">
      <c r="A338" s="153" t="str">
        <f t="array" ref="A338">IFERROR(INDEX('Annex 2 EHV charges'!$A$11:$A$302, MATCH(0, IF(ISBLANK('Annex 2 EHV charges'!$A$11:$A$302),1, COUNTIF(A$4:$A337, 'Annex 2 EHV charges'!$A$11:$A$302)), 0)),"")</f>
        <v/>
      </c>
      <c r="B338" s="153" t="str">
        <f>IF($A338="","",VLOOKUP($A338,'Annex 2 EHV charges'!$A:$O,2,0))</f>
        <v/>
      </c>
      <c r="C338" s="154" t="str">
        <f>IF($A338="","",VLOOKUP($A338,'Annex 2 EHV charges'!$A:$O,3,0))</f>
        <v/>
      </c>
      <c r="D338" s="153" t="str">
        <f>IF($A338="","",VLOOKUP($A338,'Annex 2 EHV charges'!$A:$O,7,0))</f>
        <v/>
      </c>
      <c r="E338" s="155" t="str">
        <f>IFERROR(IF(VLOOKUP($A338,'Annex 2 EHV charges'!$A:$O,8,FALSE)=0,"",VLOOKUP($A338,'Annex 2 EHV charges'!$A:$O,8,FALSE)),"")</f>
        <v/>
      </c>
      <c r="F338" s="156" t="str">
        <f>IFERROR(IF(VLOOKUP($A338,'Annex 2 EHV charges'!$A:$O,9,FALSE)=0,"",VLOOKUP($A338,'Annex 2 EHV charges'!$A:$O,9,FALSE)),"")</f>
        <v/>
      </c>
      <c r="G338" s="157" t="str">
        <f>IFERROR(IF(VLOOKUP($A338,'Annex 2 EHV charges'!$A:$O,10,FALSE)=0,"",VLOOKUP($A338,'Annex 2 EHV charges'!$A:$O,10,FALSE)),"")</f>
        <v/>
      </c>
      <c r="H338" s="157" t="str">
        <f>IFERROR(IF(VLOOKUP($A338,'Annex 2 EHV charges'!$A:$O,11,FALSE)=0,"",VLOOKUP($A338,'Annex 2 EHV charges'!$A:$O,11,FALSE)),"")</f>
        <v/>
      </c>
    </row>
    <row r="339" spans="1:8" x14ac:dyDescent="0.2">
      <c r="A339" s="153" t="str">
        <f t="array" ref="A339">IFERROR(INDEX('Annex 2 EHV charges'!$A$11:$A$302, MATCH(0, IF(ISBLANK('Annex 2 EHV charges'!$A$11:$A$302),1, COUNTIF(A$4:$A338, 'Annex 2 EHV charges'!$A$11:$A$302)), 0)),"")</f>
        <v/>
      </c>
      <c r="B339" s="153" t="str">
        <f>IF($A339="","",VLOOKUP($A339,'Annex 2 EHV charges'!$A:$O,2,0))</f>
        <v/>
      </c>
      <c r="C339" s="154" t="str">
        <f>IF($A339="","",VLOOKUP($A339,'Annex 2 EHV charges'!$A:$O,3,0))</f>
        <v/>
      </c>
      <c r="D339" s="153" t="str">
        <f>IF($A339="","",VLOOKUP($A339,'Annex 2 EHV charges'!$A:$O,7,0))</f>
        <v/>
      </c>
      <c r="E339" s="155" t="str">
        <f>IFERROR(IF(VLOOKUP($A339,'Annex 2 EHV charges'!$A:$O,8,FALSE)=0,"",VLOOKUP($A339,'Annex 2 EHV charges'!$A:$O,8,FALSE)),"")</f>
        <v/>
      </c>
      <c r="F339" s="156" t="str">
        <f>IFERROR(IF(VLOOKUP($A339,'Annex 2 EHV charges'!$A:$O,9,FALSE)=0,"",VLOOKUP($A339,'Annex 2 EHV charges'!$A:$O,9,FALSE)),"")</f>
        <v/>
      </c>
      <c r="G339" s="157" t="str">
        <f>IFERROR(IF(VLOOKUP($A339,'Annex 2 EHV charges'!$A:$O,10,FALSE)=0,"",VLOOKUP($A339,'Annex 2 EHV charges'!$A:$O,10,FALSE)),"")</f>
        <v/>
      </c>
      <c r="H339" s="157" t="str">
        <f>IFERROR(IF(VLOOKUP($A339,'Annex 2 EHV charges'!$A:$O,11,FALSE)=0,"",VLOOKUP($A339,'Annex 2 EHV charges'!$A:$O,11,FALSE)),"")</f>
        <v/>
      </c>
    </row>
    <row r="340" spans="1:8" x14ac:dyDescent="0.2">
      <c r="A340" s="153" t="str">
        <f t="array" ref="A340">IFERROR(INDEX('Annex 2 EHV charges'!$A$11:$A$302, MATCH(0, IF(ISBLANK('Annex 2 EHV charges'!$A$11:$A$302),1, COUNTIF(A$4:$A339, 'Annex 2 EHV charges'!$A$11:$A$302)), 0)),"")</f>
        <v/>
      </c>
      <c r="B340" s="153" t="str">
        <f>IF($A340="","",VLOOKUP($A340,'Annex 2 EHV charges'!$A:$O,2,0))</f>
        <v/>
      </c>
      <c r="C340" s="154" t="str">
        <f>IF($A340="","",VLOOKUP($A340,'Annex 2 EHV charges'!$A:$O,3,0))</f>
        <v/>
      </c>
      <c r="D340" s="153" t="str">
        <f>IF($A340="","",VLOOKUP($A340,'Annex 2 EHV charges'!$A:$O,7,0))</f>
        <v/>
      </c>
      <c r="E340" s="155" t="str">
        <f>IFERROR(IF(VLOOKUP($A340,'Annex 2 EHV charges'!$A:$O,8,FALSE)=0,"",VLOOKUP($A340,'Annex 2 EHV charges'!$A:$O,8,FALSE)),"")</f>
        <v/>
      </c>
      <c r="F340" s="156" t="str">
        <f>IFERROR(IF(VLOOKUP($A340,'Annex 2 EHV charges'!$A:$O,9,FALSE)=0,"",VLOOKUP($A340,'Annex 2 EHV charges'!$A:$O,9,FALSE)),"")</f>
        <v/>
      </c>
      <c r="G340" s="157" t="str">
        <f>IFERROR(IF(VLOOKUP($A340,'Annex 2 EHV charges'!$A:$O,10,FALSE)=0,"",VLOOKUP($A340,'Annex 2 EHV charges'!$A:$O,10,FALSE)),"")</f>
        <v/>
      </c>
      <c r="H340" s="157" t="str">
        <f>IFERROR(IF(VLOOKUP($A340,'Annex 2 EHV charges'!$A:$O,11,FALSE)=0,"",VLOOKUP($A340,'Annex 2 EHV charges'!$A:$O,11,FALSE)),"")</f>
        <v/>
      </c>
    </row>
    <row r="341" spans="1:8" x14ac:dyDescent="0.2">
      <c r="A341" s="153" t="str">
        <f t="array" ref="A341">IFERROR(INDEX('Annex 2 EHV charges'!$A$11:$A$302, MATCH(0, IF(ISBLANK('Annex 2 EHV charges'!$A$11:$A$302),1, COUNTIF(A$4:$A340, 'Annex 2 EHV charges'!$A$11:$A$302)), 0)),"")</f>
        <v/>
      </c>
      <c r="B341" s="153" t="str">
        <f>IF($A341="","",VLOOKUP($A341,'Annex 2 EHV charges'!$A:$O,2,0))</f>
        <v/>
      </c>
      <c r="C341" s="154" t="str">
        <f>IF($A341="","",VLOOKUP($A341,'Annex 2 EHV charges'!$A:$O,3,0))</f>
        <v/>
      </c>
      <c r="D341" s="153" t="str">
        <f>IF($A341="","",VLOOKUP($A341,'Annex 2 EHV charges'!$A:$O,7,0))</f>
        <v/>
      </c>
      <c r="E341" s="155" t="str">
        <f>IFERROR(IF(VLOOKUP($A341,'Annex 2 EHV charges'!$A:$O,8,FALSE)=0,"",VLOOKUP($A341,'Annex 2 EHV charges'!$A:$O,8,FALSE)),"")</f>
        <v/>
      </c>
      <c r="F341" s="156" t="str">
        <f>IFERROR(IF(VLOOKUP($A341,'Annex 2 EHV charges'!$A:$O,9,FALSE)=0,"",VLOOKUP($A341,'Annex 2 EHV charges'!$A:$O,9,FALSE)),"")</f>
        <v/>
      </c>
      <c r="G341" s="157" t="str">
        <f>IFERROR(IF(VLOOKUP($A341,'Annex 2 EHV charges'!$A:$O,10,FALSE)=0,"",VLOOKUP($A341,'Annex 2 EHV charges'!$A:$O,10,FALSE)),"")</f>
        <v/>
      </c>
      <c r="H341" s="157" t="str">
        <f>IFERROR(IF(VLOOKUP($A341,'Annex 2 EHV charges'!$A:$O,11,FALSE)=0,"",VLOOKUP($A341,'Annex 2 EHV charges'!$A:$O,11,FALSE)),"")</f>
        <v/>
      </c>
    </row>
    <row r="342" spans="1:8" x14ac:dyDescent="0.2">
      <c r="A342" s="153" t="str">
        <f t="array" ref="A342">IFERROR(INDEX('Annex 2 EHV charges'!$A$11:$A$302, MATCH(0, IF(ISBLANK('Annex 2 EHV charges'!$A$11:$A$302),1, COUNTIF(A$4:$A341, 'Annex 2 EHV charges'!$A$11:$A$302)), 0)),"")</f>
        <v/>
      </c>
      <c r="B342" s="153" t="str">
        <f>IF($A342="","",VLOOKUP($A342,'Annex 2 EHV charges'!$A:$O,2,0))</f>
        <v/>
      </c>
      <c r="C342" s="154" t="str">
        <f>IF($A342="","",VLOOKUP($A342,'Annex 2 EHV charges'!$A:$O,3,0))</f>
        <v/>
      </c>
      <c r="D342" s="153" t="str">
        <f>IF($A342="","",VLOOKUP($A342,'Annex 2 EHV charges'!$A:$O,7,0))</f>
        <v/>
      </c>
      <c r="E342" s="155" t="str">
        <f>IFERROR(IF(VLOOKUP($A342,'Annex 2 EHV charges'!$A:$O,8,FALSE)=0,"",VLOOKUP($A342,'Annex 2 EHV charges'!$A:$O,8,FALSE)),"")</f>
        <v/>
      </c>
      <c r="F342" s="156" t="str">
        <f>IFERROR(IF(VLOOKUP($A342,'Annex 2 EHV charges'!$A:$O,9,FALSE)=0,"",VLOOKUP($A342,'Annex 2 EHV charges'!$A:$O,9,FALSE)),"")</f>
        <v/>
      </c>
      <c r="G342" s="157" t="str">
        <f>IFERROR(IF(VLOOKUP($A342,'Annex 2 EHV charges'!$A:$O,10,FALSE)=0,"",VLOOKUP($A342,'Annex 2 EHV charges'!$A:$O,10,FALSE)),"")</f>
        <v/>
      </c>
      <c r="H342" s="157" t="str">
        <f>IFERROR(IF(VLOOKUP($A342,'Annex 2 EHV charges'!$A:$O,11,FALSE)=0,"",VLOOKUP($A342,'Annex 2 EHV charges'!$A:$O,11,FALSE)),"")</f>
        <v/>
      </c>
    </row>
    <row r="343" spans="1:8" x14ac:dyDescent="0.2">
      <c r="A343" s="153" t="str">
        <f t="array" ref="A343">IFERROR(INDEX('Annex 2 EHV charges'!$A$11:$A$302, MATCH(0, IF(ISBLANK('Annex 2 EHV charges'!$A$11:$A$302),1, COUNTIF(A$4:$A342, 'Annex 2 EHV charges'!$A$11:$A$302)), 0)),"")</f>
        <v/>
      </c>
      <c r="B343" s="153" t="str">
        <f>IF($A343="","",VLOOKUP($A343,'Annex 2 EHV charges'!$A:$O,2,0))</f>
        <v/>
      </c>
      <c r="C343" s="154" t="str">
        <f>IF($A343="","",VLOOKUP($A343,'Annex 2 EHV charges'!$A:$O,3,0))</f>
        <v/>
      </c>
      <c r="D343" s="153" t="str">
        <f>IF($A343="","",VLOOKUP($A343,'Annex 2 EHV charges'!$A:$O,7,0))</f>
        <v/>
      </c>
      <c r="E343" s="155" t="str">
        <f>IFERROR(IF(VLOOKUP($A343,'Annex 2 EHV charges'!$A:$O,8,FALSE)=0,"",VLOOKUP($A343,'Annex 2 EHV charges'!$A:$O,8,FALSE)),"")</f>
        <v/>
      </c>
      <c r="F343" s="156" t="str">
        <f>IFERROR(IF(VLOOKUP($A343,'Annex 2 EHV charges'!$A:$O,9,FALSE)=0,"",VLOOKUP($A343,'Annex 2 EHV charges'!$A:$O,9,FALSE)),"")</f>
        <v/>
      </c>
      <c r="G343" s="157" t="str">
        <f>IFERROR(IF(VLOOKUP($A343,'Annex 2 EHV charges'!$A:$O,10,FALSE)=0,"",VLOOKUP($A343,'Annex 2 EHV charges'!$A:$O,10,FALSE)),"")</f>
        <v/>
      </c>
      <c r="H343" s="157" t="str">
        <f>IFERROR(IF(VLOOKUP($A343,'Annex 2 EHV charges'!$A:$O,11,FALSE)=0,"",VLOOKUP($A343,'Annex 2 EHV charges'!$A:$O,11,FALSE)),"")</f>
        <v/>
      </c>
    </row>
    <row r="344" spans="1:8" x14ac:dyDescent="0.2">
      <c r="A344" s="153" t="str">
        <f t="array" ref="A344">IFERROR(INDEX('Annex 2 EHV charges'!$A$11:$A$302, MATCH(0, IF(ISBLANK('Annex 2 EHV charges'!$A$11:$A$302),1, COUNTIF(A$4:$A343, 'Annex 2 EHV charges'!$A$11:$A$302)), 0)),"")</f>
        <v/>
      </c>
      <c r="B344" s="153" t="str">
        <f>IF($A344="","",VLOOKUP($A344,'Annex 2 EHV charges'!$A:$O,2,0))</f>
        <v/>
      </c>
      <c r="C344" s="154" t="str">
        <f>IF($A344="","",VLOOKUP($A344,'Annex 2 EHV charges'!$A:$O,3,0))</f>
        <v/>
      </c>
      <c r="D344" s="153" t="str">
        <f>IF($A344="","",VLOOKUP($A344,'Annex 2 EHV charges'!$A:$O,7,0))</f>
        <v/>
      </c>
      <c r="E344" s="155" t="str">
        <f>IFERROR(IF(VLOOKUP($A344,'Annex 2 EHV charges'!$A:$O,8,FALSE)=0,"",VLOOKUP($A344,'Annex 2 EHV charges'!$A:$O,8,FALSE)),"")</f>
        <v/>
      </c>
      <c r="F344" s="156" t="str">
        <f>IFERROR(IF(VLOOKUP($A344,'Annex 2 EHV charges'!$A:$O,9,FALSE)=0,"",VLOOKUP($A344,'Annex 2 EHV charges'!$A:$O,9,FALSE)),"")</f>
        <v/>
      </c>
      <c r="G344" s="157" t="str">
        <f>IFERROR(IF(VLOOKUP($A344,'Annex 2 EHV charges'!$A:$O,10,FALSE)=0,"",VLOOKUP($A344,'Annex 2 EHV charges'!$A:$O,10,FALSE)),"")</f>
        <v/>
      </c>
      <c r="H344" s="157" t="str">
        <f>IFERROR(IF(VLOOKUP($A344,'Annex 2 EHV charges'!$A:$O,11,FALSE)=0,"",VLOOKUP($A344,'Annex 2 EHV charges'!$A:$O,11,FALSE)),"")</f>
        <v/>
      </c>
    </row>
    <row r="345" spans="1:8" x14ac:dyDescent="0.2">
      <c r="A345" s="153" t="str">
        <f t="array" ref="A345">IFERROR(INDEX('Annex 2 EHV charges'!$A$11:$A$302, MATCH(0, IF(ISBLANK('Annex 2 EHV charges'!$A$11:$A$302),1, COUNTIF(A$4:$A344, 'Annex 2 EHV charges'!$A$11:$A$302)), 0)),"")</f>
        <v/>
      </c>
      <c r="B345" s="153" t="str">
        <f>IF($A345="","",VLOOKUP($A345,'Annex 2 EHV charges'!$A:$O,2,0))</f>
        <v/>
      </c>
      <c r="C345" s="154" t="str">
        <f>IF($A345="","",VLOOKUP($A345,'Annex 2 EHV charges'!$A:$O,3,0))</f>
        <v/>
      </c>
      <c r="D345" s="153" t="str">
        <f>IF($A345="","",VLOOKUP($A345,'Annex 2 EHV charges'!$A:$O,7,0))</f>
        <v/>
      </c>
      <c r="E345" s="155" t="str">
        <f>IFERROR(IF(VLOOKUP($A345,'Annex 2 EHV charges'!$A:$O,8,FALSE)=0,"",VLOOKUP($A345,'Annex 2 EHV charges'!$A:$O,8,FALSE)),"")</f>
        <v/>
      </c>
      <c r="F345" s="156" t="str">
        <f>IFERROR(IF(VLOOKUP($A345,'Annex 2 EHV charges'!$A:$O,9,FALSE)=0,"",VLOOKUP($A345,'Annex 2 EHV charges'!$A:$O,9,FALSE)),"")</f>
        <v/>
      </c>
      <c r="G345" s="157" t="str">
        <f>IFERROR(IF(VLOOKUP($A345,'Annex 2 EHV charges'!$A:$O,10,FALSE)=0,"",VLOOKUP($A345,'Annex 2 EHV charges'!$A:$O,10,FALSE)),"")</f>
        <v/>
      </c>
      <c r="H345" s="157" t="str">
        <f>IFERROR(IF(VLOOKUP($A345,'Annex 2 EHV charges'!$A:$O,11,FALSE)=0,"",VLOOKUP($A345,'Annex 2 EHV charges'!$A:$O,11,FALSE)),"")</f>
        <v/>
      </c>
    </row>
    <row r="346" spans="1:8" x14ac:dyDescent="0.2">
      <c r="A346" s="153" t="str">
        <f t="array" ref="A346">IFERROR(INDEX('Annex 2 EHV charges'!$A$11:$A$302, MATCH(0, IF(ISBLANK('Annex 2 EHV charges'!$A$11:$A$302),1, COUNTIF(A$4:$A345, 'Annex 2 EHV charges'!$A$11:$A$302)), 0)),"")</f>
        <v/>
      </c>
      <c r="B346" s="153" t="str">
        <f>IF($A346="","",VLOOKUP($A346,'Annex 2 EHV charges'!$A:$O,2,0))</f>
        <v/>
      </c>
      <c r="C346" s="154" t="str">
        <f>IF($A346="","",VLOOKUP($A346,'Annex 2 EHV charges'!$A:$O,3,0))</f>
        <v/>
      </c>
      <c r="D346" s="153" t="str">
        <f>IF($A346="","",VLOOKUP($A346,'Annex 2 EHV charges'!$A:$O,7,0))</f>
        <v/>
      </c>
      <c r="E346" s="155" t="str">
        <f>IFERROR(IF(VLOOKUP($A346,'Annex 2 EHV charges'!$A:$O,8,FALSE)=0,"",VLOOKUP($A346,'Annex 2 EHV charges'!$A:$O,8,FALSE)),"")</f>
        <v/>
      </c>
      <c r="F346" s="156" t="str">
        <f>IFERROR(IF(VLOOKUP($A346,'Annex 2 EHV charges'!$A:$O,9,FALSE)=0,"",VLOOKUP($A346,'Annex 2 EHV charges'!$A:$O,9,FALSE)),"")</f>
        <v/>
      </c>
      <c r="G346" s="157" t="str">
        <f>IFERROR(IF(VLOOKUP($A346,'Annex 2 EHV charges'!$A:$O,10,FALSE)=0,"",VLOOKUP($A346,'Annex 2 EHV charges'!$A:$O,10,FALSE)),"")</f>
        <v/>
      </c>
      <c r="H346" s="157" t="str">
        <f>IFERROR(IF(VLOOKUP($A346,'Annex 2 EHV charges'!$A:$O,11,FALSE)=0,"",VLOOKUP($A346,'Annex 2 EHV charges'!$A:$O,11,FALSE)),"")</f>
        <v/>
      </c>
    </row>
    <row r="347" spans="1:8" x14ac:dyDescent="0.2">
      <c r="A347" s="153" t="str">
        <f t="array" ref="A347">IFERROR(INDEX('Annex 2 EHV charges'!$A$11:$A$302, MATCH(0, IF(ISBLANK('Annex 2 EHV charges'!$A$11:$A$302),1, COUNTIF(A$4:$A346, 'Annex 2 EHV charges'!$A$11:$A$302)), 0)),"")</f>
        <v/>
      </c>
      <c r="B347" s="153" t="str">
        <f>IF($A347="","",VLOOKUP($A347,'Annex 2 EHV charges'!$A:$O,2,0))</f>
        <v/>
      </c>
      <c r="C347" s="154" t="str">
        <f>IF($A347="","",VLOOKUP($A347,'Annex 2 EHV charges'!$A:$O,3,0))</f>
        <v/>
      </c>
      <c r="D347" s="153" t="str">
        <f>IF($A347="","",VLOOKUP($A347,'Annex 2 EHV charges'!$A:$O,7,0))</f>
        <v/>
      </c>
      <c r="E347" s="155" t="str">
        <f>IFERROR(IF(VLOOKUP($A347,'Annex 2 EHV charges'!$A:$O,8,FALSE)=0,"",VLOOKUP($A347,'Annex 2 EHV charges'!$A:$O,8,FALSE)),"")</f>
        <v/>
      </c>
      <c r="F347" s="156" t="str">
        <f>IFERROR(IF(VLOOKUP($A347,'Annex 2 EHV charges'!$A:$O,9,FALSE)=0,"",VLOOKUP($A347,'Annex 2 EHV charges'!$A:$O,9,FALSE)),"")</f>
        <v/>
      </c>
      <c r="G347" s="157" t="str">
        <f>IFERROR(IF(VLOOKUP($A347,'Annex 2 EHV charges'!$A:$O,10,FALSE)=0,"",VLOOKUP($A347,'Annex 2 EHV charges'!$A:$O,10,FALSE)),"")</f>
        <v/>
      </c>
      <c r="H347" s="157" t="str">
        <f>IFERROR(IF(VLOOKUP($A347,'Annex 2 EHV charges'!$A:$O,11,FALSE)=0,"",VLOOKUP($A347,'Annex 2 EHV charges'!$A:$O,11,FALSE)),"")</f>
        <v/>
      </c>
    </row>
    <row r="348" spans="1:8" x14ac:dyDescent="0.2">
      <c r="A348" s="153" t="str">
        <f t="array" ref="A348">IFERROR(INDEX('Annex 2 EHV charges'!$A$11:$A$302, MATCH(0, IF(ISBLANK('Annex 2 EHV charges'!$A$11:$A$302),1, COUNTIF(A$4:$A347, 'Annex 2 EHV charges'!$A$11:$A$302)), 0)),"")</f>
        <v/>
      </c>
      <c r="B348" s="153" t="str">
        <f>IF($A348="","",VLOOKUP($A348,'Annex 2 EHV charges'!$A:$O,2,0))</f>
        <v/>
      </c>
      <c r="C348" s="154" t="str">
        <f>IF($A348="","",VLOOKUP($A348,'Annex 2 EHV charges'!$A:$O,3,0))</f>
        <v/>
      </c>
      <c r="D348" s="153" t="str">
        <f>IF($A348="","",VLOOKUP($A348,'Annex 2 EHV charges'!$A:$O,7,0))</f>
        <v/>
      </c>
      <c r="E348" s="155" t="str">
        <f>IFERROR(IF(VLOOKUP($A348,'Annex 2 EHV charges'!$A:$O,8,FALSE)=0,"",VLOOKUP($A348,'Annex 2 EHV charges'!$A:$O,8,FALSE)),"")</f>
        <v/>
      </c>
      <c r="F348" s="156" t="str">
        <f>IFERROR(IF(VLOOKUP($A348,'Annex 2 EHV charges'!$A:$O,9,FALSE)=0,"",VLOOKUP($A348,'Annex 2 EHV charges'!$A:$O,9,FALSE)),"")</f>
        <v/>
      </c>
      <c r="G348" s="157" t="str">
        <f>IFERROR(IF(VLOOKUP($A348,'Annex 2 EHV charges'!$A:$O,10,FALSE)=0,"",VLOOKUP($A348,'Annex 2 EHV charges'!$A:$O,10,FALSE)),"")</f>
        <v/>
      </c>
      <c r="H348" s="157" t="str">
        <f>IFERROR(IF(VLOOKUP($A348,'Annex 2 EHV charges'!$A:$O,11,FALSE)=0,"",VLOOKUP($A348,'Annex 2 EHV charges'!$A:$O,11,FALSE)),"")</f>
        <v/>
      </c>
    </row>
    <row r="349" spans="1:8" x14ac:dyDescent="0.2">
      <c r="A349" s="153" t="str">
        <f t="array" ref="A349">IFERROR(INDEX('Annex 2 EHV charges'!$A$11:$A$302, MATCH(0, IF(ISBLANK('Annex 2 EHV charges'!$A$11:$A$302),1, COUNTIF(A$4:$A348, 'Annex 2 EHV charges'!$A$11:$A$302)), 0)),"")</f>
        <v/>
      </c>
      <c r="B349" s="153" t="str">
        <f>IF($A349="","",VLOOKUP($A349,'Annex 2 EHV charges'!$A:$O,2,0))</f>
        <v/>
      </c>
      <c r="C349" s="154" t="str">
        <f>IF($A349="","",VLOOKUP($A349,'Annex 2 EHV charges'!$A:$O,3,0))</f>
        <v/>
      </c>
      <c r="D349" s="153" t="str">
        <f>IF($A349="","",VLOOKUP($A349,'Annex 2 EHV charges'!$A:$O,7,0))</f>
        <v/>
      </c>
      <c r="E349" s="155" t="str">
        <f>IFERROR(IF(VLOOKUP($A349,'Annex 2 EHV charges'!$A:$O,8,FALSE)=0,"",VLOOKUP($A349,'Annex 2 EHV charges'!$A:$O,8,FALSE)),"")</f>
        <v/>
      </c>
      <c r="F349" s="156" t="str">
        <f>IFERROR(IF(VLOOKUP($A349,'Annex 2 EHV charges'!$A:$O,9,FALSE)=0,"",VLOOKUP($A349,'Annex 2 EHV charges'!$A:$O,9,FALSE)),"")</f>
        <v/>
      </c>
      <c r="G349" s="157" t="str">
        <f>IFERROR(IF(VLOOKUP($A349,'Annex 2 EHV charges'!$A:$O,10,FALSE)=0,"",VLOOKUP($A349,'Annex 2 EHV charges'!$A:$O,10,FALSE)),"")</f>
        <v/>
      </c>
      <c r="H349" s="157" t="str">
        <f>IFERROR(IF(VLOOKUP($A349,'Annex 2 EHV charges'!$A:$O,11,FALSE)=0,"",VLOOKUP($A349,'Annex 2 EHV charges'!$A:$O,11,FALSE)),"")</f>
        <v/>
      </c>
    </row>
    <row r="350" spans="1:8" x14ac:dyDescent="0.2">
      <c r="A350" s="153" t="str">
        <f t="array" ref="A350">IFERROR(INDEX('Annex 2 EHV charges'!$A$11:$A$302, MATCH(0, IF(ISBLANK('Annex 2 EHV charges'!$A$11:$A$302),1, COUNTIF(A$4:$A349, 'Annex 2 EHV charges'!$A$11:$A$302)), 0)),"")</f>
        <v/>
      </c>
      <c r="B350" s="153" t="str">
        <f>IF($A350="","",VLOOKUP($A350,'Annex 2 EHV charges'!$A:$O,2,0))</f>
        <v/>
      </c>
      <c r="C350" s="154" t="str">
        <f>IF($A350="","",VLOOKUP($A350,'Annex 2 EHV charges'!$A:$O,3,0))</f>
        <v/>
      </c>
      <c r="D350" s="153" t="str">
        <f>IF($A350="","",VLOOKUP($A350,'Annex 2 EHV charges'!$A:$O,7,0))</f>
        <v/>
      </c>
      <c r="E350" s="155" t="str">
        <f>IFERROR(IF(VLOOKUP($A350,'Annex 2 EHV charges'!$A:$O,8,FALSE)=0,"",VLOOKUP($A350,'Annex 2 EHV charges'!$A:$O,8,FALSE)),"")</f>
        <v/>
      </c>
      <c r="F350" s="156" t="str">
        <f>IFERROR(IF(VLOOKUP($A350,'Annex 2 EHV charges'!$A:$O,9,FALSE)=0,"",VLOOKUP($A350,'Annex 2 EHV charges'!$A:$O,9,FALSE)),"")</f>
        <v/>
      </c>
      <c r="G350" s="157" t="str">
        <f>IFERROR(IF(VLOOKUP($A350,'Annex 2 EHV charges'!$A:$O,10,FALSE)=0,"",VLOOKUP($A350,'Annex 2 EHV charges'!$A:$O,10,FALSE)),"")</f>
        <v/>
      </c>
      <c r="H350" s="157" t="str">
        <f>IFERROR(IF(VLOOKUP($A350,'Annex 2 EHV charges'!$A:$O,11,FALSE)=0,"",VLOOKUP($A350,'Annex 2 EHV charges'!$A:$O,11,FALSE)),"")</f>
        <v/>
      </c>
    </row>
    <row r="351" spans="1:8" x14ac:dyDescent="0.2">
      <c r="A351" s="153" t="str">
        <f t="array" ref="A351">IFERROR(INDEX('Annex 2 EHV charges'!$A$11:$A$302, MATCH(0, IF(ISBLANK('Annex 2 EHV charges'!$A$11:$A$302),1, COUNTIF(A$4:$A350, 'Annex 2 EHV charges'!$A$11:$A$302)), 0)),"")</f>
        <v/>
      </c>
      <c r="B351" s="153" t="str">
        <f>IF($A351="","",VLOOKUP($A351,'Annex 2 EHV charges'!$A:$O,2,0))</f>
        <v/>
      </c>
      <c r="C351" s="154" t="str">
        <f>IF($A351="","",VLOOKUP($A351,'Annex 2 EHV charges'!$A:$O,3,0))</f>
        <v/>
      </c>
      <c r="D351" s="153" t="str">
        <f>IF($A351="","",VLOOKUP($A351,'Annex 2 EHV charges'!$A:$O,7,0))</f>
        <v/>
      </c>
      <c r="E351" s="155" t="str">
        <f>IFERROR(IF(VLOOKUP($A351,'Annex 2 EHV charges'!$A:$O,8,FALSE)=0,"",VLOOKUP($A351,'Annex 2 EHV charges'!$A:$O,8,FALSE)),"")</f>
        <v/>
      </c>
      <c r="F351" s="156" t="str">
        <f>IFERROR(IF(VLOOKUP($A351,'Annex 2 EHV charges'!$A:$O,9,FALSE)=0,"",VLOOKUP($A351,'Annex 2 EHV charges'!$A:$O,9,FALSE)),"")</f>
        <v/>
      </c>
      <c r="G351" s="157" t="str">
        <f>IFERROR(IF(VLOOKUP($A351,'Annex 2 EHV charges'!$A:$O,10,FALSE)=0,"",VLOOKUP($A351,'Annex 2 EHV charges'!$A:$O,10,FALSE)),"")</f>
        <v/>
      </c>
      <c r="H351" s="157" t="str">
        <f>IFERROR(IF(VLOOKUP($A351,'Annex 2 EHV charges'!$A:$O,11,FALSE)=0,"",VLOOKUP($A351,'Annex 2 EHV charges'!$A:$O,11,FALSE)),"")</f>
        <v/>
      </c>
    </row>
    <row r="352" spans="1:8" x14ac:dyDescent="0.2">
      <c r="A352" s="153" t="str">
        <f t="array" ref="A352">IFERROR(INDEX('Annex 2 EHV charges'!$A$11:$A$302, MATCH(0, IF(ISBLANK('Annex 2 EHV charges'!$A$11:$A$302),1, COUNTIF(A$4:$A351, 'Annex 2 EHV charges'!$A$11:$A$302)), 0)),"")</f>
        <v/>
      </c>
      <c r="B352" s="153" t="str">
        <f>IF($A352="","",VLOOKUP($A352,'Annex 2 EHV charges'!$A:$O,2,0))</f>
        <v/>
      </c>
      <c r="C352" s="154" t="str">
        <f>IF($A352="","",VLOOKUP($A352,'Annex 2 EHV charges'!$A:$O,3,0))</f>
        <v/>
      </c>
      <c r="D352" s="153" t="str">
        <f>IF($A352="","",VLOOKUP($A352,'Annex 2 EHV charges'!$A:$O,7,0))</f>
        <v/>
      </c>
      <c r="E352" s="155" t="str">
        <f>IFERROR(IF(VLOOKUP($A352,'Annex 2 EHV charges'!$A:$O,8,FALSE)=0,"",VLOOKUP($A352,'Annex 2 EHV charges'!$A:$O,8,FALSE)),"")</f>
        <v/>
      </c>
      <c r="F352" s="156" t="str">
        <f>IFERROR(IF(VLOOKUP($A352,'Annex 2 EHV charges'!$A:$O,9,FALSE)=0,"",VLOOKUP($A352,'Annex 2 EHV charges'!$A:$O,9,FALSE)),"")</f>
        <v/>
      </c>
      <c r="G352" s="157" t="str">
        <f>IFERROR(IF(VLOOKUP($A352,'Annex 2 EHV charges'!$A:$O,10,FALSE)=0,"",VLOOKUP($A352,'Annex 2 EHV charges'!$A:$O,10,FALSE)),"")</f>
        <v/>
      </c>
      <c r="H352" s="157" t="str">
        <f>IFERROR(IF(VLOOKUP($A352,'Annex 2 EHV charges'!$A:$O,11,FALSE)=0,"",VLOOKUP($A352,'Annex 2 EHV charges'!$A:$O,11,FALSE)),"")</f>
        <v/>
      </c>
    </row>
    <row r="353" spans="1:8" x14ac:dyDescent="0.2">
      <c r="A353" s="153" t="str">
        <f t="array" ref="A353">IFERROR(INDEX('Annex 2 EHV charges'!$A$11:$A$302, MATCH(0, IF(ISBLANK('Annex 2 EHV charges'!$A$11:$A$302),1, COUNTIF(A$4:$A352, 'Annex 2 EHV charges'!$A$11:$A$302)), 0)),"")</f>
        <v/>
      </c>
      <c r="B353" s="153" t="str">
        <f>IF($A353="","",VLOOKUP($A353,'Annex 2 EHV charges'!$A:$O,2,0))</f>
        <v/>
      </c>
      <c r="C353" s="154" t="str">
        <f>IF($A353="","",VLOOKUP($A353,'Annex 2 EHV charges'!$A:$O,3,0))</f>
        <v/>
      </c>
      <c r="D353" s="153" t="str">
        <f>IF($A353="","",VLOOKUP($A353,'Annex 2 EHV charges'!$A:$O,7,0))</f>
        <v/>
      </c>
      <c r="E353" s="155" t="str">
        <f>IFERROR(IF(VLOOKUP($A353,'Annex 2 EHV charges'!$A:$O,8,FALSE)=0,"",VLOOKUP($A353,'Annex 2 EHV charges'!$A:$O,8,FALSE)),"")</f>
        <v/>
      </c>
      <c r="F353" s="156" t="str">
        <f>IFERROR(IF(VLOOKUP($A353,'Annex 2 EHV charges'!$A:$O,9,FALSE)=0,"",VLOOKUP($A353,'Annex 2 EHV charges'!$A:$O,9,FALSE)),"")</f>
        <v/>
      </c>
      <c r="G353" s="157" t="str">
        <f>IFERROR(IF(VLOOKUP($A353,'Annex 2 EHV charges'!$A:$O,10,FALSE)=0,"",VLOOKUP($A353,'Annex 2 EHV charges'!$A:$O,10,FALSE)),"")</f>
        <v/>
      </c>
      <c r="H353" s="157" t="str">
        <f>IFERROR(IF(VLOOKUP($A353,'Annex 2 EHV charges'!$A:$O,11,FALSE)=0,"",VLOOKUP($A353,'Annex 2 EHV charges'!$A:$O,11,FALSE)),"")</f>
        <v/>
      </c>
    </row>
    <row r="354" spans="1:8" x14ac:dyDescent="0.2">
      <c r="A354" s="153" t="str">
        <f t="array" ref="A354">IFERROR(INDEX('Annex 2 EHV charges'!$A$11:$A$302, MATCH(0, IF(ISBLANK('Annex 2 EHV charges'!$A$11:$A$302),1, COUNTIF(A$4:$A353, 'Annex 2 EHV charges'!$A$11:$A$302)), 0)),"")</f>
        <v/>
      </c>
      <c r="B354" s="153" t="str">
        <f>IF($A354="","",VLOOKUP($A354,'Annex 2 EHV charges'!$A:$O,2,0))</f>
        <v/>
      </c>
      <c r="C354" s="154" t="str">
        <f>IF($A354="","",VLOOKUP($A354,'Annex 2 EHV charges'!$A:$O,3,0))</f>
        <v/>
      </c>
      <c r="D354" s="153" t="str">
        <f>IF($A354="","",VLOOKUP($A354,'Annex 2 EHV charges'!$A:$O,7,0))</f>
        <v/>
      </c>
      <c r="E354" s="155" t="str">
        <f>IFERROR(IF(VLOOKUP($A354,'Annex 2 EHV charges'!$A:$O,8,FALSE)=0,"",VLOOKUP($A354,'Annex 2 EHV charges'!$A:$O,8,FALSE)),"")</f>
        <v/>
      </c>
      <c r="F354" s="156" t="str">
        <f>IFERROR(IF(VLOOKUP($A354,'Annex 2 EHV charges'!$A:$O,9,FALSE)=0,"",VLOOKUP($A354,'Annex 2 EHV charges'!$A:$O,9,FALSE)),"")</f>
        <v/>
      </c>
      <c r="G354" s="157" t="str">
        <f>IFERROR(IF(VLOOKUP($A354,'Annex 2 EHV charges'!$A:$O,10,FALSE)=0,"",VLOOKUP($A354,'Annex 2 EHV charges'!$A:$O,10,FALSE)),"")</f>
        <v/>
      </c>
      <c r="H354" s="157" t="str">
        <f>IFERROR(IF(VLOOKUP($A354,'Annex 2 EHV charges'!$A:$O,11,FALSE)=0,"",VLOOKUP($A354,'Annex 2 EHV charges'!$A:$O,11,FALSE)),"")</f>
        <v/>
      </c>
    </row>
    <row r="355" spans="1:8" x14ac:dyDescent="0.2">
      <c r="A355" s="153" t="str">
        <f t="array" ref="A355">IFERROR(INDEX('Annex 2 EHV charges'!$A$11:$A$302, MATCH(0, IF(ISBLANK('Annex 2 EHV charges'!$A$11:$A$302),1, COUNTIF(A$4:$A354, 'Annex 2 EHV charges'!$A$11:$A$302)), 0)),"")</f>
        <v/>
      </c>
      <c r="B355" s="153" t="str">
        <f>IF($A355="","",VLOOKUP($A355,'Annex 2 EHV charges'!$A:$O,2,0))</f>
        <v/>
      </c>
      <c r="C355" s="154" t="str">
        <f>IF($A355="","",VLOOKUP($A355,'Annex 2 EHV charges'!$A:$O,3,0))</f>
        <v/>
      </c>
      <c r="D355" s="153" t="str">
        <f>IF($A355="","",VLOOKUP($A355,'Annex 2 EHV charges'!$A:$O,7,0))</f>
        <v/>
      </c>
      <c r="E355" s="155" t="str">
        <f>IFERROR(IF(VLOOKUP($A355,'Annex 2 EHV charges'!$A:$O,8,FALSE)=0,"",VLOOKUP($A355,'Annex 2 EHV charges'!$A:$O,8,FALSE)),"")</f>
        <v/>
      </c>
      <c r="F355" s="156" t="str">
        <f>IFERROR(IF(VLOOKUP($A355,'Annex 2 EHV charges'!$A:$O,9,FALSE)=0,"",VLOOKUP($A355,'Annex 2 EHV charges'!$A:$O,9,FALSE)),"")</f>
        <v/>
      </c>
      <c r="G355" s="157" t="str">
        <f>IFERROR(IF(VLOOKUP($A355,'Annex 2 EHV charges'!$A:$O,10,FALSE)=0,"",VLOOKUP($A355,'Annex 2 EHV charges'!$A:$O,10,FALSE)),"")</f>
        <v/>
      </c>
      <c r="H355" s="157" t="str">
        <f>IFERROR(IF(VLOOKUP($A355,'Annex 2 EHV charges'!$A:$O,11,FALSE)=0,"",VLOOKUP($A355,'Annex 2 EHV charges'!$A:$O,11,FALSE)),"")</f>
        <v/>
      </c>
    </row>
    <row r="356" spans="1:8" x14ac:dyDescent="0.2">
      <c r="A356" s="153" t="str">
        <f t="array" ref="A356">IFERROR(INDEX('Annex 2 EHV charges'!$A$11:$A$302, MATCH(0, IF(ISBLANK('Annex 2 EHV charges'!$A$11:$A$302),1, COUNTIF(A$4:$A355, 'Annex 2 EHV charges'!$A$11:$A$302)), 0)),"")</f>
        <v/>
      </c>
      <c r="B356" s="153" t="str">
        <f>IF($A356="","",VLOOKUP($A356,'Annex 2 EHV charges'!$A:$O,2,0))</f>
        <v/>
      </c>
      <c r="C356" s="154" t="str">
        <f>IF($A356="","",VLOOKUP($A356,'Annex 2 EHV charges'!$A:$O,3,0))</f>
        <v/>
      </c>
      <c r="D356" s="153" t="str">
        <f>IF($A356="","",VLOOKUP($A356,'Annex 2 EHV charges'!$A:$O,7,0))</f>
        <v/>
      </c>
      <c r="E356" s="155" t="str">
        <f>IFERROR(IF(VLOOKUP($A356,'Annex 2 EHV charges'!$A:$O,8,FALSE)=0,"",VLOOKUP($A356,'Annex 2 EHV charges'!$A:$O,8,FALSE)),"")</f>
        <v/>
      </c>
      <c r="F356" s="156" t="str">
        <f>IFERROR(IF(VLOOKUP($A356,'Annex 2 EHV charges'!$A:$O,9,FALSE)=0,"",VLOOKUP($A356,'Annex 2 EHV charges'!$A:$O,9,FALSE)),"")</f>
        <v/>
      </c>
      <c r="G356" s="157" t="str">
        <f>IFERROR(IF(VLOOKUP($A356,'Annex 2 EHV charges'!$A:$O,10,FALSE)=0,"",VLOOKUP($A356,'Annex 2 EHV charges'!$A:$O,10,FALSE)),"")</f>
        <v/>
      </c>
      <c r="H356" s="157" t="str">
        <f>IFERROR(IF(VLOOKUP($A356,'Annex 2 EHV charges'!$A:$O,11,FALSE)=0,"",VLOOKUP($A356,'Annex 2 EHV charges'!$A:$O,11,FALSE)),"")</f>
        <v/>
      </c>
    </row>
    <row r="357" spans="1:8" x14ac:dyDescent="0.2">
      <c r="A357" s="153" t="str">
        <f t="array" ref="A357">IFERROR(INDEX('Annex 2 EHV charges'!$A$11:$A$302, MATCH(0, IF(ISBLANK('Annex 2 EHV charges'!$A$11:$A$302),1, COUNTIF(A$4:$A356, 'Annex 2 EHV charges'!$A$11:$A$302)), 0)),"")</f>
        <v/>
      </c>
      <c r="B357" s="153" t="str">
        <f>IF($A357="","",VLOOKUP($A357,'Annex 2 EHV charges'!$A:$O,2,0))</f>
        <v/>
      </c>
      <c r="C357" s="154" t="str">
        <f>IF($A357="","",VLOOKUP($A357,'Annex 2 EHV charges'!$A:$O,3,0))</f>
        <v/>
      </c>
      <c r="D357" s="153" t="str">
        <f>IF($A357="","",VLOOKUP($A357,'Annex 2 EHV charges'!$A:$O,7,0))</f>
        <v/>
      </c>
      <c r="E357" s="155" t="str">
        <f>IFERROR(IF(VLOOKUP($A357,'Annex 2 EHV charges'!$A:$O,8,FALSE)=0,"",VLOOKUP($A357,'Annex 2 EHV charges'!$A:$O,8,FALSE)),"")</f>
        <v/>
      </c>
      <c r="F357" s="156" t="str">
        <f>IFERROR(IF(VLOOKUP($A357,'Annex 2 EHV charges'!$A:$O,9,FALSE)=0,"",VLOOKUP($A357,'Annex 2 EHV charges'!$A:$O,9,FALSE)),"")</f>
        <v/>
      </c>
      <c r="G357" s="157" t="str">
        <f>IFERROR(IF(VLOOKUP($A357,'Annex 2 EHV charges'!$A:$O,10,FALSE)=0,"",VLOOKUP($A357,'Annex 2 EHV charges'!$A:$O,10,FALSE)),"")</f>
        <v/>
      </c>
      <c r="H357" s="157" t="str">
        <f>IFERROR(IF(VLOOKUP($A357,'Annex 2 EHV charges'!$A:$O,11,FALSE)=0,"",VLOOKUP($A357,'Annex 2 EHV charges'!$A:$O,11,FALSE)),"")</f>
        <v/>
      </c>
    </row>
    <row r="358" spans="1:8" x14ac:dyDescent="0.2">
      <c r="A358" s="153" t="str">
        <f t="array" ref="A358">IFERROR(INDEX('Annex 2 EHV charges'!$A$11:$A$302, MATCH(0, IF(ISBLANK('Annex 2 EHV charges'!$A$11:$A$302),1, COUNTIF(A$4:$A357, 'Annex 2 EHV charges'!$A$11:$A$302)), 0)),"")</f>
        <v/>
      </c>
      <c r="B358" s="153" t="str">
        <f>IF($A358="","",VLOOKUP($A358,'Annex 2 EHV charges'!$A:$O,2,0))</f>
        <v/>
      </c>
      <c r="C358" s="154" t="str">
        <f>IF($A358="","",VLOOKUP($A358,'Annex 2 EHV charges'!$A:$O,3,0))</f>
        <v/>
      </c>
      <c r="D358" s="153" t="str">
        <f>IF($A358="","",VLOOKUP($A358,'Annex 2 EHV charges'!$A:$O,7,0))</f>
        <v/>
      </c>
      <c r="E358" s="155" t="str">
        <f>IFERROR(IF(VLOOKUP($A358,'Annex 2 EHV charges'!$A:$O,8,FALSE)=0,"",VLOOKUP($A358,'Annex 2 EHV charges'!$A:$O,8,FALSE)),"")</f>
        <v/>
      </c>
      <c r="F358" s="156" t="str">
        <f>IFERROR(IF(VLOOKUP($A358,'Annex 2 EHV charges'!$A:$O,9,FALSE)=0,"",VLOOKUP($A358,'Annex 2 EHV charges'!$A:$O,9,FALSE)),"")</f>
        <v/>
      </c>
      <c r="G358" s="157" t="str">
        <f>IFERROR(IF(VLOOKUP($A358,'Annex 2 EHV charges'!$A:$O,10,FALSE)=0,"",VLOOKUP($A358,'Annex 2 EHV charges'!$A:$O,10,FALSE)),"")</f>
        <v/>
      </c>
      <c r="H358" s="157" t="str">
        <f>IFERROR(IF(VLOOKUP($A358,'Annex 2 EHV charges'!$A:$O,11,FALSE)=0,"",VLOOKUP($A358,'Annex 2 EHV charges'!$A:$O,11,FALSE)),"")</f>
        <v/>
      </c>
    </row>
    <row r="359" spans="1:8" x14ac:dyDescent="0.2">
      <c r="A359" s="153" t="str">
        <f t="array" ref="A359">IFERROR(INDEX('Annex 2 EHV charges'!$A$11:$A$302, MATCH(0, IF(ISBLANK('Annex 2 EHV charges'!$A$11:$A$302),1, COUNTIF(A$4:$A358, 'Annex 2 EHV charges'!$A$11:$A$302)), 0)),"")</f>
        <v/>
      </c>
      <c r="B359" s="153" t="str">
        <f>IF($A359="","",VLOOKUP($A359,'Annex 2 EHV charges'!$A:$O,2,0))</f>
        <v/>
      </c>
      <c r="C359" s="154" t="str">
        <f>IF($A359="","",VLOOKUP($A359,'Annex 2 EHV charges'!$A:$O,3,0))</f>
        <v/>
      </c>
      <c r="D359" s="153" t="str">
        <f>IF($A359="","",VLOOKUP($A359,'Annex 2 EHV charges'!$A:$O,7,0))</f>
        <v/>
      </c>
      <c r="E359" s="155" t="str">
        <f>IFERROR(IF(VLOOKUP($A359,'Annex 2 EHV charges'!$A:$O,8,FALSE)=0,"",VLOOKUP($A359,'Annex 2 EHV charges'!$A:$O,8,FALSE)),"")</f>
        <v/>
      </c>
      <c r="F359" s="156" t="str">
        <f>IFERROR(IF(VLOOKUP($A359,'Annex 2 EHV charges'!$A:$O,9,FALSE)=0,"",VLOOKUP($A359,'Annex 2 EHV charges'!$A:$O,9,FALSE)),"")</f>
        <v/>
      </c>
      <c r="G359" s="157" t="str">
        <f>IFERROR(IF(VLOOKUP($A359,'Annex 2 EHV charges'!$A:$O,10,FALSE)=0,"",VLOOKUP($A359,'Annex 2 EHV charges'!$A:$O,10,FALSE)),"")</f>
        <v/>
      </c>
      <c r="H359" s="157" t="str">
        <f>IFERROR(IF(VLOOKUP($A359,'Annex 2 EHV charges'!$A:$O,11,FALSE)=0,"",VLOOKUP($A359,'Annex 2 EHV charges'!$A:$O,11,FALSE)),"")</f>
        <v/>
      </c>
    </row>
    <row r="360" spans="1:8" x14ac:dyDescent="0.2">
      <c r="A360" s="153" t="str">
        <f t="array" ref="A360">IFERROR(INDEX('Annex 2 EHV charges'!$A$11:$A$302, MATCH(0, IF(ISBLANK('Annex 2 EHV charges'!$A$11:$A$302),1, COUNTIF(A$4:$A359, 'Annex 2 EHV charges'!$A$11:$A$302)), 0)),"")</f>
        <v/>
      </c>
      <c r="B360" s="153" t="str">
        <f>IF($A360="","",VLOOKUP($A360,'Annex 2 EHV charges'!$A:$O,2,0))</f>
        <v/>
      </c>
      <c r="C360" s="154" t="str">
        <f>IF($A360="","",VLOOKUP($A360,'Annex 2 EHV charges'!$A:$O,3,0))</f>
        <v/>
      </c>
      <c r="D360" s="153" t="str">
        <f>IF($A360="","",VLOOKUP($A360,'Annex 2 EHV charges'!$A:$O,7,0))</f>
        <v/>
      </c>
      <c r="E360" s="155" t="str">
        <f>IFERROR(IF(VLOOKUP($A360,'Annex 2 EHV charges'!$A:$O,8,FALSE)=0,"",VLOOKUP($A360,'Annex 2 EHV charges'!$A:$O,8,FALSE)),"")</f>
        <v/>
      </c>
      <c r="F360" s="156" t="str">
        <f>IFERROR(IF(VLOOKUP($A360,'Annex 2 EHV charges'!$A:$O,9,FALSE)=0,"",VLOOKUP($A360,'Annex 2 EHV charges'!$A:$O,9,FALSE)),"")</f>
        <v/>
      </c>
      <c r="G360" s="157" t="str">
        <f>IFERROR(IF(VLOOKUP($A360,'Annex 2 EHV charges'!$A:$O,10,FALSE)=0,"",VLOOKUP($A360,'Annex 2 EHV charges'!$A:$O,10,FALSE)),"")</f>
        <v/>
      </c>
      <c r="H360" s="157" t="str">
        <f>IFERROR(IF(VLOOKUP($A360,'Annex 2 EHV charges'!$A:$O,11,FALSE)=0,"",VLOOKUP($A360,'Annex 2 EHV charges'!$A:$O,11,FALSE)),"")</f>
        <v/>
      </c>
    </row>
    <row r="361" spans="1:8" x14ac:dyDescent="0.2">
      <c r="A361" s="153" t="str">
        <f t="array" ref="A361">IFERROR(INDEX('Annex 2 EHV charges'!$A$11:$A$302, MATCH(0, IF(ISBLANK('Annex 2 EHV charges'!$A$11:$A$302),1, COUNTIF(A$4:$A360, 'Annex 2 EHV charges'!$A$11:$A$302)), 0)),"")</f>
        <v/>
      </c>
      <c r="B361" s="153" t="str">
        <f>IF($A361="","",VLOOKUP($A361,'Annex 2 EHV charges'!$A:$O,2,0))</f>
        <v/>
      </c>
      <c r="C361" s="154" t="str">
        <f>IF($A361="","",VLOOKUP($A361,'Annex 2 EHV charges'!$A:$O,3,0))</f>
        <v/>
      </c>
      <c r="D361" s="153" t="str">
        <f>IF($A361="","",VLOOKUP($A361,'Annex 2 EHV charges'!$A:$O,7,0))</f>
        <v/>
      </c>
      <c r="E361" s="155" t="str">
        <f>IFERROR(IF(VLOOKUP($A361,'Annex 2 EHV charges'!$A:$O,8,FALSE)=0,"",VLOOKUP($A361,'Annex 2 EHV charges'!$A:$O,8,FALSE)),"")</f>
        <v/>
      </c>
      <c r="F361" s="156" t="str">
        <f>IFERROR(IF(VLOOKUP($A361,'Annex 2 EHV charges'!$A:$O,9,FALSE)=0,"",VLOOKUP($A361,'Annex 2 EHV charges'!$A:$O,9,FALSE)),"")</f>
        <v/>
      </c>
      <c r="G361" s="157" t="str">
        <f>IFERROR(IF(VLOOKUP($A361,'Annex 2 EHV charges'!$A:$O,10,FALSE)=0,"",VLOOKUP($A361,'Annex 2 EHV charges'!$A:$O,10,FALSE)),"")</f>
        <v/>
      </c>
      <c r="H361" s="157" t="str">
        <f>IFERROR(IF(VLOOKUP($A361,'Annex 2 EHV charges'!$A:$O,11,FALSE)=0,"",VLOOKUP($A361,'Annex 2 EHV charges'!$A:$O,11,FALSE)),"")</f>
        <v/>
      </c>
    </row>
    <row r="362" spans="1:8" x14ac:dyDescent="0.2">
      <c r="A362" s="153" t="str">
        <f t="array" ref="A362">IFERROR(INDEX('Annex 2 EHV charges'!$A$11:$A$302, MATCH(0, IF(ISBLANK('Annex 2 EHV charges'!$A$11:$A$302),1, COUNTIF(A$4:$A361, 'Annex 2 EHV charges'!$A$11:$A$302)), 0)),"")</f>
        <v/>
      </c>
      <c r="B362" s="153" t="str">
        <f>IF($A362="","",VLOOKUP($A362,'Annex 2 EHV charges'!$A:$O,2,0))</f>
        <v/>
      </c>
      <c r="C362" s="154" t="str">
        <f>IF($A362="","",VLOOKUP($A362,'Annex 2 EHV charges'!$A:$O,3,0))</f>
        <v/>
      </c>
      <c r="D362" s="153" t="str">
        <f>IF($A362="","",VLOOKUP($A362,'Annex 2 EHV charges'!$A:$O,7,0))</f>
        <v/>
      </c>
      <c r="E362" s="155" t="str">
        <f>IFERROR(IF(VLOOKUP($A362,'Annex 2 EHV charges'!$A:$O,8,FALSE)=0,"",VLOOKUP($A362,'Annex 2 EHV charges'!$A:$O,8,FALSE)),"")</f>
        <v/>
      </c>
      <c r="F362" s="156" t="str">
        <f>IFERROR(IF(VLOOKUP($A362,'Annex 2 EHV charges'!$A:$O,9,FALSE)=0,"",VLOOKUP($A362,'Annex 2 EHV charges'!$A:$O,9,FALSE)),"")</f>
        <v/>
      </c>
      <c r="G362" s="157" t="str">
        <f>IFERROR(IF(VLOOKUP($A362,'Annex 2 EHV charges'!$A:$O,10,FALSE)=0,"",VLOOKUP($A362,'Annex 2 EHV charges'!$A:$O,10,FALSE)),"")</f>
        <v/>
      </c>
      <c r="H362" s="157" t="str">
        <f>IFERROR(IF(VLOOKUP($A362,'Annex 2 EHV charges'!$A:$O,11,FALSE)=0,"",VLOOKUP($A362,'Annex 2 EHV charges'!$A:$O,11,FALSE)),"")</f>
        <v/>
      </c>
    </row>
    <row r="363" spans="1:8" x14ac:dyDescent="0.2">
      <c r="A363" s="153" t="str">
        <f t="array" ref="A363">IFERROR(INDEX('Annex 2 EHV charges'!$A$11:$A$302, MATCH(0, IF(ISBLANK('Annex 2 EHV charges'!$A$11:$A$302),1, COUNTIF(A$4:$A362, 'Annex 2 EHV charges'!$A$11:$A$302)), 0)),"")</f>
        <v/>
      </c>
      <c r="B363" s="153" t="str">
        <f>IF($A363="","",VLOOKUP($A363,'Annex 2 EHV charges'!$A:$O,2,0))</f>
        <v/>
      </c>
      <c r="C363" s="154" t="str">
        <f>IF($A363="","",VLOOKUP($A363,'Annex 2 EHV charges'!$A:$O,3,0))</f>
        <v/>
      </c>
      <c r="D363" s="153" t="str">
        <f>IF($A363="","",VLOOKUP($A363,'Annex 2 EHV charges'!$A:$O,7,0))</f>
        <v/>
      </c>
      <c r="E363" s="155" t="str">
        <f>IFERROR(IF(VLOOKUP($A363,'Annex 2 EHV charges'!$A:$O,8,FALSE)=0,"",VLOOKUP($A363,'Annex 2 EHV charges'!$A:$O,8,FALSE)),"")</f>
        <v/>
      </c>
      <c r="F363" s="156" t="str">
        <f>IFERROR(IF(VLOOKUP($A363,'Annex 2 EHV charges'!$A:$O,9,FALSE)=0,"",VLOOKUP($A363,'Annex 2 EHV charges'!$A:$O,9,FALSE)),"")</f>
        <v/>
      </c>
      <c r="G363" s="157" t="str">
        <f>IFERROR(IF(VLOOKUP($A363,'Annex 2 EHV charges'!$A:$O,10,FALSE)=0,"",VLOOKUP($A363,'Annex 2 EHV charges'!$A:$O,10,FALSE)),"")</f>
        <v/>
      </c>
      <c r="H363" s="157" t="str">
        <f>IFERROR(IF(VLOOKUP($A363,'Annex 2 EHV charges'!$A:$O,11,FALSE)=0,"",VLOOKUP($A363,'Annex 2 EHV charges'!$A:$O,11,FALSE)),"")</f>
        <v/>
      </c>
    </row>
    <row r="364" spans="1:8" x14ac:dyDescent="0.2">
      <c r="A364" s="153" t="str">
        <f t="array" ref="A364">IFERROR(INDEX('Annex 2 EHV charges'!$A$11:$A$302, MATCH(0, IF(ISBLANK('Annex 2 EHV charges'!$A$11:$A$302),1, COUNTIF(A$4:$A363, 'Annex 2 EHV charges'!$A$11:$A$302)), 0)),"")</f>
        <v/>
      </c>
      <c r="B364" s="153" t="str">
        <f>IF($A364="","",VLOOKUP($A364,'Annex 2 EHV charges'!$A:$O,2,0))</f>
        <v/>
      </c>
      <c r="C364" s="154" t="str">
        <f>IF($A364="","",VLOOKUP($A364,'Annex 2 EHV charges'!$A:$O,3,0))</f>
        <v/>
      </c>
      <c r="D364" s="153" t="str">
        <f>IF($A364="","",VLOOKUP($A364,'Annex 2 EHV charges'!$A:$O,7,0))</f>
        <v/>
      </c>
      <c r="E364" s="155" t="str">
        <f>IFERROR(IF(VLOOKUP($A364,'Annex 2 EHV charges'!$A:$O,8,FALSE)=0,"",VLOOKUP($A364,'Annex 2 EHV charges'!$A:$O,8,FALSE)),"")</f>
        <v/>
      </c>
      <c r="F364" s="156" t="str">
        <f>IFERROR(IF(VLOOKUP($A364,'Annex 2 EHV charges'!$A:$O,9,FALSE)=0,"",VLOOKUP($A364,'Annex 2 EHV charges'!$A:$O,9,FALSE)),"")</f>
        <v/>
      </c>
      <c r="G364" s="157" t="str">
        <f>IFERROR(IF(VLOOKUP($A364,'Annex 2 EHV charges'!$A:$O,10,FALSE)=0,"",VLOOKUP($A364,'Annex 2 EHV charges'!$A:$O,10,FALSE)),"")</f>
        <v/>
      </c>
      <c r="H364" s="157" t="str">
        <f>IFERROR(IF(VLOOKUP($A364,'Annex 2 EHV charges'!$A:$O,11,FALSE)=0,"",VLOOKUP($A364,'Annex 2 EHV charges'!$A:$O,11,FALSE)),"")</f>
        <v/>
      </c>
    </row>
    <row r="365" spans="1:8" x14ac:dyDescent="0.2">
      <c r="A365" s="153" t="str">
        <f t="array" ref="A365">IFERROR(INDEX('Annex 2 EHV charges'!$A$11:$A$302, MATCH(0, IF(ISBLANK('Annex 2 EHV charges'!$A$11:$A$302),1, COUNTIF(A$4:$A364, 'Annex 2 EHV charges'!$A$11:$A$302)), 0)),"")</f>
        <v/>
      </c>
      <c r="B365" s="153" t="str">
        <f>IF($A365="","",VLOOKUP($A365,'Annex 2 EHV charges'!$A:$O,2,0))</f>
        <v/>
      </c>
      <c r="C365" s="154" t="str">
        <f>IF($A365="","",VLOOKUP($A365,'Annex 2 EHV charges'!$A:$O,3,0))</f>
        <v/>
      </c>
      <c r="D365" s="153" t="str">
        <f>IF($A365="","",VLOOKUP($A365,'Annex 2 EHV charges'!$A:$O,7,0))</f>
        <v/>
      </c>
      <c r="E365" s="155" t="str">
        <f>IFERROR(IF(VLOOKUP($A365,'Annex 2 EHV charges'!$A:$O,8,FALSE)=0,"",VLOOKUP($A365,'Annex 2 EHV charges'!$A:$O,8,FALSE)),"")</f>
        <v/>
      </c>
      <c r="F365" s="156" t="str">
        <f>IFERROR(IF(VLOOKUP($A365,'Annex 2 EHV charges'!$A:$O,9,FALSE)=0,"",VLOOKUP($A365,'Annex 2 EHV charges'!$A:$O,9,FALSE)),"")</f>
        <v/>
      </c>
      <c r="G365" s="157" t="str">
        <f>IFERROR(IF(VLOOKUP($A365,'Annex 2 EHV charges'!$A:$O,10,FALSE)=0,"",VLOOKUP($A365,'Annex 2 EHV charges'!$A:$O,10,FALSE)),"")</f>
        <v/>
      </c>
      <c r="H365" s="157" t="str">
        <f>IFERROR(IF(VLOOKUP($A365,'Annex 2 EHV charges'!$A:$O,11,FALSE)=0,"",VLOOKUP($A365,'Annex 2 EHV charges'!$A:$O,11,FALSE)),"")</f>
        <v/>
      </c>
    </row>
    <row r="366" spans="1:8" x14ac:dyDescent="0.2">
      <c r="A366" s="153" t="str">
        <f t="array" ref="A366">IFERROR(INDEX('Annex 2 EHV charges'!$A$11:$A$302, MATCH(0, IF(ISBLANK('Annex 2 EHV charges'!$A$11:$A$302),1, COUNTIF(A$4:$A365, 'Annex 2 EHV charges'!$A$11:$A$302)), 0)),"")</f>
        <v/>
      </c>
      <c r="B366" s="153" t="str">
        <f>IF($A366="","",VLOOKUP($A366,'Annex 2 EHV charges'!$A:$O,2,0))</f>
        <v/>
      </c>
      <c r="C366" s="154" t="str">
        <f>IF($A366="","",VLOOKUP($A366,'Annex 2 EHV charges'!$A:$O,3,0))</f>
        <v/>
      </c>
      <c r="D366" s="153" t="str">
        <f>IF($A366="","",VLOOKUP($A366,'Annex 2 EHV charges'!$A:$O,7,0))</f>
        <v/>
      </c>
      <c r="E366" s="155" t="str">
        <f>IFERROR(IF(VLOOKUP($A366,'Annex 2 EHV charges'!$A:$O,8,FALSE)=0,"",VLOOKUP($A366,'Annex 2 EHV charges'!$A:$O,8,FALSE)),"")</f>
        <v/>
      </c>
      <c r="F366" s="156" t="str">
        <f>IFERROR(IF(VLOOKUP($A366,'Annex 2 EHV charges'!$A:$O,9,FALSE)=0,"",VLOOKUP($A366,'Annex 2 EHV charges'!$A:$O,9,FALSE)),"")</f>
        <v/>
      </c>
      <c r="G366" s="157" t="str">
        <f>IFERROR(IF(VLOOKUP($A366,'Annex 2 EHV charges'!$A:$O,10,FALSE)=0,"",VLOOKUP($A366,'Annex 2 EHV charges'!$A:$O,10,FALSE)),"")</f>
        <v/>
      </c>
      <c r="H366" s="157" t="str">
        <f>IFERROR(IF(VLOOKUP($A366,'Annex 2 EHV charges'!$A:$O,11,FALSE)=0,"",VLOOKUP($A366,'Annex 2 EHV charges'!$A:$O,11,FALSE)),"")</f>
        <v/>
      </c>
    </row>
    <row r="367" spans="1:8" x14ac:dyDescent="0.2">
      <c r="A367" s="153" t="str">
        <f t="array" ref="A367">IFERROR(INDEX('Annex 2 EHV charges'!$A$11:$A$302, MATCH(0, IF(ISBLANK('Annex 2 EHV charges'!$A$11:$A$302),1, COUNTIF(A$4:$A366, 'Annex 2 EHV charges'!$A$11:$A$302)), 0)),"")</f>
        <v/>
      </c>
      <c r="B367" s="153" t="str">
        <f>IF($A367="","",VLOOKUP($A367,'Annex 2 EHV charges'!$A:$O,2,0))</f>
        <v/>
      </c>
      <c r="C367" s="154" t="str">
        <f>IF($A367="","",VLOOKUP($A367,'Annex 2 EHV charges'!$A:$O,3,0))</f>
        <v/>
      </c>
      <c r="D367" s="153" t="str">
        <f>IF($A367="","",VLOOKUP($A367,'Annex 2 EHV charges'!$A:$O,7,0))</f>
        <v/>
      </c>
      <c r="E367" s="155" t="str">
        <f>IFERROR(IF(VLOOKUP($A367,'Annex 2 EHV charges'!$A:$O,8,FALSE)=0,"",VLOOKUP($A367,'Annex 2 EHV charges'!$A:$O,8,FALSE)),"")</f>
        <v/>
      </c>
      <c r="F367" s="156" t="str">
        <f>IFERROR(IF(VLOOKUP($A367,'Annex 2 EHV charges'!$A:$O,9,FALSE)=0,"",VLOOKUP($A367,'Annex 2 EHV charges'!$A:$O,9,FALSE)),"")</f>
        <v/>
      </c>
      <c r="G367" s="157" t="str">
        <f>IFERROR(IF(VLOOKUP($A367,'Annex 2 EHV charges'!$A:$O,10,FALSE)=0,"",VLOOKUP($A367,'Annex 2 EHV charges'!$A:$O,10,FALSE)),"")</f>
        <v/>
      </c>
      <c r="H367" s="157" t="str">
        <f>IFERROR(IF(VLOOKUP($A367,'Annex 2 EHV charges'!$A:$O,11,FALSE)=0,"",VLOOKUP($A367,'Annex 2 EHV charges'!$A:$O,11,FALSE)),"")</f>
        <v/>
      </c>
    </row>
    <row r="368" spans="1:8" x14ac:dyDescent="0.2">
      <c r="A368" s="153" t="str">
        <f t="array" ref="A368">IFERROR(INDEX('Annex 2 EHV charges'!$A$11:$A$302, MATCH(0, IF(ISBLANK('Annex 2 EHV charges'!$A$11:$A$302),1, COUNTIF(A$4:$A367, 'Annex 2 EHV charges'!$A$11:$A$302)), 0)),"")</f>
        <v/>
      </c>
      <c r="B368" s="153" t="str">
        <f>IF($A368="","",VLOOKUP($A368,'Annex 2 EHV charges'!$A:$O,2,0))</f>
        <v/>
      </c>
      <c r="C368" s="154" t="str">
        <f>IF($A368="","",VLOOKUP($A368,'Annex 2 EHV charges'!$A:$O,3,0))</f>
        <v/>
      </c>
      <c r="D368" s="153" t="str">
        <f>IF($A368="","",VLOOKUP($A368,'Annex 2 EHV charges'!$A:$O,7,0))</f>
        <v/>
      </c>
      <c r="E368" s="155" t="str">
        <f>IFERROR(IF(VLOOKUP($A368,'Annex 2 EHV charges'!$A:$O,8,FALSE)=0,"",VLOOKUP($A368,'Annex 2 EHV charges'!$A:$O,8,FALSE)),"")</f>
        <v/>
      </c>
      <c r="F368" s="156" t="str">
        <f>IFERROR(IF(VLOOKUP($A368,'Annex 2 EHV charges'!$A:$O,9,FALSE)=0,"",VLOOKUP($A368,'Annex 2 EHV charges'!$A:$O,9,FALSE)),"")</f>
        <v/>
      </c>
      <c r="G368" s="157" t="str">
        <f>IFERROR(IF(VLOOKUP($A368,'Annex 2 EHV charges'!$A:$O,10,FALSE)=0,"",VLOOKUP($A368,'Annex 2 EHV charges'!$A:$O,10,FALSE)),"")</f>
        <v/>
      </c>
      <c r="H368" s="157" t="str">
        <f>IFERROR(IF(VLOOKUP($A368,'Annex 2 EHV charges'!$A:$O,11,FALSE)=0,"",VLOOKUP($A368,'Annex 2 EHV charges'!$A:$O,11,FALSE)),"")</f>
        <v/>
      </c>
    </row>
    <row r="369" spans="1:8" x14ac:dyDescent="0.2">
      <c r="A369" s="153" t="str">
        <f t="array" ref="A369">IFERROR(INDEX('Annex 2 EHV charges'!$A$11:$A$302, MATCH(0, IF(ISBLANK('Annex 2 EHV charges'!$A$11:$A$302),1, COUNTIF(A$4:$A368, 'Annex 2 EHV charges'!$A$11:$A$302)), 0)),"")</f>
        <v/>
      </c>
      <c r="B369" s="153" t="str">
        <f>IF($A369="","",VLOOKUP($A369,'Annex 2 EHV charges'!$A:$O,2,0))</f>
        <v/>
      </c>
      <c r="C369" s="154" t="str">
        <f>IF($A369="","",VLOOKUP($A369,'Annex 2 EHV charges'!$A:$O,3,0))</f>
        <v/>
      </c>
      <c r="D369" s="153" t="str">
        <f>IF($A369="","",VLOOKUP($A369,'Annex 2 EHV charges'!$A:$O,7,0))</f>
        <v/>
      </c>
      <c r="E369" s="155" t="str">
        <f>IFERROR(IF(VLOOKUP($A369,'Annex 2 EHV charges'!$A:$O,8,FALSE)=0,"",VLOOKUP($A369,'Annex 2 EHV charges'!$A:$O,8,FALSE)),"")</f>
        <v/>
      </c>
      <c r="F369" s="156" t="str">
        <f>IFERROR(IF(VLOOKUP($A369,'Annex 2 EHV charges'!$A:$O,9,FALSE)=0,"",VLOOKUP($A369,'Annex 2 EHV charges'!$A:$O,9,FALSE)),"")</f>
        <v/>
      </c>
      <c r="G369" s="157" t="str">
        <f>IFERROR(IF(VLOOKUP($A369,'Annex 2 EHV charges'!$A:$O,10,FALSE)=0,"",VLOOKUP($A369,'Annex 2 EHV charges'!$A:$O,10,FALSE)),"")</f>
        <v/>
      </c>
      <c r="H369" s="157" t="str">
        <f>IFERROR(IF(VLOOKUP($A369,'Annex 2 EHV charges'!$A:$O,11,FALSE)=0,"",VLOOKUP($A369,'Annex 2 EHV charges'!$A:$O,11,FALSE)),"")</f>
        <v/>
      </c>
    </row>
    <row r="370" spans="1:8" x14ac:dyDescent="0.2">
      <c r="A370" s="153" t="str">
        <f t="array" ref="A370">IFERROR(INDEX('Annex 2 EHV charges'!$A$11:$A$302, MATCH(0, IF(ISBLANK('Annex 2 EHV charges'!$A$11:$A$302),1, COUNTIF(A$4:$A369, 'Annex 2 EHV charges'!$A$11:$A$302)), 0)),"")</f>
        <v/>
      </c>
      <c r="B370" s="153" t="str">
        <f>IF($A370="","",VLOOKUP($A370,'Annex 2 EHV charges'!$A:$O,2,0))</f>
        <v/>
      </c>
      <c r="C370" s="154" t="str">
        <f>IF($A370="","",VLOOKUP($A370,'Annex 2 EHV charges'!$A:$O,3,0))</f>
        <v/>
      </c>
      <c r="D370" s="153" t="str">
        <f>IF($A370="","",VLOOKUP($A370,'Annex 2 EHV charges'!$A:$O,7,0))</f>
        <v/>
      </c>
      <c r="E370" s="155" t="str">
        <f>IFERROR(IF(VLOOKUP($A370,'Annex 2 EHV charges'!$A:$O,8,FALSE)=0,"",VLOOKUP($A370,'Annex 2 EHV charges'!$A:$O,8,FALSE)),"")</f>
        <v/>
      </c>
      <c r="F370" s="156" t="str">
        <f>IFERROR(IF(VLOOKUP($A370,'Annex 2 EHV charges'!$A:$O,9,FALSE)=0,"",VLOOKUP($A370,'Annex 2 EHV charges'!$A:$O,9,FALSE)),"")</f>
        <v/>
      </c>
      <c r="G370" s="157" t="str">
        <f>IFERROR(IF(VLOOKUP($A370,'Annex 2 EHV charges'!$A:$O,10,FALSE)=0,"",VLOOKUP($A370,'Annex 2 EHV charges'!$A:$O,10,FALSE)),"")</f>
        <v/>
      </c>
      <c r="H370" s="157" t="str">
        <f>IFERROR(IF(VLOOKUP($A370,'Annex 2 EHV charges'!$A:$O,11,FALSE)=0,"",VLOOKUP($A370,'Annex 2 EHV charges'!$A:$O,11,FALSE)),"")</f>
        <v/>
      </c>
    </row>
    <row r="371" spans="1:8" x14ac:dyDescent="0.2">
      <c r="A371" s="153" t="str">
        <f t="array" ref="A371">IFERROR(INDEX('Annex 2 EHV charges'!$A$11:$A$302, MATCH(0, IF(ISBLANK('Annex 2 EHV charges'!$A$11:$A$302),1, COUNTIF(A$4:$A370, 'Annex 2 EHV charges'!$A$11:$A$302)), 0)),"")</f>
        <v/>
      </c>
      <c r="B371" s="153" t="str">
        <f>IF($A371="","",VLOOKUP($A371,'Annex 2 EHV charges'!$A:$O,2,0))</f>
        <v/>
      </c>
      <c r="C371" s="154" t="str">
        <f>IF($A371="","",VLOOKUP($A371,'Annex 2 EHV charges'!$A:$O,3,0))</f>
        <v/>
      </c>
      <c r="D371" s="153" t="str">
        <f>IF($A371="","",VLOOKUP($A371,'Annex 2 EHV charges'!$A:$O,7,0))</f>
        <v/>
      </c>
      <c r="E371" s="155" t="str">
        <f>IFERROR(IF(VLOOKUP($A371,'Annex 2 EHV charges'!$A:$O,8,FALSE)=0,"",VLOOKUP($A371,'Annex 2 EHV charges'!$A:$O,8,FALSE)),"")</f>
        <v/>
      </c>
      <c r="F371" s="156" t="str">
        <f>IFERROR(IF(VLOOKUP($A371,'Annex 2 EHV charges'!$A:$O,9,FALSE)=0,"",VLOOKUP($A371,'Annex 2 EHV charges'!$A:$O,9,FALSE)),"")</f>
        <v/>
      </c>
      <c r="G371" s="157" t="str">
        <f>IFERROR(IF(VLOOKUP($A371,'Annex 2 EHV charges'!$A:$O,10,FALSE)=0,"",VLOOKUP($A371,'Annex 2 EHV charges'!$A:$O,10,FALSE)),"")</f>
        <v/>
      </c>
      <c r="H371" s="157" t="str">
        <f>IFERROR(IF(VLOOKUP($A371,'Annex 2 EHV charges'!$A:$O,11,FALSE)=0,"",VLOOKUP($A371,'Annex 2 EHV charges'!$A:$O,11,FALSE)),"")</f>
        <v/>
      </c>
    </row>
    <row r="372" spans="1:8" x14ac:dyDescent="0.2">
      <c r="A372" s="153" t="str">
        <f t="array" ref="A372">IFERROR(INDEX('Annex 2 EHV charges'!$A$11:$A$302, MATCH(0, IF(ISBLANK('Annex 2 EHV charges'!$A$11:$A$302),1, COUNTIF(A$4:$A371, 'Annex 2 EHV charges'!$A$11:$A$302)), 0)),"")</f>
        <v/>
      </c>
      <c r="B372" s="153" t="str">
        <f>IF($A372="","",VLOOKUP($A372,'Annex 2 EHV charges'!$A:$O,2,0))</f>
        <v/>
      </c>
      <c r="C372" s="154" t="str">
        <f>IF($A372="","",VLOOKUP($A372,'Annex 2 EHV charges'!$A:$O,3,0))</f>
        <v/>
      </c>
      <c r="D372" s="153" t="str">
        <f>IF($A372="","",VLOOKUP($A372,'Annex 2 EHV charges'!$A:$O,7,0))</f>
        <v/>
      </c>
      <c r="E372" s="155" t="str">
        <f>IFERROR(IF(VLOOKUP($A372,'Annex 2 EHV charges'!$A:$O,8,FALSE)=0,"",VLOOKUP($A372,'Annex 2 EHV charges'!$A:$O,8,FALSE)),"")</f>
        <v/>
      </c>
      <c r="F372" s="156" t="str">
        <f>IFERROR(IF(VLOOKUP($A372,'Annex 2 EHV charges'!$A:$O,9,FALSE)=0,"",VLOOKUP($A372,'Annex 2 EHV charges'!$A:$O,9,FALSE)),"")</f>
        <v/>
      </c>
      <c r="G372" s="157" t="str">
        <f>IFERROR(IF(VLOOKUP($A372,'Annex 2 EHV charges'!$A:$O,10,FALSE)=0,"",VLOOKUP($A372,'Annex 2 EHV charges'!$A:$O,10,FALSE)),"")</f>
        <v/>
      </c>
      <c r="H372" s="157" t="str">
        <f>IFERROR(IF(VLOOKUP($A372,'Annex 2 EHV charges'!$A:$O,11,FALSE)=0,"",VLOOKUP($A372,'Annex 2 EHV charges'!$A:$O,11,FALSE)),"")</f>
        <v/>
      </c>
    </row>
    <row r="373" spans="1:8" x14ac:dyDescent="0.2">
      <c r="A373" s="153" t="str">
        <f t="array" ref="A373">IFERROR(INDEX('Annex 2 EHV charges'!$A$11:$A$302, MATCH(0, IF(ISBLANK('Annex 2 EHV charges'!$A$11:$A$302),1, COUNTIF(A$4:$A372, 'Annex 2 EHV charges'!$A$11:$A$302)), 0)),"")</f>
        <v/>
      </c>
      <c r="B373" s="153" t="str">
        <f>IF($A373="","",VLOOKUP($A373,'Annex 2 EHV charges'!$A:$O,2,0))</f>
        <v/>
      </c>
      <c r="C373" s="154" t="str">
        <f>IF($A373="","",VLOOKUP($A373,'Annex 2 EHV charges'!$A:$O,3,0))</f>
        <v/>
      </c>
      <c r="D373" s="153" t="str">
        <f>IF($A373="","",VLOOKUP($A373,'Annex 2 EHV charges'!$A:$O,7,0))</f>
        <v/>
      </c>
      <c r="E373" s="155" t="str">
        <f>IFERROR(IF(VLOOKUP($A373,'Annex 2 EHV charges'!$A:$O,8,FALSE)=0,"",VLOOKUP($A373,'Annex 2 EHV charges'!$A:$O,8,FALSE)),"")</f>
        <v/>
      </c>
      <c r="F373" s="156" t="str">
        <f>IFERROR(IF(VLOOKUP($A373,'Annex 2 EHV charges'!$A:$O,9,FALSE)=0,"",VLOOKUP($A373,'Annex 2 EHV charges'!$A:$O,9,FALSE)),"")</f>
        <v/>
      </c>
      <c r="G373" s="157" t="str">
        <f>IFERROR(IF(VLOOKUP($A373,'Annex 2 EHV charges'!$A:$O,10,FALSE)=0,"",VLOOKUP($A373,'Annex 2 EHV charges'!$A:$O,10,FALSE)),"")</f>
        <v/>
      </c>
      <c r="H373" s="157" t="str">
        <f>IFERROR(IF(VLOOKUP($A373,'Annex 2 EHV charges'!$A:$O,11,FALSE)=0,"",VLOOKUP($A373,'Annex 2 EHV charges'!$A:$O,11,FALSE)),"")</f>
        <v/>
      </c>
    </row>
    <row r="374" spans="1:8" x14ac:dyDescent="0.2">
      <c r="A374" s="153" t="str">
        <f t="array" ref="A374">IFERROR(INDEX('Annex 2 EHV charges'!$A$11:$A$302, MATCH(0, IF(ISBLANK('Annex 2 EHV charges'!$A$11:$A$302),1, COUNTIF(A$4:$A373, 'Annex 2 EHV charges'!$A$11:$A$302)), 0)),"")</f>
        <v/>
      </c>
      <c r="B374" s="153" t="str">
        <f>IF($A374="","",VLOOKUP($A374,'Annex 2 EHV charges'!$A:$O,2,0))</f>
        <v/>
      </c>
      <c r="C374" s="154" t="str">
        <f>IF($A374="","",VLOOKUP($A374,'Annex 2 EHV charges'!$A:$O,3,0))</f>
        <v/>
      </c>
      <c r="D374" s="153" t="str">
        <f>IF($A374="","",VLOOKUP($A374,'Annex 2 EHV charges'!$A:$O,7,0))</f>
        <v/>
      </c>
      <c r="E374" s="155" t="str">
        <f>IFERROR(IF(VLOOKUP($A374,'Annex 2 EHV charges'!$A:$O,8,FALSE)=0,"",VLOOKUP($A374,'Annex 2 EHV charges'!$A:$O,8,FALSE)),"")</f>
        <v/>
      </c>
      <c r="F374" s="156" t="str">
        <f>IFERROR(IF(VLOOKUP($A374,'Annex 2 EHV charges'!$A:$O,9,FALSE)=0,"",VLOOKUP($A374,'Annex 2 EHV charges'!$A:$O,9,FALSE)),"")</f>
        <v/>
      </c>
      <c r="G374" s="157" t="str">
        <f>IFERROR(IF(VLOOKUP($A374,'Annex 2 EHV charges'!$A:$O,10,FALSE)=0,"",VLOOKUP($A374,'Annex 2 EHV charges'!$A:$O,10,FALSE)),"")</f>
        <v/>
      </c>
      <c r="H374" s="157" t="str">
        <f>IFERROR(IF(VLOOKUP($A374,'Annex 2 EHV charges'!$A:$O,11,FALSE)=0,"",VLOOKUP($A374,'Annex 2 EHV charges'!$A:$O,11,FALSE)),"")</f>
        <v/>
      </c>
    </row>
    <row r="375" spans="1:8" x14ac:dyDescent="0.2">
      <c r="A375" s="153" t="str">
        <f t="array" ref="A375">IFERROR(INDEX('Annex 2 EHV charges'!$A$11:$A$302, MATCH(0, IF(ISBLANK('Annex 2 EHV charges'!$A$11:$A$302),1, COUNTIF(A$4:$A374, 'Annex 2 EHV charges'!$A$11:$A$302)), 0)),"")</f>
        <v/>
      </c>
      <c r="B375" s="153" t="str">
        <f>IF($A375="","",VLOOKUP($A375,'Annex 2 EHV charges'!$A:$O,2,0))</f>
        <v/>
      </c>
      <c r="C375" s="154" t="str">
        <f>IF($A375="","",VLOOKUP($A375,'Annex 2 EHV charges'!$A:$O,3,0))</f>
        <v/>
      </c>
      <c r="D375" s="153" t="str">
        <f>IF($A375="","",VLOOKUP($A375,'Annex 2 EHV charges'!$A:$O,7,0))</f>
        <v/>
      </c>
      <c r="E375" s="155" t="str">
        <f>IFERROR(IF(VLOOKUP($A375,'Annex 2 EHV charges'!$A:$O,8,FALSE)=0,"",VLOOKUP($A375,'Annex 2 EHV charges'!$A:$O,8,FALSE)),"")</f>
        <v/>
      </c>
      <c r="F375" s="156" t="str">
        <f>IFERROR(IF(VLOOKUP($A375,'Annex 2 EHV charges'!$A:$O,9,FALSE)=0,"",VLOOKUP($A375,'Annex 2 EHV charges'!$A:$O,9,FALSE)),"")</f>
        <v/>
      </c>
      <c r="G375" s="157" t="str">
        <f>IFERROR(IF(VLOOKUP($A375,'Annex 2 EHV charges'!$A:$O,10,FALSE)=0,"",VLOOKUP($A375,'Annex 2 EHV charges'!$A:$O,10,FALSE)),"")</f>
        <v/>
      </c>
      <c r="H375" s="157" t="str">
        <f>IFERROR(IF(VLOOKUP($A375,'Annex 2 EHV charges'!$A:$O,11,FALSE)=0,"",VLOOKUP($A375,'Annex 2 EHV charges'!$A:$O,11,FALSE)),"")</f>
        <v/>
      </c>
    </row>
    <row r="376" spans="1:8" x14ac:dyDescent="0.2">
      <c r="A376" s="153" t="str">
        <f t="array" ref="A376">IFERROR(INDEX('Annex 2 EHV charges'!$A$11:$A$302, MATCH(0, IF(ISBLANK('Annex 2 EHV charges'!$A$11:$A$302),1, COUNTIF(A$4:$A375, 'Annex 2 EHV charges'!$A$11:$A$302)), 0)),"")</f>
        <v/>
      </c>
      <c r="B376" s="153" t="str">
        <f>IF($A376="","",VLOOKUP($A376,'Annex 2 EHV charges'!$A:$O,2,0))</f>
        <v/>
      </c>
      <c r="C376" s="154" t="str">
        <f>IF($A376="","",VLOOKUP($A376,'Annex 2 EHV charges'!$A:$O,3,0))</f>
        <v/>
      </c>
      <c r="D376" s="153" t="str">
        <f>IF($A376="","",VLOOKUP($A376,'Annex 2 EHV charges'!$A:$O,7,0))</f>
        <v/>
      </c>
      <c r="E376" s="155" t="str">
        <f>IFERROR(IF(VLOOKUP($A376,'Annex 2 EHV charges'!$A:$O,8,FALSE)=0,"",VLOOKUP($A376,'Annex 2 EHV charges'!$A:$O,8,FALSE)),"")</f>
        <v/>
      </c>
      <c r="F376" s="156" t="str">
        <f>IFERROR(IF(VLOOKUP($A376,'Annex 2 EHV charges'!$A:$O,9,FALSE)=0,"",VLOOKUP($A376,'Annex 2 EHV charges'!$A:$O,9,FALSE)),"")</f>
        <v/>
      </c>
      <c r="G376" s="157" t="str">
        <f>IFERROR(IF(VLOOKUP($A376,'Annex 2 EHV charges'!$A:$O,10,FALSE)=0,"",VLOOKUP($A376,'Annex 2 EHV charges'!$A:$O,10,FALSE)),"")</f>
        <v/>
      </c>
      <c r="H376" s="157" t="str">
        <f>IFERROR(IF(VLOOKUP($A376,'Annex 2 EHV charges'!$A:$O,11,FALSE)=0,"",VLOOKUP($A376,'Annex 2 EHV charges'!$A:$O,11,FALSE)),"")</f>
        <v/>
      </c>
    </row>
    <row r="377" spans="1:8" x14ac:dyDescent="0.2">
      <c r="A377" s="153" t="str">
        <f t="array" ref="A377">IFERROR(INDEX('Annex 2 EHV charges'!$A$11:$A$302, MATCH(0, IF(ISBLANK('Annex 2 EHV charges'!$A$11:$A$302),1, COUNTIF(A$4:$A376, 'Annex 2 EHV charges'!$A$11:$A$302)), 0)),"")</f>
        <v/>
      </c>
      <c r="B377" s="153" t="str">
        <f>IF($A377="","",VLOOKUP($A377,'Annex 2 EHV charges'!$A:$O,2,0))</f>
        <v/>
      </c>
      <c r="C377" s="154" t="str">
        <f>IF($A377="","",VLOOKUP($A377,'Annex 2 EHV charges'!$A:$O,3,0))</f>
        <v/>
      </c>
      <c r="D377" s="153" t="str">
        <f>IF($A377="","",VLOOKUP($A377,'Annex 2 EHV charges'!$A:$O,7,0))</f>
        <v/>
      </c>
      <c r="E377" s="155" t="str">
        <f>IFERROR(IF(VLOOKUP($A377,'Annex 2 EHV charges'!$A:$O,8,FALSE)=0,"",VLOOKUP($A377,'Annex 2 EHV charges'!$A:$O,8,FALSE)),"")</f>
        <v/>
      </c>
      <c r="F377" s="156" t="str">
        <f>IFERROR(IF(VLOOKUP($A377,'Annex 2 EHV charges'!$A:$O,9,FALSE)=0,"",VLOOKUP($A377,'Annex 2 EHV charges'!$A:$O,9,FALSE)),"")</f>
        <v/>
      </c>
      <c r="G377" s="157" t="str">
        <f>IFERROR(IF(VLOOKUP($A377,'Annex 2 EHV charges'!$A:$O,10,FALSE)=0,"",VLOOKUP($A377,'Annex 2 EHV charges'!$A:$O,10,FALSE)),"")</f>
        <v/>
      </c>
      <c r="H377" s="157" t="str">
        <f>IFERROR(IF(VLOOKUP($A377,'Annex 2 EHV charges'!$A:$O,11,FALSE)=0,"",VLOOKUP($A377,'Annex 2 EHV charges'!$A:$O,11,FALSE)),"")</f>
        <v/>
      </c>
    </row>
    <row r="378" spans="1:8" x14ac:dyDescent="0.2">
      <c r="A378" s="153" t="str">
        <f t="array" ref="A378">IFERROR(INDEX('Annex 2 EHV charges'!$A$11:$A$302, MATCH(0, IF(ISBLANK('Annex 2 EHV charges'!$A$11:$A$302),1, COUNTIF(A$4:$A377, 'Annex 2 EHV charges'!$A$11:$A$302)), 0)),"")</f>
        <v/>
      </c>
      <c r="B378" s="153" t="str">
        <f>IF($A378="","",VLOOKUP($A378,'Annex 2 EHV charges'!$A:$O,2,0))</f>
        <v/>
      </c>
      <c r="C378" s="154" t="str">
        <f>IF($A378="","",VLOOKUP($A378,'Annex 2 EHV charges'!$A:$O,3,0))</f>
        <v/>
      </c>
      <c r="D378" s="153" t="str">
        <f>IF($A378="","",VLOOKUP($A378,'Annex 2 EHV charges'!$A:$O,7,0))</f>
        <v/>
      </c>
      <c r="E378" s="155" t="str">
        <f>IFERROR(IF(VLOOKUP($A378,'Annex 2 EHV charges'!$A:$O,8,FALSE)=0,"",VLOOKUP($A378,'Annex 2 EHV charges'!$A:$O,8,FALSE)),"")</f>
        <v/>
      </c>
      <c r="F378" s="156" t="str">
        <f>IFERROR(IF(VLOOKUP($A378,'Annex 2 EHV charges'!$A:$O,9,FALSE)=0,"",VLOOKUP($A378,'Annex 2 EHV charges'!$A:$O,9,FALSE)),"")</f>
        <v/>
      </c>
      <c r="G378" s="157" t="str">
        <f>IFERROR(IF(VLOOKUP($A378,'Annex 2 EHV charges'!$A:$O,10,FALSE)=0,"",VLOOKUP($A378,'Annex 2 EHV charges'!$A:$O,10,FALSE)),"")</f>
        <v/>
      </c>
      <c r="H378" s="157" t="str">
        <f>IFERROR(IF(VLOOKUP($A378,'Annex 2 EHV charges'!$A:$O,11,FALSE)=0,"",VLOOKUP($A378,'Annex 2 EHV charges'!$A:$O,11,FALSE)),"")</f>
        <v/>
      </c>
    </row>
    <row r="379" spans="1:8" x14ac:dyDescent="0.2">
      <c r="A379" s="153" t="str">
        <f t="array" ref="A379">IFERROR(INDEX('Annex 2 EHV charges'!$A$11:$A$302, MATCH(0, IF(ISBLANK('Annex 2 EHV charges'!$A$11:$A$302),1, COUNTIF(A$4:$A378, 'Annex 2 EHV charges'!$A$11:$A$302)), 0)),"")</f>
        <v/>
      </c>
      <c r="B379" s="153" t="str">
        <f>IF($A379="","",VLOOKUP($A379,'Annex 2 EHV charges'!$A:$O,2,0))</f>
        <v/>
      </c>
      <c r="C379" s="154" t="str">
        <f>IF($A379="","",VLOOKUP($A379,'Annex 2 EHV charges'!$A:$O,3,0))</f>
        <v/>
      </c>
      <c r="D379" s="153" t="str">
        <f>IF($A379="","",VLOOKUP($A379,'Annex 2 EHV charges'!$A:$O,7,0))</f>
        <v/>
      </c>
      <c r="E379" s="155" t="str">
        <f>IFERROR(IF(VLOOKUP($A379,'Annex 2 EHV charges'!$A:$O,8,FALSE)=0,"",VLOOKUP($A379,'Annex 2 EHV charges'!$A:$O,8,FALSE)),"")</f>
        <v/>
      </c>
      <c r="F379" s="156" t="str">
        <f>IFERROR(IF(VLOOKUP($A379,'Annex 2 EHV charges'!$A:$O,9,FALSE)=0,"",VLOOKUP($A379,'Annex 2 EHV charges'!$A:$O,9,FALSE)),"")</f>
        <v/>
      </c>
      <c r="G379" s="157" t="str">
        <f>IFERROR(IF(VLOOKUP($A379,'Annex 2 EHV charges'!$A:$O,10,FALSE)=0,"",VLOOKUP($A379,'Annex 2 EHV charges'!$A:$O,10,FALSE)),"")</f>
        <v/>
      </c>
      <c r="H379" s="157" t="str">
        <f>IFERROR(IF(VLOOKUP($A379,'Annex 2 EHV charges'!$A:$O,11,FALSE)=0,"",VLOOKUP($A379,'Annex 2 EHV charges'!$A:$O,11,FALSE)),"")</f>
        <v/>
      </c>
    </row>
    <row r="380" spans="1:8" x14ac:dyDescent="0.2">
      <c r="A380" s="153" t="str">
        <f t="array" ref="A380">IFERROR(INDEX('Annex 2 EHV charges'!$A$11:$A$302, MATCH(0, IF(ISBLANK('Annex 2 EHV charges'!$A$11:$A$302),1, COUNTIF(A$4:$A379, 'Annex 2 EHV charges'!$A$11:$A$302)), 0)),"")</f>
        <v/>
      </c>
      <c r="B380" s="153" t="str">
        <f>IF($A380="","",VLOOKUP($A380,'Annex 2 EHV charges'!$A:$O,2,0))</f>
        <v/>
      </c>
      <c r="C380" s="154" t="str">
        <f>IF($A380="","",VLOOKUP($A380,'Annex 2 EHV charges'!$A:$O,3,0))</f>
        <v/>
      </c>
      <c r="D380" s="153" t="str">
        <f>IF($A380="","",VLOOKUP($A380,'Annex 2 EHV charges'!$A:$O,7,0))</f>
        <v/>
      </c>
      <c r="E380" s="155" t="str">
        <f>IFERROR(IF(VLOOKUP($A380,'Annex 2 EHV charges'!$A:$O,8,FALSE)=0,"",VLOOKUP($A380,'Annex 2 EHV charges'!$A:$O,8,FALSE)),"")</f>
        <v/>
      </c>
      <c r="F380" s="156" t="str">
        <f>IFERROR(IF(VLOOKUP($A380,'Annex 2 EHV charges'!$A:$O,9,FALSE)=0,"",VLOOKUP($A380,'Annex 2 EHV charges'!$A:$O,9,FALSE)),"")</f>
        <v/>
      </c>
      <c r="G380" s="157" t="str">
        <f>IFERROR(IF(VLOOKUP($A380,'Annex 2 EHV charges'!$A:$O,10,FALSE)=0,"",VLOOKUP($A380,'Annex 2 EHV charges'!$A:$O,10,FALSE)),"")</f>
        <v/>
      </c>
      <c r="H380" s="157" t="str">
        <f>IFERROR(IF(VLOOKUP($A380,'Annex 2 EHV charges'!$A:$O,11,FALSE)=0,"",VLOOKUP($A380,'Annex 2 EHV charges'!$A:$O,11,FALSE)),"")</f>
        <v/>
      </c>
    </row>
    <row r="381" spans="1:8" x14ac:dyDescent="0.2">
      <c r="A381" s="153" t="str">
        <f t="array" ref="A381">IFERROR(INDEX('Annex 2 EHV charges'!$A$11:$A$302, MATCH(0, IF(ISBLANK('Annex 2 EHV charges'!$A$11:$A$302),1, COUNTIF(A$4:$A380, 'Annex 2 EHV charges'!$A$11:$A$302)), 0)),"")</f>
        <v/>
      </c>
      <c r="B381" s="153" t="str">
        <f>IF($A381="","",VLOOKUP($A381,'Annex 2 EHV charges'!$A:$O,2,0))</f>
        <v/>
      </c>
      <c r="C381" s="154" t="str">
        <f>IF($A381="","",VLOOKUP($A381,'Annex 2 EHV charges'!$A:$O,3,0))</f>
        <v/>
      </c>
      <c r="D381" s="153" t="str">
        <f>IF($A381="","",VLOOKUP($A381,'Annex 2 EHV charges'!$A:$O,7,0))</f>
        <v/>
      </c>
      <c r="E381" s="155" t="str">
        <f>IFERROR(IF(VLOOKUP($A381,'Annex 2 EHV charges'!$A:$O,8,FALSE)=0,"",VLOOKUP($A381,'Annex 2 EHV charges'!$A:$O,8,FALSE)),"")</f>
        <v/>
      </c>
      <c r="F381" s="156" t="str">
        <f>IFERROR(IF(VLOOKUP($A381,'Annex 2 EHV charges'!$A:$O,9,FALSE)=0,"",VLOOKUP($A381,'Annex 2 EHV charges'!$A:$O,9,FALSE)),"")</f>
        <v/>
      </c>
      <c r="G381" s="157" t="str">
        <f>IFERROR(IF(VLOOKUP($A381,'Annex 2 EHV charges'!$A:$O,10,FALSE)=0,"",VLOOKUP($A381,'Annex 2 EHV charges'!$A:$O,10,FALSE)),"")</f>
        <v/>
      </c>
      <c r="H381" s="157" t="str">
        <f>IFERROR(IF(VLOOKUP($A381,'Annex 2 EHV charges'!$A:$O,11,FALSE)=0,"",VLOOKUP($A381,'Annex 2 EHV charges'!$A:$O,11,FALSE)),"")</f>
        <v/>
      </c>
    </row>
    <row r="382" spans="1:8" x14ac:dyDescent="0.2">
      <c r="A382" s="153" t="str">
        <f t="array" ref="A382">IFERROR(INDEX('Annex 2 EHV charges'!$A$11:$A$302, MATCH(0, IF(ISBLANK('Annex 2 EHV charges'!$A$11:$A$302),1, COUNTIF(A$4:$A381, 'Annex 2 EHV charges'!$A$11:$A$302)), 0)),"")</f>
        <v/>
      </c>
      <c r="B382" s="153" t="str">
        <f>IF($A382="","",VLOOKUP($A382,'Annex 2 EHV charges'!$A:$O,2,0))</f>
        <v/>
      </c>
      <c r="C382" s="154" t="str">
        <f>IF($A382="","",VLOOKUP($A382,'Annex 2 EHV charges'!$A:$O,3,0))</f>
        <v/>
      </c>
      <c r="D382" s="153" t="str">
        <f>IF($A382="","",VLOOKUP($A382,'Annex 2 EHV charges'!$A:$O,7,0))</f>
        <v/>
      </c>
      <c r="E382" s="155" t="str">
        <f>IFERROR(IF(VLOOKUP($A382,'Annex 2 EHV charges'!$A:$O,8,FALSE)=0,"",VLOOKUP($A382,'Annex 2 EHV charges'!$A:$O,8,FALSE)),"")</f>
        <v/>
      </c>
      <c r="F382" s="156" t="str">
        <f>IFERROR(IF(VLOOKUP($A382,'Annex 2 EHV charges'!$A:$O,9,FALSE)=0,"",VLOOKUP($A382,'Annex 2 EHV charges'!$A:$O,9,FALSE)),"")</f>
        <v/>
      </c>
      <c r="G382" s="157" t="str">
        <f>IFERROR(IF(VLOOKUP($A382,'Annex 2 EHV charges'!$A:$O,10,FALSE)=0,"",VLOOKUP($A382,'Annex 2 EHV charges'!$A:$O,10,FALSE)),"")</f>
        <v/>
      </c>
      <c r="H382" s="157" t="str">
        <f>IFERROR(IF(VLOOKUP($A382,'Annex 2 EHV charges'!$A:$O,11,FALSE)=0,"",VLOOKUP($A382,'Annex 2 EHV charges'!$A:$O,11,FALSE)),"")</f>
        <v/>
      </c>
    </row>
    <row r="383" spans="1:8" x14ac:dyDescent="0.2">
      <c r="A383" s="153" t="str">
        <f t="array" ref="A383">IFERROR(INDEX('Annex 2 EHV charges'!$A$11:$A$302, MATCH(0, IF(ISBLANK('Annex 2 EHV charges'!$A$11:$A$302),1, COUNTIF(A$4:$A382, 'Annex 2 EHV charges'!$A$11:$A$302)), 0)),"")</f>
        <v/>
      </c>
      <c r="B383" s="153" t="str">
        <f>IF($A383="","",VLOOKUP($A383,'Annex 2 EHV charges'!$A:$O,2,0))</f>
        <v/>
      </c>
      <c r="C383" s="154" t="str">
        <f>IF($A383="","",VLOOKUP($A383,'Annex 2 EHV charges'!$A:$O,3,0))</f>
        <v/>
      </c>
      <c r="D383" s="153" t="str">
        <f>IF($A383="","",VLOOKUP($A383,'Annex 2 EHV charges'!$A:$O,7,0))</f>
        <v/>
      </c>
      <c r="E383" s="155" t="str">
        <f>IFERROR(IF(VLOOKUP($A383,'Annex 2 EHV charges'!$A:$O,8,FALSE)=0,"",VLOOKUP($A383,'Annex 2 EHV charges'!$A:$O,8,FALSE)),"")</f>
        <v/>
      </c>
      <c r="F383" s="156" t="str">
        <f>IFERROR(IF(VLOOKUP($A383,'Annex 2 EHV charges'!$A:$O,9,FALSE)=0,"",VLOOKUP($A383,'Annex 2 EHV charges'!$A:$O,9,FALSE)),"")</f>
        <v/>
      </c>
      <c r="G383" s="157" t="str">
        <f>IFERROR(IF(VLOOKUP($A383,'Annex 2 EHV charges'!$A:$O,10,FALSE)=0,"",VLOOKUP($A383,'Annex 2 EHV charges'!$A:$O,10,FALSE)),"")</f>
        <v/>
      </c>
      <c r="H383" s="157" t="str">
        <f>IFERROR(IF(VLOOKUP($A383,'Annex 2 EHV charges'!$A:$O,11,FALSE)=0,"",VLOOKUP($A383,'Annex 2 EHV charges'!$A:$O,11,FALSE)),"")</f>
        <v/>
      </c>
    </row>
    <row r="384" spans="1:8" x14ac:dyDescent="0.2">
      <c r="A384" s="153" t="str">
        <f t="array" ref="A384">IFERROR(INDEX('Annex 2 EHV charges'!$A$11:$A$302, MATCH(0, IF(ISBLANK('Annex 2 EHV charges'!$A$11:$A$302),1, COUNTIF(A$4:$A383, 'Annex 2 EHV charges'!$A$11:$A$302)), 0)),"")</f>
        <v/>
      </c>
      <c r="B384" s="153" t="str">
        <f>IF($A384="","",VLOOKUP($A384,'Annex 2 EHV charges'!$A:$O,2,0))</f>
        <v/>
      </c>
      <c r="C384" s="154" t="str">
        <f>IF($A384="","",VLOOKUP($A384,'Annex 2 EHV charges'!$A:$O,3,0))</f>
        <v/>
      </c>
      <c r="D384" s="153" t="str">
        <f>IF($A384="","",VLOOKUP($A384,'Annex 2 EHV charges'!$A:$O,7,0))</f>
        <v/>
      </c>
      <c r="E384" s="155" t="str">
        <f>IFERROR(IF(VLOOKUP($A384,'Annex 2 EHV charges'!$A:$O,8,FALSE)=0,"",VLOOKUP($A384,'Annex 2 EHV charges'!$A:$O,8,FALSE)),"")</f>
        <v/>
      </c>
      <c r="F384" s="156" t="str">
        <f>IFERROR(IF(VLOOKUP($A384,'Annex 2 EHV charges'!$A:$O,9,FALSE)=0,"",VLOOKUP($A384,'Annex 2 EHV charges'!$A:$O,9,FALSE)),"")</f>
        <v/>
      </c>
      <c r="G384" s="157" t="str">
        <f>IFERROR(IF(VLOOKUP($A384,'Annex 2 EHV charges'!$A:$O,10,FALSE)=0,"",VLOOKUP($A384,'Annex 2 EHV charges'!$A:$O,10,FALSE)),"")</f>
        <v/>
      </c>
      <c r="H384" s="157" t="str">
        <f>IFERROR(IF(VLOOKUP($A384,'Annex 2 EHV charges'!$A:$O,11,FALSE)=0,"",VLOOKUP($A384,'Annex 2 EHV charges'!$A:$O,11,FALSE)),"")</f>
        <v/>
      </c>
    </row>
    <row r="385" spans="1:8" x14ac:dyDescent="0.2">
      <c r="A385" s="153" t="str">
        <f t="array" ref="A385">IFERROR(INDEX('Annex 2 EHV charges'!$A$11:$A$302, MATCH(0, IF(ISBLANK('Annex 2 EHV charges'!$A$11:$A$302),1, COUNTIF(A$4:$A384, 'Annex 2 EHV charges'!$A$11:$A$302)), 0)),"")</f>
        <v/>
      </c>
      <c r="B385" s="153" t="str">
        <f>IF($A385="","",VLOOKUP($A385,'Annex 2 EHV charges'!$A:$O,2,0))</f>
        <v/>
      </c>
      <c r="C385" s="154" t="str">
        <f>IF($A385="","",VLOOKUP($A385,'Annex 2 EHV charges'!$A:$O,3,0))</f>
        <v/>
      </c>
      <c r="D385" s="153" t="str">
        <f>IF($A385="","",VLOOKUP($A385,'Annex 2 EHV charges'!$A:$O,7,0))</f>
        <v/>
      </c>
      <c r="E385" s="155" t="str">
        <f>IFERROR(IF(VLOOKUP($A385,'Annex 2 EHV charges'!$A:$O,8,FALSE)=0,"",VLOOKUP($A385,'Annex 2 EHV charges'!$A:$O,8,FALSE)),"")</f>
        <v/>
      </c>
      <c r="F385" s="156" t="str">
        <f>IFERROR(IF(VLOOKUP($A385,'Annex 2 EHV charges'!$A:$O,9,FALSE)=0,"",VLOOKUP($A385,'Annex 2 EHV charges'!$A:$O,9,FALSE)),"")</f>
        <v/>
      </c>
      <c r="G385" s="157" t="str">
        <f>IFERROR(IF(VLOOKUP($A385,'Annex 2 EHV charges'!$A:$O,10,FALSE)=0,"",VLOOKUP($A385,'Annex 2 EHV charges'!$A:$O,10,FALSE)),"")</f>
        <v/>
      </c>
      <c r="H385" s="157" t="str">
        <f>IFERROR(IF(VLOOKUP($A385,'Annex 2 EHV charges'!$A:$O,11,FALSE)=0,"",VLOOKUP($A385,'Annex 2 EHV charges'!$A:$O,11,FALSE)),"")</f>
        <v/>
      </c>
    </row>
  </sheetData>
  <mergeCells count="2">
    <mergeCell ref="A2:H2"/>
    <mergeCell ref="A1:H1"/>
  </mergeCells>
  <pageMargins left="0.39370078740157483" right="0.35433070866141736" top="0.86614173228346458" bottom="0.74803149606299213" header="0.27559055118110237" footer="0.31496062992125984"/>
  <pageSetup paperSize="9" scale="93" fitToHeight="0" orientation="landscape" r:id="rId1"/>
  <headerFooter scaleWithDoc="0">
    <oddHeader>&amp;L&amp;"Arial,Bold"Annex 2a&amp;"Arial,Regular" - Schedule of Import Charges for use of the Distribution System by Designated EHV Properties (including LDNOs with Designated EHV Properties/end-users).</oddHeader>
    <oddFooter xml:space="preserve">&amp;L&amp;8Note: The list of MPANs / MSIDs provided may be incomplete; the DNO reserves the right to apply the listed charges to any other MPANs / MSIDs associated with the site.
</oddFooter>
    <firstFooter xml:space="preserve">&amp;L&amp;8Note: The list of MPANs / MSIDs provided may be incomplete; the DNO reserves the right to apply the listed charges to any other MPANs / MSIDs associated with the site.
</first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307"/>
  <sheetViews>
    <sheetView view="pageBreakPreview" topLeftCell="A234" zoomScaleNormal="100" zoomScaleSheetLayoutView="100" workbookViewId="0">
      <selection activeCell="D269" sqref="D269"/>
    </sheetView>
  </sheetViews>
  <sheetFormatPr defaultRowHeight="12.75" x14ac:dyDescent="0.2"/>
  <cols>
    <col min="1" max="1" width="14.7109375" style="69" customWidth="1"/>
    <col min="2" max="2" width="13.28515625" style="69" bestFit="1" customWidth="1"/>
    <col min="3" max="3" width="14.85546875" style="75" customWidth="1"/>
    <col min="4" max="4" width="50.7109375" style="75" customWidth="1"/>
    <col min="5" max="5" width="14.7109375" style="76" customWidth="1"/>
    <col min="6" max="7" width="14.7109375" style="77" customWidth="1"/>
    <col min="8" max="8" width="14.7109375" style="69" customWidth="1"/>
    <col min="9" max="9" width="15.5703125" style="69" customWidth="1"/>
    <col min="10" max="16384" width="9.140625" style="69"/>
  </cols>
  <sheetData>
    <row r="1" spans="1:15" ht="66.75" customHeight="1" x14ac:dyDescent="0.2">
      <c r="A1" s="285" t="s">
        <v>466</v>
      </c>
      <c r="B1" s="285"/>
      <c r="C1" s="285"/>
      <c r="D1" s="285"/>
      <c r="E1" s="285"/>
      <c r="F1" s="285"/>
      <c r="G1" s="285"/>
      <c r="H1" s="285"/>
    </row>
    <row r="2" spans="1:15" s="70" customFormat="1" ht="37.5" customHeight="1" x14ac:dyDescent="0.2">
      <c r="A2" s="266" t="str">
        <f>Overview!B4&amp; " - Effective from "&amp;TEXT(Overview!D4,"D MMMM YYYY")&amp;" - "&amp;Overview!E4&amp;" EDCM export charges"</f>
        <v>Western Power Distribution (South West) plc - Effective from 1 April 2018 - Final EDCM export charges</v>
      </c>
      <c r="B2" s="267"/>
      <c r="C2" s="267"/>
      <c r="D2" s="267"/>
      <c r="E2" s="267"/>
      <c r="F2" s="267"/>
      <c r="G2" s="267"/>
      <c r="H2" s="268"/>
    </row>
    <row r="3" spans="1:15" s="93" customFormat="1" ht="18" x14ac:dyDescent="0.2">
      <c r="A3" s="151"/>
      <c r="B3" s="151"/>
      <c r="C3" s="151"/>
      <c r="D3" s="152"/>
      <c r="E3" s="99"/>
      <c r="F3" s="99"/>
      <c r="G3" s="100"/>
      <c r="H3" s="100"/>
      <c r="I3" s="90"/>
      <c r="J3" s="90"/>
      <c r="K3" s="90"/>
      <c r="L3" s="90"/>
      <c r="M3" s="90"/>
      <c r="N3" s="90"/>
      <c r="O3" s="90"/>
    </row>
    <row r="4" spans="1:15" ht="66" customHeight="1" x14ac:dyDescent="0.2">
      <c r="A4" s="184" t="s">
        <v>370</v>
      </c>
      <c r="B4" s="185" t="s">
        <v>333</v>
      </c>
      <c r="C4" s="184" t="s">
        <v>335</v>
      </c>
      <c r="D4" s="186" t="s">
        <v>72</v>
      </c>
      <c r="E4" s="183" t="str">
        <f>'Annex 2 EHV charges'!L10</f>
        <v>Export
Super Red
unit charge
(p/kWh)</v>
      </c>
      <c r="F4" s="186" t="str">
        <f>'Annex 2 EHV charges'!M10</f>
        <v>Export
fixed charge
(p/day)</v>
      </c>
      <c r="G4" s="186" t="str">
        <f>'Annex 2 EHV charges'!N10</f>
        <v>Export
capacity charge
(p/kVA/day)</v>
      </c>
      <c r="H4" s="186" t="str">
        <f>'Annex 2 EHV charges'!O10</f>
        <v>Export
exceeded capacity charge
(p/kVA/day)</v>
      </c>
    </row>
    <row r="5" spans="1:15" x14ac:dyDescent="0.2">
      <c r="A5" s="154">
        <f t="array" ref="A5">IFERROR(INDEX('Annex 2 EHV charges'!$D$11:$D$302, MATCH(0, IF(ISBLANK('Annex 2 EHV charges'!$D$11:$D$302),1, COUNTIF(A$4:$A4, 'Annex 2 EHV charges'!$D$11:$D$302)), 0)),"")</f>
        <v>373</v>
      </c>
      <c r="B5" s="153">
        <f>IF($A5="","",VLOOKUP($A5,'Annex 2 EHV charges'!$D:$O,2,0))</f>
        <v>373</v>
      </c>
      <c r="C5" s="154">
        <f>IF($A5="","",VLOOKUP($A5,'Annex 2 EHV charges'!$D:$O,3,0))</f>
        <v>2200042291229</v>
      </c>
      <c r="D5" s="153" t="str">
        <f>IF($A5="","",VLOOKUP($A5,'Annex 2 EHV charges'!$D:$O,4,0))</f>
        <v>Till House</v>
      </c>
      <c r="E5" s="158" t="str">
        <f>IFERROR(IF(VLOOKUP($A5,'Annex 2 EHV charges'!$D:$O,9,FALSE)=0,"",VLOOKUP($A5,'Annex 2 EHV charges'!$D:$O,9,FALSE)),"")</f>
        <v/>
      </c>
      <c r="F5" s="159">
        <f>IFERROR(IF(VLOOKUP($A5,'Annex 2 EHV charges'!$D:$O,10,FALSE)=0,"",VLOOKUP($A5,'Annex 2 EHV charges'!$D:$O,10,FALSE)),"")</f>
        <v>796.71</v>
      </c>
      <c r="G5" s="160">
        <f>IFERROR(IF(VLOOKUP($A5,'Annex 2 EHV charges'!$D:$O,11,FALSE)=0,"",VLOOKUP($A5,'Annex 2 EHV charges'!$D:$O,11,FALSE)),"")</f>
        <v>0.05</v>
      </c>
      <c r="H5" s="160">
        <f>IFERROR(IF(VLOOKUP($A5,'Annex 2 EHV charges'!$D:$O,12,FALSE)=0,"",VLOOKUP($A5,'Annex 2 EHV charges'!$D:$O,12,FALSE)),"")</f>
        <v>0.05</v>
      </c>
    </row>
    <row r="6" spans="1:15" x14ac:dyDescent="0.2">
      <c r="A6" s="154">
        <f t="array" ref="A6">IFERROR(INDEX('Annex 2 EHV charges'!$D$11:$D$302, MATCH(0, IF(ISBLANK('Annex 2 EHV charges'!$D$11:$D$302),1, COUNTIF(A$4:$A5, 'Annex 2 EHV charges'!$D$11:$D$302)), 0)),"")</f>
        <v>374</v>
      </c>
      <c r="B6" s="153">
        <f>IF($A6="","",VLOOKUP($A6,'Annex 2 EHV charges'!$D:$O,2,0))</f>
        <v>374</v>
      </c>
      <c r="C6" s="154">
        <f>IF($A6="","",VLOOKUP($A6,'Annex 2 EHV charges'!$D:$O,3,0))</f>
        <v>2200042297587</v>
      </c>
      <c r="D6" s="153" t="str">
        <f>IF($A6="","",VLOOKUP($A6,'Annex 2 EHV charges'!$D:$O,4,0))</f>
        <v>Outlands Wood</v>
      </c>
      <c r="E6" s="158" t="str">
        <f>IFERROR(IF(VLOOKUP($A6,'Annex 2 EHV charges'!$D:$O,9,FALSE)=0,"",VLOOKUP($A6,'Annex 2 EHV charges'!$D:$O,9,FALSE)),"")</f>
        <v/>
      </c>
      <c r="F6" s="159">
        <f>IFERROR(IF(VLOOKUP($A6,'Annex 2 EHV charges'!$D:$O,10,FALSE)=0,"",VLOOKUP($A6,'Annex 2 EHV charges'!$D:$O,10,FALSE)),"")</f>
        <v>419.59</v>
      </c>
      <c r="G6" s="160">
        <f>IFERROR(IF(VLOOKUP($A6,'Annex 2 EHV charges'!$D:$O,11,FALSE)=0,"",VLOOKUP($A6,'Annex 2 EHV charges'!$D:$O,11,FALSE)),"")</f>
        <v>0.05</v>
      </c>
      <c r="H6" s="160">
        <f>IFERROR(IF(VLOOKUP($A6,'Annex 2 EHV charges'!$D:$O,12,FALSE)=0,"",VLOOKUP($A6,'Annex 2 EHV charges'!$D:$O,12,FALSE)),"")</f>
        <v>0.05</v>
      </c>
    </row>
    <row r="7" spans="1:15" x14ac:dyDescent="0.2">
      <c r="A7" s="154">
        <f t="array" ref="A7">IFERROR(INDEX('Annex 2 EHV charges'!$D$11:$D$302, MATCH(0, IF(ISBLANK('Annex 2 EHV charges'!$D$11:$D$302),1, COUNTIF(A$4:$A6, 'Annex 2 EHV charges'!$D$11:$D$302)), 0)),"")</f>
        <v>375</v>
      </c>
      <c r="B7" s="153">
        <f>IF($A7="","",VLOOKUP($A7,'Annex 2 EHV charges'!$D:$O,2,0))</f>
        <v>375</v>
      </c>
      <c r="C7" s="154">
        <f>IF($A7="","",VLOOKUP($A7,'Annex 2 EHV charges'!$D:$O,3,0))</f>
        <v>2200042305485</v>
      </c>
      <c r="D7" s="153" t="str">
        <f>IF($A7="","",VLOOKUP($A7,'Annex 2 EHV charges'!$D:$O,4,0))</f>
        <v>Culmhead</v>
      </c>
      <c r="E7" s="158" t="str">
        <f>IFERROR(IF(VLOOKUP($A7,'Annex 2 EHV charges'!$D:$O,9,FALSE)=0,"",VLOOKUP($A7,'Annex 2 EHV charges'!$D:$O,9,FALSE)),"")</f>
        <v/>
      </c>
      <c r="F7" s="159">
        <f>IFERROR(IF(VLOOKUP($A7,'Annex 2 EHV charges'!$D:$O,10,FALSE)=0,"",VLOOKUP($A7,'Annex 2 EHV charges'!$D:$O,10,FALSE)),"")</f>
        <v>818.77</v>
      </c>
      <c r="G7" s="160">
        <f>IFERROR(IF(VLOOKUP($A7,'Annex 2 EHV charges'!$D:$O,11,FALSE)=0,"",VLOOKUP($A7,'Annex 2 EHV charges'!$D:$O,11,FALSE)),"")</f>
        <v>0.05</v>
      </c>
      <c r="H7" s="160">
        <f>IFERROR(IF(VLOOKUP($A7,'Annex 2 EHV charges'!$D:$O,12,FALSE)=0,"",VLOOKUP($A7,'Annex 2 EHV charges'!$D:$O,12,FALSE)),"")</f>
        <v>0.05</v>
      </c>
    </row>
    <row r="8" spans="1:15" x14ac:dyDescent="0.2">
      <c r="A8" s="154">
        <f t="array" ref="A8">IFERROR(INDEX('Annex 2 EHV charges'!$D$11:$D$302, MATCH(0, IF(ISBLANK('Annex 2 EHV charges'!$D$11:$D$302),1, COUNTIF(A$4:$A7, 'Annex 2 EHV charges'!$D$11:$D$302)), 0)),"")</f>
        <v>376</v>
      </c>
      <c r="B8" s="153">
        <f>IF($A8="","",VLOOKUP($A8,'Annex 2 EHV charges'!$D:$O,2,0))</f>
        <v>376</v>
      </c>
      <c r="C8" s="154">
        <f>IF($A8="","",VLOOKUP($A8,'Annex 2 EHV charges'!$D:$O,3,0))</f>
        <v>2200042308040</v>
      </c>
      <c r="D8" s="153" t="str">
        <f>IF($A8="","",VLOOKUP($A8,'Annex 2 EHV charges'!$D:$O,4,0))</f>
        <v>Whitchurch Farm PV</v>
      </c>
      <c r="E8" s="158" t="str">
        <f>IFERROR(IF(VLOOKUP($A8,'Annex 2 EHV charges'!$D:$O,9,FALSE)=0,"",VLOOKUP($A8,'Annex 2 EHV charges'!$D:$O,9,FALSE)),"")</f>
        <v/>
      </c>
      <c r="F8" s="159">
        <f>IFERROR(IF(VLOOKUP($A8,'Annex 2 EHV charges'!$D:$O,10,FALSE)=0,"",VLOOKUP($A8,'Annex 2 EHV charges'!$D:$O,10,FALSE)),"")</f>
        <v>432.14</v>
      </c>
      <c r="G8" s="160">
        <f>IFERROR(IF(VLOOKUP($A8,'Annex 2 EHV charges'!$D:$O,11,FALSE)=0,"",VLOOKUP($A8,'Annex 2 EHV charges'!$D:$O,11,FALSE)),"")</f>
        <v>0.05</v>
      </c>
      <c r="H8" s="160">
        <f>IFERROR(IF(VLOOKUP($A8,'Annex 2 EHV charges'!$D:$O,12,FALSE)=0,"",VLOOKUP($A8,'Annex 2 EHV charges'!$D:$O,12,FALSE)),"")</f>
        <v>0.05</v>
      </c>
    </row>
    <row r="9" spans="1:15" x14ac:dyDescent="0.2">
      <c r="A9" s="154">
        <f t="array" ref="A9">IFERROR(INDEX('Annex 2 EHV charges'!$D$11:$D$302, MATCH(0, IF(ISBLANK('Annex 2 EHV charges'!$D$11:$D$302),1, COUNTIF(A$4:$A8, 'Annex 2 EHV charges'!$D$11:$D$302)), 0)),"")</f>
        <v>377</v>
      </c>
      <c r="B9" s="153">
        <f>IF($A9="","",VLOOKUP($A9,'Annex 2 EHV charges'!$D:$O,2,0))</f>
        <v>377</v>
      </c>
      <c r="C9" s="154">
        <f>IF($A9="","",VLOOKUP($A9,'Annex 2 EHV charges'!$D:$O,3,0))</f>
        <v>2200042312881</v>
      </c>
      <c r="D9" s="153" t="str">
        <f>IF($A9="","",VLOOKUP($A9,'Annex 2 EHV charges'!$D:$O,4,0))</f>
        <v>Kingsland Barton</v>
      </c>
      <c r="E9" s="158" t="str">
        <f>IFERROR(IF(VLOOKUP($A9,'Annex 2 EHV charges'!$D:$O,9,FALSE)=0,"",VLOOKUP($A9,'Annex 2 EHV charges'!$D:$O,9,FALSE)),"")</f>
        <v/>
      </c>
      <c r="F9" s="159">
        <f>IFERROR(IF(VLOOKUP($A9,'Annex 2 EHV charges'!$D:$O,10,FALSE)=0,"",VLOOKUP($A9,'Annex 2 EHV charges'!$D:$O,10,FALSE)),"")</f>
        <v>533.97</v>
      </c>
      <c r="G9" s="160">
        <f>IFERROR(IF(VLOOKUP($A9,'Annex 2 EHV charges'!$D:$O,11,FALSE)=0,"",VLOOKUP($A9,'Annex 2 EHV charges'!$D:$O,11,FALSE)),"")</f>
        <v>0.05</v>
      </c>
      <c r="H9" s="160">
        <f>IFERROR(IF(VLOOKUP($A9,'Annex 2 EHV charges'!$D:$O,12,FALSE)=0,"",VLOOKUP($A9,'Annex 2 EHV charges'!$D:$O,12,FALSE)),"")</f>
        <v>0.05</v>
      </c>
    </row>
    <row r="10" spans="1:15" x14ac:dyDescent="0.2">
      <c r="A10" s="154">
        <f t="array" ref="A10">IFERROR(INDEX('Annex 2 EHV charges'!$D$11:$D$302, MATCH(0, IF(ISBLANK('Annex 2 EHV charges'!$D$11:$D$302),1, COUNTIF(A$4:$A9, 'Annex 2 EHV charges'!$D$11:$D$302)), 0)),"")</f>
        <v>378</v>
      </c>
      <c r="B10" s="153">
        <f>IF($A10="","",VLOOKUP($A10,'Annex 2 EHV charges'!$D:$O,2,0))</f>
        <v>378</v>
      </c>
      <c r="C10" s="154">
        <f>IF($A10="","",VLOOKUP($A10,'Annex 2 EHV charges'!$D:$O,3,0))</f>
        <v>2200042314995</v>
      </c>
      <c r="D10" s="153" t="str">
        <f>IF($A10="","",VLOOKUP($A10,'Annex 2 EHV charges'!$D:$O,4,0))</f>
        <v>Mendip Solar PV Farm</v>
      </c>
      <c r="E10" s="158" t="str">
        <f>IFERROR(IF(VLOOKUP($A10,'Annex 2 EHV charges'!$D:$O,9,FALSE)=0,"",VLOOKUP($A10,'Annex 2 EHV charges'!$D:$O,9,FALSE)),"")</f>
        <v/>
      </c>
      <c r="F10" s="159">
        <f>IFERROR(IF(VLOOKUP($A10,'Annex 2 EHV charges'!$D:$O,10,FALSE)=0,"",VLOOKUP($A10,'Annex 2 EHV charges'!$D:$O,10,FALSE)),"")</f>
        <v>424.14</v>
      </c>
      <c r="G10" s="160">
        <f>IFERROR(IF(VLOOKUP($A10,'Annex 2 EHV charges'!$D:$O,11,FALSE)=0,"",VLOOKUP($A10,'Annex 2 EHV charges'!$D:$O,11,FALSE)),"")</f>
        <v>0.05</v>
      </c>
      <c r="H10" s="160">
        <f>IFERROR(IF(VLOOKUP($A10,'Annex 2 EHV charges'!$D:$O,12,FALSE)=0,"",VLOOKUP($A10,'Annex 2 EHV charges'!$D:$O,12,FALSE)),"")</f>
        <v>0.05</v>
      </c>
    </row>
    <row r="11" spans="1:15" x14ac:dyDescent="0.2">
      <c r="A11" s="154">
        <f t="array" ref="A11">IFERROR(INDEX('Annex 2 EHV charges'!$D$11:$D$302, MATCH(0, IF(ISBLANK('Annex 2 EHV charges'!$D$11:$D$302),1, COUNTIF(A$4:$A10, 'Annex 2 EHV charges'!$D$11:$D$302)), 0)),"")</f>
        <v>379</v>
      </c>
      <c r="B11" s="153">
        <f>IF($A11="","",VLOOKUP($A11,'Annex 2 EHV charges'!$D:$O,2,0))</f>
        <v>379</v>
      </c>
      <c r="C11" s="154">
        <f>IF($A11="","",VLOOKUP($A11,'Annex 2 EHV charges'!$D:$O,3,0))</f>
        <v>2200042315749</v>
      </c>
      <c r="D11" s="153" t="str">
        <f>IF($A11="","",VLOOKUP($A11,'Annex 2 EHV charges'!$D:$O,4,0))</f>
        <v>St Stephen PV</v>
      </c>
      <c r="E11" s="158" t="str">
        <f>IFERROR(IF(VLOOKUP($A11,'Annex 2 EHV charges'!$D:$O,9,FALSE)=0,"",VLOOKUP($A11,'Annex 2 EHV charges'!$D:$O,9,FALSE)),"")</f>
        <v/>
      </c>
      <c r="F11" s="159">
        <f>IFERROR(IF(VLOOKUP($A11,'Annex 2 EHV charges'!$D:$O,10,FALSE)=0,"",VLOOKUP($A11,'Annex 2 EHV charges'!$D:$O,10,FALSE)),"")</f>
        <v>900.17</v>
      </c>
      <c r="G11" s="160">
        <f>IFERROR(IF(VLOOKUP($A11,'Annex 2 EHV charges'!$D:$O,11,FALSE)=0,"",VLOOKUP($A11,'Annex 2 EHV charges'!$D:$O,11,FALSE)),"")</f>
        <v>0.05</v>
      </c>
      <c r="H11" s="160">
        <f>IFERROR(IF(VLOOKUP($A11,'Annex 2 EHV charges'!$D:$O,12,FALSE)=0,"",VLOOKUP($A11,'Annex 2 EHV charges'!$D:$O,12,FALSE)),"")</f>
        <v>0.05</v>
      </c>
    </row>
    <row r="12" spans="1:15" x14ac:dyDescent="0.2">
      <c r="A12" s="154" t="str">
        <f t="array" ref="A12">IFERROR(INDEX('Annex 2 EHV charges'!$D$11:$D$302, MATCH(0, IF(ISBLANK('Annex 2 EHV charges'!$D$11:$D$302),1, COUNTIF(A$4:$A11, 'Annex 2 EHV charges'!$D$11:$D$302)), 0)),"")</f>
        <v>New Export 46</v>
      </c>
      <c r="B12" s="153" t="str">
        <f>IF($A12="","",VLOOKUP($A12,'Annex 2 EHV charges'!$D:$O,2,0))</f>
        <v>New Export 46</v>
      </c>
      <c r="C12" s="154" t="str">
        <f>IF($A12="","",VLOOKUP($A12,'Annex 2 EHV charges'!$D:$O,3,0))</f>
        <v>New Export 46</v>
      </c>
      <c r="D12" s="153" t="str">
        <f>IF($A12="","",VLOOKUP($A12,'Annex 2 EHV charges'!$D:$O,4,0))</f>
        <v>St Stephen (Hay Farm)</v>
      </c>
      <c r="E12" s="158" t="str">
        <f>IFERROR(IF(VLOOKUP($A12,'Annex 2 EHV charges'!$D:$O,9,FALSE)=0,"",VLOOKUP($A12,'Annex 2 EHV charges'!$D:$O,9,FALSE)),"")</f>
        <v/>
      </c>
      <c r="F12" s="159">
        <f>IFERROR(IF(VLOOKUP($A12,'Annex 2 EHV charges'!$D:$O,10,FALSE)=0,"",VLOOKUP($A12,'Annex 2 EHV charges'!$D:$O,10,FALSE)),"")</f>
        <v>443.92</v>
      </c>
      <c r="G12" s="160">
        <f>IFERROR(IF(VLOOKUP($A12,'Annex 2 EHV charges'!$D:$O,11,FALSE)=0,"",VLOOKUP($A12,'Annex 2 EHV charges'!$D:$O,11,FALSE)),"")</f>
        <v>0.05</v>
      </c>
      <c r="H12" s="160">
        <f>IFERROR(IF(VLOOKUP($A12,'Annex 2 EHV charges'!$D:$O,12,FALSE)=0,"",VLOOKUP($A12,'Annex 2 EHV charges'!$D:$O,12,FALSE)),"")</f>
        <v>0.05</v>
      </c>
    </row>
    <row r="13" spans="1:15" x14ac:dyDescent="0.2">
      <c r="A13" s="154">
        <f t="array" ref="A13">IFERROR(INDEX('Annex 2 EHV charges'!$D$11:$D$302, MATCH(0, IF(ISBLANK('Annex 2 EHV charges'!$D$11:$D$302),1, COUNTIF(A$4:$A12, 'Annex 2 EHV charges'!$D$11:$D$302)), 0)),"")</f>
        <v>380</v>
      </c>
      <c r="B13" s="153">
        <f>IF($A13="","",VLOOKUP($A13,'Annex 2 EHV charges'!$D:$O,2,0))</f>
        <v>380</v>
      </c>
      <c r="C13" s="154">
        <f>IF($A13="","",VLOOKUP($A13,'Annex 2 EHV charges'!$D:$O,3,0))</f>
        <v>2200042315785</v>
      </c>
      <c r="D13" s="153" t="str">
        <f>IF($A13="","",VLOOKUP($A13,'Annex 2 EHV charges'!$D:$O,4,0))</f>
        <v>Trewidland farm PV</v>
      </c>
      <c r="E13" s="158" t="str">
        <f>IFERROR(IF(VLOOKUP($A13,'Annex 2 EHV charges'!$D:$O,9,FALSE)=0,"",VLOOKUP($A13,'Annex 2 EHV charges'!$D:$O,9,FALSE)),"")</f>
        <v/>
      </c>
      <c r="F13" s="159">
        <f>IFERROR(IF(VLOOKUP($A13,'Annex 2 EHV charges'!$D:$O,10,FALSE)=0,"",VLOOKUP($A13,'Annex 2 EHV charges'!$D:$O,10,FALSE)),"")</f>
        <v>758.84</v>
      </c>
      <c r="G13" s="160">
        <f>IFERROR(IF(VLOOKUP($A13,'Annex 2 EHV charges'!$D:$O,11,FALSE)=0,"",VLOOKUP($A13,'Annex 2 EHV charges'!$D:$O,11,FALSE)),"")</f>
        <v>0.05</v>
      </c>
      <c r="H13" s="160">
        <f>IFERROR(IF(VLOOKUP($A13,'Annex 2 EHV charges'!$D:$O,12,FALSE)=0,"",VLOOKUP($A13,'Annex 2 EHV charges'!$D:$O,12,FALSE)),"")</f>
        <v>0.05</v>
      </c>
    </row>
    <row r="14" spans="1:15" x14ac:dyDescent="0.2">
      <c r="A14" s="154">
        <f t="array" ref="A14">IFERROR(INDEX('Annex 2 EHV charges'!$D$11:$D$302, MATCH(0, IF(ISBLANK('Annex 2 EHV charges'!$D$11:$D$302),1, COUNTIF(A$4:$A13, 'Annex 2 EHV charges'!$D$11:$D$302)), 0)),"")</f>
        <v>381</v>
      </c>
      <c r="B14" s="153">
        <f>IF($A14="","",VLOOKUP($A14,'Annex 2 EHV charges'!$D:$O,2,0))</f>
        <v>381</v>
      </c>
      <c r="C14" s="154">
        <f>IF($A14="","",VLOOKUP($A14,'Annex 2 EHV charges'!$D:$O,3,0))</f>
        <v>2200042316789</v>
      </c>
      <c r="D14" s="153" t="str">
        <f>IF($A14="","",VLOOKUP($A14,'Annex 2 EHV charges'!$D:$O,4,0))</f>
        <v>Watchfield Lawn</v>
      </c>
      <c r="E14" s="158" t="str">
        <f>IFERROR(IF(VLOOKUP($A14,'Annex 2 EHV charges'!$D:$O,9,FALSE)=0,"",VLOOKUP($A14,'Annex 2 EHV charges'!$D:$O,9,FALSE)),"")</f>
        <v/>
      </c>
      <c r="F14" s="159">
        <f>IFERROR(IF(VLOOKUP($A14,'Annex 2 EHV charges'!$D:$O,10,FALSE)=0,"",VLOOKUP($A14,'Annex 2 EHV charges'!$D:$O,10,FALSE)),"")</f>
        <v>466.87</v>
      </c>
      <c r="G14" s="160">
        <f>IFERROR(IF(VLOOKUP($A14,'Annex 2 EHV charges'!$D:$O,11,FALSE)=0,"",VLOOKUP($A14,'Annex 2 EHV charges'!$D:$O,11,FALSE)),"")</f>
        <v>0.05</v>
      </c>
      <c r="H14" s="160">
        <f>IFERROR(IF(VLOOKUP($A14,'Annex 2 EHV charges'!$D:$O,12,FALSE)=0,"",VLOOKUP($A14,'Annex 2 EHV charges'!$D:$O,12,FALSE)),"")</f>
        <v>0.05</v>
      </c>
    </row>
    <row r="15" spans="1:15" x14ac:dyDescent="0.2">
      <c r="A15" s="154">
        <f t="array" ref="A15">IFERROR(INDEX('Annex 2 EHV charges'!$D$11:$D$302, MATCH(0, IF(ISBLANK('Annex 2 EHV charges'!$D$11:$D$302),1, COUNTIF(A$4:$A14, 'Annex 2 EHV charges'!$D$11:$D$302)), 0)),"")</f>
        <v>382</v>
      </c>
      <c r="B15" s="153">
        <f>IF($A15="","",VLOOKUP($A15,'Annex 2 EHV charges'!$D:$O,2,0))</f>
        <v>382</v>
      </c>
      <c r="C15" s="154">
        <f>IF($A15="","",VLOOKUP($A15,'Annex 2 EHV charges'!$D:$O,3,0))</f>
        <v>2200042382639</v>
      </c>
      <c r="D15" s="153" t="str">
        <f>IF($A15="","",VLOOKUP($A15,'Annex 2 EHV charges'!$D:$O,4,0))</f>
        <v>Gover Park</v>
      </c>
      <c r="E15" s="158" t="str">
        <f>IFERROR(IF(VLOOKUP($A15,'Annex 2 EHV charges'!$D:$O,9,FALSE)=0,"",VLOOKUP($A15,'Annex 2 EHV charges'!$D:$O,9,FALSE)),"")</f>
        <v/>
      </c>
      <c r="F15" s="159">
        <f>IFERROR(IF(VLOOKUP($A15,'Annex 2 EHV charges'!$D:$O,10,FALSE)=0,"",VLOOKUP($A15,'Annex 2 EHV charges'!$D:$O,10,FALSE)),"")</f>
        <v>751.31</v>
      </c>
      <c r="G15" s="160">
        <f>IFERROR(IF(VLOOKUP($A15,'Annex 2 EHV charges'!$D:$O,11,FALSE)=0,"",VLOOKUP($A15,'Annex 2 EHV charges'!$D:$O,11,FALSE)),"")</f>
        <v>0.05</v>
      </c>
      <c r="H15" s="160">
        <f>IFERROR(IF(VLOOKUP($A15,'Annex 2 EHV charges'!$D:$O,12,FALSE)=0,"",VLOOKUP($A15,'Annex 2 EHV charges'!$D:$O,12,FALSE)),"")</f>
        <v>0.05</v>
      </c>
    </row>
    <row r="16" spans="1:15" x14ac:dyDescent="0.2">
      <c r="A16" s="154">
        <f t="array" ref="A16">IFERROR(INDEX('Annex 2 EHV charges'!$D$11:$D$302, MATCH(0, IF(ISBLANK('Annex 2 EHV charges'!$D$11:$D$302),1, COUNTIF(A$4:$A15, 'Annex 2 EHV charges'!$D$11:$D$302)), 0)),"")</f>
        <v>383</v>
      </c>
      <c r="B16" s="153">
        <f>IF($A16="","",VLOOKUP($A16,'Annex 2 EHV charges'!$D:$O,2,0))</f>
        <v>383</v>
      </c>
      <c r="C16" s="154">
        <f>IF($A16="","",VLOOKUP($A16,'Annex 2 EHV charges'!$D:$O,3,0))</f>
        <v>2200042323137</v>
      </c>
      <c r="D16" s="153" t="str">
        <f>IF($A16="","",VLOOKUP($A16,'Annex 2 EHV charges'!$D:$O,4,0))</f>
        <v>North Wayton</v>
      </c>
      <c r="E16" s="158" t="str">
        <f>IFERROR(IF(VLOOKUP($A16,'Annex 2 EHV charges'!$D:$O,9,FALSE)=0,"",VLOOKUP($A16,'Annex 2 EHV charges'!$D:$O,9,FALSE)),"")</f>
        <v/>
      </c>
      <c r="F16" s="159">
        <f>IFERROR(IF(VLOOKUP($A16,'Annex 2 EHV charges'!$D:$O,10,FALSE)=0,"",VLOOKUP($A16,'Annex 2 EHV charges'!$D:$O,10,FALSE)),"")</f>
        <v>682.42</v>
      </c>
      <c r="G16" s="160">
        <f>IFERROR(IF(VLOOKUP($A16,'Annex 2 EHV charges'!$D:$O,11,FALSE)=0,"",VLOOKUP($A16,'Annex 2 EHV charges'!$D:$O,11,FALSE)),"")</f>
        <v>0.05</v>
      </c>
      <c r="H16" s="160">
        <f>IFERROR(IF(VLOOKUP($A16,'Annex 2 EHV charges'!$D:$O,12,FALSE)=0,"",VLOOKUP($A16,'Annex 2 EHV charges'!$D:$O,12,FALSE)),"")</f>
        <v>0.05</v>
      </c>
    </row>
    <row r="17" spans="1:8" x14ac:dyDescent="0.2">
      <c r="A17" s="154">
        <f t="array" ref="A17">IFERROR(INDEX('Annex 2 EHV charges'!$D$11:$D$302, MATCH(0, IF(ISBLANK('Annex 2 EHV charges'!$D$11:$D$302),1, COUNTIF(A$4:$A16, 'Annex 2 EHV charges'!$D$11:$D$302)), 0)),"")</f>
        <v>384</v>
      </c>
      <c r="B17" s="153">
        <f>IF($A17="","",VLOOKUP($A17,'Annex 2 EHV charges'!$D:$O,2,0))</f>
        <v>384</v>
      </c>
      <c r="C17" s="154">
        <f>IF($A17="","",VLOOKUP($A17,'Annex 2 EHV charges'!$D:$O,3,0))</f>
        <v>2200042324460</v>
      </c>
      <c r="D17" s="153" t="str">
        <f>IF($A17="","",VLOOKUP($A17,'Annex 2 EHV charges'!$D:$O,4,0))</f>
        <v>Week Farm</v>
      </c>
      <c r="E17" s="158" t="str">
        <f>IFERROR(IF(VLOOKUP($A17,'Annex 2 EHV charges'!$D:$O,9,FALSE)=0,"",VLOOKUP($A17,'Annex 2 EHV charges'!$D:$O,9,FALSE)),"")</f>
        <v/>
      </c>
      <c r="F17" s="159">
        <f>IFERROR(IF(VLOOKUP($A17,'Annex 2 EHV charges'!$D:$O,10,FALSE)=0,"",VLOOKUP($A17,'Annex 2 EHV charges'!$D:$O,10,FALSE)),"")</f>
        <v>1099.6099999999999</v>
      </c>
      <c r="G17" s="160">
        <f>IFERROR(IF(VLOOKUP($A17,'Annex 2 EHV charges'!$D:$O,11,FALSE)=0,"",VLOOKUP($A17,'Annex 2 EHV charges'!$D:$O,11,FALSE)),"")</f>
        <v>0.05</v>
      </c>
      <c r="H17" s="160">
        <f>IFERROR(IF(VLOOKUP($A17,'Annex 2 EHV charges'!$D:$O,12,FALSE)=0,"",VLOOKUP($A17,'Annex 2 EHV charges'!$D:$O,12,FALSE)),"")</f>
        <v>0.05</v>
      </c>
    </row>
    <row r="18" spans="1:8" x14ac:dyDescent="0.2">
      <c r="A18" s="154">
        <f t="array" ref="A18">IFERROR(INDEX('Annex 2 EHV charges'!$D$11:$D$302, MATCH(0, IF(ISBLANK('Annex 2 EHV charges'!$D$11:$D$302),1, COUNTIF(A$4:$A17, 'Annex 2 EHV charges'!$D$11:$D$302)), 0)),"")</f>
        <v>385</v>
      </c>
      <c r="B18" s="153">
        <f>IF($A18="","",VLOOKUP($A18,'Annex 2 EHV charges'!$D:$O,2,0))</f>
        <v>385</v>
      </c>
      <c r="C18" s="154">
        <f>IF($A18="","",VLOOKUP($A18,'Annex 2 EHV charges'!$D:$O,3,0))</f>
        <v>2200042326059</v>
      </c>
      <c r="D18" s="153" t="str">
        <f>IF($A18="","",VLOOKUP($A18,'Annex 2 EHV charges'!$D:$O,4,0))</f>
        <v>Cullompton</v>
      </c>
      <c r="E18" s="158" t="str">
        <f>IFERROR(IF(VLOOKUP($A18,'Annex 2 EHV charges'!$D:$O,9,FALSE)=0,"",VLOOKUP($A18,'Annex 2 EHV charges'!$D:$O,9,FALSE)),"")</f>
        <v/>
      </c>
      <c r="F18" s="159">
        <f>IFERROR(IF(VLOOKUP($A18,'Annex 2 EHV charges'!$D:$O,10,FALSE)=0,"",VLOOKUP($A18,'Annex 2 EHV charges'!$D:$O,10,FALSE)),"")</f>
        <v>915.19</v>
      </c>
      <c r="G18" s="160">
        <f>IFERROR(IF(VLOOKUP($A18,'Annex 2 EHV charges'!$D:$O,11,FALSE)=0,"",VLOOKUP($A18,'Annex 2 EHV charges'!$D:$O,11,FALSE)),"")</f>
        <v>0.05</v>
      </c>
      <c r="H18" s="160">
        <f>IFERROR(IF(VLOOKUP($A18,'Annex 2 EHV charges'!$D:$O,12,FALSE)=0,"",VLOOKUP($A18,'Annex 2 EHV charges'!$D:$O,12,FALSE)),"")</f>
        <v>0.05</v>
      </c>
    </row>
    <row r="19" spans="1:8" x14ac:dyDescent="0.2">
      <c r="A19" s="154">
        <f t="array" ref="A19">IFERROR(INDEX('Annex 2 EHV charges'!$D$11:$D$302, MATCH(0, IF(ISBLANK('Annex 2 EHV charges'!$D$11:$D$302),1, COUNTIF(A$4:$A18, 'Annex 2 EHV charges'!$D$11:$D$302)), 0)),"")</f>
        <v>386</v>
      </c>
      <c r="B19" s="153">
        <f>IF($A19="","",VLOOKUP($A19,'Annex 2 EHV charges'!$D:$O,2,0))</f>
        <v>386</v>
      </c>
      <c r="C19" s="154">
        <f>IF($A19="","",VLOOKUP($A19,'Annex 2 EHV charges'!$D:$O,3,0))</f>
        <v>2200042329087</v>
      </c>
      <c r="D19" s="153" t="str">
        <f>IF($A19="","",VLOOKUP($A19,'Annex 2 EHV charges'!$D:$O,4,0))</f>
        <v>Dinder Farm</v>
      </c>
      <c r="E19" s="158" t="str">
        <f>IFERROR(IF(VLOOKUP($A19,'Annex 2 EHV charges'!$D:$O,9,FALSE)=0,"",VLOOKUP($A19,'Annex 2 EHV charges'!$D:$O,9,FALSE)),"")</f>
        <v/>
      </c>
      <c r="F19" s="159">
        <f>IFERROR(IF(VLOOKUP($A19,'Annex 2 EHV charges'!$D:$O,10,FALSE)=0,"",VLOOKUP($A19,'Annex 2 EHV charges'!$D:$O,10,FALSE)),"")</f>
        <v>533.37</v>
      </c>
      <c r="G19" s="160">
        <f>IFERROR(IF(VLOOKUP($A19,'Annex 2 EHV charges'!$D:$O,11,FALSE)=0,"",VLOOKUP($A19,'Annex 2 EHV charges'!$D:$O,11,FALSE)),"")</f>
        <v>0.05</v>
      </c>
      <c r="H19" s="160">
        <f>IFERROR(IF(VLOOKUP($A19,'Annex 2 EHV charges'!$D:$O,12,FALSE)=0,"",VLOOKUP($A19,'Annex 2 EHV charges'!$D:$O,12,FALSE)),"")</f>
        <v>0.05</v>
      </c>
    </row>
    <row r="20" spans="1:8" x14ac:dyDescent="0.2">
      <c r="A20" s="154">
        <f t="array" ref="A20">IFERROR(INDEX('Annex 2 EHV charges'!$D$11:$D$302, MATCH(0, IF(ISBLANK('Annex 2 EHV charges'!$D$11:$D$302),1, COUNTIF(A$4:$A19, 'Annex 2 EHV charges'!$D$11:$D$302)), 0)),"")</f>
        <v>388</v>
      </c>
      <c r="B20" s="153">
        <f>IF($A20="","",VLOOKUP($A20,'Annex 2 EHV charges'!$D:$O,2,0))</f>
        <v>388</v>
      </c>
      <c r="C20" s="154">
        <f>IF($A20="","",VLOOKUP($A20,'Annex 2 EHV charges'!$D:$O,3,0))</f>
        <v>2200042329069</v>
      </c>
      <c r="D20" s="153" t="str">
        <f>IF($A20="","",VLOOKUP($A20,'Annex 2 EHV charges'!$D:$O,4,0))</f>
        <v>Pitts Farm</v>
      </c>
      <c r="E20" s="158" t="str">
        <f>IFERROR(IF(VLOOKUP($A20,'Annex 2 EHV charges'!$D:$O,9,FALSE)=0,"",VLOOKUP($A20,'Annex 2 EHV charges'!$D:$O,9,FALSE)),"")</f>
        <v/>
      </c>
      <c r="F20" s="159">
        <f>IFERROR(IF(VLOOKUP($A20,'Annex 2 EHV charges'!$D:$O,10,FALSE)=0,"",VLOOKUP($A20,'Annex 2 EHV charges'!$D:$O,10,FALSE)),"")</f>
        <v>530.27</v>
      </c>
      <c r="G20" s="160">
        <f>IFERROR(IF(VLOOKUP($A20,'Annex 2 EHV charges'!$D:$O,11,FALSE)=0,"",VLOOKUP($A20,'Annex 2 EHV charges'!$D:$O,11,FALSE)),"")</f>
        <v>0.05</v>
      </c>
      <c r="H20" s="160">
        <f>IFERROR(IF(VLOOKUP($A20,'Annex 2 EHV charges'!$D:$O,12,FALSE)=0,"",VLOOKUP($A20,'Annex 2 EHV charges'!$D:$O,12,FALSE)),"")</f>
        <v>0.05</v>
      </c>
    </row>
    <row r="21" spans="1:8" x14ac:dyDescent="0.2">
      <c r="A21" s="154">
        <f t="array" ref="A21">IFERROR(INDEX('Annex 2 EHV charges'!$D$11:$D$302, MATCH(0, IF(ISBLANK('Annex 2 EHV charges'!$D$11:$D$302),1, COUNTIF(A$4:$A20, 'Annex 2 EHV charges'!$D$11:$D$302)), 0)),"")</f>
        <v>389</v>
      </c>
      <c r="B21" s="153">
        <f>IF($A21="","",VLOOKUP($A21,'Annex 2 EHV charges'!$D:$O,2,0))</f>
        <v>389</v>
      </c>
      <c r="C21" s="154">
        <f>IF($A21="","",VLOOKUP($A21,'Annex 2 EHV charges'!$D:$O,3,0))</f>
        <v>2200042333687</v>
      </c>
      <c r="D21" s="153" t="str">
        <f>IF($A21="","",VLOOKUP($A21,'Annex 2 EHV charges'!$D:$O,4,0))</f>
        <v>Kerriers</v>
      </c>
      <c r="E21" s="158" t="str">
        <f>IFERROR(IF(VLOOKUP($A21,'Annex 2 EHV charges'!$D:$O,9,FALSE)=0,"",VLOOKUP($A21,'Annex 2 EHV charges'!$D:$O,9,FALSE)),"")</f>
        <v/>
      </c>
      <c r="F21" s="159">
        <f>IFERROR(IF(VLOOKUP($A21,'Annex 2 EHV charges'!$D:$O,10,FALSE)=0,"",VLOOKUP($A21,'Annex 2 EHV charges'!$D:$O,10,FALSE)),"")</f>
        <v>3166.7</v>
      </c>
      <c r="G21" s="160">
        <f>IFERROR(IF(VLOOKUP($A21,'Annex 2 EHV charges'!$D:$O,11,FALSE)=0,"",VLOOKUP($A21,'Annex 2 EHV charges'!$D:$O,11,FALSE)),"")</f>
        <v>0.05</v>
      </c>
      <c r="H21" s="160">
        <f>IFERROR(IF(VLOOKUP($A21,'Annex 2 EHV charges'!$D:$O,12,FALSE)=0,"",VLOOKUP($A21,'Annex 2 EHV charges'!$D:$O,12,FALSE)),"")</f>
        <v>0.05</v>
      </c>
    </row>
    <row r="22" spans="1:8" x14ac:dyDescent="0.2">
      <c r="A22" s="154">
        <f t="array" ref="A22">IFERROR(INDEX('Annex 2 EHV charges'!$D$11:$D$302, MATCH(0, IF(ISBLANK('Annex 2 EHV charges'!$D$11:$D$302),1, COUNTIF(A$4:$A21, 'Annex 2 EHV charges'!$D$11:$D$302)), 0)),"")</f>
        <v>390</v>
      </c>
      <c r="B22" s="153">
        <f>IF($A22="","",VLOOKUP($A22,'Annex 2 EHV charges'!$D:$O,2,0))</f>
        <v>390</v>
      </c>
      <c r="C22" s="154">
        <f>IF($A22="","",VLOOKUP($A22,'Annex 2 EHV charges'!$D:$O,3,0))</f>
        <v>2200042333710</v>
      </c>
      <c r="D22" s="153" t="str">
        <f>IF($A22="","",VLOOKUP($A22,'Annex 2 EHV charges'!$D:$O,4,0))</f>
        <v>Ernesettle Lane</v>
      </c>
      <c r="E22" s="158">
        <f>IFERROR(IF(VLOOKUP($A22,'Annex 2 EHV charges'!$D:$O,9,FALSE)=0,"",VLOOKUP($A22,'Annex 2 EHV charges'!$D:$O,9,FALSE)),"")</f>
        <v>-0.495</v>
      </c>
      <c r="F22" s="159">
        <f>IFERROR(IF(VLOOKUP($A22,'Annex 2 EHV charges'!$D:$O,10,FALSE)=0,"",VLOOKUP($A22,'Annex 2 EHV charges'!$D:$O,10,FALSE)),"")</f>
        <v>899.13</v>
      </c>
      <c r="G22" s="160">
        <f>IFERROR(IF(VLOOKUP($A22,'Annex 2 EHV charges'!$D:$O,11,FALSE)=0,"",VLOOKUP($A22,'Annex 2 EHV charges'!$D:$O,11,FALSE)),"")</f>
        <v>0.05</v>
      </c>
      <c r="H22" s="160">
        <f>IFERROR(IF(VLOOKUP($A22,'Annex 2 EHV charges'!$D:$O,12,FALSE)=0,"",VLOOKUP($A22,'Annex 2 EHV charges'!$D:$O,12,FALSE)),"")</f>
        <v>0.05</v>
      </c>
    </row>
    <row r="23" spans="1:8" x14ac:dyDescent="0.2">
      <c r="A23" s="154">
        <f t="array" ref="A23">IFERROR(INDEX('Annex 2 EHV charges'!$D$11:$D$302, MATCH(0, IF(ISBLANK('Annex 2 EHV charges'!$D$11:$D$302),1, COUNTIF(A$4:$A22, 'Annex 2 EHV charges'!$D$11:$D$302)), 0)),"")</f>
        <v>392</v>
      </c>
      <c r="B23" s="153">
        <f>IF($A23="","",VLOOKUP($A23,'Annex 2 EHV charges'!$D:$O,2,0))</f>
        <v>392</v>
      </c>
      <c r="C23" s="154">
        <f>IF($A23="","",VLOOKUP($A23,'Annex 2 EHV charges'!$D:$O,3,0))</f>
        <v>2200042340230</v>
      </c>
      <c r="D23" s="153" t="str">
        <f>IF($A23="","",VLOOKUP($A23,'Annex 2 EHV charges'!$D:$O,4,0))</f>
        <v>Goonhilly Solar Park</v>
      </c>
      <c r="E23" s="158" t="str">
        <f>IFERROR(IF(VLOOKUP($A23,'Annex 2 EHV charges'!$D:$O,9,FALSE)=0,"",VLOOKUP($A23,'Annex 2 EHV charges'!$D:$O,9,FALSE)),"")</f>
        <v/>
      </c>
      <c r="F23" s="159">
        <f>IFERROR(IF(VLOOKUP($A23,'Annex 2 EHV charges'!$D:$O,10,FALSE)=0,"",VLOOKUP($A23,'Annex 2 EHV charges'!$D:$O,10,FALSE)),"")</f>
        <v>402.59</v>
      </c>
      <c r="G23" s="160">
        <f>IFERROR(IF(VLOOKUP($A23,'Annex 2 EHV charges'!$D:$O,11,FALSE)=0,"",VLOOKUP($A23,'Annex 2 EHV charges'!$D:$O,11,FALSE)),"")</f>
        <v>0.05</v>
      </c>
      <c r="H23" s="160">
        <f>IFERROR(IF(VLOOKUP($A23,'Annex 2 EHV charges'!$D:$O,12,FALSE)=0,"",VLOOKUP($A23,'Annex 2 EHV charges'!$D:$O,12,FALSE)),"")</f>
        <v>0.05</v>
      </c>
    </row>
    <row r="24" spans="1:8" x14ac:dyDescent="0.2">
      <c r="A24" s="154">
        <f t="array" ref="A24">IFERROR(INDEX('Annex 2 EHV charges'!$D$11:$D$302, MATCH(0, IF(ISBLANK('Annex 2 EHV charges'!$D$11:$D$302),1, COUNTIF(A$4:$A23, 'Annex 2 EHV charges'!$D$11:$D$302)), 0)),"")</f>
        <v>393</v>
      </c>
      <c r="B24" s="153">
        <f>IF($A24="","",VLOOKUP($A24,'Annex 2 EHV charges'!$D:$O,2,0))</f>
        <v>393</v>
      </c>
      <c r="C24" s="154">
        <f>IF($A24="","",VLOOKUP($A24,'Annex 2 EHV charges'!$D:$O,3,0))</f>
        <v>2200042348674</v>
      </c>
      <c r="D24" s="153" t="str">
        <f>IF($A24="","",VLOOKUP($A24,'Annex 2 EHV charges'!$D:$O,4,0))</f>
        <v>Nanteague</v>
      </c>
      <c r="E24" s="158" t="str">
        <f>IFERROR(IF(VLOOKUP($A24,'Annex 2 EHV charges'!$D:$O,9,FALSE)=0,"",VLOOKUP($A24,'Annex 2 EHV charges'!$D:$O,9,FALSE)),"")</f>
        <v/>
      </c>
      <c r="F24" s="159">
        <f>IFERROR(IF(VLOOKUP($A24,'Annex 2 EHV charges'!$D:$O,10,FALSE)=0,"",VLOOKUP($A24,'Annex 2 EHV charges'!$D:$O,10,FALSE)),"")</f>
        <v>1453.04</v>
      </c>
      <c r="G24" s="160">
        <f>IFERROR(IF(VLOOKUP($A24,'Annex 2 EHV charges'!$D:$O,11,FALSE)=0,"",VLOOKUP($A24,'Annex 2 EHV charges'!$D:$O,11,FALSE)),"")</f>
        <v>0.05</v>
      </c>
      <c r="H24" s="160">
        <f>IFERROR(IF(VLOOKUP($A24,'Annex 2 EHV charges'!$D:$O,12,FALSE)=0,"",VLOOKUP($A24,'Annex 2 EHV charges'!$D:$O,12,FALSE)),"")</f>
        <v>0.05</v>
      </c>
    </row>
    <row r="25" spans="1:8" x14ac:dyDescent="0.2">
      <c r="A25" s="154">
        <f t="array" ref="A25">IFERROR(INDEX('Annex 2 EHV charges'!$D$11:$D$302, MATCH(0, IF(ISBLANK('Annex 2 EHV charges'!$D$11:$D$302),1, COUNTIF(A$4:$A24, 'Annex 2 EHV charges'!$D$11:$D$302)), 0)),"")</f>
        <v>394</v>
      </c>
      <c r="B25" s="153">
        <f>IF($A25="","",VLOOKUP($A25,'Annex 2 EHV charges'!$D:$O,2,0))</f>
        <v>394</v>
      </c>
      <c r="C25" s="154">
        <f>IF($A25="","",VLOOKUP($A25,'Annex 2 EHV charges'!$D:$O,3,0))</f>
        <v>2200042340824</v>
      </c>
      <c r="D25" s="153" t="str">
        <f>IF($A25="","",VLOOKUP($A25,'Annex 2 EHV charges'!$D:$O,4,0))</f>
        <v>Bidwell Dartington PV</v>
      </c>
      <c r="E25" s="158" t="str">
        <f>IFERROR(IF(VLOOKUP($A25,'Annex 2 EHV charges'!$D:$O,9,FALSE)=0,"",VLOOKUP($A25,'Annex 2 EHV charges'!$D:$O,9,FALSE)),"")</f>
        <v/>
      </c>
      <c r="F25" s="159">
        <f>IFERROR(IF(VLOOKUP($A25,'Annex 2 EHV charges'!$D:$O,10,FALSE)=0,"",VLOOKUP($A25,'Annex 2 EHV charges'!$D:$O,10,FALSE)),"")</f>
        <v>560.02</v>
      </c>
      <c r="G25" s="160">
        <f>IFERROR(IF(VLOOKUP($A25,'Annex 2 EHV charges'!$D:$O,11,FALSE)=0,"",VLOOKUP($A25,'Annex 2 EHV charges'!$D:$O,11,FALSE)),"")</f>
        <v>0.05</v>
      </c>
      <c r="H25" s="160">
        <f>IFERROR(IF(VLOOKUP($A25,'Annex 2 EHV charges'!$D:$O,12,FALSE)=0,"",VLOOKUP($A25,'Annex 2 EHV charges'!$D:$O,12,FALSE)),"")</f>
        <v>0.05</v>
      </c>
    </row>
    <row r="26" spans="1:8" x14ac:dyDescent="0.2">
      <c r="A26" s="154">
        <f t="array" ref="A26">IFERROR(INDEX('Annex 2 EHV charges'!$D$11:$D$302, MATCH(0, IF(ISBLANK('Annex 2 EHV charges'!$D$11:$D$302),1, COUNTIF(A$4:$A25, 'Annex 2 EHV charges'!$D$11:$D$302)), 0)),"")</f>
        <v>395</v>
      </c>
      <c r="B26" s="153">
        <f>IF($A26="","",VLOOKUP($A26,'Annex 2 EHV charges'!$D:$O,2,0))</f>
        <v>395</v>
      </c>
      <c r="C26" s="154">
        <f>IF($A26="","",VLOOKUP($A26,'Annex 2 EHV charges'!$D:$O,3,0))</f>
        <v>2200042343221</v>
      </c>
      <c r="D26" s="153" t="str">
        <f>IF($A26="","",VLOOKUP($A26,'Annex 2 EHV charges'!$D:$O,4,0))</f>
        <v>New Row Farm</v>
      </c>
      <c r="E26" s="158" t="str">
        <f>IFERROR(IF(VLOOKUP($A26,'Annex 2 EHV charges'!$D:$O,9,FALSE)=0,"",VLOOKUP($A26,'Annex 2 EHV charges'!$D:$O,9,FALSE)),"")</f>
        <v/>
      </c>
      <c r="F26" s="159">
        <f>IFERROR(IF(VLOOKUP($A26,'Annex 2 EHV charges'!$D:$O,10,FALSE)=0,"",VLOOKUP($A26,'Annex 2 EHV charges'!$D:$O,10,FALSE)),"")</f>
        <v>559.01</v>
      </c>
      <c r="G26" s="160">
        <f>IFERROR(IF(VLOOKUP($A26,'Annex 2 EHV charges'!$D:$O,11,FALSE)=0,"",VLOOKUP($A26,'Annex 2 EHV charges'!$D:$O,11,FALSE)),"")</f>
        <v>0.05</v>
      </c>
      <c r="H26" s="160">
        <f>IFERROR(IF(VLOOKUP($A26,'Annex 2 EHV charges'!$D:$O,12,FALSE)=0,"",VLOOKUP($A26,'Annex 2 EHV charges'!$D:$O,12,FALSE)),"")</f>
        <v>0.05</v>
      </c>
    </row>
    <row r="27" spans="1:8" x14ac:dyDescent="0.2">
      <c r="A27" s="154">
        <f t="array" ref="A27">IFERROR(INDEX('Annex 2 EHV charges'!$D$11:$D$302, MATCH(0, IF(ISBLANK('Annex 2 EHV charges'!$D$11:$D$302),1, COUNTIF(A$4:$A26, 'Annex 2 EHV charges'!$D$11:$D$302)), 0)),"")</f>
        <v>396</v>
      </c>
      <c r="B27" s="153">
        <f>IF($A27="","",VLOOKUP($A27,'Annex 2 EHV charges'!$D:$O,2,0))</f>
        <v>396</v>
      </c>
      <c r="C27" s="154">
        <f>IF($A27="","",VLOOKUP($A27,'Annex 2 EHV charges'!$D:$O,3,0))</f>
        <v>2200042354214</v>
      </c>
      <c r="D27" s="153" t="str">
        <f>IF($A27="","",VLOOKUP($A27,'Annex 2 EHV charges'!$D:$O,4,0))</f>
        <v>Woodland Barton Windfarm</v>
      </c>
      <c r="E27" s="158" t="str">
        <f>IFERROR(IF(VLOOKUP($A27,'Annex 2 EHV charges'!$D:$O,9,FALSE)=0,"",VLOOKUP($A27,'Annex 2 EHV charges'!$D:$O,9,FALSE)),"")</f>
        <v/>
      </c>
      <c r="F27" s="159">
        <f>IFERROR(IF(VLOOKUP($A27,'Annex 2 EHV charges'!$D:$O,10,FALSE)=0,"",VLOOKUP($A27,'Annex 2 EHV charges'!$D:$O,10,FALSE)),"")</f>
        <v>2533.1999999999998</v>
      </c>
      <c r="G27" s="160">
        <f>IFERROR(IF(VLOOKUP($A27,'Annex 2 EHV charges'!$D:$O,11,FALSE)=0,"",VLOOKUP($A27,'Annex 2 EHV charges'!$D:$O,11,FALSE)),"")</f>
        <v>0.05</v>
      </c>
      <c r="H27" s="160">
        <f>IFERROR(IF(VLOOKUP($A27,'Annex 2 EHV charges'!$D:$O,12,FALSE)=0,"",VLOOKUP($A27,'Annex 2 EHV charges'!$D:$O,12,FALSE)),"")</f>
        <v>0.05</v>
      </c>
    </row>
    <row r="28" spans="1:8" x14ac:dyDescent="0.2">
      <c r="A28" s="154">
        <f t="array" ref="A28">IFERROR(INDEX('Annex 2 EHV charges'!$D$11:$D$302, MATCH(0, IF(ISBLANK('Annex 2 EHV charges'!$D$11:$D$302),1, COUNTIF(A$4:$A27, 'Annex 2 EHV charges'!$D$11:$D$302)), 0)),"")</f>
        <v>397</v>
      </c>
      <c r="B28" s="153">
        <f>IF($A28="","",VLOOKUP($A28,'Annex 2 EHV charges'!$D:$O,2,0))</f>
        <v>397</v>
      </c>
      <c r="C28" s="154">
        <f>IF($A28="","",VLOOKUP($A28,'Annex 2 EHV charges'!$D:$O,3,0))</f>
        <v>2200042387502</v>
      </c>
      <c r="D28" s="153" t="str">
        <f>IF($A28="","",VLOOKUP($A28,'Annex 2 EHV charges'!$D:$O,4,0))</f>
        <v>Four Burrows 2</v>
      </c>
      <c r="E28" s="158" t="str">
        <f>IFERROR(IF(VLOOKUP($A28,'Annex 2 EHV charges'!$D:$O,9,FALSE)=0,"",VLOOKUP($A28,'Annex 2 EHV charges'!$D:$O,9,FALSE)),"")</f>
        <v/>
      </c>
      <c r="F28" s="159">
        <f>IFERROR(IF(VLOOKUP($A28,'Annex 2 EHV charges'!$D:$O,10,FALSE)=0,"",VLOOKUP($A28,'Annex 2 EHV charges'!$D:$O,10,FALSE)),"")</f>
        <v>855.61</v>
      </c>
      <c r="G28" s="160">
        <f>IFERROR(IF(VLOOKUP($A28,'Annex 2 EHV charges'!$D:$O,11,FALSE)=0,"",VLOOKUP($A28,'Annex 2 EHV charges'!$D:$O,11,FALSE)),"")</f>
        <v>0.05</v>
      </c>
      <c r="H28" s="160">
        <f>IFERROR(IF(VLOOKUP($A28,'Annex 2 EHV charges'!$D:$O,12,FALSE)=0,"",VLOOKUP($A28,'Annex 2 EHV charges'!$D:$O,12,FALSE)),"")</f>
        <v>0.05</v>
      </c>
    </row>
    <row r="29" spans="1:8" x14ac:dyDescent="0.2">
      <c r="A29" s="154">
        <f t="array" ref="A29">IFERROR(INDEX('Annex 2 EHV charges'!$D$11:$D$302, MATCH(0, IF(ISBLANK('Annex 2 EHV charges'!$D$11:$D$302),1, COUNTIF(A$4:$A28, 'Annex 2 EHV charges'!$D$11:$D$302)), 0)),"")</f>
        <v>398</v>
      </c>
      <c r="B29" s="153">
        <f>IF($A29="","",VLOOKUP($A29,'Annex 2 EHV charges'!$D:$O,2,0))</f>
        <v>398</v>
      </c>
      <c r="C29" s="154">
        <f>IF($A29="","",VLOOKUP($A29,'Annex 2 EHV charges'!$D:$O,3,0))</f>
        <v>2200042398220</v>
      </c>
      <c r="D29" s="153" t="str">
        <f>IF($A29="","",VLOOKUP($A29,'Annex 2 EHV charges'!$D:$O,4,0))</f>
        <v>Redlands Farm</v>
      </c>
      <c r="E29" s="158" t="str">
        <f>IFERROR(IF(VLOOKUP($A29,'Annex 2 EHV charges'!$D:$O,9,FALSE)=0,"",VLOOKUP($A29,'Annex 2 EHV charges'!$D:$O,9,FALSE)),"")</f>
        <v/>
      </c>
      <c r="F29" s="159">
        <f>IFERROR(IF(VLOOKUP($A29,'Annex 2 EHV charges'!$D:$O,10,FALSE)=0,"",VLOOKUP($A29,'Annex 2 EHV charges'!$D:$O,10,FALSE)),"")</f>
        <v>897.48</v>
      </c>
      <c r="G29" s="160">
        <f>IFERROR(IF(VLOOKUP($A29,'Annex 2 EHV charges'!$D:$O,11,FALSE)=0,"",VLOOKUP($A29,'Annex 2 EHV charges'!$D:$O,11,FALSE)),"")</f>
        <v>0.05</v>
      </c>
      <c r="H29" s="160">
        <f>IFERROR(IF(VLOOKUP($A29,'Annex 2 EHV charges'!$D:$O,12,FALSE)=0,"",VLOOKUP($A29,'Annex 2 EHV charges'!$D:$O,12,FALSE)),"")</f>
        <v>0.05</v>
      </c>
    </row>
    <row r="30" spans="1:8" x14ac:dyDescent="0.2">
      <c r="A30" s="154">
        <f t="array" ref="A30">IFERROR(INDEX('Annex 2 EHV charges'!$D$11:$D$302, MATCH(0, IF(ISBLANK('Annex 2 EHV charges'!$D$11:$D$302),1, COUNTIF(A$4:$A29, 'Annex 2 EHV charges'!$D$11:$D$302)), 0)),"")</f>
        <v>399</v>
      </c>
      <c r="B30" s="153">
        <f>IF($A30="","",VLOOKUP($A30,'Annex 2 EHV charges'!$D:$O,2,0))</f>
        <v>399</v>
      </c>
      <c r="C30" s="154">
        <f>IF($A30="","",VLOOKUP($A30,'Annex 2 EHV charges'!$D:$O,3,0))</f>
        <v>2200042400891</v>
      </c>
      <c r="D30" s="153" t="str">
        <f>IF($A30="","",VLOOKUP($A30,'Annex 2 EHV charges'!$D:$O,4,0))</f>
        <v>Tengore Lane PV</v>
      </c>
      <c r="E30" s="158" t="str">
        <f>IFERROR(IF(VLOOKUP($A30,'Annex 2 EHV charges'!$D:$O,9,FALSE)=0,"",VLOOKUP($A30,'Annex 2 EHV charges'!$D:$O,9,FALSE)),"")</f>
        <v/>
      </c>
      <c r="F30" s="159">
        <f>IFERROR(IF(VLOOKUP($A30,'Annex 2 EHV charges'!$D:$O,10,FALSE)=0,"",VLOOKUP($A30,'Annex 2 EHV charges'!$D:$O,10,FALSE)),"")</f>
        <v>654.19000000000005</v>
      </c>
      <c r="G30" s="160">
        <f>IFERROR(IF(VLOOKUP($A30,'Annex 2 EHV charges'!$D:$O,11,FALSE)=0,"",VLOOKUP($A30,'Annex 2 EHV charges'!$D:$O,11,FALSE)),"")</f>
        <v>0.05</v>
      </c>
      <c r="H30" s="160">
        <f>IFERROR(IF(VLOOKUP($A30,'Annex 2 EHV charges'!$D:$O,12,FALSE)=0,"",VLOOKUP($A30,'Annex 2 EHV charges'!$D:$O,12,FALSE)),"")</f>
        <v>0.05</v>
      </c>
    </row>
    <row r="31" spans="1:8" x14ac:dyDescent="0.2">
      <c r="A31" s="154">
        <f t="array" ref="A31">IFERROR(INDEX('Annex 2 EHV charges'!$D$11:$D$302, MATCH(0, IF(ISBLANK('Annex 2 EHV charges'!$D$11:$D$302),1, COUNTIF(A$4:$A30, 'Annex 2 EHV charges'!$D$11:$D$302)), 0)),"")</f>
        <v>400</v>
      </c>
      <c r="B31" s="153">
        <f>IF($A31="","",VLOOKUP($A31,'Annex 2 EHV charges'!$D:$O,2,0))</f>
        <v>400</v>
      </c>
      <c r="C31" s="154">
        <f>IF($A31="","",VLOOKUP($A31,'Annex 2 EHV charges'!$D:$O,3,0))</f>
        <v>2200042400873</v>
      </c>
      <c r="D31" s="153" t="str">
        <f>IF($A31="","",VLOOKUP($A31,'Annex 2 EHV charges'!$D:$O,4,0))</f>
        <v>Liverton Farm</v>
      </c>
      <c r="E31" s="158" t="str">
        <f>IFERROR(IF(VLOOKUP($A31,'Annex 2 EHV charges'!$D:$O,9,FALSE)=0,"",VLOOKUP($A31,'Annex 2 EHV charges'!$D:$O,9,FALSE)),"")</f>
        <v/>
      </c>
      <c r="F31" s="159">
        <f>IFERROR(IF(VLOOKUP($A31,'Annex 2 EHV charges'!$D:$O,10,FALSE)=0,"",VLOOKUP($A31,'Annex 2 EHV charges'!$D:$O,10,FALSE)),"")</f>
        <v>411.25</v>
      </c>
      <c r="G31" s="160">
        <f>IFERROR(IF(VLOOKUP($A31,'Annex 2 EHV charges'!$D:$O,11,FALSE)=0,"",VLOOKUP($A31,'Annex 2 EHV charges'!$D:$O,11,FALSE)),"")</f>
        <v>0.05</v>
      </c>
      <c r="H31" s="160">
        <f>IFERROR(IF(VLOOKUP($A31,'Annex 2 EHV charges'!$D:$O,12,FALSE)=0,"",VLOOKUP($A31,'Annex 2 EHV charges'!$D:$O,12,FALSE)),"")</f>
        <v>0.05</v>
      </c>
    </row>
    <row r="32" spans="1:8" x14ac:dyDescent="0.2">
      <c r="A32" s="154">
        <f t="array" ref="A32">IFERROR(INDEX('Annex 2 EHV charges'!$D$11:$D$302, MATCH(0, IF(ISBLANK('Annex 2 EHV charges'!$D$11:$D$302),1, COUNTIF(A$4:$A31, 'Annex 2 EHV charges'!$D$11:$D$302)), 0)),"")</f>
        <v>401</v>
      </c>
      <c r="B32" s="153">
        <f>IF($A32="","",VLOOKUP($A32,'Annex 2 EHV charges'!$D:$O,2,0))</f>
        <v>401</v>
      </c>
      <c r="C32" s="154">
        <f>IF($A32="","",VLOOKUP($A32,'Annex 2 EHV charges'!$D:$O,3,0))</f>
        <v>2200042407879</v>
      </c>
      <c r="D32" s="153" t="str">
        <f>IF($A32="","",VLOOKUP($A32,'Annex 2 EHV charges'!$D:$O,4,0))</f>
        <v>Yonder Parks Farm</v>
      </c>
      <c r="E32" s="158" t="str">
        <f>IFERROR(IF(VLOOKUP($A32,'Annex 2 EHV charges'!$D:$O,9,FALSE)=0,"",VLOOKUP($A32,'Annex 2 EHV charges'!$D:$O,9,FALSE)),"")</f>
        <v/>
      </c>
      <c r="F32" s="159">
        <f>IFERROR(IF(VLOOKUP($A32,'Annex 2 EHV charges'!$D:$O,10,FALSE)=0,"",VLOOKUP($A32,'Annex 2 EHV charges'!$D:$O,10,FALSE)),"")</f>
        <v>944.76</v>
      </c>
      <c r="G32" s="160">
        <f>IFERROR(IF(VLOOKUP($A32,'Annex 2 EHV charges'!$D:$O,11,FALSE)=0,"",VLOOKUP($A32,'Annex 2 EHV charges'!$D:$O,11,FALSE)),"")</f>
        <v>0.05</v>
      </c>
      <c r="H32" s="160">
        <f>IFERROR(IF(VLOOKUP($A32,'Annex 2 EHV charges'!$D:$O,12,FALSE)=0,"",VLOOKUP($A32,'Annex 2 EHV charges'!$D:$O,12,FALSE)),"")</f>
        <v>0.05</v>
      </c>
    </row>
    <row r="33" spans="1:8" x14ac:dyDescent="0.2">
      <c r="A33" s="154">
        <f t="array" ref="A33">IFERROR(INDEX('Annex 2 EHV charges'!$D$11:$D$302, MATCH(0, IF(ISBLANK('Annex 2 EHV charges'!$D$11:$D$302),1, COUNTIF(A$4:$A32, 'Annex 2 EHV charges'!$D$11:$D$302)), 0)),"")</f>
        <v>402</v>
      </c>
      <c r="B33" s="153">
        <f>IF($A33="","",VLOOKUP($A33,'Annex 2 EHV charges'!$D:$O,2,0))</f>
        <v>402</v>
      </c>
      <c r="C33" s="154">
        <f>IF($A33="","",VLOOKUP($A33,'Annex 2 EHV charges'!$D:$O,3,0))</f>
        <v>2200042410339</v>
      </c>
      <c r="D33" s="153" t="str">
        <f>IF($A33="","",VLOOKUP($A33,'Annex 2 EHV charges'!$D:$O,4,0))</f>
        <v>Somerton Door</v>
      </c>
      <c r="E33" s="158" t="str">
        <f>IFERROR(IF(VLOOKUP($A33,'Annex 2 EHV charges'!$D:$O,9,FALSE)=0,"",VLOOKUP($A33,'Annex 2 EHV charges'!$D:$O,9,FALSE)),"")</f>
        <v/>
      </c>
      <c r="F33" s="159">
        <f>IFERROR(IF(VLOOKUP($A33,'Annex 2 EHV charges'!$D:$O,10,FALSE)=0,"",VLOOKUP($A33,'Annex 2 EHV charges'!$D:$O,10,FALSE)),"")</f>
        <v>443.81</v>
      </c>
      <c r="G33" s="160">
        <f>IFERROR(IF(VLOOKUP($A33,'Annex 2 EHV charges'!$D:$O,11,FALSE)=0,"",VLOOKUP($A33,'Annex 2 EHV charges'!$D:$O,11,FALSE)),"")</f>
        <v>0.05</v>
      </c>
      <c r="H33" s="160">
        <f>IFERROR(IF(VLOOKUP($A33,'Annex 2 EHV charges'!$D:$O,12,FALSE)=0,"",VLOOKUP($A33,'Annex 2 EHV charges'!$D:$O,12,FALSE)),"")</f>
        <v>0.05</v>
      </c>
    </row>
    <row r="34" spans="1:8" x14ac:dyDescent="0.2">
      <c r="A34" s="154">
        <f t="array" ref="A34">IFERROR(INDEX('Annex 2 EHV charges'!$D$11:$D$302, MATCH(0, IF(ISBLANK('Annex 2 EHV charges'!$D$11:$D$302),1, COUNTIF(A$4:$A33, 'Annex 2 EHV charges'!$D$11:$D$302)), 0)),"")</f>
        <v>403</v>
      </c>
      <c r="B34" s="153">
        <f>IF($A34="","",VLOOKUP($A34,'Annex 2 EHV charges'!$D:$O,2,0))</f>
        <v>403</v>
      </c>
      <c r="C34" s="154">
        <f>IF($A34="","",VLOOKUP($A34,'Annex 2 EHV charges'!$D:$O,3,0))</f>
        <v>2200042414867</v>
      </c>
      <c r="D34" s="153" t="str">
        <f>IF($A34="","",VLOOKUP($A34,'Annex 2 EHV charges'!$D:$O,4,0))</f>
        <v>Carditch Drove</v>
      </c>
      <c r="E34" s="158" t="str">
        <f>IFERROR(IF(VLOOKUP($A34,'Annex 2 EHV charges'!$D:$O,9,FALSE)=0,"",VLOOKUP($A34,'Annex 2 EHV charges'!$D:$O,9,FALSE)),"")</f>
        <v/>
      </c>
      <c r="F34" s="159">
        <f>IFERROR(IF(VLOOKUP($A34,'Annex 2 EHV charges'!$D:$O,10,FALSE)=0,"",VLOOKUP($A34,'Annex 2 EHV charges'!$D:$O,10,FALSE)),"")</f>
        <v>411.28</v>
      </c>
      <c r="G34" s="160">
        <f>IFERROR(IF(VLOOKUP($A34,'Annex 2 EHV charges'!$D:$O,11,FALSE)=0,"",VLOOKUP($A34,'Annex 2 EHV charges'!$D:$O,11,FALSE)),"")</f>
        <v>0.05</v>
      </c>
      <c r="H34" s="160">
        <f>IFERROR(IF(VLOOKUP($A34,'Annex 2 EHV charges'!$D:$O,12,FALSE)=0,"",VLOOKUP($A34,'Annex 2 EHV charges'!$D:$O,12,FALSE)),"")</f>
        <v>0.05</v>
      </c>
    </row>
    <row r="35" spans="1:8" x14ac:dyDescent="0.2">
      <c r="A35" s="154">
        <f t="array" ref="A35">IFERROR(INDEX('Annex 2 EHV charges'!$D$11:$D$302, MATCH(0, IF(ISBLANK('Annex 2 EHV charges'!$D$11:$D$302),1, COUNTIF(A$4:$A34, 'Annex 2 EHV charges'!$D$11:$D$302)), 0)),"")</f>
        <v>404</v>
      </c>
      <c r="B35" s="153">
        <f>IF($A35="","",VLOOKUP($A35,'Annex 2 EHV charges'!$D:$O,2,0))</f>
        <v>404</v>
      </c>
      <c r="C35" s="154">
        <f>IF($A35="","",VLOOKUP($A35,'Annex 2 EHV charges'!$D:$O,3,0))</f>
        <v>2200042417803</v>
      </c>
      <c r="D35" s="153" t="str">
        <f>IF($A35="","",VLOOKUP($A35,'Annex 2 EHV charges'!$D:$O,4,0))</f>
        <v>Capelands Farm</v>
      </c>
      <c r="E35" s="158" t="str">
        <f>IFERROR(IF(VLOOKUP($A35,'Annex 2 EHV charges'!$D:$O,9,FALSE)=0,"",VLOOKUP($A35,'Annex 2 EHV charges'!$D:$O,9,FALSE)),"")</f>
        <v/>
      </c>
      <c r="F35" s="159">
        <f>IFERROR(IF(VLOOKUP($A35,'Annex 2 EHV charges'!$D:$O,10,FALSE)=0,"",VLOOKUP($A35,'Annex 2 EHV charges'!$D:$O,10,FALSE)),"")</f>
        <v>419.19</v>
      </c>
      <c r="G35" s="160">
        <f>IFERROR(IF(VLOOKUP($A35,'Annex 2 EHV charges'!$D:$O,11,FALSE)=0,"",VLOOKUP($A35,'Annex 2 EHV charges'!$D:$O,11,FALSE)),"")</f>
        <v>0.05</v>
      </c>
      <c r="H35" s="160">
        <f>IFERROR(IF(VLOOKUP($A35,'Annex 2 EHV charges'!$D:$O,12,FALSE)=0,"",VLOOKUP($A35,'Annex 2 EHV charges'!$D:$O,12,FALSE)),"")</f>
        <v>0.05</v>
      </c>
    </row>
    <row r="36" spans="1:8" x14ac:dyDescent="0.2">
      <c r="A36" s="154">
        <f t="array" ref="A36">IFERROR(INDEX('Annex 2 EHV charges'!$D$11:$D$302, MATCH(0, IF(ISBLANK('Annex 2 EHV charges'!$D$11:$D$302),1, COUNTIF(A$4:$A35, 'Annex 2 EHV charges'!$D$11:$D$302)), 0)),"")</f>
        <v>405</v>
      </c>
      <c r="B36" s="153">
        <f>IF($A36="","",VLOOKUP($A36,'Annex 2 EHV charges'!$D:$O,2,0))</f>
        <v>405</v>
      </c>
      <c r="C36" s="154">
        <f>IF($A36="","",VLOOKUP($A36,'Annex 2 EHV charges'!$D:$O,3,0))</f>
        <v>2200042418807</v>
      </c>
      <c r="D36" s="153" t="str">
        <f>IF($A36="","",VLOOKUP($A36,'Annex 2 EHV charges'!$D:$O,4,0))</f>
        <v>East Youlstone WF</v>
      </c>
      <c r="E36" s="158" t="str">
        <f>IFERROR(IF(VLOOKUP($A36,'Annex 2 EHV charges'!$D:$O,9,FALSE)=0,"",VLOOKUP($A36,'Annex 2 EHV charges'!$D:$O,9,FALSE)),"")</f>
        <v/>
      </c>
      <c r="F36" s="159">
        <f>IFERROR(IF(VLOOKUP($A36,'Annex 2 EHV charges'!$D:$O,10,FALSE)=0,"",VLOOKUP($A36,'Annex 2 EHV charges'!$D:$O,10,FALSE)),"")</f>
        <v>2080.56</v>
      </c>
      <c r="G36" s="160">
        <f>IFERROR(IF(VLOOKUP($A36,'Annex 2 EHV charges'!$D:$O,11,FALSE)=0,"",VLOOKUP($A36,'Annex 2 EHV charges'!$D:$O,11,FALSE)),"")</f>
        <v>0.05</v>
      </c>
      <c r="H36" s="160">
        <f>IFERROR(IF(VLOOKUP($A36,'Annex 2 EHV charges'!$D:$O,12,FALSE)=0,"",VLOOKUP($A36,'Annex 2 EHV charges'!$D:$O,12,FALSE)),"")</f>
        <v>0.05</v>
      </c>
    </row>
    <row r="37" spans="1:8" x14ac:dyDescent="0.2">
      <c r="A37" s="154">
        <f t="array" ref="A37">IFERROR(INDEX('Annex 2 EHV charges'!$D$11:$D$302, MATCH(0, IF(ISBLANK('Annex 2 EHV charges'!$D$11:$D$302),1, COUNTIF(A$4:$A36, 'Annex 2 EHV charges'!$D$11:$D$302)), 0)),"")</f>
        <v>406</v>
      </c>
      <c r="B37" s="153">
        <f>IF($A37="","",VLOOKUP($A37,'Annex 2 EHV charges'!$D:$O,2,0))</f>
        <v>406</v>
      </c>
      <c r="C37" s="154">
        <f>IF($A37="","",VLOOKUP($A37,'Annex 2 EHV charges'!$D:$O,3,0))</f>
        <v>2200042437368</v>
      </c>
      <c r="D37" s="153" t="str">
        <f>IF($A37="","",VLOOKUP($A37,'Annex 2 EHV charges'!$D:$O,4,0))</f>
        <v>Francis Court Farm</v>
      </c>
      <c r="E37" s="158" t="str">
        <f>IFERROR(IF(VLOOKUP($A37,'Annex 2 EHV charges'!$D:$O,9,FALSE)=0,"",VLOOKUP($A37,'Annex 2 EHV charges'!$D:$O,9,FALSE)),"")</f>
        <v/>
      </c>
      <c r="F37" s="159">
        <f>IFERROR(IF(VLOOKUP($A37,'Annex 2 EHV charges'!$D:$O,10,FALSE)=0,"",VLOOKUP($A37,'Annex 2 EHV charges'!$D:$O,10,FALSE)),"")</f>
        <v>530.70000000000005</v>
      </c>
      <c r="G37" s="160">
        <f>IFERROR(IF(VLOOKUP($A37,'Annex 2 EHV charges'!$D:$O,11,FALSE)=0,"",VLOOKUP($A37,'Annex 2 EHV charges'!$D:$O,11,FALSE)),"")</f>
        <v>0.05</v>
      </c>
      <c r="H37" s="160">
        <f>IFERROR(IF(VLOOKUP($A37,'Annex 2 EHV charges'!$D:$O,12,FALSE)=0,"",VLOOKUP($A37,'Annex 2 EHV charges'!$D:$O,12,FALSE)),"")</f>
        <v>0.05</v>
      </c>
    </row>
    <row r="38" spans="1:8" x14ac:dyDescent="0.2">
      <c r="A38" s="154">
        <f t="array" ref="A38">IFERROR(INDEX('Annex 2 EHV charges'!$D$11:$D$302, MATCH(0, IF(ISBLANK('Annex 2 EHV charges'!$D$11:$D$302),1, COUNTIF(A$4:$A37, 'Annex 2 EHV charges'!$D$11:$D$302)), 0)),"")</f>
        <v>407</v>
      </c>
      <c r="B38" s="153">
        <f>IF($A38="","",VLOOKUP($A38,'Annex 2 EHV charges'!$D:$O,2,0))</f>
        <v>407</v>
      </c>
      <c r="C38" s="154">
        <f>IF($A38="","",VLOOKUP($A38,'Annex 2 EHV charges'!$D:$O,3,0))</f>
        <v>2200042443325</v>
      </c>
      <c r="D38" s="153" t="str">
        <f>IF($A38="","",VLOOKUP($A38,'Annex 2 EHV charges'!$D:$O,4,0))</f>
        <v>Northwood</v>
      </c>
      <c r="E38" s="158" t="str">
        <f>IFERROR(IF(VLOOKUP($A38,'Annex 2 EHV charges'!$D:$O,9,FALSE)=0,"",VLOOKUP($A38,'Annex 2 EHV charges'!$D:$O,9,FALSE)),"")</f>
        <v/>
      </c>
      <c r="F38" s="159">
        <f>IFERROR(IF(VLOOKUP($A38,'Annex 2 EHV charges'!$D:$O,10,FALSE)=0,"",VLOOKUP($A38,'Annex 2 EHV charges'!$D:$O,10,FALSE)),"")</f>
        <v>695.74</v>
      </c>
      <c r="G38" s="160">
        <f>IFERROR(IF(VLOOKUP($A38,'Annex 2 EHV charges'!$D:$O,11,FALSE)=0,"",VLOOKUP($A38,'Annex 2 EHV charges'!$D:$O,11,FALSE)),"")</f>
        <v>0.05</v>
      </c>
      <c r="H38" s="160">
        <f>IFERROR(IF(VLOOKUP($A38,'Annex 2 EHV charges'!$D:$O,12,FALSE)=0,"",VLOOKUP($A38,'Annex 2 EHV charges'!$D:$O,12,FALSE)),"")</f>
        <v>0.05</v>
      </c>
    </row>
    <row r="39" spans="1:8" x14ac:dyDescent="0.2">
      <c r="A39" s="154">
        <f t="array" ref="A39">IFERROR(INDEX('Annex 2 EHV charges'!$D$11:$D$302, MATCH(0, IF(ISBLANK('Annex 2 EHV charges'!$D$11:$D$302),1, COUNTIF(A$4:$A38, 'Annex 2 EHV charges'!$D$11:$D$302)), 0)),"")</f>
        <v>408</v>
      </c>
      <c r="B39" s="153">
        <f>IF($A39="","",VLOOKUP($A39,'Annex 2 EHV charges'!$D:$O,2,0))</f>
        <v>408</v>
      </c>
      <c r="C39" s="154">
        <f>IF($A39="","",VLOOKUP($A39,'Annex 2 EHV charges'!$D:$O,3,0))</f>
        <v>2200042443361</v>
      </c>
      <c r="D39" s="153" t="str">
        <f>IF($A39="","",VLOOKUP($A39,'Annex 2 EHV charges'!$D:$O,4,0))</f>
        <v>Tricky Warren</v>
      </c>
      <c r="E39" s="158" t="str">
        <f>IFERROR(IF(VLOOKUP($A39,'Annex 2 EHV charges'!$D:$O,9,FALSE)=0,"",VLOOKUP($A39,'Annex 2 EHV charges'!$D:$O,9,FALSE)),"")</f>
        <v/>
      </c>
      <c r="F39" s="159">
        <f>IFERROR(IF(VLOOKUP($A39,'Annex 2 EHV charges'!$D:$O,10,FALSE)=0,"",VLOOKUP($A39,'Annex 2 EHV charges'!$D:$O,10,FALSE)),"")</f>
        <v>455.5</v>
      </c>
      <c r="G39" s="160">
        <f>IFERROR(IF(VLOOKUP($A39,'Annex 2 EHV charges'!$D:$O,11,FALSE)=0,"",VLOOKUP($A39,'Annex 2 EHV charges'!$D:$O,11,FALSE)),"")</f>
        <v>0.05</v>
      </c>
      <c r="H39" s="160">
        <f>IFERROR(IF(VLOOKUP($A39,'Annex 2 EHV charges'!$D:$O,12,FALSE)=0,"",VLOOKUP($A39,'Annex 2 EHV charges'!$D:$O,12,FALSE)),"")</f>
        <v>0.05</v>
      </c>
    </row>
    <row r="40" spans="1:8" x14ac:dyDescent="0.2">
      <c r="A40" s="154">
        <f t="array" ref="A40">IFERROR(INDEX('Annex 2 EHV charges'!$D$11:$D$302, MATCH(0, IF(ISBLANK('Annex 2 EHV charges'!$D$11:$D$302),1, COUNTIF(A$4:$A39, 'Annex 2 EHV charges'!$D$11:$D$302)), 0)),"")</f>
        <v>409</v>
      </c>
      <c r="B40" s="153">
        <f>IF($A40="","",VLOOKUP($A40,'Annex 2 EHV charges'!$D:$O,2,0))</f>
        <v>409</v>
      </c>
      <c r="C40" s="154">
        <f>IF($A40="","",VLOOKUP($A40,'Annex 2 EHV charges'!$D:$O,3,0))</f>
        <v>2200042447019</v>
      </c>
      <c r="D40" s="153" t="str">
        <f>IF($A40="","",VLOOKUP($A40,'Annex 2 EHV charges'!$D:$O,4,0))</f>
        <v>Iwood Lane</v>
      </c>
      <c r="E40" s="158" t="str">
        <f>IFERROR(IF(VLOOKUP($A40,'Annex 2 EHV charges'!$D:$O,9,FALSE)=0,"",VLOOKUP($A40,'Annex 2 EHV charges'!$D:$O,9,FALSE)),"")</f>
        <v/>
      </c>
      <c r="F40" s="159">
        <f>IFERROR(IF(VLOOKUP($A40,'Annex 2 EHV charges'!$D:$O,10,FALSE)=0,"",VLOOKUP($A40,'Annex 2 EHV charges'!$D:$O,10,FALSE)),"")</f>
        <v>471.11</v>
      </c>
      <c r="G40" s="160">
        <f>IFERROR(IF(VLOOKUP($A40,'Annex 2 EHV charges'!$D:$O,11,FALSE)=0,"",VLOOKUP($A40,'Annex 2 EHV charges'!$D:$O,11,FALSE)),"")</f>
        <v>0.05</v>
      </c>
      <c r="H40" s="160">
        <f>IFERROR(IF(VLOOKUP($A40,'Annex 2 EHV charges'!$D:$O,12,FALSE)=0,"",VLOOKUP($A40,'Annex 2 EHV charges'!$D:$O,12,FALSE)),"")</f>
        <v>0.05</v>
      </c>
    </row>
    <row r="41" spans="1:8" x14ac:dyDescent="0.2">
      <c r="A41" s="154">
        <f t="array" ref="A41">IFERROR(INDEX('Annex 2 EHV charges'!$D$11:$D$302, MATCH(0, IF(ISBLANK('Annex 2 EHV charges'!$D$11:$D$302),1, COUNTIF(A$4:$A40, 'Annex 2 EHV charges'!$D$11:$D$302)), 0)),"")</f>
        <v>410</v>
      </c>
      <c r="B41" s="153">
        <f>IF($A41="","",VLOOKUP($A41,'Annex 2 EHV charges'!$D:$O,2,0))</f>
        <v>410</v>
      </c>
      <c r="C41" s="154">
        <f>IF($A41="","",VLOOKUP($A41,'Annex 2 EHV charges'!$D:$O,3,0))</f>
        <v>2200042446993</v>
      </c>
      <c r="D41" s="153" t="str">
        <f>IF($A41="","",VLOOKUP($A41,'Annex 2 EHV charges'!$D:$O,4,0))</f>
        <v>Rydon Farm</v>
      </c>
      <c r="E41" s="158" t="str">
        <f>IFERROR(IF(VLOOKUP($A41,'Annex 2 EHV charges'!$D:$O,9,FALSE)=0,"",VLOOKUP($A41,'Annex 2 EHV charges'!$D:$O,9,FALSE)),"")</f>
        <v/>
      </c>
      <c r="F41" s="159">
        <f>IFERROR(IF(VLOOKUP($A41,'Annex 2 EHV charges'!$D:$O,10,FALSE)=0,"",VLOOKUP($A41,'Annex 2 EHV charges'!$D:$O,10,FALSE)),"")</f>
        <v>2163.5300000000002</v>
      </c>
      <c r="G41" s="160">
        <f>IFERROR(IF(VLOOKUP($A41,'Annex 2 EHV charges'!$D:$O,11,FALSE)=0,"",VLOOKUP($A41,'Annex 2 EHV charges'!$D:$O,11,FALSE)),"")</f>
        <v>0.05</v>
      </c>
      <c r="H41" s="160">
        <f>IFERROR(IF(VLOOKUP($A41,'Annex 2 EHV charges'!$D:$O,12,FALSE)=0,"",VLOOKUP($A41,'Annex 2 EHV charges'!$D:$O,12,FALSE)),"")</f>
        <v>0.05</v>
      </c>
    </row>
    <row r="42" spans="1:8" x14ac:dyDescent="0.2">
      <c r="A42" s="154">
        <f t="array" ref="A42">IFERROR(INDEX('Annex 2 EHV charges'!$D$11:$D$302, MATCH(0, IF(ISBLANK('Annex 2 EHV charges'!$D$11:$D$302),1, COUNTIF(A$4:$A41, 'Annex 2 EHV charges'!$D$11:$D$302)), 0)),"")</f>
        <v>411</v>
      </c>
      <c r="B42" s="153">
        <f>IF($A42="","",VLOOKUP($A42,'Annex 2 EHV charges'!$D:$O,2,0))</f>
        <v>411</v>
      </c>
      <c r="C42" s="154">
        <f>IF($A42="","",VLOOKUP($A42,'Annex 2 EHV charges'!$D:$O,3,0))</f>
        <v>2200042446975</v>
      </c>
      <c r="D42" s="153" t="str">
        <f>IF($A42="","",VLOOKUP($A42,'Annex 2 EHV charges'!$D:$O,4,0))</f>
        <v>Balls Wood</v>
      </c>
      <c r="E42" s="158" t="str">
        <f>IFERROR(IF(VLOOKUP($A42,'Annex 2 EHV charges'!$D:$O,9,FALSE)=0,"",VLOOKUP($A42,'Annex 2 EHV charges'!$D:$O,9,FALSE)),"")</f>
        <v/>
      </c>
      <c r="F42" s="159">
        <f>IFERROR(IF(VLOOKUP($A42,'Annex 2 EHV charges'!$D:$O,10,FALSE)=0,"",VLOOKUP($A42,'Annex 2 EHV charges'!$D:$O,10,FALSE)),"")</f>
        <v>2188.17</v>
      </c>
      <c r="G42" s="160">
        <f>IFERROR(IF(VLOOKUP($A42,'Annex 2 EHV charges'!$D:$O,11,FALSE)=0,"",VLOOKUP($A42,'Annex 2 EHV charges'!$D:$O,11,FALSE)),"")</f>
        <v>0.05</v>
      </c>
      <c r="H42" s="160">
        <f>IFERROR(IF(VLOOKUP($A42,'Annex 2 EHV charges'!$D:$O,12,FALSE)=0,"",VLOOKUP($A42,'Annex 2 EHV charges'!$D:$O,12,FALSE)),"")</f>
        <v>0.05</v>
      </c>
    </row>
    <row r="43" spans="1:8" x14ac:dyDescent="0.2">
      <c r="A43" s="154">
        <f t="array" ref="A43">IFERROR(INDEX('Annex 2 EHV charges'!$D$11:$D$302, MATCH(0, IF(ISBLANK('Annex 2 EHV charges'!$D$11:$D$302),1, COUNTIF(A$4:$A42, 'Annex 2 EHV charges'!$D$11:$D$302)), 0)),"")</f>
        <v>412</v>
      </c>
      <c r="B43" s="153">
        <f>IF($A43="","",VLOOKUP($A43,'Annex 2 EHV charges'!$D:$O,2,0))</f>
        <v>412</v>
      </c>
      <c r="C43" s="154">
        <f>IF($A43="","",VLOOKUP($A43,'Annex 2 EHV charges'!$D:$O,3,0))</f>
        <v>2200042457499</v>
      </c>
      <c r="D43" s="153" t="str">
        <f>IF($A43="","",VLOOKUP($A43,'Annex 2 EHV charges'!$D:$O,4,0))</f>
        <v>Ashlawn Farm</v>
      </c>
      <c r="E43" s="158" t="str">
        <f>IFERROR(IF(VLOOKUP($A43,'Annex 2 EHV charges'!$D:$O,9,FALSE)=0,"",VLOOKUP($A43,'Annex 2 EHV charges'!$D:$O,9,FALSE)),"")</f>
        <v/>
      </c>
      <c r="F43" s="159">
        <f>IFERROR(IF(VLOOKUP($A43,'Annex 2 EHV charges'!$D:$O,10,FALSE)=0,"",VLOOKUP($A43,'Annex 2 EHV charges'!$D:$O,10,FALSE)),"")</f>
        <v>784.33</v>
      </c>
      <c r="G43" s="160">
        <f>IFERROR(IF(VLOOKUP($A43,'Annex 2 EHV charges'!$D:$O,11,FALSE)=0,"",VLOOKUP($A43,'Annex 2 EHV charges'!$D:$O,11,FALSE)),"")</f>
        <v>0.05</v>
      </c>
      <c r="H43" s="160">
        <f>IFERROR(IF(VLOOKUP($A43,'Annex 2 EHV charges'!$D:$O,12,FALSE)=0,"",VLOOKUP($A43,'Annex 2 EHV charges'!$D:$O,12,FALSE)),"")</f>
        <v>0.05</v>
      </c>
    </row>
    <row r="44" spans="1:8" x14ac:dyDescent="0.2">
      <c r="A44" s="154">
        <f t="array" ref="A44">IFERROR(INDEX('Annex 2 EHV charges'!$D$11:$D$302, MATCH(0, IF(ISBLANK('Annex 2 EHV charges'!$D$11:$D$302),1, COUNTIF(A$4:$A43, 'Annex 2 EHV charges'!$D$11:$D$302)), 0)),"")</f>
        <v>413</v>
      </c>
      <c r="B44" s="153">
        <f>IF($A44="","",VLOOKUP($A44,'Annex 2 EHV charges'!$D:$O,2,0))</f>
        <v>413</v>
      </c>
      <c r="C44" s="154">
        <f>IF($A44="","",VLOOKUP($A44,'Annex 2 EHV charges'!$D:$O,3,0))</f>
        <v>2200042457912</v>
      </c>
      <c r="D44" s="153" t="str">
        <f>IF($A44="","",VLOOKUP($A44,'Annex 2 EHV charges'!$D:$O,4,0))</f>
        <v>Pencoose Farm</v>
      </c>
      <c r="E44" s="158" t="str">
        <f>IFERROR(IF(VLOOKUP($A44,'Annex 2 EHV charges'!$D:$O,9,FALSE)=0,"",VLOOKUP($A44,'Annex 2 EHV charges'!$D:$O,9,FALSE)),"")</f>
        <v/>
      </c>
      <c r="F44" s="159">
        <f>IFERROR(IF(VLOOKUP($A44,'Annex 2 EHV charges'!$D:$O,10,FALSE)=0,"",VLOOKUP($A44,'Annex 2 EHV charges'!$D:$O,10,FALSE)),"")</f>
        <v>837.75</v>
      </c>
      <c r="G44" s="160">
        <f>IFERROR(IF(VLOOKUP($A44,'Annex 2 EHV charges'!$D:$O,11,FALSE)=0,"",VLOOKUP($A44,'Annex 2 EHV charges'!$D:$O,11,FALSE)),"")</f>
        <v>0.05</v>
      </c>
      <c r="H44" s="160">
        <f>IFERROR(IF(VLOOKUP($A44,'Annex 2 EHV charges'!$D:$O,12,FALSE)=0,"",VLOOKUP($A44,'Annex 2 EHV charges'!$D:$O,12,FALSE)),"")</f>
        <v>0.05</v>
      </c>
    </row>
    <row r="45" spans="1:8" x14ac:dyDescent="0.2">
      <c r="A45" s="154">
        <f t="array" ref="A45">IFERROR(INDEX('Annex 2 EHV charges'!$D$11:$D$302, MATCH(0, IF(ISBLANK('Annex 2 EHV charges'!$D$11:$D$302),1, COUNTIF(A$4:$A44, 'Annex 2 EHV charges'!$D$11:$D$302)), 0)),"")</f>
        <v>414</v>
      </c>
      <c r="B45" s="153">
        <f>IF($A45="","",VLOOKUP($A45,'Annex 2 EHV charges'!$D:$O,2,0))</f>
        <v>414</v>
      </c>
      <c r="C45" s="154">
        <f>IF($A45="","",VLOOKUP($A45,'Annex 2 EHV charges'!$D:$O,3,0))</f>
        <v>2200042457995</v>
      </c>
      <c r="D45" s="153" t="str">
        <f>IF($A45="","",VLOOKUP($A45,'Annex 2 EHV charges'!$D:$O,4,0))</f>
        <v>Hawkers Farm</v>
      </c>
      <c r="E45" s="158" t="str">
        <f>IFERROR(IF(VLOOKUP($A45,'Annex 2 EHV charges'!$D:$O,9,FALSE)=0,"",VLOOKUP($A45,'Annex 2 EHV charges'!$D:$O,9,FALSE)),"")</f>
        <v/>
      </c>
      <c r="F45" s="159">
        <f>IFERROR(IF(VLOOKUP($A45,'Annex 2 EHV charges'!$D:$O,10,FALSE)=0,"",VLOOKUP($A45,'Annex 2 EHV charges'!$D:$O,10,FALSE)),"")</f>
        <v>414.59</v>
      </c>
      <c r="G45" s="160">
        <f>IFERROR(IF(VLOOKUP($A45,'Annex 2 EHV charges'!$D:$O,11,FALSE)=0,"",VLOOKUP($A45,'Annex 2 EHV charges'!$D:$O,11,FALSE)),"")</f>
        <v>0.05</v>
      </c>
      <c r="H45" s="160">
        <f>IFERROR(IF(VLOOKUP($A45,'Annex 2 EHV charges'!$D:$O,12,FALSE)=0,"",VLOOKUP($A45,'Annex 2 EHV charges'!$D:$O,12,FALSE)),"")</f>
        <v>0.05</v>
      </c>
    </row>
    <row r="46" spans="1:8" x14ac:dyDescent="0.2">
      <c r="A46" s="154">
        <f t="array" ref="A46">IFERROR(INDEX('Annex 2 EHV charges'!$D$11:$D$302, MATCH(0, IF(ISBLANK('Annex 2 EHV charges'!$D$11:$D$302),1, COUNTIF(A$4:$A45, 'Annex 2 EHV charges'!$D$11:$D$302)), 0)),"")</f>
        <v>415</v>
      </c>
      <c r="B46" s="153">
        <f>IF($A46="","",VLOOKUP($A46,'Annex 2 EHV charges'!$D:$O,2,0))</f>
        <v>415</v>
      </c>
      <c r="C46" s="154">
        <f>IF($A46="","",VLOOKUP($A46,'Annex 2 EHV charges'!$D:$O,3,0))</f>
        <v>2200042459566</v>
      </c>
      <c r="D46" s="153" t="str">
        <f>IF($A46="","",VLOOKUP($A46,'Annex 2 EHV charges'!$D:$O,4,0))</f>
        <v>Hurcott</v>
      </c>
      <c r="E46" s="158" t="str">
        <f>IFERROR(IF(VLOOKUP($A46,'Annex 2 EHV charges'!$D:$O,9,FALSE)=0,"",VLOOKUP($A46,'Annex 2 EHV charges'!$D:$O,9,FALSE)),"")</f>
        <v/>
      </c>
      <c r="F46" s="159">
        <f>IFERROR(IF(VLOOKUP($A46,'Annex 2 EHV charges'!$D:$O,10,FALSE)=0,"",VLOOKUP($A46,'Annex 2 EHV charges'!$D:$O,10,FALSE)),"")</f>
        <v>430.78</v>
      </c>
      <c r="G46" s="160">
        <f>IFERROR(IF(VLOOKUP($A46,'Annex 2 EHV charges'!$D:$O,11,FALSE)=0,"",VLOOKUP($A46,'Annex 2 EHV charges'!$D:$O,11,FALSE)),"")</f>
        <v>0.05</v>
      </c>
      <c r="H46" s="160">
        <f>IFERROR(IF(VLOOKUP($A46,'Annex 2 EHV charges'!$D:$O,12,FALSE)=0,"",VLOOKUP($A46,'Annex 2 EHV charges'!$D:$O,12,FALSE)),"")</f>
        <v>0.05</v>
      </c>
    </row>
    <row r="47" spans="1:8" x14ac:dyDescent="0.2">
      <c r="A47" s="154">
        <f t="array" ref="A47">IFERROR(INDEX('Annex 2 EHV charges'!$D$11:$D$302, MATCH(0, IF(ISBLANK('Annex 2 EHV charges'!$D$11:$D$302),1, COUNTIF(A$4:$A46, 'Annex 2 EHV charges'!$D$11:$D$302)), 0)),"")</f>
        <v>416</v>
      </c>
      <c r="B47" s="153">
        <f>IF($A47="","",VLOOKUP($A47,'Annex 2 EHV charges'!$D:$O,2,0))</f>
        <v>416</v>
      </c>
      <c r="C47" s="154">
        <f>IF($A47="","",VLOOKUP($A47,'Annex 2 EHV charges'!$D:$O,3,0))</f>
        <v>2200042461306</v>
      </c>
      <c r="D47" s="153" t="str">
        <f>IF($A47="","",VLOOKUP($A47,'Annex 2 EHV charges'!$D:$O,4,0))</f>
        <v>Garvinack</v>
      </c>
      <c r="E47" s="158" t="str">
        <f>IFERROR(IF(VLOOKUP($A47,'Annex 2 EHV charges'!$D:$O,9,FALSE)=0,"",VLOOKUP($A47,'Annex 2 EHV charges'!$D:$O,9,FALSE)),"")</f>
        <v/>
      </c>
      <c r="F47" s="159">
        <f>IFERROR(IF(VLOOKUP($A47,'Annex 2 EHV charges'!$D:$O,10,FALSE)=0,"",VLOOKUP($A47,'Annex 2 EHV charges'!$D:$O,10,FALSE)),"")</f>
        <v>810.56</v>
      </c>
      <c r="G47" s="160">
        <f>IFERROR(IF(VLOOKUP($A47,'Annex 2 EHV charges'!$D:$O,11,FALSE)=0,"",VLOOKUP($A47,'Annex 2 EHV charges'!$D:$O,11,FALSE)),"")</f>
        <v>0.05</v>
      </c>
      <c r="H47" s="160">
        <f>IFERROR(IF(VLOOKUP($A47,'Annex 2 EHV charges'!$D:$O,12,FALSE)=0,"",VLOOKUP($A47,'Annex 2 EHV charges'!$D:$O,12,FALSE)),"")</f>
        <v>0.05</v>
      </c>
    </row>
    <row r="48" spans="1:8" x14ac:dyDescent="0.2">
      <c r="A48" s="154">
        <f t="array" ref="A48">IFERROR(INDEX('Annex 2 EHV charges'!$D$11:$D$302, MATCH(0, IF(ISBLANK('Annex 2 EHV charges'!$D$11:$D$302),1, COUNTIF(A$4:$A47, 'Annex 2 EHV charges'!$D$11:$D$302)), 0)),"")</f>
        <v>417</v>
      </c>
      <c r="B48" s="153">
        <f>IF($A48="","",VLOOKUP($A48,'Annex 2 EHV charges'!$D:$O,2,0))</f>
        <v>417</v>
      </c>
      <c r="C48" s="154">
        <f>IF($A48="","",VLOOKUP($A48,'Annex 2 EHV charges'!$D:$O,3,0))</f>
        <v>2200042462188</v>
      </c>
      <c r="D48" s="153" t="str">
        <f>IF($A48="","",VLOOKUP($A48,'Annex 2 EHV charges'!$D:$O,4,0))</f>
        <v>New Barton</v>
      </c>
      <c r="E48" s="158" t="str">
        <f>IFERROR(IF(VLOOKUP($A48,'Annex 2 EHV charges'!$D:$O,9,FALSE)=0,"",VLOOKUP($A48,'Annex 2 EHV charges'!$D:$O,9,FALSE)),"")</f>
        <v/>
      </c>
      <c r="F48" s="159">
        <f>IFERROR(IF(VLOOKUP($A48,'Annex 2 EHV charges'!$D:$O,10,FALSE)=0,"",VLOOKUP($A48,'Annex 2 EHV charges'!$D:$O,10,FALSE)),"")</f>
        <v>4016.72</v>
      </c>
      <c r="G48" s="160">
        <f>IFERROR(IF(VLOOKUP($A48,'Annex 2 EHV charges'!$D:$O,11,FALSE)=0,"",VLOOKUP($A48,'Annex 2 EHV charges'!$D:$O,11,FALSE)),"")</f>
        <v>0.05</v>
      </c>
      <c r="H48" s="160">
        <f>IFERROR(IF(VLOOKUP($A48,'Annex 2 EHV charges'!$D:$O,12,FALSE)=0,"",VLOOKUP($A48,'Annex 2 EHV charges'!$D:$O,12,FALSE)),"")</f>
        <v>0.05</v>
      </c>
    </row>
    <row r="49" spans="1:8" x14ac:dyDescent="0.2">
      <c r="A49" s="154">
        <f t="array" ref="A49">IFERROR(INDEX('Annex 2 EHV charges'!$D$11:$D$302, MATCH(0, IF(ISBLANK('Annex 2 EHV charges'!$D$11:$D$302),1, COUNTIF(A$4:$A48, 'Annex 2 EHV charges'!$D$11:$D$302)), 0)),"")</f>
        <v>418</v>
      </c>
      <c r="B49" s="153">
        <f>IF($A49="","",VLOOKUP($A49,'Annex 2 EHV charges'!$D:$O,2,0))</f>
        <v>418</v>
      </c>
      <c r="C49" s="154">
        <f>IF($A49="","",VLOOKUP($A49,'Annex 2 EHV charges'!$D:$O,3,0))</f>
        <v>2200042465170</v>
      </c>
      <c r="D49" s="153" t="str">
        <f>IF($A49="","",VLOOKUP($A49,'Annex 2 EHV charges'!$D:$O,4,0))</f>
        <v>Coombeshead Farm</v>
      </c>
      <c r="E49" s="158" t="str">
        <f>IFERROR(IF(VLOOKUP($A49,'Annex 2 EHV charges'!$D:$O,9,FALSE)=0,"",VLOOKUP($A49,'Annex 2 EHV charges'!$D:$O,9,FALSE)),"")</f>
        <v/>
      </c>
      <c r="F49" s="159">
        <f>IFERROR(IF(VLOOKUP($A49,'Annex 2 EHV charges'!$D:$O,10,FALSE)=0,"",VLOOKUP($A49,'Annex 2 EHV charges'!$D:$O,10,FALSE)),"")</f>
        <v>466.2</v>
      </c>
      <c r="G49" s="160">
        <f>IFERROR(IF(VLOOKUP($A49,'Annex 2 EHV charges'!$D:$O,11,FALSE)=0,"",VLOOKUP($A49,'Annex 2 EHV charges'!$D:$O,11,FALSE)),"")</f>
        <v>0.05</v>
      </c>
      <c r="H49" s="160">
        <f>IFERROR(IF(VLOOKUP($A49,'Annex 2 EHV charges'!$D:$O,12,FALSE)=0,"",VLOOKUP($A49,'Annex 2 EHV charges'!$D:$O,12,FALSE)),"")</f>
        <v>0.05</v>
      </c>
    </row>
    <row r="50" spans="1:8" x14ac:dyDescent="0.2">
      <c r="A50" s="154">
        <f t="array" ref="A50">IFERROR(INDEX('Annex 2 EHV charges'!$D$11:$D$302, MATCH(0, IF(ISBLANK('Annex 2 EHV charges'!$D$11:$D$302),1, COUNTIF(A$4:$A49, 'Annex 2 EHV charges'!$D$11:$D$302)), 0)),"")</f>
        <v>419</v>
      </c>
      <c r="B50" s="153">
        <f>IF($A50="","",VLOOKUP($A50,'Annex 2 EHV charges'!$D:$O,2,0))</f>
        <v>419</v>
      </c>
      <c r="C50" s="154">
        <f>IF($A50="","",VLOOKUP($A50,'Annex 2 EHV charges'!$D:$O,3,0))</f>
        <v>2200042465198</v>
      </c>
      <c r="D50" s="153" t="str">
        <f>IF($A50="","",VLOOKUP($A50,'Annex 2 EHV charges'!$D:$O,4,0))</f>
        <v>Walland Farm</v>
      </c>
      <c r="E50" s="158" t="str">
        <f>IFERROR(IF(VLOOKUP($A50,'Annex 2 EHV charges'!$D:$O,9,FALSE)=0,"",VLOOKUP($A50,'Annex 2 EHV charges'!$D:$O,9,FALSE)),"")</f>
        <v/>
      </c>
      <c r="F50" s="159">
        <f>IFERROR(IF(VLOOKUP($A50,'Annex 2 EHV charges'!$D:$O,10,FALSE)=0,"",VLOOKUP($A50,'Annex 2 EHV charges'!$D:$O,10,FALSE)),"")</f>
        <v>416.11</v>
      </c>
      <c r="G50" s="160">
        <f>IFERROR(IF(VLOOKUP($A50,'Annex 2 EHV charges'!$D:$O,11,FALSE)=0,"",VLOOKUP($A50,'Annex 2 EHV charges'!$D:$O,11,FALSE)),"")</f>
        <v>0.05</v>
      </c>
      <c r="H50" s="160">
        <f>IFERROR(IF(VLOOKUP($A50,'Annex 2 EHV charges'!$D:$O,12,FALSE)=0,"",VLOOKUP($A50,'Annex 2 EHV charges'!$D:$O,12,FALSE)),"")</f>
        <v>0.05</v>
      </c>
    </row>
    <row r="51" spans="1:8" x14ac:dyDescent="0.2">
      <c r="A51" s="154">
        <f t="array" ref="A51">IFERROR(INDEX('Annex 2 EHV charges'!$D$11:$D$302, MATCH(0, IF(ISBLANK('Annex 2 EHV charges'!$D$11:$D$302),1, COUNTIF(A$4:$A50, 'Annex 2 EHV charges'!$D$11:$D$302)), 0)),"")</f>
        <v>420</v>
      </c>
      <c r="B51" s="153">
        <f>IF($A51="","",VLOOKUP($A51,'Annex 2 EHV charges'!$D:$O,2,0))</f>
        <v>420</v>
      </c>
      <c r="C51" s="154">
        <f>IF($A51="","",VLOOKUP($A51,'Annex 2 EHV charges'!$D:$O,3,0))</f>
        <v>2200042467600</v>
      </c>
      <c r="D51" s="153" t="str">
        <f>IF($A51="","",VLOOKUP($A51,'Annex 2 EHV charges'!$D:$O,4,0))</f>
        <v xml:space="preserve">Ashcombe </v>
      </c>
      <c r="E51" s="158" t="str">
        <f>IFERROR(IF(VLOOKUP($A51,'Annex 2 EHV charges'!$D:$O,9,FALSE)=0,"",VLOOKUP($A51,'Annex 2 EHV charges'!$D:$O,9,FALSE)),"")</f>
        <v/>
      </c>
      <c r="F51" s="159">
        <f>IFERROR(IF(VLOOKUP($A51,'Annex 2 EHV charges'!$D:$O,10,FALSE)=0,"",VLOOKUP($A51,'Annex 2 EHV charges'!$D:$O,10,FALSE)),"")</f>
        <v>567.16</v>
      </c>
      <c r="G51" s="160">
        <f>IFERROR(IF(VLOOKUP($A51,'Annex 2 EHV charges'!$D:$O,11,FALSE)=0,"",VLOOKUP($A51,'Annex 2 EHV charges'!$D:$O,11,FALSE)),"")</f>
        <v>0.05</v>
      </c>
      <c r="H51" s="160">
        <f>IFERROR(IF(VLOOKUP($A51,'Annex 2 EHV charges'!$D:$O,12,FALSE)=0,"",VLOOKUP($A51,'Annex 2 EHV charges'!$D:$O,12,FALSE)),"")</f>
        <v>0.05</v>
      </c>
    </row>
    <row r="52" spans="1:8" x14ac:dyDescent="0.2">
      <c r="A52" s="154">
        <f t="array" ref="A52">IFERROR(INDEX('Annex 2 EHV charges'!$D$11:$D$302, MATCH(0, IF(ISBLANK('Annex 2 EHV charges'!$D$11:$D$302),1, COUNTIF(A$4:$A51, 'Annex 2 EHV charges'!$D$11:$D$302)), 0)),"")</f>
        <v>421</v>
      </c>
      <c r="B52" s="153">
        <f>IF($A52="","",VLOOKUP($A52,'Annex 2 EHV charges'!$D:$O,2,0))</f>
        <v>421</v>
      </c>
      <c r="C52" s="154">
        <f>IF($A52="","",VLOOKUP($A52,'Annex 2 EHV charges'!$D:$O,3,0))</f>
        <v>2200042469893</v>
      </c>
      <c r="D52" s="153" t="str">
        <f>IF($A52="","",VLOOKUP($A52,'Annex 2 EHV charges'!$D:$O,4,0))</f>
        <v>Newnham Farm</v>
      </c>
      <c r="E52" s="158" t="str">
        <f>IFERROR(IF(VLOOKUP($A52,'Annex 2 EHV charges'!$D:$O,9,FALSE)=0,"",VLOOKUP($A52,'Annex 2 EHV charges'!$D:$O,9,FALSE)),"")</f>
        <v/>
      </c>
      <c r="F52" s="159">
        <f>IFERROR(IF(VLOOKUP($A52,'Annex 2 EHV charges'!$D:$O,10,FALSE)=0,"",VLOOKUP($A52,'Annex 2 EHV charges'!$D:$O,10,FALSE)),"")</f>
        <v>2623.44</v>
      </c>
      <c r="G52" s="160">
        <f>IFERROR(IF(VLOOKUP($A52,'Annex 2 EHV charges'!$D:$O,11,FALSE)=0,"",VLOOKUP($A52,'Annex 2 EHV charges'!$D:$O,11,FALSE)),"")</f>
        <v>0.05</v>
      </c>
      <c r="H52" s="160">
        <f>IFERROR(IF(VLOOKUP($A52,'Annex 2 EHV charges'!$D:$O,12,FALSE)=0,"",VLOOKUP($A52,'Annex 2 EHV charges'!$D:$O,12,FALSE)),"")</f>
        <v>0.05</v>
      </c>
    </row>
    <row r="53" spans="1:8" x14ac:dyDescent="0.2">
      <c r="A53" s="154">
        <f t="array" ref="A53">IFERROR(INDEX('Annex 2 EHV charges'!$D$11:$D$302, MATCH(0, IF(ISBLANK('Annex 2 EHV charges'!$D$11:$D$302),1, COUNTIF(A$4:$A52, 'Annex 2 EHV charges'!$D$11:$D$302)), 0)),"")</f>
        <v>422</v>
      </c>
      <c r="B53" s="153">
        <f>IF($A53="","",VLOOKUP($A53,'Annex 2 EHV charges'!$D:$O,2,0))</f>
        <v>422</v>
      </c>
      <c r="C53" s="154">
        <f>IF($A53="","",VLOOKUP($A53,'Annex 2 EHV charges'!$D:$O,3,0))</f>
        <v>2200042473472</v>
      </c>
      <c r="D53" s="153" t="str">
        <f>IF($A53="","",VLOOKUP($A53,'Annex 2 EHV charges'!$D:$O,4,0))</f>
        <v>Roskrow Barton PV</v>
      </c>
      <c r="E53" s="158" t="str">
        <f>IFERROR(IF(VLOOKUP($A53,'Annex 2 EHV charges'!$D:$O,9,FALSE)=0,"",VLOOKUP($A53,'Annex 2 EHV charges'!$D:$O,9,FALSE)),"")</f>
        <v/>
      </c>
      <c r="F53" s="159">
        <f>IFERROR(IF(VLOOKUP($A53,'Annex 2 EHV charges'!$D:$O,10,FALSE)=0,"",VLOOKUP($A53,'Annex 2 EHV charges'!$D:$O,10,FALSE)),"")</f>
        <v>744.17</v>
      </c>
      <c r="G53" s="160">
        <f>IFERROR(IF(VLOOKUP($A53,'Annex 2 EHV charges'!$D:$O,11,FALSE)=0,"",VLOOKUP($A53,'Annex 2 EHV charges'!$D:$O,11,FALSE)),"")</f>
        <v>0.05</v>
      </c>
      <c r="H53" s="160">
        <f>IFERROR(IF(VLOOKUP($A53,'Annex 2 EHV charges'!$D:$O,12,FALSE)=0,"",VLOOKUP($A53,'Annex 2 EHV charges'!$D:$O,12,FALSE)),"")</f>
        <v>0.05</v>
      </c>
    </row>
    <row r="54" spans="1:8" x14ac:dyDescent="0.2">
      <c r="A54" s="154">
        <f t="array" ref="A54">IFERROR(INDEX('Annex 2 EHV charges'!$D$11:$D$302, MATCH(0, IF(ISBLANK('Annex 2 EHV charges'!$D$11:$D$302),1, COUNTIF(A$4:$A53, 'Annex 2 EHV charges'!$D$11:$D$302)), 0)),"")</f>
        <v>423</v>
      </c>
      <c r="B54" s="153">
        <f>IF($A54="","",VLOOKUP($A54,'Annex 2 EHV charges'!$D:$O,2,0))</f>
        <v>423</v>
      </c>
      <c r="C54" s="154">
        <f>IF($A54="","",VLOOKUP($A54,'Annex 2 EHV charges'!$D:$O,3,0))</f>
        <v>2200042473454</v>
      </c>
      <c r="D54" s="153" t="str">
        <f>IF($A54="","",VLOOKUP($A54,'Annex 2 EHV charges'!$D:$O,4,0))</f>
        <v>Parkview Solar</v>
      </c>
      <c r="E54" s="158" t="str">
        <f>IFERROR(IF(VLOOKUP($A54,'Annex 2 EHV charges'!$D:$O,9,FALSE)=0,"",VLOOKUP($A54,'Annex 2 EHV charges'!$D:$O,9,FALSE)),"")</f>
        <v/>
      </c>
      <c r="F54" s="159">
        <f>IFERROR(IF(VLOOKUP($A54,'Annex 2 EHV charges'!$D:$O,10,FALSE)=0,"",VLOOKUP($A54,'Annex 2 EHV charges'!$D:$O,10,FALSE)),"")</f>
        <v>477.32</v>
      </c>
      <c r="G54" s="160">
        <f>IFERROR(IF(VLOOKUP($A54,'Annex 2 EHV charges'!$D:$O,11,FALSE)=0,"",VLOOKUP($A54,'Annex 2 EHV charges'!$D:$O,11,FALSE)),"")</f>
        <v>0.05</v>
      </c>
      <c r="H54" s="160">
        <f>IFERROR(IF(VLOOKUP($A54,'Annex 2 EHV charges'!$D:$O,12,FALSE)=0,"",VLOOKUP($A54,'Annex 2 EHV charges'!$D:$O,12,FALSE)),"")</f>
        <v>0.05</v>
      </c>
    </row>
    <row r="55" spans="1:8" x14ac:dyDescent="0.2">
      <c r="A55" s="154">
        <f t="array" ref="A55">IFERROR(INDEX('Annex 2 EHV charges'!$D$11:$D$302, MATCH(0, IF(ISBLANK('Annex 2 EHV charges'!$D$11:$D$302),1, COUNTIF(A$4:$A54, 'Annex 2 EHV charges'!$D$11:$D$302)), 0)),"")</f>
        <v>424</v>
      </c>
      <c r="B55" s="153">
        <f>IF($A55="","",VLOOKUP($A55,'Annex 2 EHV charges'!$D:$O,2,0))</f>
        <v>424</v>
      </c>
      <c r="C55" s="154">
        <f>IF($A55="","",VLOOKUP($A55,'Annex 2 EHV charges'!$D:$O,3,0))</f>
        <v>2200042475178</v>
      </c>
      <c r="D55" s="153" t="str">
        <f>IF($A55="","",VLOOKUP($A55,'Annex 2 EHV charges'!$D:$O,4,0))</f>
        <v>Towerhead Farm</v>
      </c>
      <c r="E55" s="158" t="str">
        <f>IFERROR(IF(VLOOKUP($A55,'Annex 2 EHV charges'!$D:$O,9,FALSE)=0,"",VLOOKUP($A55,'Annex 2 EHV charges'!$D:$O,9,FALSE)),"")</f>
        <v/>
      </c>
      <c r="F55" s="159">
        <f>IFERROR(IF(VLOOKUP($A55,'Annex 2 EHV charges'!$D:$O,10,FALSE)=0,"",VLOOKUP($A55,'Annex 2 EHV charges'!$D:$O,10,FALSE)),"")</f>
        <v>885.43</v>
      </c>
      <c r="G55" s="160">
        <f>IFERROR(IF(VLOOKUP($A55,'Annex 2 EHV charges'!$D:$O,11,FALSE)=0,"",VLOOKUP($A55,'Annex 2 EHV charges'!$D:$O,11,FALSE)),"")</f>
        <v>0.05</v>
      </c>
      <c r="H55" s="160">
        <f>IFERROR(IF(VLOOKUP($A55,'Annex 2 EHV charges'!$D:$O,12,FALSE)=0,"",VLOOKUP($A55,'Annex 2 EHV charges'!$D:$O,12,FALSE)),"")</f>
        <v>0.05</v>
      </c>
    </row>
    <row r="56" spans="1:8" x14ac:dyDescent="0.2">
      <c r="A56" s="154">
        <f t="array" ref="A56">IFERROR(INDEX('Annex 2 EHV charges'!$D$11:$D$302, MATCH(0, IF(ISBLANK('Annex 2 EHV charges'!$D$11:$D$302),1, COUNTIF(A$4:$A55, 'Annex 2 EHV charges'!$D$11:$D$302)), 0)),"")</f>
        <v>425</v>
      </c>
      <c r="B56" s="153">
        <f>IF($A56="","",VLOOKUP($A56,'Annex 2 EHV charges'!$D:$O,2,0))</f>
        <v>425</v>
      </c>
      <c r="C56" s="154">
        <f>IF($A56="","",VLOOKUP($A56,'Annex 2 EHV charges'!$D:$O,3,0))</f>
        <v>2200042475201</v>
      </c>
      <c r="D56" s="153" t="str">
        <f>IF($A56="","",VLOOKUP($A56,'Annex 2 EHV charges'!$D:$O,4,0))</f>
        <v xml:space="preserve">Rookery Farm </v>
      </c>
      <c r="E56" s="158" t="str">
        <f>IFERROR(IF(VLOOKUP($A56,'Annex 2 EHV charges'!$D:$O,9,FALSE)=0,"",VLOOKUP($A56,'Annex 2 EHV charges'!$D:$O,9,FALSE)),"")</f>
        <v/>
      </c>
      <c r="F56" s="159">
        <f>IFERROR(IF(VLOOKUP($A56,'Annex 2 EHV charges'!$D:$O,10,FALSE)=0,"",VLOOKUP($A56,'Annex 2 EHV charges'!$D:$O,10,FALSE)),"")</f>
        <v>544.15</v>
      </c>
      <c r="G56" s="160">
        <f>IFERROR(IF(VLOOKUP($A56,'Annex 2 EHV charges'!$D:$O,11,FALSE)=0,"",VLOOKUP($A56,'Annex 2 EHV charges'!$D:$O,11,FALSE)),"")</f>
        <v>0.05</v>
      </c>
      <c r="H56" s="160">
        <f>IFERROR(IF(VLOOKUP($A56,'Annex 2 EHV charges'!$D:$O,12,FALSE)=0,"",VLOOKUP($A56,'Annex 2 EHV charges'!$D:$O,12,FALSE)),"")</f>
        <v>0.05</v>
      </c>
    </row>
    <row r="57" spans="1:8" x14ac:dyDescent="0.2">
      <c r="A57" s="154">
        <f t="array" ref="A57">IFERROR(INDEX('Annex 2 EHV charges'!$D$11:$D$302, MATCH(0, IF(ISBLANK('Annex 2 EHV charges'!$D$11:$D$302),1, COUNTIF(A$4:$A56, 'Annex 2 EHV charges'!$D$11:$D$302)), 0)),"")</f>
        <v>426</v>
      </c>
      <c r="B57" s="153">
        <f>IF($A57="","",VLOOKUP($A57,'Annex 2 EHV charges'!$D:$O,2,0))</f>
        <v>426</v>
      </c>
      <c r="C57" s="154">
        <f>IF($A57="","",VLOOKUP($A57,'Annex 2 EHV charges'!$D:$O,3,0))</f>
        <v>2200042475424</v>
      </c>
      <c r="D57" s="153" t="str">
        <f>IF($A57="","",VLOOKUP($A57,'Annex 2 EHV charges'!$D:$O,4,0))</f>
        <v>Bystock Farm</v>
      </c>
      <c r="E57" s="158" t="str">
        <f>IFERROR(IF(VLOOKUP($A57,'Annex 2 EHV charges'!$D:$O,9,FALSE)=0,"",VLOOKUP($A57,'Annex 2 EHV charges'!$D:$O,9,FALSE)),"")</f>
        <v/>
      </c>
      <c r="F57" s="159">
        <f>IFERROR(IF(VLOOKUP($A57,'Annex 2 EHV charges'!$D:$O,10,FALSE)=0,"",VLOOKUP($A57,'Annex 2 EHV charges'!$D:$O,10,FALSE)),"")</f>
        <v>1068.8800000000001</v>
      </c>
      <c r="G57" s="160">
        <f>IFERROR(IF(VLOOKUP($A57,'Annex 2 EHV charges'!$D:$O,11,FALSE)=0,"",VLOOKUP($A57,'Annex 2 EHV charges'!$D:$O,11,FALSE)),"")</f>
        <v>0.05</v>
      </c>
      <c r="H57" s="160">
        <f>IFERROR(IF(VLOOKUP($A57,'Annex 2 EHV charges'!$D:$O,12,FALSE)=0,"",VLOOKUP($A57,'Annex 2 EHV charges'!$D:$O,12,FALSE)),"")</f>
        <v>0.05</v>
      </c>
    </row>
    <row r="58" spans="1:8" x14ac:dyDescent="0.2">
      <c r="A58" s="154">
        <f t="array" ref="A58">IFERROR(INDEX('Annex 2 EHV charges'!$D$11:$D$302, MATCH(0, IF(ISBLANK('Annex 2 EHV charges'!$D$11:$D$302),1, COUNTIF(A$4:$A57, 'Annex 2 EHV charges'!$D$11:$D$302)), 0)),"")</f>
        <v>428</v>
      </c>
      <c r="B58" s="153">
        <f>IF($A58="","",VLOOKUP($A58,'Annex 2 EHV charges'!$D:$O,2,0))</f>
        <v>428</v>
      </c>
      <c r="C58" s="154">
        <f>IF($A58="","",VLOOKUP($A58,'Annex 2 EHV charges'!$D:$O,3,0))</f>
        <v>2200042475832</v>
      </c>
      <c r="D58" s="153" t="str">
        <f>IF($A58="","",VLOOKUP($A58,'Annex 2 EHV charges'!$D:$O,4,0))</f>
        <v>Burthy PV</v>
      </c>
      <c r="E58" s="158" t="str">
        <f>IFERROR(IF(VLOOKUP($A58,'Annex 2 EHV charges'!$D:$O,9,FALSE)=0,"",VLOOKUP($A58,'Annex 2 EHV charges'!$D:$O,9,FALSE)),"")</f>
        <v/>
      </c>
      <c r="F58" s="159">
        <f>IFERROR(IF(VLOOKUP($A58,'Annex 2 EHV charges'!$D:$O,10,FALSE)=0,"",VLOOKUP($A58,'Annex 2 EHV charges'!$D:$O,10,FALSE)),"")</f>
        <v>566.92999999999995</v>
      </c>
      <c r="G58" s="160">
        <f>IFERROR(IF(VLOOKUP($A58,'Annex 2 EHV charges'!$D:$O,11,FALSE)=0,"",VLOOKUP($A58,'Annex 2 EHV charges'!$D:$O,11,FALSE)),"")</f>
        <v>0.05</v>
      </c>
      <c r="H58" s="160">
        <f>IFERROR(IF(VLOOKUP($A58,'Annex 2 EHV charges'!$D:$O,12,FALSE)=0,"",VLOOKUP($A58,'Annex 2 EHV charges'!$D:$O,12,FALSE)),"")</f>
        <v>0.05</v>
      </c>
    </row>
    <row r="59" spans="1:8" x14ac:dyDescent="0.2">
      <c r="A59" s="154">
        <f t="array" ref="A59">IFERROR(INDEX('Annex 2 EHV charges'!$D$11:$D$302, MATCH(0, IF(ISBLANK('Annex 2 EHV charges'!$D$11:$D$302),1, COUNTIF(A$4:$A58, 'Annex 2 EHV charges'!$D$11:$D$302)), 0)),"")</f>
        <v>429</v>
      </c>
      <c r="B59" s="153">
        <f>IF($A59="","",VLOOKUP($A59,'Annex 2 EHV charges'!$D:$O,2,0))</f>
        <v>429</v>
      </c>
      <c r="C59" s="154">
        <f>IF($A59="","",VLOOKUP($A59,'Annex 2 EHV charges'!$D:$O,3,0))</f>
        <v>2200042480656</v>
      </c>
      <c r="D59" s="153" t="str">
        <f>IF($A59="","",VLOOKUP($A59,'Annex 2 EHV charges'!$D:$O,4,0))</f>
        <v>Wilton Farm PV</v>
      </c>
      <c r="E59" s="158" t="str">
        <f>IFERROR(IF(VLOOKUP($A59,'Annex 2 EHV charges'!$D:$O,9,FALSE)=0,"",VLOOKUP($A59,'Annex 2 EHV charges'!$D:$O,9,FALSE)),"")</f>
        <v/>
      </c>
      <c r="F59" s="159">
        <f>IFERROR(IF(VLOOKUP($A59,'Annex 2 EHV charges'!$D:$O,10,FALSE)=0,"",VLOOKUP($A59,'Annex 2 EHV charges'!$D:$O,10,FALSE)),"")</f>
        <v>1571.09</v>
      </c>
      <c r="G59" s="160">
        <f>IFERROR(IF(VLOOKUP($A59,'Annex 2 EHV charges'!$D:$O,11,FALSE)=0,"",VLOOKUP($A59,'Annex 2 EHV charges'!$D:$O,11,FALSE)),"")</f>
        <v>0.05</v>
      </c>
      <c r="H59" s="160">
        <f>IFERROR(IF(VLOOKUP($A59,'Annex 2 EHV charges'!$D:$O,12,FALSE)=0,"",VLOOKUP($A59,'Annex 2 EHV charges'!$D:$O,12,FALSE)),"")</f>
        <v>0.05</v>
      </c>
    </row>
    <row r="60" spans="1:8" x14ac:dyDescent="0.2">
      <c r="A60" s="154">
        <f t="array" ref="A60">IFERROR(INDEX('Annex 2 EHV charges'!$D$11:$D$302, MATCH(0, IF(ISBLANK('Annex 2 EHV charges'!$D$11:$D$302),1, COUNTIF(A$4:$A59, 'Annex 2 EHV charges'!$D$11:$D$302)), 0)),"")</f>
        <v>431</v>
      </c>
      <c r="B60" s="153">
        <f>IF($A60="","",VLOOKUP($A60,'Annex 2 EHV charges'!$D:$O,2,0))</f>
        <v>431</v>
      </c>
      <c r="C60" s="154">
        <f>IF($A60="","",VLOOKUP($A60,'Annex 2 EHV charges'!$D:$O,3,0))</f>
        <v>2200042484882</v>
      </c>
      <c r="D60" s="153" t="str">
        <f>IF($A60="","",VLOOKUP($A60,'Annex 2 EHV charges'!$D:$O,4,0))</f>
        <v>Woodmanton (Coombe) Farm</v>
      </c>
      <c r="E60" s="158" t="str">
        <f>IFERROR(IF(VLOOKUP($A60,'Annex 2 EHV charges'!$D:$O,9,FALSE)=0,"",VLOOKUP($A60,'Annex 2 EHV charges'!$D:$O,9,FALSE)),"")</f>
        <v/>
      </c>
      <c r="F60" s="159">
        <f>IFERROR(IF(VLOOKUP($A60,'Annex 2 EHV charges'!$D:$O,10,FALSE)=0,"",VLOOKUP($A60,'Annex 2 EHV charges'!$D:$O,10,FALSE)),"")</f>
        <v>930.41</v>
      </c>
      <c r="G60" s="160">
        <f>IFERROR(IF(VLOOKUP($A60,'Annex 2 EHV charges'!$D:$O,11,FALSE)=0,"",VLOOKUP($A60,'Annex 2 EHV charges'!$D:$O,11,FALSE)),"")</f>
        <v>0.05</v>
      </c>
      <c r="H60" s="160">
        <f>IFERROR(IF(VLOOKUP($A60,'Annex 2 EHV charges'!$D:$O,12,FALSE)=0,"",VLOOKUP($A60,'Annex 2 EHV charges'!$D:$O,12,FALSE)),"")</f>
        <v>0.05</v>
      </c>
    </row>
    <row r="61" spans="1:8" x14ac:dyDescent="0.2">
      <c r="A61" s="154">
        <f t="array" ref="A61">IFERROR(INDEX('Annex 2 EHV charges'!$D$11:$D$302, MATCH(0, IF(ISBLANK('Annex 2 EHV charges'!$D$11:$D$302),1, COUNTIF(A$4:$A60, 'Annex 2 EHV charges'!$D$11:$D$302)), 0)),"")</f>
        <v>432</v>
      </c>
      <c r="B61" s="153">
        <f>IF($A61="","",VLOOKUP($A61,'Annex 2 EHV charges'!$D:$O,2,0))</f>
        <v>432</v>
      </c>
      <c r="C61" s="154">
        <f>IF($A61="","",VLOOKUP($A61,'Annex 2 EHV charges'!$D:$O,3,0))</f>
        <v>2200042484855</v>
      </c>
      <c r="D61" s="153" t="str">
        <f>IF($A61="","",VLOOKUP($A61,'Annex 2 EHV charges'!$D:$O,4,0))</f>
        <v xml:space="preserve">Higher Bye Farm </v>
      </c>
      <c r="E61" s="158" t="str">
        <f>IFERROR(IF(VLOOKUP($A61,'Annex 2 EHV charges'!$D:$O,9,FALSE)=0,"",VLOOKUP($A61,'Annex 2 EHV charges'!$D:$O,9,FALSE)),"")</f>
        <v/>
      </c>
      <c r="F61" s="159">
        <f>IFERROR(IF(VLOOKUP($A61,'Annex 2 EHV charges'!$D:$O,10,FALSE)=0,"",VLOOKUP($A61,'Annex 2 EHV charges'!$D:$O,10,FALSE)),"")</f>
        <v>651.96</v>
      </c>
      <c r="G61" s="160">
        <f>IFERROR(IF(VLOOKUP($A61,'Annex 2 EHV charges'!$D:$O,11,FALSE)=0,"",VLOOKUP($A61,'Annex 2 EHV charges'!$D:$O,11,FALSE)),"")</f>
        <v>0.05</v>
      </c>
      <c r="H61" s="160">
        <f>IFERROR(IF(VLOOKUP($A61,'Annex 2 EHV charges'!$D:$O,12,FALSE)=0,"",VLOOKUP($A61,'Annex 2 EHV charges'!$D:$O,12,FALSE)),"")</f>
        <v>0.05</v>
      </c>
    </row>
    <row r="62" spans="1:8" x14ac:dyDescent="0.2">
      <c r="A62" s="154">
        <f t="array" ref="A62">IFERROR(INDEX('Annex 2 EHV charges'!$D$11:$D$302, MATCH(0, IF(ISBLANK('Annex 2 EHV charges'!$D$11:$D$302),1, COUNTIF(A$4:$A61, 'Annex 2 EHV charges'!$D$11:$D$302)), 0)),"")</f>
        <v>433</v>
      </c>
      <c r="B62" s="153">
        <f>IF($A62="","",VLOOKUP($A62,'Annex 2 EHV charges'!$D:$O,2,0))</f>
        <v>433</v>
      </c>
      <c r="C62" s="154">
        <f>IF($A62="","",VLOOKUP($A62,'Annex 2 EHV charges'!$D:$O,3,0))</f>
        <v>2200042530740</v>
      </c>
      <c r="D62" s="153" t="str">
        <f>IF($A62="","",VLOOKUP($A62,'Annex 2 EHV charges'!$D:$O,4,0))</f>
        <v>Wilton Farm WF</v>
      </c>
      <c r="E62" s="158" t="str">
        <f>IFERROR(IF(VLOOKUP($A62,'Annex 2 EHV charges'!$D:$O,9,FALSE)=0,"",VLOOKUP($A62,'Annex 2 EHV charges'!$D:$O,9,FALSE)),"")</f>
        <v/>
      </c>
      <c r="F62" s="159">
        <f>IFERROR(IF(VLOOKUP($A62,'Annex 2 EHV charges'!$D:$O,10,FALSE)=0,"",VLOOKUP($A62,'Annex 2 EHV charges'!$D:$O,10,FALSE)),"")</f>
        <v>564.97</v>
      </c>
      <c r="G62" s="160">
        <f>IFERROR(IF(VLOOKUP($A62,'Annex 2 EHV charges'!$D:$O,11,FALSE)=0,"",VLOOKUP($A62,'Annex 2 EHV charges'!$D:$O,11,FALSE)),"")</f>
        <v>0.05</v>
      </c>
      <c r="H62" s="160">
        <f>IFERROR(IF(VLOOKUP($A62,'Annex 2 EHV charges'!$D:$O,12,FALSE)=0,"",VLOOKUP($A62,'Annex 2 EHV charges'!$D:$O,12,FALSE)),"")</f>
        <v>0.05</v>
      </c>
    </row>
    <row r="63" spans="1:8" x14ac:dyDescent="0.2">
      <c r="A63" s="154">
        <f t="array" ref="A63">IFERROR(INDEX('Annex 2 EHV charges'!$D$11:$D$302, MATCH(0, IF(ISBLANK('Annex 2 EHV charges'!$D$11:$D$302),1, COUNTIF(A$4:$A62, 'Annex 2 EHV charges'!$D$11:$D$302)), 0)),"")</f>
        <v>434</v>
      </c>
      <c r="B63" s="153">
        <f>IF($A63="","",VLOOKUP($A63,'Annex 2 EHV charges'!$D:$O,2,0))</f>
        <v>434</v>
      </c>
      <c r="C63" s="154">
        <f>IF($A63="","",VLOOKUP($A63,'Annex 2 EHV charges'!$D:$O,3,0))</f>
        <v>2200042533420</v>
      </c>
      <c r="D63" s="153" t="str">
        <f>IF($A63="","",VLOOKUP($A63,'Annex 2 EHV charges'!$D:$O,4,0))</f>
        <v>Denzell Downs WF</v>
      </c>
      <c r="E63" s="158" t="str">
        <f>IFERROR(IF(VLOOKUP($A63,'Annex 2 EHV charges'!$D:$O,9,FALSE)=0,"",VLOOKUP($A63,'Annex 2 EHV charges'!$D:$O,9,FALSE)),"")</f>
        <v/>
      </c>
      <c r="F63" s="159">
        <f>IFERROR(IF(VLOOKUP($A63,'Annex 2 EHV charges'!$D:$O,10,FALSE)=0,"",VLOOKUP($A63,'Annex 2 EHV charges'!$D:$O,10,FALSE)),"")</f>
        <v>3008.2</v>
      </c>
      <c r="G63" s="160">
        <f>IFERROR(IF(VLOOKUP($A63,'Annex 2 EHV charges'!$D:$O,11,FALSE)=0,"",VLOOKUP($A63,'Annex 2 EHV charges'!$D:$O,11,FALSE)),"")</f>
        <v>0.05</v>
      </c>
      <c r="H63" s="160">
        <f>IFERROR(IF(VLOOKUP($A63,'Annex 2 EHV charges'!$D:$O,12,FALSE)=0,"",VLOOKUP($A63,'Annex 2 EHV charges'!$D:$O,12,FALSE)),"")</f>
        <v>0.05</v>
      </c>
    </row>
    <row r="64" spans="1:8" x14ac:dyDescent="0.2">
      <c r="A64" s="154">
        <f t="array" ref="A64">IFERROR(INDEX('Annex 2 EHV charges'!$D$11:$D$302, MATCH(0, IF(ISBLANK('Annex 2 EHV charges'!$D$11:$D$302),1, COUNTIF(A$4:$A63, 'Annex 2 EHV charges'!$D$11:$D$302)), 0)),"")</f>
        <v>435</v>
      </c>
      <c r="B64" s="153">
        <f>IF($A64="","",VLOOKUP($A64,'Annex 2 EHV charges'!$D:$O,2,0))</f>
        <v>435</v>
      </c>
      <c r="C64" s="154">
        <f>IF($A64="","",VLOOKUP($A64,'Annex 2 EHV charges'!$D:$O,3,0))</f>
        <v>2200042541635</v>
      </c>
      <c r="D64" s="153" t="str">
        <f>IF($A64="","",VLOOKUP($A64,'Annex 2 EHV charges'!$D:$O,4,0))</f>
        <v>Puriton Landfill PV_1 Rainbow</v>
      </c>
      <c r="E64" s="158" t="str">
        <f>IFERROR(IF(VLOOKUP($A64,'Annex 2 EHV charges'!$D:$O,9,FALSE)=0,"",VLOOKUP($A64,'Annex 2 EHV charges'!$D:$O,9,FALSE)),"")</f>
        <v/>
      </c>
      <c r="F64" s="159">
        <f>IFERROR(IF(VLOOKUP($A64,'Annex 2 EHV charges'!$D:$O,10,FALSE)=0,"",VLOOKUP($A64,'Annex 2 EHV charges'!$D:$O,10,FALSE)),"")</f>
        <v>346.42</v>
      </c>
      <c r="G64" s="160">
        <f>IFERROR(IF(VLOOKUP($A64,'Annex 2 EHV charges'!$D:$O,11,FALSE)=0,"",VLOOKUP($A64,'Annex 2 EHV charges'!$D:$O,11,FALSE)),"")</f>
        <v>0.05</v>
      </c>
      <c r="H64" s="160">
        <f>IFERROR(IF(VLOOKUP($A64,'Annex 2 EHV charges'!$D:$O,12,FALSE)=0,"",VLOOKUP($A64,'Annex 2 EHV charges'!$D:$O,12,FALSE)),"")</f>
        <v>0.05</v>
      </c>
    </row>
    <row r="65" spans="1:8" x14ac:dyDescent="0.2">
      <c r="A65" s="154">
        <f t="array" ref="A65">IFERROR(INDEX('Annex 2 EHV charges'!$D$11:$D$302, MATCH(0, IF(ISBLANK('Annex 2 EHV charges'!$D$11:$D$302),1, COUNTIF(A$4:$A64, 'Annex 2 EHV charges'!$D$11:$D$302)), 0)),"")</f>
        <v>436</v>
      </c>
      <c r="B65" s="153">
        <f>IF($A65="","",VLOOKUP($A65,'Annex 2 EHV charges'!$D:$O,2,0))</f>
        <v>436</v>
      </c>
      <c r="C65" s="154">
        <f>IF($A65="","",VLOOKUP($A65,'Annex 2 EHV charges'!$D:$O,3,0))</f>
        <v>2200042557290</v>
      </c>
      <c r="D65" s="153" t="str">
        <f>IF($A65="","",VLOOKUP($A65,'Annex 2 EHV charges'!$D:$O,4,0))</f>
        <v>Portworthy Dams PV_1</v>
      </c>
      <c r="E65" s="158" t="str">
        <f>IFERROR(IF(VLOOKUP($A65,'Annex 2 EHV charges'!$D:$O,9,FALSE)=0,"",VLOOKUP($A65,'Annex 2 EHV charges'!$D:$O,9,FALSE)),"")</f>
        <v/>
      </c>
      <c r="F65" s="159">
        <f>IFERROR(IF(VLOOKUP($A65,'Annex 2 EHV charges'!$D:$O,10,FALSE)=0,"",VLOOKUP($A65,'Annex 2 EHV charges'!$D:$O,10,FALSE)),"")</f>
        <v>665.42</v>
      </c>
      <c r="G65" s="160">
        <f>IFERROR(IF(VLOOKUP($A65,'Annex 2 EHV charges'!$D:$O,11,FALSE)=0,"",VLOOKUP($A65,'Annex 2 EHV charges'!$D:$O,11,FALSE)),"")</f>
        <v>0.05</v>
      </c>
      <c r="H65" s="160">
        <f>IFERROR(IF(VLOOKUP($A65,'Annex 2 EHV charges'!$D:$O,12,FALSE)=0,"",VLOOKUP($A65,'Annex 2 EHV charges'!$D:$O,12,FALSE)),"")</f>
        <v>0.05</v>
      </c>
    </row>
    <row r="66" spans="1:8" x14ac:dyDescent="0.2">
      <c r="A66" s="154">
        <f t="array" ref="A66">IFERROR(INDEX('Annex 2 EHV charges'!$D$11:$D$302, MATCH(0, IF(ISBLANK('Annex 2 EHV charges'!$D$11:$D$302),1, COUNTIF(A$4:$A65, 'Annex 2 EHV charges'!$D$11:$D$302)), 0)),"")</f>
        <v>439</v>
      </c>
      <c r="B66" s="153">
        <f>IF($A66="","",VLOOKUP($A66,'Annex 2 EHV charges'!$D:$O,2,0))</f>
        <v>439</v>
      </c>
      <c r="C66" s="154">
        <f>IF($A66="","",VLOOKUP($A66,'Annex 2 EHV charges'!$D:$O,3,0))</f>
        <v>2200042552646</v>
      </c>
      <c r="D66" s="153" t="str">
        <f>IF($A66="","",VLOOKUP($A66,'Annex 2 EHV charges'!$D:$O,4,0))</f>
        <v>Batsworthy WF</v>
      </c>
      <c r="E66" s="158" t="str">
        <f>IFERROR(IF(VLOOKUP($A66,'Annex 2 EHV charges'!$D:$O,9,FALSE)=0,"",VLOOKUP($A66,'Annex 2 EHV charges'!$D:$O,9,FALSE)),"")</f>
        <v/>
      </c>
      <c r="F66" s="159">
        <f>IFERROR(IF(VLOOKUP($A66,'Annex 2 EHV charges'!$D:$O,10,FALSE)=0,"",VLOOKUP($A66,'Annex 2 EHV charges'!$D:$O,10,FALSE)),"")</f>
        <v>6424.42</v>
      </c>
      <c r="G66" s="160">
        <f>IFERROR(IF(VLOOKUP($A66,'Annex 2 EHV charges'!$D:$O,11,FALSE)=0,"",VLOOKUP($A66,'Annex 2 EHV charges'!$D:$O,11,FALSE)),"")</f>
        <v>0.05</v>
      </c>
      <c r="H66" s="160">
        <f>IFERROR(IF(VLOOKUP($A66,'Annex 2 EHV charges'!$D:$O,12,FALSE)=0,"",VLOOKUP($A66,'Annex 2 EHV charges'!$D:$O,12,FALSE)),"")</f>
        <v>0.05</v>
      </c>
    </row>
    <row r="67" spans="1:8" x14ac:dyDescent="0.2">
      <c r="A67" s="154">
        <f t="array" ref="A67">IFERROR(INDEX('Annex 2 EHV charges'!$D$11:$D$302, MATCH(0, IF(ISBLANK('Annex 2 EHV charges'!$D$11:$D$302),1, COUNTIF(A$4:$A66, 'Annex 2 EHV charges'!$D$11:$D$302)), 0)),"")</f>
        <v>440</v>
      </c>
      <c r="B67" s="153">
        <f>IF($A67="","",VLOOKUP($A67,'Annex 2 EHV charges'!$D:$O,2,0))</f>
        <v>440</v>
      </c>
      <c r="C67" s="154">
        <f>IF($A67="","",VLOOKUP($A67,'Annex 2 EHV charges'!$D:$O,3,0))</f>
        <v>2200042557315</v>
      </c>
      <c r="D67" s="153" t="str">
        <f>IF($A67="","",VLOOKUP($A67,'Annex 2 EHV charges'!$D:$O,4,0))</f>
        <v>Portworthy Dams PV_2</v>
      </c>
      <c r="E67" s="158" t="str">
        <f>IFERROR(IF(VLOOKUP($A67,'Annex 2 EHV charges'!$D:$O,9,FALSE)=0,"",VLOOKUP($A67,'Annex 2 EHV charges'!$D:$O,9,FALSE)),"")</f>
        <v/>
      </c>
      <c r="F67" s="159">
        <f>IFERROR(IF(VLOOKUP($A67,'Annex 2 EHV charges'!$D:$O,10,FALSE)=0,"",VLOOKUP($A67,'Annex 2 EHV charges'!$D:$O,10,FALSE)),"")</f>
        <v>598.88</v>
      </c>
      <c r="G67" s="160">
        <f>IFERROR(IF(VLOOKUP($A67,'Annex 2 EHV charges'!$D:$O,11,FALSE)=0,"",VLOOKUP($A67,'Annex 2 EHV charges'!$D:$O,11,FALSE)),"")</f>
        <v>0.05</v>
      </c>
      <c r="H67" s="160">
        <f>IFERROR(IF(VLOOKUP($A67,'Annex 2 EHV charges'!$D:$O,12,FALSE)=0,"",VLOOKUP($A67,'Annex 2 EHV charges'!$D:$O,12,FALSE)),"")</f>
        <v>0.05</v>
      </c>
    </row>
    <row r="68" spans="1:8" ht="25.5" x14ac:dyDescent="0.2">
      <c r="A68" s="154">
        <f t="array" ref="A68">IFERROR(INDEX('Annex 2 EHV charges'!$D$11:$D$302, MATCH(0, IF(ISBLANK('Annex 2 EHV charges'!$D$11:$D$302),1, COUNTIF(A$4:$A67, 'Annex 2 EHV charges'!$D$11:$D$302)), 0)),"")</f>
        <v>441</v>
      </c>
      <c r="B68" s="153">
        <f>IF($A68="","",VLOOKUP($A68,'Annex 2 EHV charges'!$D:$O,2,0))</f>
        <v>441</v>
      </c>
      <c r="C68" s="154" t="str">
        <f>IF($A68="","",VLOOKUP($A68,'Annex 2 EHV charges'!$D:$O,3,0))</f>
        <v>2200042563230
2200042563258</v>
      </c>
      <c r="D68" s="153" t="str">
        <f>IF($A68="","",VLOOKUP($A68,'Annex 2 EHV charges'!$D:$O,4,0))</f>
        <v>Crewkerne PV Boundary</v>
      </c>
      <c r="E68" s="158" t="str">
        <f>IFERROR(IF(VLOOKUP($A68,'Annex 2 EHV charges'!$D:$O,9,FALSE)=0,"",VLOOKUP($A68,'Annex 2 EHV charges'!$D:$O,9,FALSE)),"")</f>
        <v/>
      </c>
      <c r="F68" s="159">
        <f>IFERROR(IF(VLOOKUP($A68,'Annex 2 EHV charges'!$D:$O,10,FALSE)=0,"",VLOOKUP($A68,'Annex 2 EHV charges'!$D:$O,10,FALSE)),"")</f>
        <v>1074.92</v>
      </c>
      <c r="G68" s="160">
        <f>IFERROR(IF(VLOOKUP($A68,'Annex 2 EHV charges'!$D:$O,11,FALSE)=0,"",VLOOKUP($A68,'Annex 2 EHV charges'!$D:$O,11,FALSE)),"")</f>
        <v>0.05</v>
      </c>
      <c r="H68" s="160">
        <f>IFERROR(IF(VLOOKUP($A68,'Annex 2 EHV charges'!$D:$O,12,FALSE)=0,"",VLOOKUP($A68,'Annex 2 EHV charges'!$D:$O,12,FALSE)),"")</f>
        <v>0.05</v>
      </c>
    </row>
    <row r="69" spans="1:8" x14ac:dyDescent="0.2">
      <c r="A69" s="154">
        <f t="array" ref="A69">IFERROR(INDEX('Annex 2 EHV charges'!$D$11:$D$302, MATCH(0, IF(ISBLANK('Annex 2 EHV charges'!$D$11:$D$302),1, COUNTIF(A$4:$A68, 'Annex 2 EHV charges'!$D$11:$D$302)), 0)),"")</f>
        <v>444</v>
      </c>
      <c r="B69" s="153">
        <f>IF($A69="","",VLOOKUP($A69,'Annex 2 EHV charges'!$D:$O,2,0))</f>
        <v>444</v>
      </c>
      <c r="C69" s="154">
        <f>IF($A69="","",VLOOKUP($A69,'Annex 2 EHV charges'!$D:$O,3,0))</f>
        <v>2200042541653</v>
      </c>
      <c r="D69" s="153" t="str">
        <f>IF($A69="","",VLOOKUP($A69,'Annex 2 EHV charges'!$D:$O,4,0))</f>
        <v>Puriton Landfill PV_2 SSB</v>
      </c>
      <c r="E69" s="158" t="str">
        <f>IFERROR(IF(VLOOKUP($A69,'Annex 2 EHV charges'!$D:$O,9,FALSE)=0,"",VLOOKUP($A69,'Annex 2 EHV charges'!$D:$O,9,FALSE)),"")</f>
        <v/>
      </c>
      <c r="F69" s="159">
        <f>IFERROR(IF(VLOOKUP($A69,'Annex 2 EHV charges'!$D:$O,10,FALSE)=0,"",VLOOKUP($A69,'Annex 2 EHV charges'!$D:$O,10,FALSE)),"")</f>
        <v>311.77999999999997</v>
      </c>
      <c r="G69" s="160">
        <f>IFERROR(IF(VLOOKUP($A69,'Annex 2 EHV charges'!$D:$O,11,FALSE)=0,"",VLOOKUP($A69,'Annex 2 EHV charges'!$D:$O,11,FALSE)),"")</f>
        <v>0.05</v>
      </c>
      <c r="H69" s="160">
        <f>IFERROR(IF(VLOOKUP($A69,'Annex 2 EHV charges'!$D:$O,12,FALSE)=0,"",VLOOKUP($A69,'Annex 2 EHV charges'!$D:$O,12,FALSE)),"")</f>
        <v>0.05</v>
      </c>
    </row>
    <row r="70" spans="1:8" x14ac:dyDescent="0.2">
      <c r="A70" s="154">
        <f t="array" ref="A70">IFERROR(INDEX('Annex 2 EHV charges'!$D$11:$D$302, MATCH(0, IF(ISBLANK('Annex 2 EHV charges'!$D$11:$D$302),1, COUNTIF(A$4:$A69, 'Annex 2 EHV charges'!$D$11:$D$302)), 0)),"")</f>
        <v>447</v>
      </c>
      <c r="B70" s="153">
        <f>IF($A70="","",VLOOKUP($A70,'Annex 2 EHV charges'!$D:$O,2,0))</f>
        <v>447</v>
      </c>
      <c r="C70" s="154">
        <f>IF($A70="","",VLOOKUP($A70,'Annex 2 EHV charges'!$D:$O,3,0))</f>
        <v>2200042582455</v>
      </c>
      <c r="D70" s="153" t="str">
        <f>IF($A70="","",VLOOKUP($A70,'Annex 2 EHV charges'!$D:$O,4,0))</f>
        <v>Red Hill Farm</v>
      </c>
      <c r="E70" s="158" t="str">
        <f>IFERROR(IF(VLOOKUP($A70,'Annex 2 EHV charges'!$D:$O,9,FALSE)=0,"",VLOOKUP($A70,'Annex 2 EHV charges'!$D:$O,9,FALSE)),"")</f>
        <v/>
      </c>
      <c r="F70" s="159">
        <f>IFERROR(IF(VLOOKUP($A70,'Annex 2 EHV charges'!$D:$O,10,FALSE)=0,"",VLOOKUP($A70,'Annex 2 EHV charges'!$D:$O,10,FALSE)),"")</f>
        <v>630.12</v>
      </c>
      <c r="G70" s="160">
        <f>IFERROR(IF(VLOOKUP($A70,'Annex 2 EHV charges'!$D:$O,11,FALSE)=0,"",VLOOKUP($A70,'Annex 2 EHV charges'!$D:$O,11,FALSE)),"")</f>
        <v>0.05</v>
      </c>
      <c r="H70" s="160">
        <f>IFERROR(IF(VLOOKUP($A70,'Annex 2 EHV charges'!$D:$O,12,FALSE)=0,"",VLOOKUP($A70,'Annex 2 EHV charges'!$D:$O,12,FALSE)),"")</f>
        <v>0.05</v>
      </c>
    </row>
    <row r="71" spans="1:8" x14ac:dyDescent="0.2">
      <c r="A71" s="154">
        <f t="array" ref="A71">IFERROR(INDEX('Annex 2 EHV charges'!$D$11:$D$302, MATCH(0, IF(ISBLANK('Annex 2 EHV charges'!$D$11:$D$302),1, COUNTIF(A$4:$A70, 'Annex 2 EHV charges'!$D$11:$D$302)), 0)),"")</f>
        <v>446</v>
      </c>
      <c r="B71" s="153">
        <f>IF($A71="","",VLOOKUP($A71,'Annex 2 EHV charges'!$D:$O,2,0))</f>
        <v>446</v>
      </c>
      <c r="C71" s="154">
        <f>IF($A71="","",VLOOKUP($A71,'Annex 2 EHV charges'!$D:$O,3,0))</f>
        <v>2200042574231</v>
      </c>
      <c r="D71" s="153" t="str">
        <f>IF($A71="","",VLOOKUP($A71,'Annex 2 EHV charges'!$D:$O,4,0))</f>
        <v>Chelwood</v>
      </c>
      <c r="E71" s="158" t="str">
        <f>IFERROR(IF(VLOOKUP($A71,'Annex 2 EHV charges'!$D:$O,9,FALSE)=0,"",VLOOKUP($A71,'Annex 2 EHV charges'!$D:$O,9,FALSE)),"")</f>
        <v/>
      </c>
      <c r="F71" s="159">
        <f>IFERROR(IF(VLOOKUP($A71,'Annex 2 EHV charges'!$D:$O,10,FALSE)=0,"",VLOOKUP($A71,'Annex 2 EHV charges'!$D:$O,10,FALSE)),"")</f>
        <v>901.31</v>
      </c>
      <c r="G71" s="160">
        <f>IFERROR(IF(VLOOKUP($A71,'Annex 2 EHV charges'!$D:$O,11,FALSE)=0,"",VLOOKUP($A71,'Annex 2 EHV charges'!$D:$O,11,FALSE)),"")</f>
        <v>0.05</v>
      </c>
      <c r="H71" s="160">
        <f>IFERROR(IF(VLOOKUP($A71,'Annex 2 EHV charges'!$D:$O,12,FALSE)=0,"",VLOOKUP($A71,'Annex 2 EHV charges'!$D:$O,12,FALSE)),"")</f>
        <v>0.05</v>
      </c>
    </row>
    <row r="72" spans="1:8" x14ac:dyDescent="0.2">
      <c r="A72" s="154">
        <f t="array" ref="A72">IFERROR(INDEX('Annex 2 EHV charges'!$D$11:$D$302, MATCH(0, IF(ISBLANK('Annex 2 EHV charges'!$D$11:$D$302),1, COUNTIF(A$4:$A71, 'Annex 2 EHV charges'!$D$11:$D$302)), 0)),"")</f>
        <v>448</v>
      </c>
      <c r="B72" s="153">
        <f>IF($A72="","",VLOOKUP($A72,'Annex 2 EHV charges'!$D:$O,2,0))</f>
        <v>448</v>
      </c>
      <c r="C72" s="154">
        <f>IF($A72="","",VLOOKUP($A72,'Annex 2 EHV charges'!$D:$O,3,0))</f>
        <v>2200042592922</v>
      </c>
      <c r="D72" s="153" t="str">
        <f>IF($A72="","",VLOOKUP($A72,'Annex 2 EHV charges'!$D:$O,4,0))</f>
        <v>West Carclaze1</v>
      </c>
      <c r="E72" s="158" t="str">
        <f>IFERROR(IF(VLOOKUP($A72,'Annex 2 EHV charges'!$D:$O,9,FALSE)=0,"",VLOOKUP($A72,'Annex 2 EHV charges'!$D:$O,9,FALSE)),"")</f>
        <v/>
      </c>
      <c r="F72" s="159">
        <f>IFERROR(IF(VLOOKUP($A72,'Annex 2 EHV charges'!$D:$O,10,FALSE)=0,"",VLOOKUP($A72,'Annex 2 EHV charges'!$D:$O,10,FALSE)),"")</f>
        <v>676.94</v>
      </c>
      <c r="G72" s="160">
        <f>IFERROR(IF(VLOOKUP($A72,'Annex 2 EHV charges'!$D:$O,11,FALSE)=0,"",VLOOKUP($A72,'Annex 2 EHV charges'!$D:$O,11,FALSE)),"")</f>
        <v>0.05</v>
      </c>
      <c r="H72" s="160">
        <f>IFERROR(IF(VLOOKUP($A72,'Annex 2 EHV charges'!$D:$O,12,FALSE)=0,"",VLOOKUP($A72,'Annex 2 EHV charges'!$D:$O,12,FALSE)),"")</f>
        <v>0.05</v>
      </c>
    </row>
    <row r="73" spans="1:8" x14ac:dyDescent="0.2">
      <c r="A73" s="154">
        <f t="array" ref="A73">IFERROR(INDEX('Annex 2 EHV charges'!$D$11:$D$302, MATCH(0, IF(ISBLANK('Annex 2 EHV charges'!$D$11:$D$302),1, COUNTIF(A$4:$A72, 'Annex 2 EHV charges'!$D$11:$D$302)), 0)),"")</f>
        <v>449</v>
      </c>
      <c r="B73" s="153">
        <f>IF($A73="","",VLOOKUP($A73,'Annex 2 EHV charges'!$D:$O,2,0))</f>
        <v>449</v>
      </c>
      <c r="C73" s="154">
        <f>IF($A73="","",VLOOKUP($A73,'Annex 2 EHV charges'!$D:$O,3,0))</f>
        <v>2200042592940</v>
      </c>
      <c r="D73" s="153" t="str">
        <f>IF($A73="","",VLOOKUP($A73,'Annex 2 EHV charges'!$D:$O,4,0))</f>
        <v>West Carclaze2</v>
      </c>
      <c r="E73" s="158" t="str">
        <f>IFERROR(IF(VLOOKUP($A73,'Annex 2 EHV charges'!$D:$O,9,FALSE)=0,"",VLOOKUP($A73,'Annex 2 EHV charges'!$D:$O,9,FALSE)),"")</f>
        <v/>
      </c>
      <c r="F73" s="159">
        <f>IFERROR(IF(VLOOKUP($A73,'Annex 2 EHV charges'!$D:$O,10,FALSE)=0,"",VLOOKUP($A73,'Annex 2 EHV charges'!$D:$O,10,FALSE)),"")</f>
        <v>676.94</v>
      </c>
      <c r="G73" s="160">
        <f>IFERROR(IF(VLOOKUP($A73,'Annex 2 EHV charges'!$D:$O,11,FALSE)=0,"",VLOOKUP($A73,'Annex 2 EHV charges'!$D:$O,11,FALSE)),"")</f>
        <v>0.05</v>
      </c>
      <c r="H73" s="160">
        <f>IFERROR(IF(VLOOKUP($A73,'Annex 2 EHV charges'!$D:$O,12,FALSE)=0,"",VLOOKUP($A73,'Annex 2 EHV charges'!$D:$O,12,FALSE)),"")</f>
        <v>0.05</v>
      </c>
    </row>
    <row r="74" spans="1:8" x14ac:dyDescent="0.2">
      <c r="A74" s="154">
        <f t="array" ref="A74">IFERROR(INDEX('Annex 2 EHV charges'!$D$11:$D$302, MATCH(0, IF(ISBLANK('Annex 2 EHV charges'!$D$11:$D$302),1, COUNTIF(A$4:$A73, 'Annex 2 EHV charges'!$D$11:$D$302)), 0)),"")</f>
        <v>450</v>
      </c>
      <c r="B74" s="153">
        <f>IF($A74="","",VLOOKUP($A74,'Annex 2 EHV charges'!$D:$O,2,0))</f>
        <v>450</v>
      </c>
      <c r="C74" s="154">
        <f>IF($A74="","",VLOOKUP($A74,'Annex 2 EHV charges'!$D:$O,3,0))</f>
        <v>2200042495670</v>
      </c>
      <c r="D74" s="153" t="str">
        <f>IF($A74="","",VLOOKUP($A74,'Annex 2 EHV charges'!$D:$O,4,0))</f>
        <v>Northmoor (embd) PV</v>
      </c>
      <c r="E74" s="158" t="str">
        <f>IFERROR(IF(VLOOKUP($A74,'Annex 2 EHV charges'!$D:$O,9,FALSE)=0,"",VLOOKUP($A74,'Annex 2 EHV charges'!$D:$O,9,FALSE)),"")</f>
        <v/>
      </c>
      <c r="F74" s="159">
        <f>IFERROR(IF(VLOOKUP($A74,'Annex 2 EHV charges'!$D:$O,10,FALSE)=0,"",VLOOKUP($A74,'Annex 2 EHV charges'!$D:$O,10,FALSE)),"")</f>
        <v>347.39</v>
      </c>
      <c r="G74" s="160">
        <f>IFERROR(IF(VLOOKUP($A74,'Annex 2 EHV charges'!$D:$O,11,FALSE)=0,"",VLOOKUP($A74,'Annex 2 EHV charges'!$D:$O,11,FALSE)),"")</f>
        <v>0.05</v>
      </c>
      <c r="H74" s="160">
        <f>IFERROR(IF(VLOOKUP($A74,'Annex 2 EHV charges'!$D:$O,12,FALSE)=0,"",VLOOKUP($A74,'Annex 2 EHV charges'!$D:$O,12,FALSE)),"")</f>
        <v>0.05</v>
      </c>
    </row>
    <row r="75" spans="1:8" x14ac:dyDescent="0.2">
      <c r="A75" s="154">
        <f t="array" ref="A75">IFERROR(INDEX('Annex 2 EHV charges'!$D$11:$D$302, MATCH(0, IF(ISBLANK('Annex 2 EHV charges'!$D$11:$D$302),1, COUNTIF(A$4:$A74, 'Annex 2 EHV charges'!$D$11:$D$302)), 0)),"")</f>
        <v>451</v>
      </c>
      <c r="B75" s="153">
        <f>IF($A75="","",VLOOKUP($A75,'Annex 2 EHV charges'!$D:$O,2,0))</f>
        <v>451</v>
      </c>
      <c r="C75" s="154">
        <f>IF($A75="","",VLOOKUP($A75,'Annex 2 EHV charges'!$D:$O,3,0))</f>
        <v>2200042540678</v>
      </c>
      <c r="D75" s="153" t="str">
        <f>IF($A75="","",VLOOKUP($A75,'Annex 2 EHV charges'!$D:$O,4,0))</f>
        <v>Nmoor Little Tinney WF</v>
      </c>
      <c r="E75" s="158" t="str">
        <f>IFERROR(IF(VLOOKUP($A75,'Annex 2 EHV charges'!$D:$O,9,FALSE)=0,"",VLOOKUP($A75,'Annex 2 EHV charges'!$D:$O,9,FALSE)),"")</f>
        <v/>
      </c>
      <c r="F75" s="159">
        <f>IFERROR(IF(VLOOKUP($A75,'Annex 2 EHV charges'!$D:$O,10,FALSE)=0,"",VLOOKUP($A75,'Annex 2 EHV charges'!$D:$O,10,FALSE)),"")</f>
        <v>37.96</v>
      </c>
      <c r="G75" s="160">
        <f>IFERROR(IF(VLOOKUP($A75,'Annex 2 EHV charges'!$D:$O,11,FALSE)=0,"",VLOOKUP($A75,'Annex 2 EHV charges'!$D:$O,11,FALSE)),"")</f>
        <v>0.05</v>
      </c>
      <c r="H75" s="160">
        <f>IFERROR(IF(VLOOKUP($A75,'Annex 2 EHV charges'!$D:$O,12,FALSE)=0,"",VLOOKUP($A75,'Annex 2 EHV charges'!$D:$O,12,FALSE)),"")</f>
        <v>0.05</v>
      </c>
    </row>
    <row r="76" spans="1:8" x14ac:dyDescent="0.2">
      <c r="A76" s="154">
        <f t="array" ref="A76">IFERROR(INDEX('Annex 2 EHV charges'!$D$11:$D$302, MATCH(0, IF(ISBLANK('Annex 2 EHV charges'!$D$11:$D$302),1, COUNTIF(A$4:$A75, 'Annex 2 EHV charges'!$D$11:$D$302)), 0)),"")</f>
        <v>452</v>
      </c>
      <c r="B76" s="153">
        <f>IF($A76="","",VLOOKUP($A76,'Annex 2 EHV charges'!$D:$O,2,0))</f>
        <v>452</v>
      </c>
      <c r="C76" s="154">
        <f>IF($A76="","",VLOOKUP($A76,'Annex 2 EHV charges'!$D:$O,3,0))</f>
        <v>2200042540710</v>
      </c>
      <c r="D76" s="153" t="str">
        <f>IF($A76="","",VLOOKUP($A76,'Annex 2 EHV charges'!$D:$O,4,0))</f>
        <v>Nmoor Little Balsdon WF</v>
      </c>
      <c r="E76" s="158" t="str">
        <f>IFERROR(IF(VLOOKUP($A76,'Annex 2 EHV charges'!$D:$O,9,FALSE)=0,"",VLOOKUP($A76,'Annex 2 EHV charges'!$D:$O,9,FALSE)),"")</f>
        <v/>
      </c>
      <c r="F76" s="159">
        <f>IFERROR(IF(VLOOKUP($A76,'Annex 2 EHV charges'!$D:$O,10,FALSE)=0,"",VLOOKUP($A76,'Annex 2 EHV charges'!$D:$O,10,FALSE)),"")</f>
        <v>37.15</v>
      </c>
      <c r="G76" s="160">
        <f>IFERROR(IF(VLOOKUP($A76,'Annex 2 EHV charges'!$D:$O,11,FALSE)=0,"",VLOOKUP($A76,'Annex 2 EHV charges'!$D:$O,11,FALSE)),"")</f>
        <v>0.05</v>
      </c>
      <c r="H76" s="160">
        <f>IFERROR(IF(VLOOKUP($A76,'Annex 2 EHV charges'!$D:$O,12,FALSE)=0,"",VLOOKUP($A76,'Annex 2 EHV charges'!$D:$O,12,FALSE)),"")</f>
        <v>0.05</v>
      </c>
    </row>
    <row r="77" spans="1:8" x14ac:dyDescent="0.2">
      <c r="A77" s="154">
        <f t="array" ref="A77">IFERROR(INDEX('Annex 2 EHV charges'!$D$11:$D$302, MATCH(0, IF(ISBLANK('Annex 2 EHV charges'!$D$11:$D$302),1, COUNTIF(A$4:$A76, 'Annex 2 EHV charges'!$D$11:$D$302)), 0)),"")</f>
        <v>453</v>
      </c>
      <c r="B77" s="153">
        <f>IF($A77="","",VLOOKUP($A77,'Annex 2 EHV charges'!$D:$O,2,0))</f>
        <v>453</v>
      </c>
      <c r="C77" s="154">
        <f>IF($A77="","",VLOOKUP($A77,'Annex 2 EHV charges'!$D:$O,3,0))</f>
        <v>2200042598144</v>
      </c>
      <c r="D77" s="153" t="str">
        <f>IF($A77="","",VLOOKUP($A77,'Annex 2 EHV charges'!$D:$O,4,0))</f>
        <v>Nmoor Hornacott PV</v>
      </c>
      <c r="E77" s="158" t="str">
        <f>IFERROR(IF(VLOOKUP($A77,'Annex 2 EHV charges'!$D:$O,9,FALSE)=0,"",VLOOKUP($A77,'Annex 2 EHV charges'!$D:$O,9,FALSE)),"")</f>
        <v/>
      </c>
      <c r="F77" s="159">
        <f>IFERROR(IF(VLOOKUP($A77,'Annex 2 EHV charges'!$D:$O,10,FALSE)=0,"",VLOOKUP($A77,'Annex 2 EHV charges'!$D:$O,10,FALSE)),"")</f>
        <v>347.39</v>
      </c>
      <c r="G77" s="160">
        <f>IFERROR(IF(VLOOKUP($A77,'Annex 2 EHV charges'!$D:$O,11,FALSE)=0,"",VLOOKUP($A77,'Annex 2 EHV charges'!$D:$O,11,FALSE)),"")</f>
        <v>0.05</v>
      </c>
      <c r="H77" s="160">
        <f>IFERROR(IF(VLOOKUP($A77,'Annex 2 EHV charges'!$D:$O,12,FALSE)=0,"",VLOOKUP($A77,'Annex 2 EHV charges'!$D:$O,12,FALSE)),"")</f>
        <v>0.05</v>
      </c>
    </row>
    <row r="78" spans="1:8" x14ac:dyDescent="0.2">
      <c r="A78" s="154">
        <f t="array" ref="A78">IFERROR(INDEX('Annex 2 EHV charges'!$D$11:$D$302, MATCH(0, IF(ISBLANK('Annex 2 EHV charges'!$D$11:$D$302),1, COUNTIF(A$4:$A77, 'Annex 2 EHV charges'!$D$11:$D$302)), 0)),"")</f>
        <v>454</v>
      </c>
      <c r="B78" s="153">
        <f>IF($A78="","",VLOOKUP($A78,'Annex 2 EHV charges'!$D:$O,2,0))</f>
        <v>454</v>
      </c>
      <c r="C78" s="154">
        <f>IF($A78="","",VLOOKUP($A78,'Annex 2 EHV charges'!$D:$O,3,0))</f>
        <v>2200042601355</v>
      </c>
      <c r="D78" s="153" t="str">
        <f>IF($A78="","",VLOOKUP($A78,'Annex 2 EHV charges'!$D:$O,4,0))</f>
        <v>Oakham Farm</v>
      </c>
      <c r="E78" s="158" t="str">
        <f>IFERROR(IF(VLOOKUP($A78,'Annex 2 EHV charges'!$D:$O,9,FALSE)=0,"",VLOOKUP($A78,'Annex 2 EHV charges'!$D:$O,9,FALSE)),"")</f>
        <v/>
      </c>
      <c r="F78" s="159">
        <f>IFERROR(IF(VLOOKUP($A78,'Annex 2 EHV charges'!$D:$O,10,FALSE)=0,"",VLOOKUP($A78,'Annex 2 EHV charges'!$D:$O,10,FALSE)),"")</f>
        <v>585.41999999999996</v>
      </c>
      <c r="G78" s="160">
        <f>IFERROR(IF(VLOOKUP($A78,'Annex 2 EHV charges'!$D:$O,11,FALSE)=0,"",VLOOKUP($A78,'Annex 2 EHV charges'!$D:$O,11,FALSE)),"")</f>
        <v>0.05</v>
      </c>
      <c r="H78" s="160">
        <f>IFERROR(IF(VLOOKUP($A78,'Annex 2 EHV charges'!$D:$O,12,FALSE)=0,"",VLOOKUP($A78,'Annex 2 EHV charges'!$D:$O,12,FALSE)),"")</f>
        <v>0.05</v>
      </c>
    </row>
    <row r="79" spans="1:8" x14ac:dyDescent="0.2">
      <c r="A79" s="154">
        <f t="array" ref="A79">IFERROR(INDEX('Annex 2 EHV charges'!$D$11:$D$302, MATCH(0, IF(ISBLANK('Annex 2 EHV charges'!$D$11:$D$302),1, COUNTIF(A$4:$A78, 'Annex 2 EHV charges'!$D$11:$D$302)), 0)),"")</f>
        <v>455</v>
      </c>
      <c r="B79" s="153">
        <f>IF($A79="","",VLOOKUP($A79,'Annex 2 EHV charges'!$D:$O,2,0))</f>
        <v>455</v>
      </c>
      <c r="C79" s="154">
        <f>IF($A79="","",VLOOKUP($A79,'Annex 2 EHV charges'!$D:$O,3,0))</f>
        <v>2200042603246</v>
      </c>
      <c r="D79" s="153" t="str">
        <f>IF($A79="","",VLOOKUP($A79,'Annex 2 EHV charges'!$D:$O,4,0))</f>
        <v>Carnemough Farm</v>
      </c>
      <c r="E79" s="158" t="str">
        <f>IFERROR(IF(VLOOKUP($A79,'Annex 2 EHV charges'!$D:$O,9,FALSE)=0,"",VLOOKUP($A79,'Annex 2 EHV charges'!$D:$O,9,FALSE)),"")</f>
        <v/>
      </c>
      <c r="F79" s="159">
        <f>IFERROR(IF(VLOOKUP($A79,'Annex 2 EHV charges'!$D:$O,10,FALSE)=0,"",VLOOKUP($A79,'Annex 2 EHV charges'!$D:$O,10,FALSE)),"")</f>
        <v>1209.42</v>
      </c>
      <c r="G79" s="160">
        <f>IFERROR(IF(VLOOKUP($A79,'Annex 2 EHV charges'!$D:$O,11,FALSE)=0,"",VLOOKUP($A79,'Annex 2 EHV charges'!$D:$O,11,FALSE)),"")</f>
        <v>0.05</v>
      </c>
      <c r="H79" s="160">
        <f>IFERROR(IF(VLOOKUP($A79,'Annex 2 EHV charges'!$D:$O,12,FALSE)=0,"",VLOOKUP($A79,'Annex 2 EHV charges'!$D:$O,12,FALSE)),"")</f>
        <v>0.05</v>
      </c>
    </row>
    <row r="80" spans="1:8" x14ac:dyDescent="0.2">
      <c r="A80" s="154">
        <f t="array" ref="A80">IFERROR(INDEX('Annex 2 EHV charges'!$D$11:$D$302, MATCH(0, IF(ISBLANK('Annex 2 EHV charges'!$D$11:$D$302),1, COUNTIF(A$4:$A79, 'Annex 2 EHV charges'!$D$11:$D$302)), 0)),"")</f>
        <v>456</v>
      </c>
      <c r="B80" s="153">
        <f>IF($A80="","",VLOOKUP($A80,'Annex 2 EHV charges'!$D:$O,2,0))</f>
        <v>456</v>
      </c>
      <c r="C80" s="154">
        <f>IF($A80="","",VLOOKUP($A80,'Annex 2 EHV charges'!$D:$O,3,0))</f>
        <v>2200042689261</v>
      </c>
      <c r="D80" s="153" t="str">
        <f>IF($A80="","",VLOOKUP($A80,'Annex 2 EHV charges'!$D:$O,4,0))</f>
        <v>Ashwater WT Site 1</v>
      </c>
      <c r="E80" s="158" t="str">
        <f>IFERROR(IF(VLOOKUP($A80,'Annex 2 EHV charges'!$D:$O,9,FALSE)=0,"",VLOOKUP($A80,'Annex 2 EHV charges'!$D:$O,9,FALSE)),"")</f>
        <v/>
      </c>
      <c r="F80" s="159">
        <f>IFERROR(IF(VLOOKUP($A80,'Annex 2 EHV charges'!$D:$O,10,FALSE)=0,"",VLOOKUP($A80,'Annex 2 EHV charges'!$D:$O,10,FALSE)),"")</f>
        <v>30.16</v>
      </c>
      <c r="G80" s="160">
        <f>IFERROR(IF(VLOOKUP($A80,'Annex 2 EHV charges'!$D:$O,11,FALSE)=0,"",VLOOKUP($A80,'Annex 2 EHV charges'!$D:$O,11,FALSE)),"")</f>
        <v>0.05</v>
      </c>
      <c r="H80" s="160">
        <f>IFERROR(IF(VLOOKUP($A80,'Annex 2 EHV charges'!$D:$O,12,FALSE)=0,"",VLOOKUP($A80,'Annex 2 EHV charges'!$D:$O,12,FALSE)),"")</f>
        <v>0.05</v>
      </c>
    </row>
    <row r="81" spans="1:8" x14ac:dyDescent="0.2">
      <c r="A81" s="154">
        <f t="array" ref="A81">IFERROR(INDEX('Annex 2 EHV charges'!$D$11:$D$302, MATCH(0, IF(ISBLANK('Annex 2 EHV charges'!$D$11:$D$302),1, COUNTIF(A$4:$A80, 'Annex 2 EHV charges'!$D$11:$D$302)), 0)),"")</f>
        <v>457</v>
      </c>
      <c r="B81" s="153">
        <f>IF($A81="","",VLOOKUP($A81,'Annex 2 EHV charges'!$D:$O,2,0))</f>
        <v>457</v>
      </c>
      <c r="C81" s="154">
        <f>IF($A81="","",VLOOKUP($A81,'Annex 2 EHV charges'!$D:$O,3,0))</f>
        <v>2200042614113</v>
      </c>
      <c r="D81" s="153" t="str">
        <f>IF($A81="","",VLOOKUP($A81,'Annex 2 EHV charges'!$D:$O,4,0))</f>
        <v>Makro Exeter</v>
      </c>
      <c r="E81" s="158">
        <f>IFERROR(IF(VLOOKUP($A81,'Annex 2 EHV charges'!$D:$O,9,FALSE)=0,"",VLOOKUP($A81,'Annex 2 EHV charges'!$D:$O,9,FALSE)),"")</f>
        <v>-3.0379999999999998</v>
      </c>
      <c r="F81" s="159">
        <f>IFERROR(IF(VLOOKUP($A81,'Annex 2 EHV charges'!$D:$O,10,FALSE)=0,"",VLOOKUP($A81,'Annex 2 EHV charges'!$D:$O,10,FALSE)),"")</f>
        <v>1323.78</v>
      </c>
      <c r="G81" s="160">
        <f>IFERROR(IF(VLOOKUP($A81,'Annex 2 EHV charges'!$D:$O,11,FALSE)=0,"",VLOOKUP($A81,'Annex 2 EHV charges'!$D:$O,11,FALSE)),"")</f>
        <v>0.05</v>
      </c>
      <c r="H81" s="160">
        <f>IFERROR(IF(VLOOKUP($A81,'Annex 2 EHV charges'!$D:$O,12,FALSE)=0,"",VLOOKUP($A81,'Annex 2 EHV charges'!$D:$O,12,FALSE)),"")</f>
        <v>0.05</v>
      </c>
    </row>
    <row r="82" spans="1:8" x14ac:dyDescent="0.2">
      <c r="A82" s="154">
        <f t="array" ref="A82">IFERROR(INDEX('Annex 2 EHV charges'!$D$11:$D$302, MATCH(0, IF(ISBLANK('Annex 2 EHV charges'!$D$11:$D$302),1, COUNTIF(A$4:$A81, 'Annex 2 EHV charges'!$D$11:$D$302)), 0)),"")</f>
        <v>458</v>
      </c>
      <c r="B82" s="153">
        <f>IF($A82="","",VLOOKUP($A82,'Annex 2 EHV charges'!$D:$O,2,0))</f>
        <v>458</v>
      </c>
      <c r="C82" s="154">
        <f>IF($A82="","",VLOOKUP($A82,'Annex 2 EHV charges'!$D:$O,3,0))</f>
        <v>2200042620171</v>
      </c>
      <c r="D82" s="153" t="str">
        <f>IF($A82="","",VLOOKUP($A82,'Annex 2 EHV charges'!$D:$O,4,0))</f>
        <v>Great Houndbeare 2</v>
      </c>
      <c r="E82" s="158" t="str">
        <f>IFERROR(IF(VLOOKUP($A82,'Annex 2 EHV charges'!$D:$O,9,FALSE)=0,"",VLOOKUP($A82,'Annex 2 EHV charges'!$D:$O,9,FALSE)),"")</f>
        <v/>
      </c>
      <c r="F82" s="159">
        <f>IFERROR(IF(VLOOKUP($A82,'Annex 2 EHV charges'!$D:$O,10,FALSE)=0,"",VLOOKUP($A82,'Annex 2 EHV charges'!$D:$O,10,FALSE)),"")</f>
        <v>1530.51</v>
      </c>
      <c r="G82" s="160">
        <f>IFERROR(IF(VLOOKUP($A82,'Annex 2 EHV charges'!$D:$O,11,FALSE)=0,"",VLOOKUP($A82,'Annex 2 EHV charges'!$D:$O,11,FALSE)),"")</f>
        <v>0.05</v>
      </c>
      <c r="H82" s="160">
        <f>IFERROR(IF(VLOOKUP($A82,'Annex 2 EHV charges'!$D:$O,12,FALSE)=0,"",VLOOKUP($A82,'Annex 2 EHV charges'!$D:$O,12,FALSE)),"")</f>
        <v>0.05</v>
      </c>
    </row>
    <row r="83" spans="1:8" x14ac:dyDescent="0.2">
      <c r="A83" s="154">
        <f t="array" ref="A83">IFERROR(INDEX('Annex 2 EHV charges'!$D$11:$D$302, MATCH(0, IF(ISBLANK('Annex 2 EHV charges'!$D$11:$D$302),1, COUNTIF(A$4:$A82, 'Annex 2 EHV charges'!$D$11:$D$302)), 0)),"")</f>
        <v>459</v>
      </c>
      <c r="B83" s="153">
        <f>IF($A83="","",VLOOKUP($A83,'Annex 2 EHV charges'!$D:$O,2,0))</f>
        <v>459</v>
      </c>
      <c r="C83" s="154">
        <f>IF($A83="","",VLOOKUP($A83,'Annex 2 EHV charges'!$D:$O,3,0))</f>
        <v>2200042620214</v>
      </c>
      <c r="D83" s="153" t="str">
        <f>IF($A83="","",VLOOKUP($A83,'Annex 2 EHV charges'!$D:$O,4,0))</f>
        <v>Withy Drove</v>
      </c>
      <c r="E83" s="158" t="str">
        <f>IFERROR(IF(VLOOKUP($A83,'Annex 2 EHV charges'!$D:$O,9,FALSE)=0,"",VLOOKUP($A83,'Annex 2 EHV charges'!$D:$O,9,FALSE)),"")</f>
        <v/>
      </c>
      <c r="F83" s="159">
        <f>IFERROR(IF(VLOOKUP($A83,'Annex 2 EHV charges'!$D:$O,10,FALSE)=0,"",VLOOKUP($A83,'Annex 2 EHV charges'!$D:$O,10,FALSE)),"")</f>
        <v>1301.68</v>
      </c>
      <c r="G83" s="160">
        <f>IFERROR(IF(VLOOKUP($A83,'Annex 2 EHV charges'!$D:$O,11,FALSE)=0,"",VLOOKUP($A83,'Annex 2 EHV charges'!$D:$O,11,FALSE)),"")</f>
        <v>0.05</v>
      </c>
      <c r="H83" s="160">
        <f>IFERROR(IF(VLOOKUP($A83,'Annex 2 EHV charges'!$D:$O,12,FALSE)=0,"",VLOOKUP($A83,'Annex 2 EHV charges'!$D:$O,12,FALSE)),"")</f>
        <v>0.05</v>
      </c>
    </row>
    <row r="84" spans="1:8" x14ac:dyDescent="0.2">
      <c r="A84" s="154">
        <f t="array" ref="A84">IFERROR(INDEX('Annex 2 EHV charges'!$D$11:$D$302, MATCH(0, IF(ISBLANK('Annex 2 EHV charges'!$D$11:$D$302),1, COUNTIF(A$4:$A83, 'Annex 2 EHV charges'!$D$11:$D$302)), 0)),"")</f>
        <v>461</v>
      </c>
      <c r="B84" s="153">
        <f>IF($A84="","",VLOOKUP($A84,'Annex 2 EHV charges'!$D:$O,2,0))</f>
        <v>461</v>
      </c>
      <c r="C84" s="154">
        <f>IF($A84="","",VLOOKUP($A84,'Annex 2 EHV charges'!$D:$O,3,0))</f>
        <v>2200042620260</v>
      </c>
      <c r="D84" s="153" t="str">
        <f>IF($A84="","",VLOOKUP($A84,'Annex 2 EHV charges'!$D:$O,4,0))</f>
        <v>Fitzwarren (Montys) Farm</v>
      </c>
      <c r="E84" s="158" t="str">
        <f>IFERROR(IF(VLOOKUP($A84,'Annex 2 EHV charges'!$D:$O,9,FALSE)=0,"",VLOOKUP($A84,'Annex 2 EHV charges'!$D:$O,9,FALSE)),"")</f>
        <v/>
      </c>
      <c r="F84" s="159">
        <f>IFERROR(IF(VLOOKUP($A84,'Annex 2 EHV charges'!$D:$O,10,FALSE)=0,"",VLOOKUP($A84,'Annex 2 EHV charges'!$D:$O,10,FALSE)),"")</f>
        <v>1054.55</v>
      </c>
      <c r="G84" s="160">
        <f>IFERROR(IF(VLOOKUP($A84,'Annex 2 EHV charges'!$D:$O,11,FALSE)=0,"",VLOOKUP($A84,'Annex 2 EHV charges'!$D:$O,11,FALSE)),"")</f>
        <v>0.05</v>
      </c>
      <c r="H84" s="160">
        <f>IFERROR(IF(VLOOKUP($A84,'Annex 2 EHV charges'!$D:$O,12,FALSE)=0,"",VLOOKUP($A84,'Annex 2 EHV charges'!$D:$O,12,FALSE)),"")</f>
        <v>0.05</v>
      </c>
    </row>
    <row r="85" spans="1:8" x14ac:dyDescent="0.2">
      <c r="A85" s="154">
        <f t="array" ref="A85">IFERROR(INDEX('Annex 2 EHV charges'!$D$11:$D$302, MATCH(0, IF(ISBLANK('Annex 2 EHV charges'!$D$11:$D$302),1, COUNTIF(A$4:$A84, 'Annex 2 EHV charges'!$D$11:$D$302)), 0)),"")</f>
        <v>463</v>
      </c>
      <c r="B85" s="153">
        <f>IF($A85="","",VLOOKUP($A85,'Annex 2 EHV charges'!$D:$O,2,0))</f>
        <v>463</v>
      </c>
      <c r="C85" s="154">
        <f>IF($A85="","",VLOOKUP($A85,'Annex 2 EHV charges'!$D:$O,3,0))</f>
        <v>2200042622044</v>
      </c>
      <c r="D85" s="153" t="str">
        <f>IF($A85="","",VLOOKUP($A85,'Annex 2 EHV charges'!$D:$O,4,0))</f>
        <v>Dunsland Cross WF</v>
      </c>
      <c r="E85" s="158" t="str">
        <f>IFERROR(IF(VLOOKUP($A85,'Annex 2 EHV charges'!$D:$O,9,FALSE)=0,"",VLOOKUP($A85,'Annex 2 EHV charges'!$D:$O,9,FALSE)),"")</f>
        <v/>
      </c>
      <c r="F85" s="159">
        <f>IFERROR(IF(VLOOKUP($A85,'Annex 2 EHV charges'!$D:$O,10,FALSE)=0,"",VLOOKUP($A85,'Annex 2 EHV charges'!$D:$O,10,FALSE)),"")</f>
        <v>599.23</v>
      </c>
      <c r="G85" s="160">
        <f>IFERROR(IF(VLOOKUP($A85,'Annex 2 EHV charges'!$D:$O,11,FALSE)=0,"",VLOOKUP($A85,'Annex 2 EHV charges'!$D:$O,11,FALSE)),"")</f>
        <v>0.05</v>
      </c>
      <c r="H85" s="160">
        <f>IFERROR(IF(VLOOKUP($A85,'Annex 2 EHV charges'!$D:$O,12,FALSE)=0,"",VLOOKUP($A85,'Annex 2 EHV charges'!$D:$O,12,FALSE)),"")</f>
        <v>0.05</v>
      </c>
    </row>
    <row r="86" spans="1:8" x14ac:dyDescent="0.2">
      <c r="A86" s="154">
        <f t="array" ref="A86">IFERROR(INDEX('Annex 2 EHV charges'!$D$11:$D$302, MATCH(0, IF(ISBLANK('Annex 2 EHV charges'!$D$11:$D$302),1, COUNTIF(A$4:$A85, 'Annex 2 EHV charges'!$D$11:$D$302)), 0)),"")</f>
        <v>464</v>
      </c>
      <c r="B86" s="153">
        <f>IF($A86="","",VLOOKUP($A86,'Annex 2 EHV charges'!$D:$O,2,0))</f>
        <v>464</v>
      </c>
      <c r="C86" s="154">
        <f>IF($A86="","",VLOOKUP($A86,'Annex 2 EHV charges'!$D:$O,3,0))</f>
        <v>2200042626953</v>
      </c>
      <c r="D86" s="153" t="str">
        <f>IF($A86="","",VLOOKUP($A86,'Annex 2 EHV charges'!$D:$O,4,0))</f>
        <v>Trerule Farm</v>
      </c>
      <c r="E86" s="158" t="str">
        <f>IFERROR(IF(VLOOKUP($A86,'Annex 2 EHV charges'!$D:$O,9,FALSE)=0,"",VLOOKUP($A86,'Annex 2 EHV charges'!$D:$O,9,FALSE)),"")</f>
        <v/>
      </c>
      <c r="F86" s="159">
        <f>IFERROR(IF(VLOOKUP($A86,'Annex 2 EHV charges'!$D:$O,10,FALSE)=0,"",VLOOKUP($A86,'Annex 2 EHV charges'!$D:$O,10,FALSE)),"")</f>
        <v>770.3</v>
      </c>
      <c r="G86" s="160">
        <f>IFERROR(IF(VLOOKUP($A86,'Annex 2 EHV charges'!$D:$O,11,FALSE)=0,"",VLOOKUP($A86,'Annex 2 EHV charges'!$D:$O,11,FALSE)),"")</f>
        <v>0.05</v>
      </c>
      <c r="H86" s="160">
        <f>IFERROR(IF(VLOOKUP($A86,'Annex 2 EHV charges'!$D:$O,12,FALSE)=0,"",VLOOKUP($A86,'Annex 2 EHV charges'!$D:$O,12,FALSE)),"")</f>
        <v>0.05</v>
      </c>
    </row>
    <row r="87" spans="1:8" x14ac:dyDescent="0.2">
      <c r="A87" s="154">
        <f t="array" ref="A87">IFERROR(INDEX('Annex 2 EHV charges'!$D$11:$D$302, MATCH(0, IF(ISBLANK('Annex 2 EHV charges'!$D$11:$D$302),1, COUNTIF(A$4:$A86, 'Annex 2 EHV charges'!$D$11:$D$302)), 0)),"")</f>
        <v>465</v>
      </c>
      <c r="B87" s="153">
        <f>IF($A87="","",VLOOKUP($A87,'Annex 2 EHV charges'!$D:$O,2,0))</f>
        <v>465</v>
      </c>
      <c r="C87" s="154">
        <f>IF($A87="","",VLOOKUP($A87,'Annex 2 EHV charges'!$D:$O,3,0))</f>
        <v>2200042627159</v>
      </c>
      <c r="D87" s="153" t="str">
        <f>IF($A87="","",VLOOKUP($A87,'Annex 2 EHV charges'!$D:$O,4,0))</f>
        <v>Nancrossa</v>
      </c>
      <c r="E87" s="158" t="str">
        <f>IFERROR(IF(VLOOKUP($A87,'Annex 2 EHV charges'!$D:$O,9,FALSE)=0,"",VLOOKUP($A87,'Annex 2 EHV charges'!$D:$O,9,FALSE)),"")</f>
        <v/>
      </c>
      <c r="F87" s="159">
        <f>IFERROR(IF(VLOOKUP($A87,'Annex 2 EHV charges'!$D:$O,10,FALSE)=0,"",VLOOKUP($A87,'Annex 2 EHV charges'!$D:$O,10,FALSE)),"")</f>
        <v>471.35</v>
      </c>
      <c r="G87" s="160">
        <f>IFERROR(IF(VLOOKUP($A87,'Annex 2 EHV charges'!$D:$O,11,FALSE)=0,"",VLOOKUP($A87,'Annex 2 EHV charges'!$D:$O,11,FALSE)),"")</f>
        <v>0.05</v>
      </c>
      <c r="H87" s="160">
        <f>IFERROR(IF(VLOOKUP($A87,'Annex 2 EHV charges'!$D:$O,12,FALSE)=0,"",VLOOKUP($A87,'Annex 2 EHV charges'!$D:$O,12,FALSE)),"")</f>
        <v>0.05</v>
      </c>
    </row>
    <row r="88" spans="1:8" x14ac:dyDescent="0.2">
      <c r="A88" s="154">
        <f t="array" ref="A88">IFERROR(INDEX('Annex 2 EHV charges'!$D$11:$D$302, MATCH(0, IF(ISBLANK('Annex 2 EHV charges'!$D$11:$D$302),1, COUNTIF(A$4:$A87, 'Annex 2 EHV charges'!$D$11:$D$302)), 0)),"")</f>
        <v>466</v>
      </c>
      <c r="B88" s="153">
        <f>IF($A88="","",VLOOKUP($A88,'Annex 2 EHV charges'!$D:$O,2,0))</f>
        <v>466</v>
      </c>
      <c r="C88" s="154">
        <f>IF($A88="","",VLOOKUP($A88,'Annex 2 EHV charges'!$D:$O,3,0))</f>
        <v>2200042637894</v>
      </c>
      <c r="D88" s="153" t="str">
        <f>IF($A88="","",VLOOKUP($A88,'Annex 2 EHV charges'!$D:$O,4,0))</f>
        <v>Wick Farm West</v>
      </c>
      <c r="E88" s="158" t="str">
        <f>IFERROR(IF(VLOOKUP($A88,'Annex 2 EHV charges'!$D:$O,9,FALSE)=0,"",VLOOKUP($A88,'Annex 2 EHV charges'!$D:$O,9,FALSE)),"")</f>
        <v/>
      </c>
      <c r="F88" s="159">
        <f>IFERROR(IF(VLOOKUP($A88,'Annex 2 EHV charges'!$D:$O,10,FALSE)=0,"",VLOOKUP($A88,'Annex 2 EHV charges'!$D:$O,10,FALSE)),"")</f>
        <v>405.56</v>
      </c>
      <c r="G88" s="160">
        <f>IFERROR(IF(VLOOKUP($A88,'Annex 2 EHV charges'!$D:$O,11,FALSE)=0,"",VLOOKUP($A88,'Annex 2 EHV charges'!$D:$O,11,FALSE)),"")</f>
        <v>0.05</v>
      </c>
      <c r="H88" s="160">
        <f>IFERROR(IF(VLOOKUP($A88,'Annex 2 EHV charges'!$D:$O,12,FALSE)=0,"",VLOOKUP($A88,'Annex 2 EHV charges'!$D:$O,12,FALSE)),"")</f>
        <v>0.05</v>
      </c>
    </row>
    <row r="89" spans="1:8" x14ac:dyDescent="0.2">
      <c r="A89" s="154">
        <f t="array" ref="A89">IFERROR(INDEX('Annex 2 EHV charges'!$D$11:$D$302, MATCH(0, IF(ISBLANK('Annex 2 EHV charges'!$D$11:$D$302),1, COUNTIF(A$4:$A88, 'Annex 2 EHV charges'!$D$11:$D$302)), 0)),"")</f>
        <v>467</v>
      </c>
      <c r="B89" s="153">
        <f>IF($A89="","",VLOOKUP($A89,'Annex 2 EHV charges'!$D:$O,2,0))</f>
        <v>467</v>
      </c>
      <c r="C89" s="154">
        <f>IF($A89="","",VLOOKUP($A89,'Annex 2 EHV charges'!$D:$O,3,0))</f>
        <v>2200042655537</v>
      </c>
      <c r="D89" s="153" t="str">
        <f>IF($A89="","",VLOOKUP($A89,'Annex 2 EHV charges'!$D:$O,4,0))</f>
        <v>(LWeston ntw) Severn Community PV</v>
      </c>
      <c r="E89" s="158" t="str">
        <f>IFERROR(IF(VLOOKUP($A89,'Annex 2 EHV charges'!$D:$O,9,FALSE)=0,"",VLOOKUP($A89,'Annex 2 EHV charges'!$D:$O,9,FALSE)),"")</f>
        <v/>
      </c>
      <c r="F89" s="159">
        <f>IFERROR(IF(VLOOKUP($A89,'Annex 2 EHV charges'!$D:$O,10,FALSE)=0,"",VLOOKUP($A89,'Annex 2 EHV charges'!$D:$O,10,FALSE)),"")</f>
        <v>502.49</v>
      </c>
      <c r="G89" s="160">
        <f>IFERROR(IF(VLOOKUP($A89,'Annex 2 EHV charges'!$D:$O,11,FALSE)=0,"",VLOOKUP($A89,'Annex 2 EHV charges'!$D:$O,11,FALSE)),"")</f>
        <v>0.05</v>
      </c>
      <c r="H89" s="160">
        <f>IFERROR(IF(VLOOKUP($A89,'Annex 2 EHV charges'!$D:$O,12,FALSE)=0,"",VLOOKUP($A89,'Annex 2 EHV charges'!$D:$O,12,FALSE)),"")</f>
        <v>0.05</v>
      </c>
    </row>
    <row r="90" spans="1:8" x14ac:dyDescent="0.2">
      <c r="A90" s="154">
        <f t="array" ref="A90">IFERROR(INDEX('Annex 2 EHV charges'!$D$11:$D$302, MATCH(0, IF(ISBLANK('Annex 2 EHV charges'!$D$11:$D$302),1, COUNTIF(A$4:$A89, 'Annex 2 EHV charges'!$D$11:$D$302)), 0)),"")</f>
        <v>468</v>
      </c>
      <c r="B90" s="153">
        <f>IF($A90="","",VLOOKUP($A90,'Annex 2 EHV charges'!$D:$O,2,0))</f>
        <v>468</v>
      </c>
      <c r="C90" s="154">
        <f>IF($A90="","",VLOOKUP($A90,'Annex 2 EHV charges'!$D:$O,3,0))</f>
        <v>2200042655555</v>
      </c>
      <c r="D90" s="153" t="str">
        <f>IF($A90="","",VLOOKUP($A90,'Annex 2 EHV charges'!$D:$O,4,0))</f>
        <v>(LWeston ntw) Site 2 PV</v>
      </c>
      <c r="E90" s="158" t="str">
        <f>IFERROR(IF(VLOOKUP($A90,'Annex 2 EHV charges'!$D:$O,9,FALSE)=0,"",VLOOKUP($A90,'Annex 2 EHV charges'!$D:$O,9,FALSE)),"")</f>
        <v/>
      </c>
      <c r="F90" s="159">
        <f>IFERROR(IF(VLOOKUP($A90,'Annex 2 EHV charges'!$D:$O,10,FALSE)=0,"",VLOOKUP($A90,'Annex 2 EHV charges'!$D:$O,10,FALSE)),"")</f>
        <v>641.16</v>
      </c>
      <c r="G90" s="160">
        <f>IFERROR(IF(VLOOKUP($A90,'Annex 2 EHV charges'!$D:$O,11,FALSE)=0,"",VLOOKUP($A90,'Annex 2 EHV charges'!$D:$O,11,FALSE)),"")</f>
        <v>0.05</v>
      </c>
      <c r="H90" s="160">
        <f>IFERROR(IF(VLOOKUP($A90,'Annex 2 EHV charges'!$D:$O,12,FALSE)=0,"",VLOOKUP($A90,'Annex 2 EHV charges'!$D:$O,12,FALSE)),"")</f>
        <v>0.05</v>
      </c>
    </row>
    <row r="91" spans="1:8" x14ac:dyDescent="0.2">
      <c r="A91" s="154">
        <f t="array" ref="A91">IFERROR(INDEX('Annex 2 EHV charges'!$D$11:$D$302, MATCH(0, IF(ISBLANK('Annex 2 EHV charges'!$D$11:$D$302),1, COUNTIF(A$4:$A90, 'Annex 2 EHV charges'!$D$11:$D$302)), 0)),"")</f>
        <v>469</v>
      </c>
      <c r="B91" s="153">
        <f>IF($A91="","",VLOOKUP($A91,'Annex 2 EHV charges'!$D:$O,2,0))</f>
        <v>469</v>
      </c>
      <c r="C91" s="154">
        <f>IF($A91="","",VLOOKUP($A91,'Annex 2 EHV charges'!$D:$O,3,0))</f>
        <v>2200042679608</v>
      </c>
      <c r="D91" s="153" t="str">
        <f>IF($A91="","",VLOOKUP($A91,'Annex 2 EHV charges'!$D:$O,4,0))</f>
        <v>Tamerton Bridge STOR</v>
      </c>
      <c r="E91" s="158">
        <f>IFERROR(IF(VLOOKUP($A91,'Annex 2 EHV charges'!$D:$O,9,FALSE)=0,"",VLOOKUP($A91,'Annex 2 EHV charges'!$D:$O,9,FALSE)),"")</f>
        <v>-0.495</v>
      </c>
      <c r="F91" s="159">
        <f>IFERROR(IF(VLOOKUP($A91,'Annex 2 EHV charges'!$D:$O,10,FALSE)=0,"",VLOOKUP($A91,'Annex 2 EHV charges'!$D:$O,10,FALSE)),"")</f>
        <v>1072.7</v>
      </c>
      <c r="G91" s="160">
        <f>IFERROR(IF(VLOOKUP($A91,'Annex 2 EHV charges'!$D:$O,11,FALSE)=0,"",VLOOKUP($A91,'Annex 2 EHV charges'!$D:$O,11,FALSE)),"")</f>
        <v>0.05</v>
      </c>
      <c r="H91" s="160">
        <f>IFERROR(IF(VLOOKUP($A91,'Annex 2 EHV charges'!$D:$O,12,FALSE)=0,"",VLOOKUP($A91,'Annex 2 EHV charges'!$D:$O,12,FALSE)),"")</f>
        <v>0.05</v>
      </c>
    </row>
    <row r="92" spans="1:8" x14ac:dyDescent="0.2">
      <c r="A92" s="154">
        <f t="array" ref="A92">IFERROR(INDEX('Annex 2 EHV charges'!$D$11:$D$302, MATCH(0, IF(ISBLANK('Annex 2 EHV charges'!$D$11:$D$302),1, COUNTIF(A$4:$A91, 'Annex 2 EHV charges'!$D$11:$D$302)), 0)),"")</f>
        <v>470</v>
      </c>
      <c r="B92" s="153">
        <f>IF($A92="","",VLOOKUP($A92,'Annex 2 EHV charges'!$D:$O,2,0))</f>
        <v>470</v>
      </c>
      <c r="C92" s="154">
        <f>IF($A92="","",VLOOKUP($A92,'Annex 2 EHV charges'!$D:$O,3,0))</f>
        <v>2200042689280</v>
      </c>
      <c r="D92" s="153" t="str">
        <f>IF($A92="","",VLOOKUP($A92,'Annex 2 EHV charges'!$D:$O,4,0))</f>
        <v>Ashwater PV Site 2</v>
      </c>
      <c r="E92" s="158" t="str">
        <f>IFERROR(IF(VLOOKUP($A92,'Annex 2 EHV charges'!$D:$O,9,FALSE)=0,"",VLOOKUP($A92,'Annex 2 EHV charges'!$D:$O,9,FALSE)),"")</f>
        <v/>
      </c>
      <c r="F92" s="159">
        <f>IFERROR(IF(VLOOKUP($A92,'Annex 2 EHV charges'!$D:$O,10,FALSE)=0,"",VLOOKUP($A92,'Annex 2 EHV charges'!$D:$O,10,FALSE)),"")</f>
        <v>392.03</v>
      </c>
      <c r="G92" s="160">
        <f>IFERROR(IF(VLOOKUP($A92,'Annex 2 EHV charges'!$D:$O,11,FALSE)=0,"",VLOOKUP($A92,'Annex 2 EHV charges'!$D:$O,11,FALSE)),"")</f>
        <v>0.05</v>
      </c>
      <c r="H92" s="160">
        <f>IFERROR(IF(VLOOKUP($A92,'Annex 2 EHV charges'!$D:$O,12,FALSE)=0,"",VLOOKUP($A92,'Annex 2 EHV charges'!$D:$O,12,FALSE)),"")</f>
        <v>0.05</v>
      </c>
    </row>
    <row r="93" spans="1:8" x14ac:dyDescent="0.2">
      <c r="A93" s="154">
        <f t="array" ref="A93">IFERROR(INDEX('Annex 2 EHV charges'!$D$11:$D$302, MATCH(0, IF(ISBLANK('Annex 2 EHV charges'!$D$11:$D$302),1, COUNTIF(A$4:$A92, 'Annex 2 EHV charges'!$D$11:$D$302)), 0)),"")</f>
        <v>471</v>
      </c>
      <c r="B93" s="153">
        <f>IF($A93="","",VLOOKUP($A93,'Annex 2 EHV charges'!$D:$O,2,0))</f>
        <v>471</v>
      </c>
      <c r="C93" s="154">
        <f>IF($A93="","",VLOOKUP($A93,'Annex 2 EHV charges'!$D:$O,3,0))</f>
        <v>2200042722617</v>
      </c>
      <c r="D93" s="153" t="str">
        <f>IF($A93="","",VLOOKUP($A93,'Annex 2 EHV charges'!$D:$O,4,0))</f>
        <v>Bodwen</v>
      </c>
      <c r="E93" s="158" t="str">
        <f>IFERROR(IF(VLOOKUP($A93,'Annex 2 EHV charges'!$D:$O,9,FALSE)=0,"",VLOOKUP($A93,'Annex 2 EHV charges'!$D:$O,9,FALSE)),"")</f>
        <v/>
      </c>
      <c r="F93" s="159">
        <f>IFERROR(IF(VLOOKUP($A93,'Annex 2 EHV charges'!$D:$O,10,FALSE)=0,"",VLOOKUP($A93,'Annex 2 EHV charges'!$D:$O,10,FALSE)),"")</f>
        <v>711.81</v>
      </c>
      <c r="G93" s="160">
        <f>IFERROR(IF(VLOOKUP($A93,'Annex 2 EHV charges'!$D:$O,11,FALSE)=0,"",VLOOKUP($A93,'Annex 2 EHV charges'!$D:$O,11,FALSE)),"")</f>
        <v>0.05</v>
      </c>
      <c r="H93" s="160">
        <f>IFERROR(IF(VLOOKUP($A93,'Annex 2 EHV charges'!$D:$O,12,FALSE)=0,"",VLOOKUP($A93,'Annex 2 EHV charges'!$D:$O,12,FALSE)),"")</f>
        <v>0.05</v>
      </c>
    </row>
    <row r="94" spans="1:8" x14ac:dyDescent="0.2">
      <c r="A94" s="154">
        <f t="array" ref="A94">IFERROR(INDEX('Annex 2 EHV charges'!$D$11:$D$302, MATCH(0, IF(ISBLANK('Annex 2 EHV charges'!$D$11:$D$302),1, COUNTIF(A$4:$A93, 'Annex 2 EHV charges'!$D$11:$D$302)), 0)),"")</f>
        <v>472</v>
      </c>
      <c r="B94" s="153">
        <f>IF($A94="","",VLOOKUP($A94,'Annex 2 EHV charges'!$D:$O,2,0))</f>
        <v>472</v>
      </c>
      <c r="C94" s="154">
        <f>IF($A94="","",VLOOKUP($A94,'Annex 2 EHV charges'!$D:$O,3,0))</f>
        <v>2200042729783</v>
      </c>
      <c r="D94" s="153" t="str">
        <f>IF($A94="","",VLOOKUP($A94,'Annex 2 EHV charges'!$D:$O,4,0))</f>
        <v>Sharland Farm PV</v>
      </c>
      <c r="E94" s="158" t="str">
        <f>IFERROR(IF(VLOOKUP($A94,'Annex 2 EHV charges'!$D:$O,9,FALSE)=0,"",VLOOKUP($A94,'Annex 2 EHV charges'!$D:$O,9,FALSE)),"")</f>
        <v/>
      </c>
      <c r="F94" s="159">
        <f>IFERROR(IF(VLOOKUP($A94,'Annex 2 EHV charges'!$D:$O,10,FALSE)=0,"",VLOOKUP($A94,'Annex 2 EHV charges'!$D:$O,10,FALSE)),"")</f>
        <v>1022.66</v>
      </c>
      <c r="G94" s="160">
        <f>IFERROR(IF(VLOOKUP($A94,'Annex 2 EHV charges'!$D:$O,11,FALSE)=0,"",VLOOKUP($A94,'Annex 2 EHV charges'!$D:$O,11,FALSE)),"")</f>
        <v>0.05</v>
      </c>
      <c r="H94" s="160">
        <f>IFERROR(IF(VLOOKUP($A94,'Annex 2 EHV charges'!$D:$O,12,FALSE)=0,"",VLOOKUP($A94,'Annex 2 EHV charges'!$D:$O,12,FALSE)),"")</f>
        <v>0.05</v>
      </c>
    </row>
    <row r="95" spans="1:8" x14ac:dyDescent="0.2">
      <c r="A95" s="154">
        <f t="array" ref="A95">IFERROR(INDEX('Annex 2 EHV charges'!$D$11:$D$302, MATCH(0, IF(ISBLANK('Annex 2 EHV charges'!$D$11:$D$302),1, COUNTIF(A$4:$A94, 'Annex 2 EHV charges'!$D$11:$D$302)), 0)),"")</f>
        <v>473</v>
      </c>
      <c r="B95" s="153">
        <f>IF($A95="","",VLOOKUP($A95,'Annex 2 EHV charges'!$D:$O,2,0))</f>
        <v>473</v>
      </c>
      <c r="C95" s="154">
        <f>IF($A95="","",VLOOKUP($A95,'Annex 2 EHV charges'!$D:$O,3,0))</f>
        <v>2200042733479</v>
      </c>
      <c r="D95" s="153" t="str">
        <f>IF($A95="","",VLOOKUP($A95,'Annex 2 EHV charges'!$D:$O,4,0))</f>
        <v xml:space="preserve">Stoneshill Farm </v>
      </c>
      <c r="E95" s="158" t="str">
        <f>IFERROR(IF(VLOOKUP($A95,'Annex 2 EHV charges'!$D:$O,9,FALSE)=0,"",VLOOKUP($A95,'Annex 2 EHV charges'!$D:$O,9,FALSE)),"")</f>
        <v/>
      </c>
      <c r="F95" s="159">
        <f>IFERROR(IF(VLOOKUP($A95,'Annex 2 EHV charges'!$D:$O,10,FALSE)=0,"",VLOOKUP($A95,'Annex 2 EHV charges'!$D:$O,10,FALSE)),"")</f>
        <v>829.79</v>
      </c>
      <c r="G95" s="160">
        <f>IFERROR(IF(VLOOKUP($A95,'Annex 2 EHV charges'!$D:$O,11,FALSE)=0,"",VLOOKUP($A95,'Annex 2 EHV charges'!$D:$O,11,FALSE)),"")</f>
        <v>0.05</v>
      </c>
      <c r="H95" s="160">
        <f>IFERROR(IF(VLOOKUP($A95,'Annex 2 EHV charges'!$D:$O,12,FALSE)=0,"",VLOOKUP($A95,'Annex 2 EHV charges'!$D:$O,12,FALSE)),"")</f>
        <v>0.05</v>
      </c>
    </row>
    <row r="96" spans="1:8" x14ac:dyDescent="0.2">
      <c r="A96" s="154">
        <f t="array" ref="A96">IFERROR(INDEX('Annex 2 EHV charges'!$D$11:$D$302, MATCH(0, IF(ISBLANK('Annex 2 EHV charges'!$D$11:$D$302),1, COUNTIF(A$4:$A95, 'Annex 2 EHV charges'!$D$11:$D$302)), 0)),"")</f>
        <v>474</v>
      </c>
      <c r="B96" s="153">
        <f>IF($A96="","",VLOOKUP($A96,'Annex 2 EHV charges'!$D:$O,2,0))</f>
        <v>474</v>
      </c>
      <c r="C96" s="154">
        <f>IF($A96="","",VLOOKUP($A96,'Annex 2 EHV charges'!$D:$O,3,0))</f>
        <v>2200042733869</v>
      </c>
      <c r="D96" s="153" t="str">
        <f>IF($A96="","",VLOOKUP($A96,'Annex 2 EHV charges'!$D:$O,4,0))</f>
        <v>Nmoor Parsonage Wood PV</v>
      </c>
      <c r="E96" s="158" t="str">
        <f>IFERROR(IF(VLOOKUP($A96,'Annex 2 EHV charges'!$D:$O,9,FALSE)=0,"",VLOOKUP($A96,'Annex 2 EHV charges'!$D:$O,9,FALSE)),"")</f>
        <v/>
      </c>
      <c r="F96" s="159">
        <f>IFERROR(IF(VLOOKUP($A96,'Annex 2 EHV charges'!$D:$O,10,FALSE)=0,"",VLOOKUP($A96,'Annex 2 EHV charges'!$D:$O,10,FALSE)),"")</f>
        <v>254.14</v>
      </c>
      <c r="G96" s="160">
        <f>IFERROR(IF(VLOOKUP($A96,'Annex 2 EHV charges'!$D:$O,11,FALSE)=0,"",VLOOKUP($A96,'Annex 2 EHV charges'!$D:$O,11,FALSE)),"")</f>
        <v>0.05</v>
      </c>
      <c r="H96" s="160">
        <f>IFERROR(IF(VLOOKUP($A96,'Annex 2 EHV charges'!$D:$O,12,FALSE)=0,"",VLOOKUP($A96,'Annex 2 EHV charges'!$D:$O,12,FALSE)),"")</f>
        <v>0.05</v>
      </c>
    </row>
    <row r="97" spans="1:8" x14ac:dyDescent="0.2">
      <c r="A97" s="154">
        <f t="array" ref="A97">IFERROR(INDEX('Annex 2 EHV charges'!$D$11:$D$302, MATCH(0, IF(ISBLANK('Annex 2 EHV charges'!$D$11:$D$302),1, COUNTIF(A$4:$A96, 'Annex 2 EHV charges'!$D$11:$D$302)), 0)),"")</f>
        <v>601</v>
      </c>
      <c r="B97" s="153">
        <f>IF($A97="","",VLOOKUP($A97,'Annex 2 EHV charges'!$D:$O,2,0))</f>
        <v>601</v>
      </c>
      <c r="C97" s="154">
        <f>IF($A97="","",VLOOKUP($A97,'Annex 2 EHV charges'!$D:$O,3,0))</f>
        <v>2200031824542</v>
      </c>
      <c r="D97" s="153" t="str">
        <f>IF($A97="","",VLOOKUP($A97,'Annex 2 EHV charges'!$D:$O,4,0))</f>
        <v>Imerys1(Blackpool)</v>
      </c>
      <c r="E97" s="158" t="str">
        <f>IFERROR(IF(VLOOKUP($A97,'Annex 2 EHV charges'!$D:$O,9,FALSE)=0,"",VLOOKUP($A97,'Annex 2 EHV charges'!$D:$O,9,FALSE)),"")</f>
        <v/>
      </c>
      <c r="F97" s="159" t="str">
        <f>IFERROR(IF(VLOOKUP($A97,'Annex 2 EHV charges'!$D:$O,10,FALSE)=0,"",VLOOKUP($A97,'Annex 2 EHV charges'!$D:$O,10,FALSE)),"")</f>
        <v/>
      </c>
      <c r="G97" s="160" t="str">
        <f>IFERROR(IF(VLOOKUP($A97,'Annex 2 EHV charges'!$D:$O,11,FALSE)=0,"",VLOOKUP($A97,'Annex 2 EHV charges'!$D:$O,11,FALSE)),"")</f>
        <v/>
      </c>
      <c r="H97" s="160" t="str">
        <f>IFERROR(IF(VLOOKUP($A97,'Annex 2 EHV charges'!$D:$O,12,FALSE)=0,"",VLOOKUP($A97,'Annex 2 EHV charges'!$D:$O,12,FALSE)),"")</f>
        <v/>
      </c>
    </row>
    <row r="98" spans="1:8" x14ac:dyDescent="0.2">
      <c r="A98" s="154">
        <f t="array" ref="A98">IFERROR(INDEX('Annex 2 EHV charges'!$D$11:$D$302, MATCH(0, IF(ISBLANK('Annex 2 EHV charges'!$D$11:$D$302),1, COUNTIF(A$4:$A97, 'Annex 2 EHV charges'!$D$11:$D$302)), 0)),"")</f>
        <v>785</v>
      </c>
      <c r="B98" s="153">
        <f>IF($A98="","",VLOOKUP($A98,'Annex 2 EHV charges'!$D:$O,2,0))</f>
        <v>785</v>
      </c>
      <c r="C98" s="154">
        <f>IF($A98="","",VLOOKUP($A98,'Annex 2 EHV charges'!$D:$O,3,0))</f>
        <v>2200042461324</v>
      </c>
      <c r="D98" s="153" t="str">
        <f>IF($A98="","",VLOOKUP($A98,'Annex 2 EHV charges'!$D:$O,4,0))</f>
        <v>Otterham WT Feeder1</v>
      </c>
      <c r="E98" s="158" t="str">
        <f>IFERROR(IF(VLOOKUP($A98,'Annex 2 EHV charges'!$D:$O,9,FALSE)=0,"",VLOOKUP($A98,'Annex 2 EHV charges'!$D:$O,9,FALSE)),"")</f>
        <v/>
      </c>
      <c r="F98" s="159">
        <f>IFERROR(IF(VLOOKUP($A98,'Annex 2 EHV charges'!$D:$O,10,FALSE)=0,"",VLOOKUP($A98,'Annex 2 EHV charges'!$D:$O,10,FALSE)),"")</f>
        <v>16.05</v>
      </c>
      <c r="G98" s="160">
        <f>IFERROR(IF(VLOOKUP($A98,'Annex 2 EHV charges'!$D:$O,11,FALSE)=0,"",VLOOKUP($A98,'Annex 2 EHV charges'!$D:$O,11,FALSE)),"")</f>
        <v>0.05</v>
      </c>
      <c r="H98" s="160">
        <f>IFERROR(IF(VLOOKUP($A98,'Annex 2 EHV charges'!$D:$O,12,FALSE)=0,"",VLOOKUP($A98,'Annex 2 EHV charges'!$D:$O,12,FALSE)),"")</f>
        <v>0.05</v>
      </c>
    </row>
    <row r="99" spans="1:8" x14ac:dyDescent="0.2">
      <c r="A99" s="154">
        <f t="array" ref="A99">IFERROR(INDEX('Annex 2 EHV charges'!$D$11:$D$302, MATCH(0, IF(ISBLANK('Annex 2 EHV charges'!$D$11:$D$302),1, COUNTIF(A$4:$A98, 'Annex 2 EHV charges'!$D$11:$D$302)), 0)),"")</f>
        <v>786</v>
      </c>
      <c r="B99" s="153">
        <f>IF($A99="","",VLOOKUP($A99,'Annex 2 EHV charges'!$D:$O,2,0))</f>
        <v>786</v>
      </c>
      <c r="C99" s="154">
        <f>IF($A99="","",VLOOKUP($A99,'Annex 2 EHV charges'!$D:$O,3,0))</f>
        <v>2200042501429</v>
      </c>
      <c r="D99" s="153" t="str">
        <f>IF($A99="","",VLOOKUP($A99,'Annex 2 EHV charges'!$D:$O,4,0))</f>
        <v>Otterham WT Feeder2</v>
      </c>
      <c r="E99" s="158" t="str">
        <f>IFERROR(IF(VLOOKUP($A99,'Annex 2 EHV charges'!$D:$O,9,FALSE)=0,"",VLOOKUP($A99,'Annex 2 EHV charges'!$D:$O,9,FALSE)),"")</f>
        <v/>
      </c>
      <c r="F99" s="159">
        <f>IFERROR(IF(VLOOKUP($A99,'Annex 2 EHV charges'!$D:$O,10,FALSE)=0,"",VLOOKUP($A99,'Annex 2 EHV charges'!$D:$O,10,FALSE)),"")</f>
        <v>115.59</v>
      </c>
      <c r="G99" s="160">
        <f>IFERROR(IF(VLOOKUP($A99,'Annex 2 EHV charges'!$D:$O,11,FALSE)=0,"",VLOOKUP($A99,'Annex 2 EHV charges'!$D:$O,11,FALSE)),"")</f>
        <v>0.05</v>
      </c>
      <c r="H99" s="160">
        <f>IFERROR(IF(VLOOKUP($A99,'Annex 2 EHV charges'!$D:$O,12,FALSE)=0,"",VLOOKUP($A99,'Annex 2 EHV charges'!$D:$O,12,FALSE)),"")</f>
        <v>0.05</v>
      </c>
    </row>
    <row r="100" spans="1:8" x14ac:dyDescent="0.2">
      <c r="A100" s="154">
        <f t="array" ref="A100">IFERROR(INDEX('Annex 2 EHV charges'!$D$11:$D$302, MATCH(0, IF(ISBLANK('Annex 2 EHV charges'!$D$11:$D$302),1, COUNTIF(A$4:$A99, 'Annex 2 EHV charges'!$D$11:$D$302)), 0)),"")</f>
        <v>789</v>
      </c>
      <c r="B100" s="153">
        <f>IF($A100="","",VLOOKUP($A100,'Annex 2 EHV charges'!$D:$O,2,0))</f>
        <v>789</v>
      </c>
      <c r="C100" s="154">
        <f>IF($A100="","",VLOOKUP($A100,'Annex 2 EHV charges'!$D:$O,3,0))</f>
        <v>2200042141142</v>
      </c>
      <c r="D100" s="153" t="str">
        <f>IF($A100="","",VLOOKUP($A100,'Annex 2 EHV charges'!$D:$O,4,0))</f>
        <v>Wyld Meadow</v>
      </c>
      <c r="E100" s="158" t="str">
        <f>IFERROR(IF(VLOOKUP($A100,'Annex 2 EHV charges'!$D:$O,9,FALSE)=0,"",VLOOKUP($A100,'Annex 2 EHV charges'!$D:$O,9,FALSE)),"")</f>
        <v/>
      </c>
      <c r="F100" s="159">
        <f>IFERROR(IF(VLOOKUP($A100,'Annex 2 EHV charges'!$D:$O,10,FALSE)=0,"",VLOOKUP($A100,'Annex 2 EHV charges'!$D:$O,10,FALSE)),"")</f>
        <v>671.24</v>
      </c>
      <c r="G100" s="160">
        <f>IFERROR(IF(VLOOKUP($A100,'Annex 2 EHV charges'!$D:$O,11,FALSE)=0,"",VLOOKUP($A100,'Annex 2 EHV charges'!$D:$O,11,FALSE)),"")</f>
        <v>0.05</v>
      </c>
      <c r="H100" s="160">
        <f>IFERROR(IF(VLOOKUP($A100,'Annex 2 EHV charges'!$D:$O,12,FALSE)=0,"",VLOOKUP($A100,'Annex 2 EHV charges'!$D:$O,12,FALSE)),"")</f>
        <v>0.05</v>
      </c>
    </row>
    <row r="101" spans="1:8" x14ac:dyDescent="0.2">
      <c r="A101" s="154">
        <f t="array" ref="A101">IFERROR(INDEX('Annex 2 EHV charges'!$D$11:$D$302, MATCH(0, IF(ISBLANK('Annex 2 EHV charges'!$D$11:$D$302),1, COUNTIF(A$4:$A100, 'Annex 2 EHV charges'!$D$11:$D$302)), 0)),"")</f>
        <v>791</v>
      </c>
      <c r="B101" s="153">
        <f>IF($A101="","",VLOOKUP($A101,'Annex 2 EHV charges'!$D:$O,2,0))</f>
        <v>791</v>
      </c>
      <c r="C101" s="154">
        <f>IF($A101="","",VLOOKUP($A101,'Annex 2 EHV charges'!$D:$O,3,0))</f>
        <v>2200042141277</v>
      </c>
      <c r="D101" s="153" t="str">
        <f>IF($A101="","",VLOOKUP($A101,'Annex 2 EHV charges'!$D:$O,4,0))</f>
        <v>Prince Rock</v>
      </c>
      <c r="E101" s="158">
        <f>IFERROR(IF(VLOOKUP($A101,'Annex 2 EHV charges'!$D:$O,9,FALSE)=0,"",VLOOKUP($A101,'Annex 2 EHV charges'!$D:$O,9,FALSE)),"")</f>
        <v>-1.0760000000000001</v>
      </c>
      <c r="F101" s="159">
        <f>IFERROR(IF(VLOOKUP($A101,'Annex 2 EHV charges'!$D:$O,10,FALSE)=0,"",VLOOKUP($A101,'Annex 2 EHV charges'!$D:$O,10,FALSE)),"")</f>
        <v>656.98</v>
      </c>
      <c r="G101" s="160">
        <f>IFERROR(IF(VLOOKUP($A101,'Annex 2 EHV charges'!$D:$O,11,FALSE)=0,"",VLOOKUP($A101,'Annex 2 EHV charges'!$D:$O,11,FALSE)),"")</f>
        <v>0.05</v>
      </c>
      <c r="H101" s="160">
        <f>IFERROR(IF(VLOOKUP($A101,'Annex 2 EHV charges'!$D:$O,12,FALSE)=0,"",VLOOKUP($A101,'Annex 2 EHV charges'!$D:$O,12,FALSE)),"")</f>
        <v>0.05</v>
      </c>
    </row>
    <row r="102" spans="1:8" x14ac:dyDescent="0.2">
      <c r="A102" s="154">
        <f t="array" ref="A102">IFERROR(INDEX('Annex 2 EHV charges'!$D$11:$D$302, MATCH(0, IF(ISBLANK('Annex 2 EHV charges'!$D$11:$D$302),1, COUNTIF(A$4:$A101, 'Annex 2 EHV charges'!$D$11:$D$302)), 0)),"")</f>
        <v>765</v>
      </c>
      <c r="B102" s="153">
        <f>IF($A102="","",VLOOKUP($A102,'Annex 2 EHV charges'!$D:$O,2,0))</f>
        <v>765</v>
      </c>
      <c r="C102" s="154">
        <f>IF($A102="","",VLOOKUP($A102,'Annex 2 EHV charges'!$D:$O,3,0))</f>
        <v>2200032168616</v>
      </c>
      <c r="D102" s="153" t="str">
        <f>IF($A102="","",VLOOKUP($A102,'Annex 2 EHV charges'!$D:$O,4,0))</f>
        <v>Bradon Farm</v>
      </c>
      <c r="E102" s="158">
        <f>IFERROR(IF(VLOOKUP($A102,'Annex 2 EHV charges'!$D:$O,9,FALSE)=0,"",VLOOKUP($A102,'Annex 2 EHV charges'!$D:$O,9,FALSE)),"")</f>
        <v>-1.369</v>
      </c>
      <c r="F102" s="159">
        <f>IFERROR(IF(VLOOKUP($A102,'Annex 2 EHV charges'!$D:$O,10,FALSE)=0,"",VLOOKUP($A102,'Annex 2 EHV charges'!$D:$O,10,FALSE)),"")</f>
        <v>1218.1199999999999</v>
      </c>
      <c r="G102" s="160">
        <f>IFERROR(IF(VLOOKUP($A102,'Annex 2 EHV charges'!$D:$O,11,FALSE)=0,"",VLOOKUP($A102,'Annex 2 EHV charges'!$D:$O,11,FALSE)),"")</f>
        <v>0.05</v>
      </c>
      <c r="H102" s="160">
        <f>IFERROR(IF(VLOOKUP($A102,'Annex 2 EHV charges'!$D:$O,12,FALSE)=0,"",VLOOKUP($A102,'Annex 2 EHV charges'!$D:$O,12,FALSE)),"")</f>
        <v>0.05</v>
      </c>
    </row>
    <row r="103" spans="1:8" x14ac:dyDescent="0.2">
      <c r="A103" s="154">
        <f t="array" ref="A103">IFERROR(INDEX('Annex 2 EHV charges'!$D$11:$D$302, MATCH(0, IF(ISBLANK('Annex 2 EHV charges'!$D$11:$D$302),1, COUNTIF(A$4:$A102, 'Annex 2 EHV charges'!$D$11:$D$302)), 0)),"")</f>
        <v>766</v>
      </c>
      <c r="B103" s="153">
        <f>IF($A103="","",VLOOKUP($A103,'Annex 2 EHV charges'!$D:$O,2,0))</f>
        <v>766</v>
      </c>
      <c r="C103" s="154">
        <f>IF($A103="","",VLOOKUP($A103,'Annex 2 EHV charges'!$D:$O,3,0))</f>
        <v>2200031664357</v>
      </c>
      <c r="D103" s="153" t="str">
        <f>IF($A103="","",VLOOKUP($A103,'Annex 2 EHV charges'!$D:$O,4,0))</f>
        <v>Carland Cross</v>
      </c>
      <c r="E103" s="158" t="str">
        <f>IFERROR(IF(VLOOKUP($A103,'Annex 2 EHV charges'!$D:$O,9,FALSE)=0,"",VLOOKUP($A103,'Annex 2 EHV charges'!$D:$O,9,FALSE)),"")</f>
        <v/>
      </c>
      <c r="F103" s="159">
        <f>IFERROR(IF(VLOOKUP($A103,'Annex 2 EHV charges'!$D:$O,10,FALSE)=0,"",VLOOKUP($A103,'Annex 2 EHV charges'!$D:$O,10,FALSE)),"")</f>
        <v>401.11</v>
      </c>
      <c r="G103" s="160">
        <f>IFERROR(IF(VLOOKUP($A103,'Annex 2 EHV charges'!$D:$O,11,FALSE)=0,"",VLOOKUP($A103,'Annex 2 EHV charges'!$D:$O,11,FALSE)),"")</f>
        <v>0.05</v>
      </c>
      <c r="H103" s="160">
        <f>IFERROR(IF(VLOOKUP($A103,'Annex 2 EHV charges'!$D:$O,12,FALSE)=0,"",VLOOKUP($A103,'Annex 2 EHV charges'!$D:$O,12,FALSE)),"")</f>
        <v>0.05</v>
      </c>
    </row>
    <row r="104" spans="1:8" x14ac:dyDescent="0.2">
      <c r="A104" s="154">
        <f t="array" ref="A104">IFERROR(INDEX('Annex 2 EHV charges'!$D$11:$D$302, MATCH(0, IF(ISBLANK('Annex 2 EHV charges'!$D$11:$D$302),1, COUNTIF(A$4:$A103, 'Annex 2 EHV charges'!$D$11:$D$302)), 0)),"")</f>
        <v>767</v>
      </c>
      <c r="B104" s="153">
        <f>IF($A104="","",VLOOKUP($A104,'Annex 2 EHV charges'!$D:$O,2,0))</f>
        <v>767</v>
      </c>
      <c r="C104" s="154">
        <f>IF($A104="","",VLOOKUP($A104,'Annex 2 EHV charges'!$D:$O,3,0))</f>
        <v>2200031822971</v>
      </c>
      <c r="D104" s="153" t="str">
        <f>IF($A104="","",VLOOKUP($A104,'Annex 2 EHV charges'!$D:$O,4,0))</f>
        <v>Cold Northcott</v>
      </c>
      <c r="E104" s="158" t="str">
        <f>IFERROR(IF(VLOOKUP($A104,'Annex 2 EHV charges'!$D:$O,9,FALSE)=0,"",VLOOKUP($A104,'Annex 2 EHV charges'!$D:$O,9,FALSE)),"")</f>
        <v/>
      </c>
      <c r="F104" s="159">
        <f>IFERROR(IF(VLOOKUP($A104,'Annex 2 EHV charges'!$D:$O,10,FALSE)=0,"",VLOOKUP($A104,'Annex 2 EHV charges'!$D:$O,10,FALSE)),"")</f>
        <v>419.87</v>
      </c>
      <c r="G104" s="160">
        <f>IFERROR(IF(VLOOKUP($A104,'Annex 2 EHV charges'!$D:$O,11,FALSE)=0,"",VLOOKUP($A104,'Annex 2 EHV charges'!$D:$O,11,FALSE)),"")</f>
        <v>0.05</v>
      </c>
      <c r="H104" s="160">
        <f>IFERROR(IF(VLOOKUP($A104,'Annex 2 EHV charges'!$D:$O,12,FALSE)=0,"",VLOOKUP($A104,'Annex 2 EHV charges'!$D:$O,12,FALSE)),"")</f>
        <v>0.05</v>
      </c>
    </row>
    <row r="105" spans="1:8" x14ac:dyDescent="0.2">
      <c r="A105" s="154">
        <f t="array" ref="A105">IFERROR(INDEX('Annex 2 EHV charges'!$D$11:$D$302, MATCH(0, IF(ISBLANK('Annex 2 EHV charges'!$D$11:$D$302),1, COUNTIF(A$4:$A104, 'Annex 2 EHV charges'!$D$11:$D$302)), 0)),"")</f>
        <v>768</v>
      </c>
      <c r="B105" s="153">
        <f>IF($A105="","",VLOOKUP($A105,'Annex 2 EHV charges'!$D:$O,2,0))</f>
        <v>768</v>
      </c>
      <c r="C105" s="154">
        <f>IF($A105="","",VLOOKUP($A105,'Annex 2 EHV charges'!$D:$O,3,0))</f>
        <v>2200040863399</v>
      </c>
      <c r="D105" s="153" t="str">
        <f>IF($A105="","",VLOOKUP($A105,'Annex 2 EHV charges'!$D:$O,4,0))</f>
        <v>Forestmoor 1</v>
      </c>
      <c r="E105" s="158" t="str">
        <f>IFERROR(IF(VLOOKUP($A105,'Annex 2 EHV charges'!$D:$O,9,FALSE)=0,"",VLOOKUP($A105,'Annex 2 EHV charges'!$D:$O,9,FALSE)),"")</f>
        <v/>
      </c>
      <c r="F105" s="159" t="str">
        <f>IFERROR(IF(VLOOKUP($A105,'Annex 2 EHV charges'!$D:$O,10,FALSE)=0,"",VLOOKUP($A105,'Annex 2 EHV charges'!$D:$O,10,FALSE)),"")</f>
        <v/>
      </c>
      <c r="G105" s="160" t="str">
        <f>IFERROR(IF(VLOOKUP($A105,'Annex 2 EHV charges'!$D:$O,11,FALSE)=0,"",VLOOKUP($A105,'Annex 2 EHV charges'!$D:$O,11,FALSE)),"")</f>
        <v/>
      </c>
      <c r="H105" s="160" t="str">
        <f>IFERROR(IF(VLOOKUP($A105,'Annex 2 EHV charges'!$D:$O,12,FALSE)=0,"",VLOOKUP($A105,'Annex 2 EHV charges'!$D:$O,12,FALSE)),"")</f>
        <v/>
      </c>
    </row>
    <row r="106" spans="1:8" x14ac:dyDescent="0.2">
      <c r="A106" s="154">
        <f t="array" ref="A106">IFERROR(INDEX('Annex 2 EHV charges'!$D$11:$D$302, MATCH(0, IF(ISBLANK('Annex 2 EHV charges'!$D$11:$D$302),1, COUNTIF(A$4:$A105, 'Annex 2 EHV charges'!$D$11:$D$302)), 0)),"")</f>
        <v>769</v>
      </c>
      <c r="B106" s="153">
        <f>IF($A106="","",VLOOKUP($A106,'Annex 2 EHV charges'!$D:$O,2,0))</f>
        <v>769</v>
      </c>
      <c r="C106" s="154">
        <f>IF($A106="","",VLOOKUP($A106,'Annex 2 EHV charges'!$D:$O,3,0))</f>
        <v>2200040863422</v>
      </c>
      <c r="D106" s="153" t="str">
        <f>IF($A106="","",VLOOKUP($A106,'Annex 2 EHV charges'!$D:$O,4,0))</f>
        <v>Forestmoor 2</v>
      </c>
      <c r="E106" s="158" t="str">
        <f>IFERROR(IF(VLOOKUP($A106,'Annex 2 EHV charges'!$D:$O,9,FALSE)=0,"",VLOOKUP($A106,'Annex 2 EHV charges'!$D:$O,9,FALSE)),"")</f>
        <v/>
      </c>
      <c r="F106" s="159" t="str">
        <f>IFERROR(IF(VLOOKUP($A106,'Annex 2 EHV charges'!$D:$O,10,FALSE)=0,"",VLOOKUP($A106,'Annex 2 EHV charges'!$D:$O,10,FALSE)),"")</f>
        <v/>
      </c>
      <c r="G106" s="160" t="str">
        <f>IFERROR(IF(VLOOKUP($A106,'Annex 2 EHV charges'!$D:$O,11,FALSE)=0,"",VLOOKUP($A106,'Annex 2 EHV charges'!$D:$O,11,FALSE)),"")</f>
        <v/>
      </c>
      <c r="H106" s="160" t="str">
        <f>IFERROR(IF(VLOOKUP($A106,'Annex 2 EHV charges'!$D:$O,12,FALSE)=0,"",VLOOKUP($A106,'Annex 2 EHV charges'!$D:$O,12,FALSE)),"")</f>
        <v/>
      </c>
    </row>
    <row r="107" spans="1:8" x14ac:dyDescent="0.2">
      <c r="A107" s="154">
        <f t="array" ref="A107">IFERROR(INDEX('Annex 2 EHV charges'!$D$11:$D$302, MATCH(0, IF(ISBLANK('Annex 2 EHV charges'!$D$11:$D$302),1, COUNTIF(A$4:$A106, 'Annex 2 EHV charges'!$D$11:$D$302)), 0)),"")</f>
        <v>770</v>
      </c>
      <c r="B107" s="153">
        <f>IF($A107="","",VLOOKUP($A107,'Annex 2 EHV charges'!$D:$O,2,0))</f>
        <v>770</v>
      </c>
      <c r="C107" s="154">
        <f>IF($A107="","",VLOOKUP($A107,'Annex 2 EHV charges'!$D:$O,3,0))</f>
        <v>2200031823558</v>
      </c>
      <c r="D107" s="153" t="str">
        <f>IF($A107="","",VLOOKUP($A107,'Annex 2 EHV charges'!$D:$O,4,0))</f>
        <v>Four Burrows</v>
      </c>
      <c r="E107" s="158" t="str">
        <f>IFERROR(IF(VLOOKUP($A107,'Annex 2 EHV charges'!$D:$O,9,FALSE)=0,"",VLOOKUP($A107,'Annex 2 EHV charges'!$D:$O,9,FALSE)),"")</f>
        <v/>
      </c>
      <c r="F107" s="159" t="str">
        <f>IFERROR(IF(VLOOKUP($A107,'Annex 2 EHV charges'!$D:$O,10,FALSE)=0,"",VLOOKUP($A107,'Annex 2 EHV charges'!$D:$O,10,FALSE)),"")</f>
        <v/>
      </c>
      <c r="G107" s="160" t="str">
        <f>IFERROR(IF(VLOOKUP($A107,'Annex 2 EHV charges'!$D:$O,11,FALSE)=0,"",VLOOKUP($A107,'Annex 2 EHV charges'!$D:$O,11,FALSE)),"")</f>
        <v/>
      </c>
      <c r="H107" s="160" t="str">
        <f>IFERROR(IF(VLOOKUP($A107,'Annex 2 EHV charges'!$D:$O,12,FALSE)=0,"",VLOOKUP($A107,'Annex 2 EHV charges'!$D:$O,12,FALSE)),"")</f>
        <v/>
      </c>
    </row>
    <row r="108" spans="1:8" x14ac:dyDescent="0.2">
      <c r="A108" s="154">
        <f t="array" ref="A108">IFERROR(INDEX('Annex 2 EHV charges'!$D$11:$D$302, MATCH(0, IF(ISBLANK('Annex 2 EHV charges'!$D$11:$D$302),1, COUNTIF(A$4:$A107, 'Annex 2 EHV charges'!$D$11:$D$302)), 0)),"")</f>
        <v>783</v>
      </c>
      <c r="B108" s="153">
        <f>IF($A108="","",VLOOKUP($A108,'Annex 2 EHV charges'!$D:$O,2,0))</f>
        <v>783</v>
      </c>
      <c r="C108" s="154">
        <f>IF($A108="","",VLOOKUP($A108,'Annex 2 EHV charges'!$D:$O,3,0))</f>
        <v>2200042384200</v>
      </c>
      <c r="D108" s="153" t="str">
        <f>IF($A108="","",VLOOKUP($A108,'Annex 2 EHV charges'!$D:$O,4,0))</f>
        <v>Canworthy PV</v>
      </c>
      <c r="E108" s="158" t="str">
        <f>IFERROR(IF(VLOOKUP($A108,'Annex 2 EHV charges'!$D:$O,9,FALSE)=0,"",VLOOKUP($A108,'Annex 2 EHV charges'!$D:$O,9,FALSE)),"")</f>
        <v/>
      </c>
      <c r="F108" s="159">
        <f>IFERROR(IF(VLOOKUP($A108,'Annex 2 EHV charges'!$D:$O,10,FALSE)=0,"",VLOOKUP($A108,'Annex 2 EHV charges'!$D:$O,10,FALSE)),"")</f>
        <v>1031.8</v>
      </c>
      <c r="G108" s="160">
        <f>IFERROR(IF(VLOOKUP($A108,'Annex 2 EHV charges'!$D:$O,11,FALSE)=0,"",VLOOKUP($A108,'Annex 2 EHV charges'!$D:$O,11,FALSE)),"")</f>
        <v>0.05</v>
      </c>
      <c r="H108" s="160">
        <f>IFERROR(IF(VLOOKUP($A108,'Annex 2 EHV charges'!$D:$O,12,FALSE)=0,"",VLOOKUP($A108,'Annex 2 EHV charges'!$D:$O,12,FALSE)),"")</f>
        <v>0.05</v>
      </c>
    </row>
    <row r="109" spans="1:8" x14ac:dyDescent="0.2">
      <c r="A109" s="154">
        <f t="array" ref="A109">IFERROR(INDEX('Annex 2 EHV charges'!$D$11:$D$302, MATCH(0, IF(ISBLANK('Annex 2 EHV charges'!$D$11:$D$302),1, COUNTIF(A$4:$A108, 'Annex 2 EHV charges'!$D$11:$D$302)), 0)),"")</f>
        <v>775</v>
      </c>
      <c r="B109" s="153">
        <f>IF($A109="","",VLOOKUP($A109,'Annex 2 EHV charges'!$D:$O,2,0))</f>
        <v>775</v>
      </c>
      <c r="C109" s="154">
        <f>IF($A109="","",VLOOKUP($A109,'Annex 2 EHV charges'!$D:$O,3,0))</f>
        <v>2200031823530</v>
      </c>
      <c r="D109" s="153" t="str">
        <f>IF($A109="","",VLOOKUP($A109,'Annex 2 EHV charges'!$D:$O,4,0))</f>
        <v>St Breock</v>
      </c>
      <c r="E109" s="158" t="str">
        <f>IFERROR(IF(VLOOKUP($A109,'Annex 2 EHV charges'!$D:$O,9,FALSE)=0,"",VLOOKUP($A109,'Annex 2 EHV charges'!$D:$O,9,FALSE)),"")</f>
        <v/>
      </c>
      <c r="F109" s="159">
        <f>IFERROR(IF(VLOOKUP($A109,'Annex 2 EHV charges'!$D:$O,10,FALSE)=0,"",VLOOKUP($A109,'Annex 2 EHV charges'!$D:$O,10,FALSE)),"")</f>
        <v>258.60000000000002</v>
      </c>
      <c r="G109" s="160">
        <f>IFERROR(IF(VLOOKUP($A109,'Annex 2 EHV charges'!$D:$O,11,FALSE)=0,"",VLOOKUP($A109,'Annex 2 EHV charges'!$D:$O,11,FALSE)),"")</f>
        <v>0.05</v>
      </c>
      <c r="H109" s="160">
        <f>IFERROR(IF(VLOOKUP($A109,'Annex 2 EHV charges'!$D:$O,12,FALSE)=0,"",VLOOKUP($A109,'Annex 2 EHV charges'!$D:$O,12,FALSE)),"")</f>
        <v>0.05</v>
      </c>
    </row>
    <row r="110" spans="1:8" ht="25.5" x14ac:dyDescent="0.2">
      <c r="A110" s="154">
        <f t="array" ref="A110">IFERROR(INDEX('Annex 2 EHV charges'!$D$11:$D$302, MATCH(0, IF(ISBLANK('Annex 2 EHV charges'!$D$11:$D$302),1, COUNTIF(A$4:$A109, 'Annex 2 EHV charges'!$D$11:$D$302)), 0)),"")</f>
        <v>723</v>
      </c>
      <c r="B110" s="153">
        <f>IF($A110="","",VLOOKUP($A110,'Annex 2 EHV charges'!$D:$O,2,0))</f>
        <v>723</v>
      </c>
      <c r="C110" s="154" t="str">
        <f>IF($A110="","",VLOOKUP($A110,'Annex 2 EHV charges'!$D:$O,3,0))</f>
        <v>2200042334139
2200042334148</v>
      </c>
      <c r="D110" s="153" t="str">
        <f>IF($A110="","",VLOOKUP($A110,'Annex 2 EHV charges'!$D:$O,4,0))</f>
        <v>DML - Central</v>
      </c>
      <c r="E110" s="158">
        <f>IFERROR(IF(VLOOKUP($A110,'Annex 2 EHV charges'!$D:$O,9,FALSE)=0,"",VLOOKUP($A110,'Annex 2 EHV charges'!$D:$O,9,FALSE)),"")</f>
        <v>-0.86899999999999999</v>
      </c>
      <c r="F110" s="159">
        <f>IFERROR(IF(VLOOKUP($A110,'Annex 2 EHV charges'!$D:$O,10,FALSE)=0,"",VLOOKUP($A110,'Annex 2 EHV charges'!$D:$O,10,FALSE)),"")</f>
        <v>1839.73</v>
      </c>
      <c r="G110" s="160">
        <f>IFERROR(IF(VLOOKUP($A110,'Annex 2 EHV charges'!$D:$O,11,FALSE)=0,"",VLOOKUP($A110,'Annex 2 EHV charges'!$D:$O,11,FALSE)),"")</f>
        <v>0.05</v>
      </c>
      <c r="H110" s="160">
        <f>IFERROR(IF(VLOOKUP($A110,'Annex 2 EHV charges'!$D:$O,12,FALSE)=0,"",VLOOKUP($A110,'Annex 2 EHV charges'!$D:$O,12,FALSE)),"")</f>
        <v>0.05</v>
      </c>
    </row>
    <row r="111" spans="1:8" x14ac:dyDescent="0.2">
      <c r="A111" s="154">
        <f t="array" ref="A111">IFERROR(INDEX('Annex 2 EHV charges'!$D$11:$D$302, MATCH(0, IF(ISBLANK('Annex 2 EHV charges'!$D$11:$D$302),1, COUNTIF(A$4:$A110, 'Annex 2 EHV charges'!$D$11:$D$302)), 0)),"")</f>
        <v>748</v>
      </c>
      <c r="B111" s="153">
        <f>IF($A111="","",VLOOKUP($A111,'Annex 2 EHV charges'!$D:$O,2,0))</f>
        <v>748</v>
      </c>
      <c r="C111" s="154">
        <f>IF($A111="","",VLOOKUP($A111,'Annex 2 EHV charges'!$D:$O,3,0))</f>
        <v>2200042602298</v>
      </c>
      <c r="D111" s="153" t="str">
        <f>IF($A111="","",VLOOKUP($A111,'Annex 2 EHV charges'!$D:$O,4,0))</f>
        <v>Denbrook WF</v>
      </c>
      <c r="E111" s="158" t="str">
        <f>IFERROR(IF(VLOOKUP($A111,'Annex 2 EHV charges'!$D:$O,9,FALSE)=0,"",VLOOKUP($A111,'Annex 2 EHV charges'!$D:$O,9,FALSE)),"")</f>
        <v/>
      </c>
      <c r="F111" s="159">
        <f>IFERROR(IF(VLOOKUP($A111,'Annex 2 EHV charges'!$D:$O,10,FALSE)=0,"",VLOOKUP($A111,'Annex 2 EHV charges'!$D:$O,10,FALSE)),"")</f>
        <v>2966.01</v>
      </c>
      <c r="G111" s="160">
        <f>IFERROR(IF(VLOOKUP($A111,'Annex 2 EHV charges'!$D:$O,11,FALSE)=0,"",VLOOKUP($A111,'Annex 2 EHV charges'!$D:$O,11,FALSE)),"")</f>
        <v>0.05</v>
      </c>
      <c r="H111" s="160">
        <f>IFERROR(IF(VLOOKUP($A111,'Annex 2 EHV charges'!$D:$O,12,FALSE)=0,"",VLOOKUP($A111,'Annex 2 EHV charges'!$D:$O,12,FALSE)),"")</f>
        <v>0.05</v>
      </c>
    </row>
    <row r="112" spans="1:8" x14ac:dyDescent="0.2">
      <c r="A112" s="154">
        <f t="array" ref="A112">IFERROR(INDEX('Annex 2 EHV charges'!$D$11:$D$302, MATCH(0, IF(ISBLANK('Annex 2 EHV charges'!$D$11:$D$302),1, COUNTIF(A$4:$A111, 'Annex 2 EHV charges'!$D$11:$D$302)), 0)),"")</f>
        <v>747</v>
      </c>
      <c r="B112" s="153">
        <f>IF($A112="","",VLOOKUP($A112,'Annex 2 EHV charges'!$D:$O,2,0))</f>
        <v>747</v>
      </c>
      <c r="C112" s="154">
        <f>IF($A112="","",VLOOKUP($A112,'Annex 2 EHV charges'!$D:$O,3,0))</f>
        <v>2200041804446</v>
      </c>
      <c r="D112" s="153" t="str">
        <f>IF($A112="","",VLOOKUP($A112,'Annex 2 EHV charges'!$D:$O,4,0))</f>
        <v>Hayle Wave Hub</v>
      </c>
      <c r="E112" s="158" t="str">
        <f>IFERROR(IF(VLOOKUP($A112,'Annex 2 EHV charges'!$D:$O,9,FALSE)=0,"",VLOOKUP($A112,'Annex 2 EHV charges'!$D:$O,9,FALSE)),"")</f>
        <v/>
      </c>
      <c r="F112" s="159">
        <f>IFERROR(IF(VLOOKUP($A112,'Annex 2 EHV charges'!$D:$O,10,FALSE)=0,"",VLOOKUP($A112,'Annex 2 EHV charges'!$D:$O,10,FALSE)),"")</f>
        <v>668.21</v>
      </c>
      <c r="G112" s="160">
        <f>IFERROR(IF(VLOOKUP($A112,'Annex 2 EHV charges'!$D:$O,11,FALSE)=0,"",VLOOKUP($A112,'Annex 2 EHV charges'!$D:$O,11,FALSE)),"")</f>
        <v>0.05</v>
      </c>
      <c r="H112" s="160">
        <f>IFERROR(IF(VLOOKUP($A112,'Annex 2 EHV charges'!$D:$O,12,FALSE)=0,"",VLOOKUP($A112,'Annex 2 EHV charges'!$D:$O,12,FALSE)),"")</f>
        <v>0.05</v>
      </c>
    </row>
    <row r="113" spans="1:8" x14ac:dyDescent="0.2">
      <c r="A113" s="154">
        <f t="array" ref="A113">IFERROR(INDEX('Annex 2 EHV charges'!$D$11:$D$302, MATCH(0, IF(ISBLANK('Annex 2 EHV charges'!$D$11:$D$302),1, COUNTIF(A$4:$A112, 'Annex 2 EHV charges'!$D$11:$D$302)), 0)),"")</f>
        <v>741</v>
      </c>
      <c r="B113" s="153">
        <f>IF($A113="","",VLOOKUP($A113,'Annex 2 EHV charges'!$D:$O,2,0))</f>
        <v>741</v>
      </c>
      <c r="C113" s="154">
        <f>IF($A113="","",VLOOKUP($A113,'Annex 2 EHV charges'!$D:$O,3,0))</f>
        <v>2200032024222</v>
      </c>
      <c r="D113" s="153" t="str">
        <f>IF($A113="","",VLOOKUP($A113,'Annex 2 EHV charges'!$D:$O,4,0))</f>
        <v>Marsh Barton</v>
      </c>
      <c r="E113" s="158" t="str">
        <f>IFERROR(IF(VLOOKUP($A113,'Annex 2 EHV charges'!$D:$O,9,FALSE)=0,"",VLOOKUP($A113,'Annex 2 EHV charges'!$D:$O,9,FALSE)),"")</f>
        <v/>
      </c>
      <c r="F113" s="159" t="str">
        <f>IFERROR(IF(VLOOKUP($A113,'Annex 2 EHV charges'!$D:$O,10,FALSE)=0,"",VLOOKUP($A113,'Annex 2 EHV charges'!$D:$O,10,FALSE)),"")</f>
        <v/>
      </c>
      <c r="G113" s="160" t="str">
        <f>IFERROR(IF(VLOOKUP($A113,'Annex 2 EHV charges'!$D:$O,11,FALSE)=0,"",VLOOKUP($A113,'Annex 2 EHV charges'!$D:$O,11,FALSE)),"")</f>
        <v/>
      </c>
      <c r="H113" s="160" t="str">
        <f>IFERROR(IF(VLOOKUP($A113,'Annex 2 EHV charges'!$D:$O,12,FALSE)=0,"",VLOOKUP($A113,'Annex 2 EHV charges'!$D:$O,12,FALSE)),"")</f>
        <v/>
      </c>
    </row>
    <row r="114" spans="1:8" x14ac:dyDescent="0.2">
      <c r="A114" s="154">
        <f t="array" ref="A114">IFERROR(INDEX('Annex 2 EHV charges'!$D$11:$D$302, MATCH(0, IF(ISBLANK('Annex 2 EHV charges'!$D$11:$D$302),1, COUNTIF(A$4:$A113, 'Annex 2 EHV charges'!$D$11:$D$302)), 0)),"")</f>
        <v>752</v>
      </c>
      <c r="B114" s="153">
        <f>IF($A114="","",VLOOKUP($A114,'Annex 2 EHV charges'!$D:$O,2,0))</f>
        <v>752</v>
      </c>
      <c r="C114" s="154">
        <f>IF($A114="","",VLOOKUP($A114,'Annex 2 EHV charges'!$D:$O,3,0))</f>
        <v>2200040571122</v>
      </c>
      <c r="D114" s="153" t="str">
        <f>IF($A114="","",VLOOKUP($A114,'Annex 2 EHV charges'!$D:$O,4,0))</f>
        <v>Connon Bridge</v>
      </c>
      <c r="E114" s="158">
        <f>IFERROR(IF(VLOOKUP($A114,'Annex 2 EHV charges'!$D:$O,9,FALSE)=0,"",VLOOKUP($A114,'Annex 2 EHV charges'!$D:$O,9,FALSE)),"")</f>
        <v>-1.022</v>
      </c>
      <c r="F114" s="159">
        <f>IFERROR(IF(VLOOKUP($A114,'Annex 2 EHV charges'!$D:$O,10,FALSE)=0,"",VLOOKUP($A114,'Annex 2 EHV charges'!$D:$O,10,FALSE)),"")</f>
        <v>292.3</v>
      </c>
      <c r="G114" s="160">
        <f>IFERROR(IF(VLOOKUP($A114,'Annex 2 EHV charges'!$D:$O,11,FALSE)=0,"",VLOOKUP($A114,'Annex 2 EHV charges'!$D:$O,11,FALSE)),"")</f>
        <v>0.05</v>
      </c>
      <c r="H114" s="160">
        <f>IFERROR(IF(VLOOKUP($A114,'Annex 2 EHV charges'!$D:$O,12,FALSE)=0,"",VLOOKUP($A114,'Annex 2 EHV charges'!$D:$O,12,FALSE)),"")</f>
        <v>0.05</v>
      </c>
    </row>
    <row r="115" spans="1:8" x14ac:dyDescent="0.2">
      <c r="A115" s="154">
        <f t="array" ref="A115">IFERROR(INDEX('Annex 2 EHV charges'!$D$11:$D$302, MATCH(0, IF(ISBLANK('Annex 2 EHV charges'!$D$11:$D$302),1, COUNTIF(A$4:$A114, 'Annex 2 EHV charges'!$D$11:$D$302)), 0)),"")</f>
        <v>753</v>
      </c>
      <c r="B115" s="153">
        <f>IF($A115="","",VLOOKUP($A115,'Annex 2 EHV charges'!$D:$O,2,0))</f>
        <v>753</v>
      </c>
      <c r="C115" s="154">
        <f>IF($A115="","",VLOOKUP($A115,'Annex 2 EHV charges'!$D:$O,3,0))</f>
        <v>2200040979039</v>
      </c>
      <c r="D115" s="153" t="str">
        <f>IF($A115="","",VLOOKUP($A115,'Annex 2 EHV charges'!$D:$O,4,0))</f>
        <v>Chelson</v>
      </c>
      <c r="E115" s="158">
        <f>IFERROR(IF(VLOOKUP($A115,'Annex 2 EHV charges'!$D:$O,9,FALSE)=0,"",VLOOKUP($A115,'Annex 2 EHV charges'!$D:$O,9,FALSE)),"")</f>
        <v>-1.1879999999999999</v>
      </c>
      <c r="F115" s="159">
        <f>IFERROR(IF(VLOOKUP($A115,'Annex 2 EHV charges'!$D:$O,10,FALSE)=0,"",VLOOKUP($A115,'Annex 2 EHV charges'!$D:$O,10,FALSE)),"")</f>
        <v>432.96</v>
      </c>
      <c r="G115" s="160">
        <f>IFERROR(IF(VLOOKUP($A115,'Annex 2 EHV charges'!$D:$O,11,FALSE)=0,"",VLOOKUP($A115,'Annex 2 EHV charges'!$D:$O,11,FALSE)),"")</f>
        <v>0.05</v>
      </c>
      <c r="H115" s="160">
        <f>IFERROR(IF(VLOOKUP($A115,'Annex 2 EHV charges'!$D:$O,12,FALSE)=0,"",VLOOKUP($A115,'Annex 2 EHV charges'!$D:$O,12,FALSE)),"")</f>
        <v>0.05</v>
      </c>
    </row>
    <row r="116" spans="1:8" x14ac:dyDescent="0.2">
      <c r="A116" s="154">
        <f t="array" ref="A116">IFERROR(INDEX('Annex 2 EHV charges'!$D$11:$D$302, MATCH(0, IF(ISBLANK('Annex 2 EHV charges'!$D$11:$D$302),1, COUNTIF(A$4:$A115, 'Annex 2 EHV charges'!$D$11:$D$302)), 0)),"")</f>
        <v>754</v>
      </c>
      <c r="B116" s="153">
        <f>IF($A116="","",VLOOKUP($A116,'Annex 2 EHV charges'!$D:$O,2,0))</f>
        <v>754</v>
      </c>
      <c r="C116" s="154">
        <f>IF($A116="","",VLOOKUP($A116,'Annex 2 EHV charges'!$D:$O,3,0))</f>
        <v>2200041253506</v>
      </c>
      <c r="D116" s="153" t="str">
        <f>IF($A116="","",VLOOKUP($A116,'Annex 2 EHV charges'!$D:$O,4,0))</f>
        <v>Darracott</v>
      </c>
      <c r="E116" s="158" t="str">
        <f>IFERROR(IF(VLOOKUP($A116,'Annex 2 EHV charges'!$D:$O,9,FALSE)=0,"",VLOOKUP($A116,'Annex 2 EHV charges'!$D:$O,9,FALSE)),"")</f>
        <v/>
      </c>
      <c r="F116" s="159">
        <f>IFERROR(IF(VLOOKUP($A116,'Annex 2 EHV charges'!$D:$O,10,FALSE)=0,"",VLOOKUP($A116,'Annex 2 EHV charges'!$D:$O,10,FALSE)),"")</f>
        <v>471.61</v>
      </c>
      <c r="G116" s="160">
        <f>IFERROR(IF(VLOOKUP($A116,'Annex 2 EHV charges'!$D:$O,11,FALSE)=0,"",VLOOKUP($A116,'Annex 2 EHV charges'!$D:$O,11,FALSE)),"")</f>
        <v>0.05</v>
      </c>
      <c r="H116" s="160">
        <f>IFERROR(IF(VLOOKUP($A116,'Annex 2 EHV charges'!$D:$O,12,FALSE)=0,"",VLOOKUP($A116,'Annex 2 EHV charges'!$D:$O,12,FALSE)),"")</f>
        <v>0.05</v>
      </c>
    </row>
    <row r="117" spans="1:8" x14ac:dyDescent="0.2">
      <c r="A117" s="154">
        <f t="array" ref="A117">IFERROR(INDEX('Annex 2 EHV charges'!$D$11:$D$302, MATCH(0, IF(ISBLANK('Annex 2 EHV charges'!$D$11:$D$302),1, COUNTIF(A$4:$A116, 'Annex 2 EHV charges'!$D$11:$D$302)), 0)),"")</f>
        <v>764</v>
      </c>
      <c r="B117" s="153">
        <f>IF($A117="","",VLOOKUP($A117,'Annex 2 EHV charges'!$D:$O,2,0))</f>
        <v>764</v>
      </c>
      <c r="C117" s="154">
        <f>IF($A117="","",VLOOKUP($A117,'Annex 2 EHV charges'!$D:$O,3,0))</f>
        <v>2200040164254</v>
      </c>
      <c r="D117" s="153" t="str">
        <f>IF($A117="","",VLOOKUP($A117,'Annex 2 EHV charges'!$D:$O,4,0))</f>
        <v>Bears Down</v>
      </c>
      <c r="E117" s="158" t="str">
        <f>IFERROR(IF(VLOOKUP($A117,'Annex 2 EHV charges'!$D:$O,9,FALSE)=0,"",VLOOKUP($A117,'Annex 2 EHV charges'!$D:$O,9,FALSE)),"")</f>
        <v/>
      </c>
      <c r="F117" s="159" t="str">
        <f>IFERROR(IF(VLOOKUP($A117,'Annex 2 EHV charges'!$D:$O,10,FALSE)=0,"",VLOOKUP($A117,'Annex 2 EHV charges'!$D:$O,10,FALSE)),"")</f>
        <v/>
      </c>
      <c r="G117" s="160" t="str">
        <f>IFERROR(IF(VLOOKUP($A117,'Annex 2 EHV charges'!$D:$O,11,FALSE)=0,"",VLOOKUP($A117,'Annex 2 EHV charges'!$D:$O,11,FALSE)),"")</f>
        <v/>
      </c>
      <c r="H117" s="160" t="str">
        <f>IFERROR(IF(VLOOKUP($A117,'Annex 2 EHV charges'!$D:$O,12,FALSE)=0,"",VLOOKUP($A117,'Annex 2 EHV charges'!$D:$O,12,FALSE)),"")</f>
        <v/>
      </c>
    </row>
    <row r="118" spans="1:8" x14ac:dyDescent="0.2">
      <c r="A118" s="154">
        <f t="array" ref="A118">IFERROR(INDEX('Annex 2 EHV charges'!$D$11:$D$302, MATCH(0, IF(ISBLANK('Annex 2 EHV charges'!$D$11:$D$302),1, COUNTIF(A$4:$A117, 'Annex 2 EHV charges'!$D$11:$D$302)), 0)),"")</f>
        <v>757</v>
      </c>
      <c r="B118" s="153">
        <f>IF($A118="","",VLOOKUP($A118,'Annex 2 EHV charges'!$D:$O,2,0))</f>
        <v>757</v>
      </c>
      <c r="C118" s="154">
        <f>IF($A118="","",VLOOKUP($A118,'Annex 2 EHV charges'!$D:$O,3,0))</f>
        <v>2200040473940</v>
      </c>
      <c r="D118" s="153" t="str">
        <f>IF($A118="","",VLOOKUP($A118,'Annex 2 EHV charges'!$D:$O,4,0))</f>
        <v>St Day</v>
      </c>
      <c r="E118" s="158">
        <f>IFERROR(IF(VLOOKUP($A118,'Annex 2 EHV charges'!$D:$O,9,FALSE)=0,"",VLOOKUP($A118,'Annex 2 EHV charges'!$D:$O,9,FALSE)),"")</f>
        <v>-0.44400000000000001</v>
      </c>
      <c r="F118" s="159">
        <f>IFERROR(IF(VLOOKUP($A118,'Annex 2 EHV charges'!$D:$O,10,FALSE)=0,"",VLOOKUP($A118,'Annex 2 EHV charges'!$D:$O,10,FALSE)),"")</f>
        <v>242.57</v>
      </c>
      <c r="G118" s="160">
        <f>IFERROR(IF(VLOOKUP($A118,'Annex 2 EHV charges'!$D:$O,11,FALSE)=0,"",VLOOKUP($A118,'Annex 2 EHV charges'!$D:$O,11,FALSE)),"")</f>
        <v>0.05</v>
      </c>
      <c r="H118" s="160">
        <f>IFERROR(IF(VLOOKUP($A118,'Annex 2 EHV charges'!$D:$O,12,FALSE)=0,"",VLOOKUP($A118,'Annex 2 EHV charges'!$D:$O,12,FALSE)),"")</f>
        <v>0.05</v>
      </c>
    </row>
    <row r="119" spans="1:8" x14ac:dyDescent="0.2">
      <c r="A119" s="154">
        <f t="array" ref="A119">IFERROR(INDEX('Annex 2 EHV charges'!$D$11:$D$302, MATCH(0, IF(ISBLANK('Annex 2 EHV charges'!$D$11:$D$302),1, COUNTIF(A$4:$A118, 'Annex 2 EHV charges'!$D$11:$D$302)), 0)),"")</f>
        <v>758</v>
      </c>
      <c r="B119" s="153">
        <f>IF($A119="","",VLOOKUP($A119,'Annex 2 EHV charges'!$D:$O,2,0))</f>
        <v>758</v>
      </c>
      <c r="C119" s="154">
        <f>IF($A119="","",VLOOKUP($A119,'Annex 2 EHV charges'!$D:$O,3,0))</f>
        <v>2200041499762</v>
      </c>
      <c r="D119" s="153" t="str">
        <f>IF($A119="","",VLOOKUP($A119,'Annex 2 EHV charges'!$D:$O,4,0))</f>
        <v>Shooters Bottom</v>
      </c>
      <c r="E119" s="158" t="str">
        <f>IFERROR(IF(VLOOKUP($A119,'Annex 2 EHV charges'!$D:$O,9,FALSE)=0,"",VLOOKUP($A119,'Annex 2 EHV charges'!$D:$O,9,FALSE)),"")</f>
        <v/>
      </c>
      <c r="F119" s="159">
        <f>IFERROR(IF(VLOOKUP($A119,'Annex 2 EHV charges'!$D:$O,10,FALSE)=0,"",VLOOKUP($A119,'Annex 2 EHV charges'!$D:$O,10,FALSE)),"")</f>
        <v>578.78</v>
      </c>
      <c r="G119" s="160">
        <f>IFERROR(IF(VLOOKUP($A119,'Annex 2 EHV charges'!$D:$O,11,FALSE)=0,"",VLOOKUP($A119,'Annex 2 EHV charges'!$D:$O,11,FALSE)),"")</f>
        <v>0.05</v>
      </c>
      <c r="H119" s="160">
        <f>IFERROR(IF(VLOOKUP($A119,'Annex 2 EHV charges'!$D:$O,12,FALSE)=0,"",VLOOKUP($A119,'Annex 2 EHV charges'!$D:$O,12,FALSE)),"")</f>
        <v>0.05</v>
      </c>
    </row>
    <row r="120" spans="1:8" x14ac:dyDescent="0.2">
      <c r="A120" s="154">
        <f t="array" ref="A120">IFERROR(INDEX('Annex 2 EHV charges'!$D$11:$D$302, MATCH(0, IF(ISBLANK('Annex 2 EHV charges'!$D$11:$D$302),1, COUNTIF(A$4:$A119, 'Annex 2 EHV charges'!$D$11:$D$302)), 0)),"")</f>
        <v>760</v>
      </c>
      <c r="B120" s="153">
        <f>IF($A120="","",VLOOKUP($A120,'Annex 2 EHV charges'!$D:$O,2,0))</f>
        <v>760</v>
      </c>
      <c r="C120" s="154">
        <f>IF($A120="","",VLOOKUP($A120,'Annex 2 EHV charges'!$D:$O,3,0))</f>
        <v>2200041625587</v>
      </c>
      <c r="D120" s="153" t="str">
        <f>IF($A120="","",VLOOKUP($A120,'Annex 2 EHV charges'!$D:$O,4,0))</f>
        <v>Heathfield</v>
      </c>
      <c r="E120" s="158">
        <f>IFERROR(IF(VLOOKUP($A120,'Annex 2 EHV charges'!$D:$O,9,FALSE)=0,"",VLOOKUP($A120,'Annex 2 EHV charges'!$D:$O,9,FALSE)),"")</f>
        <v>-8.4920000000000009</v>
      </c>
      <c r="F120" s="159">
        <f>IFERROR(IF(VLOOKUP($A120,'Annex 2 EHV charges'!$D:$O,10,FALSE)=0,"",VLOOKUP($A120,'Annex 2 EHV charges'!$D:$O,10,FALSE)),"")</f>
        <v>397.82</v>
      </c>
      <c r="G120" s="160">
        <f>IFERROR(IF(VLOOKUP($A120,'Annex 2 EHV charges'!$D:$O,11,FALSE)=0,"",VLOOKUP($A120,'Annex 2 EHV charges'!$D:$O,11,FALSE)),"")</f>
        <v>0.05</v>
      </c>
      <c r="H120" s="160">
        <f>IFERROR(IF(VLOOKUP($A120,'Annex 2 EHV charges'!$D:$O,12,FALSE)=0,"",VLOOKUP($A120,'Annex 2 EHV charges'!$D:$O,12,FALSE)),"")</f>
        <v>0.05</v>
      </c>
    </row>
    <row r="121" spans="1:8" x14ac:dyDescent="0.2">
      <c r="A121" s="154">
        <f t="array" ref="A121">IFERROR(INDEX('Annex 2 EHV charges'!$D$11:$D$302, MATCH(0, IF(ISBLANK('Annex 2 EHV charges'!$D$11:$D$302),1, COUNTIF(A$4:$A120, 'Annex 2 EHV charges'!$D$11:$D$302)), 0)),"")</f>
        <v>761</v>
      </c>
      <c r="B121" s="153">
        <f>IF($A121="","",VLOOKUP($A121,'Annex 2 EHV charges'!$D:$O,2,0))</f>
        <v>761</v>
      </c>
      <c r="C121" s="154">
        <f>IF($A121="","",VLOOKUP($A121,'Annex 2 EHV charges'!$D:$O,3,0))</f>
        <v>2200041845850</v>
      </c>
      <c r="D121" s="153" t="str">
        <f>IF($A121="","",VLOOKUP($A121,'Annex 2 EHV charges'!$D:$O,4,0))</f>
        <v>Goonhilly</v>
      </c>
      <c r="E121" s="158" t="str">
        <f>IFERROR(IF(VLOOKUP($A121,'Annex 2 EHV charges'!$D:$O,9,FALSE)=0,"",VLOOKUP($A121,'Annex 2 EHV charges'!$D:$O,9,FALSE)),"")</f>
        <v/>
      </c>
      <c r="F121" s="159">
        <f>IFERROR(IF(VLOOKUP($A121,'Annex 2 EHV charges'!$D:$O,10,FALSE)=0,"",VLOOKUP($A121,'Annex 2 EHV charges'!$D:$O,10,FALSE)),"")</f>
        <v>571.59</v>
      </c>
      <c r="G121" s="160">
        <f>IFERROR(IF(VLOOKUP($A121,'Annex 2 EHV charges'!$D:$O,11,FALSE)=0,"",VLOOKUP($A121,'Annex 2 EHV charges'!$D:$O,11,FALSE)),"")</f>
        <v>0.05</v>
      </c>
      <c r="H121" s="160">
        <f>IFERROR(IF(VLOOKUP($A121,'Annex 2 EHV charges'!$D:$O,12,FALSE)=0,"",VLOOKUP($A121,'Annex 2 EHV charges'!$D:$O,12,FALSE)),"")</f>
        <v>0.05</v>
      </c>
    </row>
    <row r="122" spans="1:8" x14ac:dyDescent="0.2">
      <c r="A122" s="154">
        <f t="array" ref="A122">IFERROR(INDEX('Annex 2 EHV charges'!$D$11:$D$302, MATCH(0, IF(ISBLANK('Annex 2 EHV charges'!$D$11:$D$302),1, COUNTIF(A$4:$A121, 'Annex 2 EHV charges'!$D$11:$D$302)), 0)),"")</f>
        <v>762</v>
      </c>
      <c r="B122" s="153">
        <f>IF($A122="","",VLOOKUP($A122,'Annex 2 EHV charges'!$D:$O,2,0))</f>
        <v>762</v>
      </c>
      <c r="C122" s="154">
        <f>IF($A122="","",VLOOKUP($A122,'Annex 2 EHV charges'!$D:$O,3,0))</f>
        <v>2200041786683</v>
      </c>
      <c r="D122" s="153" t="str">
        <f>IF($A122="","",VLOOKUP($A122,'Annex 2 EHV charges'!$D:$O,4,0))</f>
        <v>Delabole</v>
      </c>
      <c r="E122" s="158" t="str">
        <f>IFERROR(IF(VLOOKUP($A122,'Annex 2 EHV charges'!$D:$O,9,FALSE)=0,"",VLOOKUP($A122,'Annex 2 EHV charges'!$D:$O,9,FALSE)),"")</f>
        <v/>
      </c>
      <c r="F122" s="159">
        <f>IFERROR(IF(VLOOKUP($A122,'Annex 2 EHV charges'!$D:$O,10,FALSE)=0,"",VLOOKUP($A122,'Annex 2 EHV charges'!$D:$O,10,FALSE)),"")</f>
        <v>1028.05</v>
      </c>
      <c r="G122" s="160">
        <f>IFERROR(IF(VLOOKUP($A122,'Annex 2 EHV charges'!$D:$O,11,FALSE)=0,"",VLOOKUP($A122,'Annex 2 EHV charges'!$D:$O,11,FALSE)),"")</f>
        <v>0.05</v>
      </c>
      <c r="H122" s="160">
        <f>IFERROR(IF(VLOOKUP($A122,'Annex 2 EHV charges'!$D:$O,12,FALSE)=0,"",VLOOKUP($A122,'Annex 2 EHV charges'!$D:$O,12,FALSE)),"")</f>
        <v>0.05</v>
      </c>
    </row>
    <row r="123" spans="1:8" x14ac:dyDescent="0.2">
      <c r="A123" s="154">
        <f t="array" ref="A123">IFERROR(INDEX('Annex 2 EHV charges'!$D$11:$D$302, MATCH(0, IF(ISBLANK('Annex 2 EHV charges'!$D$11:$D$302),1, COUNTIF(A$4:$A122, 'Annex 2 EHV charges'!$D$11:$D$302)), 0)),"")</f>
        <v>763</v>
      </c>
      <c r="B123" s="153">
        <f>IF($A123="","",VLOOKUP($A123,'Annex 2 EHV charges'!$D:$O,2,0))</f>
        <v>763</v>
      </c>
      <c r="C123" s="154">
        <f>IF($A123="","",VLOOKUP($A123,'Annex 2 EHV charges'!$D:$O,3,0))</f>
        <v>2200041930498</v>
      </c>
      <c r="D123" s="153" t="str">
        <f>IF($A123="","",VLOOKUP($A123,'Annex 2 EHV charges'!$D:$O,4,0))</f>
        <v>Fullabrook</v>
      </c>
      <c r="E123" s="158" t="str">
        <f>IFERROR(IF(VLOOKUP($A123,'Annex 2 EHV charges'!$D:$O,9,FALSE)=0,"",VLOOKUP($A123,'Annex 2 EHV charges'!$D:$O,9,FALSE)),"")</f>
        <v/>
      </c>
      <c r="F123" s="159">
        <f>IFERROR(IF(VLOOKUP($A123,'Annex 2 EHV charges'!$D:$O,10,FALSE)=0,"",VLOOKUP($A123,'Annex 2 EHV charges'!$D:$O,10,FALSE)),"")</f>
        <v>30909.03</v>
      </c>
      <c r="G123" s="160">
        <f>IFERROR(IF(VLOOKUP($A123,'Annex 2 EHV charges'!$D:$O,11,FALSE)=0,"",VLOOKUP($A123,'Annex 2 EHV charges'!$D:$O,11,FALSE)),"")</f>
        <v>0.05</v>
      </c>
      <c r="H123" s="160">
        <f>IFERROR(IF(VLOOKUP($A123,'Annex 2 EHV charges'!$D:$O,12,FALSE)=0,"",VLOOKUP($A123,'Annex 2 EHV charges'!$D:$O,12,FALSE)),"")</f>
        <v>0.05</v>
      </c>
    </row>
    <row r="124" spans="1:8" x14ac:dyDescent="0.2">
      <c r="A124" s="154">
        <f t="array" ref="A124">IFERROR(INDEX('Annex 2 EHV charges'!$D$11:$D$302, MATCH(0, IF(ISBLANK('Annex 2 EHV charges'!$D$11:$D$302),1, COUNTIF(A$4:$A123, 'Annex 2 EHV charges'!$D$11:$D$302)), 0)),"")</f>
        <v>724</v>
      </c>
      <c r="B124" s="153">
        <f>IF($A124="","",VLOOKUP($A124,'Annex 2 EHV charges'!$D:$O,2,0))</f>
        <v>724</v>
      </c>
      <c r="C124" s="154">
        <f>IF($A124="","",VLOOKUP($A124,'Annex 2 EHV charges'!$D:$O,3,0))</f>
        <v>2200042142410</v>
      </c>
      <c r="D124" s="153" t="str">
        <f>IF($A124="","",VLOOKUP($A124,'Annex 2 EHV charges'!$D:$O,4,0))</f>
        <v>Trenoweth Farm</v>
      </c>
      <c r="E124" s="158" t="str">
        <f>IFERROR(IF(VLOOKUP($A124,'Annex 2 EHV charges'!$D:$O,9,FALSE)=0,"",VLOOKUP($A124,'Annex 2 EHV charges'!$D:$O,9,FALSE)),"")</f>
        <v/>
      </c>
      <c r="F124" s="159">
        <f>IFERROR(IF(VLOOKUP($A124,'Annex 2 EHV charges'!$D:$O,10,FALSE)=0,"",VLOOKUP($A124,'Annex 2 EHV charges'!$D:$O,10,FALSE)),"")</f>
        <v>832.44</v>
      </c>
      <c r="G124" s="160">
        <f>IFERROR(IF(VLOOKUP($A124,'Annex 2 EHV charges'!$D:$O,11,FALSE)=0,"",VLOOKUP($A124,'Annex 2 EHV charges'!$D:$O,11,FALSE)),"")</f>
        <v>0.05</v>
      </c>
      <c r="H124" s="160">
        <f>IFERROR(IF(VLOOKUP($A124,'Annex 2 EHV charges'!$D:$O,12,FALSE)=0,"",VLOOKUP($A124,'Annex 2 EHV charges'!$D:$O,12,FALSE)),"")</f>
        <v>0.05</v>
      </c>
    </row>
    <row r="125" spans="1:8" x14ac:dyDescent="0.2">
      <c r="A125" s="154">
        <f t="array" ref="A125">IFERROR(INDEX('Annex 2 EHV charges'!$D$11:$D$302, MATCH(0, IF(ISBLANK('Annex 2 EHV charges'!$D$11:$D$302),1, COUNTIF(A$4:$A124, 'Annex 2 EHV charges'!$D$11:$D$302)), 0)),"")</f>
        <v>387</v>
      </c>
      <c r="B125" s="153">
        <f>IF($A125="","",VLOOKUP($A125,'Annex 2 EHV charges'!$D:$O,2,0))</f>
        <v>387</v>
      </c>
      <c r="C125" s="154">
        <f>IF($A125="","",VLOOKUP($A125,'Annex 2 EHV charges'!$D:$O,3,0))</f>
        <v>2200042667338</v>
      </c>
      <c r="D125" s="153" t="str">
        <f>IF($A125="","",VLOOKUP($A125,'Annex 2 EHV charges'!$D:$O,4,0))</f>
        <v>Rolls Royce TT</v>
      </c>
      <c r="E125" s="158" t="str">
        <f>IFERROR(IF(VLOOKUP($A125,'Annex 2 EHV charges'!$D:$O,9,FALSE)=0,"",VLOOKUP($A125,'Annex 2 EHV charges'!$D:$O,9,FALSE)),"")</f>
        <v/>
      </c>
      <c r="F125" s="159">
        <f>IFERROR(IF(VLOOKUP($A125,'Annex 2 EHV charges'!$D:$O,10,FALSE)=0,"",VLOOKUP($A125,'Annex 2 EHV charges'!$D:$O,10,FALSE)),"")</f>
        <v>29.93</v>
      </c>
      <c r="G125" s="160">
        <f>IFERROR(IF(VLOOKUP($A125,'Annex 2 EHV charges'!$D:$O,11,FALSE)=0,"",VLOOKUP($A125,'Annex 2 EHV charges'!$D:$O,11,FALSE)),"")</f>
        <v>0.05</v>
      </c>
      <c r="H125" s="160">
        <f>IFERROR(IF(VLOOKUP($A125,'Annex 2 EHV charges'!$D:$O,12,FALSE)=0,"",VLOOKUP($A125,'Annex 2 EHV charges'!$D:$O,12,FALSE)),"")</f>
        <v>0.05</v>
      </c>
    </row>
    <row r="126" spans="1:8" x14ac:dyDescent="0.2">
      <c r="A126" s="154">
        <f t="array" ref="A126">IFERROR(INDEX('Annex 2 EHV charges'!$D$11:$D$302, MATCH(0, IF(ISBLANK('Annex 2 EHV charges'!$D$11:$D$302),1, COUNTIF(A$4:$A125, 'Annex 2 EHV charges'!$D$11:$D$302)), 0)),"")</f>
        <v>725</v>
      </c>
      <c r="B126" s="153">
        <f>IF($A126="","",VLOOKUP($A126,'Annex 2 EHV charges'!$D:$O,2,0))</f>
        <v>725</v>
      </c>
      <c r="C126" s="154">
        <f>IF($A126="","",VLOOKUP($A126,'Annex 2 EHV charges'!$D:$O,3,0))</f>
        <v>2200042142457</v>
      </c>
      <c r="D126" s="153" t="str">
        <f>IF($A126="","",VLOOKUP($A126,'Annex 2 EHV charges'!$D:$O,4,0))</f>
        <v>Woodland Barton PV 33kV Gen</v>
      </c>
      <c r="E126" s="158" t="str">
        <f>IFERROR(IF(VLOOKUP($A126,'Annex 2 EHV charges'!$D:$O,9,FALSE)=0,"",VLOOKUP($A126,'Annex 2 EHV charges'!$D:$O,9,FALSE)),"")</f>
        <v/>
      </c>
      <c r="F126" s="159">
        <f>IFERROR(IF(VLOOKUP($A126,'Annex 2 EHV charges'!$D:$O,10,FALSE)=0,"",VLOOKUP($A126,'Annex 2 EHV charges'!$D:$O,10,FALSE)),"")</f>
        <v>884.05</v>
      </c>
      <c r="G126" s="160">
        <f>IFERROR(IF(VLOOKUP($A126,'Annex 2 EHV charges'!$D:$O,11,FALSE)=0,"",VLOOKUP($A126,'Annex 2 EHV charges'!$D:$O,11,FALSE)),"")</f>
        <v>0.05</v>
      </c>
      <c r="H126" s="160">
        <f>IFERROR(IF(VLOOKUP($A126,'Annex 2 EHV charges'!$D:$O,12,FALSE)=0,"",VLOOKUP($A126,'Annex 2 EHV charges'!$D:$O,12,FALSE)),"")</f>
        <v>0.05</v>
      </c>
    </row>
    <row r="127" spans="1:8" x14ac:dyDescent="0.2">
      <c r="A127" s="154">
        <f t="array" ref="A127">IFERROR(INDEX('Annex 2 EHV charges'!$D$11:$D$302, MATCH(0, IF(ISBLANK('Annex 2 EHV charges'!$D$11:$D$302),1, COUNTIF(A$4:$A126, 'Annex 2 EHV charges'!$D$11:$D$302)), 0)),"")</f>
        <v>726</v>
      </c>
      <c r="B127" s="153">
        <f>IF($A127="","",VLOOKUP($A127,'Annex 2 EHV charges'!$D:$O,2,0))</f>
        <v>726</v>
      </c>
      <c r="C127" s="154">
        <f>IF($A127="","",VLOOKUP($A127,'Annex 2 EHV charges'!$D:$O,3,0))</f>
        <v>2200041978782</v>
      </c>
      <c r="D127" s="153" t="str">
        <f>IF($A127="","",VLOOKUP($A127,'Annex 2 EHV charges'!$D:$O,4,0))</f>
        <v>Manor PV Farm 33kV</v>
      </c>
      <c r="E127" s="158" t="str">
        <f>IFERROR(IF(VLOOKUP($A127,'Annex 2 EHV charges'!$D:$O,9,FALSE)=0,"",VLOOKUP($A127,'Annex 2 EHV charges'!$D:$O,9,FALSE)),"")</f>
        <v/>
      </c>
      <c r="F127" s="159">
        <f>IFERROR(IF(VLOOKUP($A127,'Annex 2 EHV charges'!$D:$O,10,FALSE)=0,"",VLOOKUP($A127,'Annex 2 EHV charges'!$D:$O,10,FALSE)),"")</f>
        <v>533.83000000000004</v>
      </c>
      <c r="G127" s="160">
        <f>IFERROR(IF(VLOOKUP($A127,'Annex 2 EHV charges'!$D:$O,11,FALSE)=0,"",VLOOKUP($A127,'Annex 2 EHV charges'!$D:$O,11,FALSE)),"")</f>
        <v>0.05</v>
      </c>
      <c r="H127" s="160">
        <f>IFERROR(IF(VLOOKUP($A127,'Annex 2 EHV charges'!$D:$O,12,FALSE)=0,"",VLOOKUP($A127,'Annex 2 EHV charges'!$D:$O,12,FALSE)),"")</f>
        <v>0.05</v>
      </c>
    </row>
    <row r="128" spans="1:8" x14ac:dyDescent="0.2">
      <c r="A128" s="154">
        <f t="array" ref="A128">IFERROR(INDEX('Annex 2 EHV charges'!$D$11:$D$302, MATCH(0, IF(ISBLANK('Annex 2 EHV charges'!$D$11:$D$302),1, COUNTIF(A$4:$A127, 'Annex 2 EHV charges'!$D$11:$D$302)), 0)),"")</f>
        <v>727</v>
      </c>
      <c r="B128" s="153">
        <f>IF($A128="","",VLOOKUP($A128,'Annex 2 EHV charges'!$D:$O,2,0))</f>
        <v>727</v>
      </c>
      <c r="C128" s="154">
        <f>IF($A128="","",VLOOKUP($A128,'Annex 2 EHV charges'!$D:$O,3,0))</f>
        <v>2200041978861</v>
      </c>
      <c r="D128" s="153" t="str">
        <f>IF($A128="","",VLOOKUP($A128,'Annex 2 EHV charges'!$D:$O,4,0))</f>
        <v>Churchtown Farm PV 33kV</v>
      </c>
      <c r="E128" s="158" t="str">
        <f>IFERROR(IF(VLOOKUP($A128,'Annex 2 EHV charges'!$D:$O,9,FALSE)=0,"",VLOOKUP($A128,'Annex 2 EHV charges'!$D:$O,9,FALSE)),"")</f>
        <v/>
      </c>
      <c r="F128" s="159">
        <f>IFERROR(IF(VLOOKUP($A128,'Annex 2 EHV charges'!$D:$O,10,FALSE)=0,"",VLOOKUP($A128,'Annex 2 EHV charges'!$D:$O,10,FALSE)),"")</f>
        <v>541.83000000000004</v>
      </c>
      <c r="G128" s="160">
        <f>IFERROR(IF(VLOOKUP($A128,'Annex 2 EHV charges'!$D:$O,11,FALSE)=0,"",VLOOKUP($A128,'Annex 2 EHV charges'!$D:$O,11,FALSE)),"")</f>
        <v>0.05</v>
      </c>
      <c r="H128" s="160">
        <f>IFERROR(IF(VLOOKUP($A128,'Annex 2 EHV charges'!$D:$O,12,FALSE)=0,"",VLOOKUP($A128,'Annex 2 EHV charges'!$D:$O,12,FALSE)),"")</f>
        <v>0.05</v>
      </c>
    </row>
    <row r="129" spans="1:8" x14ac:dyDescent="0.2">
      <c r="A129" s="154">
        <f t="array" ref="A129">IFERROR(INDEX('Annex 2 EHV charges'!$D$11:$D$302, MATCH(0, IF(ISBLANK('Annex 2 EHV charges'!$D$11:$D$302),1, COUNTIF(A$4:$A128, 'Annex 2 EHV charges'!$D$11:$D$302)), 0)),"")</f>
        <v>728</v>
      </c>
      <c r="B129" s="153">
        <f>IF($A129="","",VLOOKUP($A129,'Annex 2 EHV charges'!$D:$O,2,0))</f>
        <v>728</v>
      </c>
      <c r="C129" s="154">
        <f>IF($A129="","",VLOOKUP($A129,'Annex 2 EHV charges'!$D:$O,3,0))</f>
        <v>2200041978807</v>
      </c>
      <c r="D129" s="153" t="str">
        <f>IF($A129="","",VLOOKUP($A129,'Annex 2 EHV charges'!$D:$O,4,0))</f>
        <v>Trenouth PV 33kV</v>
      </c>
      <c r="E129" s="158" t="str">
        <f>IFERROR(IF(VLOOKUP($A129,'Annex 2 EHV charges'!$D:$O,9,FALSE)=0,"",VLOOKUP($A129,'Annex 2 EHV charges'!$D:$O,9,FALSE)),"")</f>
        <v/>
      </c>
      <c r="F129" s="159">
        <f>IFERROR(IF(VLOOKUP($A129,'Annex 2 EHV charges'!$D:$O,10,FALSE)=0,"",VLOOKUP($A129,'Annex 2 EHV charges'!$D:$O,10,FALSE)),"")</f>
        <v>1076.52</v>
      </c>
      <c r="G129" s="160">
        <f>IFERROR(IF(VLOOKUP($A129,'Annex 2 EHV charges'!$D:$O,11,FALSE)=0,"",VLOOKUP($A129,'Annex 2 EHV charges'!$D:$O,11,FALSE)),"")</f>
        <v>0.05</v>
      </c>
      <c r="H129" s="160">
        <f>IFERROR(IF(VLOOKUP($A129,'Annex 2 EHV charges'!$D:$O,12,FALSE)=0,"",VLOOKUP($A129,'Annex 2 EHV charges'!$D:$O,12,FALSE)),"")</f>
        <v>0.05</v>
      </c>
    </row>
    <row r="130" spans="1:8" x14ac:dyDescent="0.2">
      <c r="A130" s="154">
        <f t="array" ref="A130">IFERROR(INDEX('Annex 2 EHV charges'!$D$11:$D$302, MATCH(0, IF(ISBLANK('Annex 2 EHV charges'!$D$11:$D$302),1, COUNTIF(A$4:$A129, 'Annex 2 EHV charges'!$D$11:$D$302)), 0)),"")</f>
        <v>732</v>
      </c>
      <c r="B130" s="153">
        <f>IF($A130="","",VLOOKUP($A130,'Annex 2 EHV charges'!$D:$O,2,0))</f>
        <v>732</v>
      </c>
      <c r="C130" s="154">
        <f>IF($A130="","",VLOOKUP($A130,'Annex 2 EHV charges'!$D:$O,3,0))</f>
        <v>2200041979883</v>
      </c>
      <c r="D130" s="153" t="str">
        <f>IF($A130="","",VLOOKUP($A130,'Annex 2 EHV charges'!$D:$O,4,0))</f>
        <v>Howton Farm PV 33kV</v>
      </c>
      <c r="E130" s="158" t="str">
        <f>IFERROR(IF(VLOOKUP($A130,'Annex 2 EHV charges'!$D:$O,9,FALSE)=0,"",VLOOKUP($A130,'Annex 2 EHV charges'!$D:$O,9,FALSE)),"")</f>
        <v/>
      </c>
      <c r="F130" s="159">
        <f>IFERROR(IF(VLOOKUP($A130,'Annex 2 EHV charges'!$D:$O,10,FALSE)=0,"",VLOOKUP($A130,'Annex 2 EHV charges'!$D:$O,10,FALSE)),"")</f>
        <v>542.38</v>
      </c>
      <c r="G130" s="160">
        <f>IFERROR(IF(VLOOKUP($A130,'Annex 2 EHV charges'!$D:$O,11,FALSE)=0,"",VLOOKUP($A130,'Annex 2 EHV charges'!$D:$O,11,FALSE)),"")</f>
        <v>0.05</v>
      </c>
      <c r="H130" s="160">
        <f>IFERROR(IF(VLOOKUP($A130,'Annex 2 EHV charges'!$D:$O,12,FALSE)=0,"",VLOOKUP($A130,'Annex 2 EHV charges'!$D:$O,12,FALSE)),"")</f>
        <v>0.05</v>
      </c>
    </row>
    <row r="131" spans="1:8" x14ac:dyDescent="0.2">
      <c r="A131" s="154">
        <f t="array" ref="A131">IFERROR(INDEX('Annex 2 EHV charges'!$D$11:$D$302, MATCH(0, IF(ISBLANK('Annex 2 EHV charges'!$D$11:$D$302),1, COUNTIF(A$4:$A130, 'Annex 2 EHV charges'!$D$11:$D$302)), 0)),"")</f>
        <v>734</v>
      </c>
      <c r="B131" s="153">
        <f>IF($A131="","",VLOOKUP($A131,'Annex 2 EHV charges'!$D:$O,2,0))</f>
        <v>734</v>
      </c>
      <c r="C131" s="154">
        <f>IF($A131="","",VLOOKUP($A131,'Annex 2 EHV charges'!$D:$O,3,0))</f>
        <v>2200042682424</v>
      </c>
      <c r="D131" s="153" t="str">
        <f>IF($A131="","",VLOOKUP($A131,'Annex 2 EHV charges'!$D:$O,4,0))</f>
        <v xml:space="preserve">Newton Downs Farm </v>
      </c>
      <c r="E131" s="158" t="str">
        <f>IFERROR(IF(VLOOKUP($A131,'Annex 2 EHV charges'!$D:$O,9,FALSE)=0,"",VLOOKUP($A131,'Annex 2 EHV charges'!$D:$O,9,FALSE)),"")</f>
        <v/>
      </c>
      <c r="F131" s="159">
        <f>IFERROR(IF(VLOOKUP($A131,'Annex 2 EHV charges'!$D:$O,10,FALSE)=0,"",VLOOKUP($A131,'Annex 2 EHV charges'!$D:$O,10,FALSE)),"")</f>
        <v>825.64</v>
      </c>
      <c r="G131" s="160">
        <f>IFERROR(IF(VLOOKUP($A131,'Annex 2 EHV charges'!$D:$O,11,FALSE)=0,"",VLOOKUP($A131,'Annex 2 EHV charges'!$D:$O,11,FALSE)),"")</f>
        <v>0.05</v>
      </c>
      <c r="H131" s="160">
        <f>IFERROR(IF(VLOOKUP($A131,'Annex 2 EHV charges'!$D:$O,12,FALSE)=0,"",VLOOKUP($A131,'Annex 2 EHV charges'!$D:$O,12,FALSE)),"")</f>
        <v>0.05</v>
      </c>
    </row>
    <row r="132" spans="1:8" x14ac:dyDescent="0.2">
      <c r="A132" s="154">
        <f t="array" ref="A132">IFERROR(INDEX('Annex 2 EHV charges'!$D$11:$D$302, MATCH(0, IF(ISBLANK('Annex 2 EHV charges'!$D$11:$D$302),1, COUNTIF(A$4:$A131, 'Annex 2 EHV charges'!$D$11:$D$302)), 0)),"")</f>
        <v>735</v>
      </c>
      <c r="B132" s="153">
        <f>IF($A132="","",VLOOKUP($A132,'Annex 2 EHV charges'!$D:$O,2,0))</f>
        <v>735</v>
      </c>
      <c r="C132" s="154">
        <f>IF($A132="","",VLOOKUP($A132,'Annex 2 EHV charges'!$D:$O,3,0))</f>
        <v>2200041978737</v>
      </c>
      <c r="D132" s="153" t="str">
        <f>IF($A132="","",VLOOKUP($A132,'Annex 2 EHV charges'!$D:$O,4,0))</f>
        <v>East Langford PV 33kV</v>
      </c>
      <c r="E132" s="158" t="str">
        <f>IFERROR(IF(VLOOKUP($A132,'Annex 2 EHV charges'!$D:$O,9,FALSE)=0,"",VLOOKUP($A132,'Annex 2 EHV charges'!$D:$O,9,FALSE)),"")</f>
        <v/>
      </c>
      <c r="F132" s="159">
        <f>IFERROR(IF(VLOOKUP($A132,'Annex 2 EHV charges'!$D:$O,10,FALSE)=0,"",VLOOKUP($A132,'Annex 2 EHV charges'!$D:$O,10,FALSE)),"")</f>
        <v>597.77</v>
      </c>
      <c r="G132" s="160">
        <f>IFERROR(IF(VLOOKUP($A132,'Annex 2 EHV charges'!$D:$O,11,FALSE)=0,"",VLOOKUP($A132,'Annex 2 EHV charges'!$D:$O,11,FALSE)),"")</f>
        <v>0.05</v>
      </c>
      <c r="H132" s="160">
        <f>IFERROR(IF(VLOOKUP($A132,'Annex 2 EHV charges'!$D:$O,12,FALSE)=0,"",VLOOKUP($A132,'Annex 2 EHV charges'!$D:$O,12,FALSE)),"")</f>
        <v>0.05</v>
      </c>
    </row>
    <row r="133" spans="1:8" x14ac:dyDescent="0.2">
      <c r="A133" s="154">
        <f t="array" ref="A133">IFERROR(INDEX('Annex 2 EHV charges'!$D$11:$D$302, MATCH(0, IF(ISBLANK('Annex 2 EHV charges'!$D$11:$D$302),1, COUNTIF(A$4:$A132, 'Annex 2 EHV charges'!$D$11:$D$302)), 0)),"")</f>
        <v>736</v>
      </c>
      <c r="B133" s="153">
        <f>IF($A133="","",VLOOKUP($A133,'Annex 2 EHV charges'!$D:$O,2,0))</f>
        <v>736</v>
      </c>
      <c r="C133" s="154">
        <f>IF($A133="","",VLOOKUP($A133,'Annex 2 EHV charges'!$D:$O,3,0))</f>
        <v>2200042194288</v>
      </c>
      <c r="D133" s="153" t="str">
        <f>IF($A133="","",VLOOKUP($A133,'Annex 2 EHV charges'!$D:$O,4,0))</f>
        <v>NINNIS PV 33kV Gen</v>
      </c>
      <c r="E133" s="158" t="str">
        <f>IFERROR(IF(VLOOKUP($A133,'Annex 2 EHV charges'!$D:$O,9,FALSE)=0,"",VLOOKUP($A133,'Annex 2 EHV charges'!$D:$O,9,FALSE)),"")</f>
        <v/>
      </c>
      <c r="F133" s="159">
        <f>IFERROR(IF(VLOOKUP($A133,'Annex 2 EHV charges'!$D:$O,10,FALSE)=0,"",VLOOKUP($A133,'Annex 2 EHV charges'!$D:$O,10,FALSE)),"")</f>
        <v>652.95000000000005</v>
      </c>
      <c r="G133" s="160">
        <f>IFERROR(IF(VLOOKUP($A133,'Annex 2 EHV charges'!$D:$O,11,FALSE)=0,"",VLOOKUP($A133,'Annex 2 EHV charges'!$D:$O,11,FALSE)),"")</f>
        <v>0.05</v>
      </c>
      <c r="H133" s="160">
        <f>IFERROR(IF(VLOOKUP($A133,'Annex 2 EHV charges'!$D:$O,12,FALSE)=0,"",VLOOKUP($A133,'Annex 2 EHV charges'!$D:$O,12,FALSE)),"")</f>
        <v>0.05</v>
      </c>
    </row>
    <row r="134" spans="1:8" x14ac:dyDescent="0.2">
      <c r="A134" s="154">
        <f t="array" ref="A134">IFERROR(INDEX('Annex 2 EHV charges'!$D$11:$D$302, MATCH(0, IF(ISBLANK('Annex 2 EHV charges'!$D$11:$D$302),1, COUNTIF(A$4:$A133, 'Annex 2 EHV charges'!$D$11:$D$302)), 0)),"")</f>
        <v>737</v>
      </c>
      <c r="B134" s="153">
        <f>IF($A134="","",VLOOKUP($A134,'Annex 2 EHV charges'!$D:$O,2,0))</f>
        <v>737</v>
      </c>
      <c r="C134" s="154">
        <f>IF($A134="","",VLOOKUP($A134,'Annex 2 EHV charges'!$D:$O,3,0))</f>
        <v>2200042208833</v>
      </c>
      <c r="D134" s="153" t="str">
        <f>IF($A134="","",VLOOKUP($A134,'Annex 2 EHV charges'!$D:$O,4,0))</f>
        <v>Willsland PV 33kV Gen</v>
      </c>
      <c r="E134" s="158" t="str">
        <f>IFERROR(IF(VLOOKUP($A134,'Annex 2 EHV charges'!$D:$O,9,FALSE)=0,"",VLOOKUP($A134,'Annex 2 EHV charges'!$D:$O,9,FALSE)),"")</f>
        <v/>
      </c>
      <c r="F134" s="159">
        <f>IFERROR(IF(VLOOKUP($A134,'Annex 2 EHV charges'!$D:$O,10,FALSE)=0,"",VLOOKUP($A134,'Annex 2 EHV charges'!$D:$O,10,FALSE)),"")</f>
        <v>543.38</v>
      </c>
      <c r="G134" s="160">
        <f>IFERROR(IF(VLOOKUP($A134,'Annex 2 EHV charges'!$D:$O,11,FALSE)=0,"",VLOOKUP($A134,'Annex 2 EHV charges'!$D:$O,11,FALSE)),"")</f>
        <v>0.05</v>
      </c>
      <c r="H134" s="160">
        <f>IFERROR(IF(VLOOKUP($A134,'Annex 2 EHV charges'!$D:$O,12,FALSE)=0,"",VLOOKUP($A134,'Annex 2 EHV charges'!$D:$O,12,FALSE)),"")</f>
        <v>0.05</v>
      </c>
    </row>
    <row r="135" spans="1:8" x14ac:dyDescent="0.2">
      <c r="A135" s="154">
        <f t="array" ref="A135">IFERROR(INDEX('Annex 2 EHV charges'!$D$11:$D$302, MATCH(0, IF(ISBLANK('Annex 2 EHV charges'!$D$11:$D$302),1, COUNTIF(A$4:$A134, 'Annex 2 EHV charges'!$D$11:$D$302)), 0)),"")</f>
        <v>738</v>
      </c>
      <c r="B135" s="153">
        <f>IF($A135="","",VLOOKUP($A135,'Annex 2 EHV charges'!$D:$O,2,0))</f>
        <v>738</v>
      </c>
      <c r="C135" s="154">
        <f>IF($A135="","",VLOOKUP($A135,'Annex 2 EHV charges'!$D:$O,3,0))</f>
        <v>2200042141160</v>
      </c>
      <c r="D135" s="153" t="str">
        <f>IF($A135="","",VLOOKUP($A135,'Annex 2 EHV charges'!$D:$O,4,0))</f>
        <v>Eastcombe PV 33kV Gen</v>
      </c>
      <c r="E135" s="158" t="str">
        <f>IFERROR(IF(VLOOKUP($A135,'Annex 2 EHV charges'!$D:$O,9,FALSE)=0,"",VLOOKUP($A135,'Annex 2 EHV charges'!$D:$O,9,FALSE)),"")</f>
        <v/>
      </c>
      <c r="F135" s="159">
        <f>IFERROR(IF(VLOOKUP($A135,'Annex 2 EHV charges'!$D:$O,10,FALSE)=0,"",VLOOKUP($A135,'Annex 2 EHV charges'!$D:$O,10,FALSE)),"")</f>
        <v>702.15</v>
      </c>
      <c r="G135" s="160">
        <f>IFERROR(IF(VLOOKUP($A135,'Annex 2 EHV charges'!$D:$O,11,FALSE)=0,"",VLOOKUP($A135,'Annex 2 EHV charges'!$D:$O,11,FALSE)),"")</f>
        <v>0.05</v>
      </c>
      <c r="H135" s="160">
        <f>IFERROR(IF(VLOOKUP($A135,'Annex 2 EHV charges'!$D:$O,12,FALSE)=0,"",VLOOKUP($A135,'Annex 2 EHV charges'!$D:$O,12,FALSE)),"")</f>
        <v>0.05</v>
      </c>
    </row>
    <row r="136" spans="1:8" x14ac:dyDescent="0.2">
      <c r="A136" s="154">
        <f t="array" ref="A136">IFERROR(INDEX('Annex 2 EHV charges'!$D$11:$D$302, MATCH(0, IF(ISBLANK('Annex 2 EHV charges'!$D$11:$D$302),1, COUNTIF(A$4:$A135, 'Annex 2 EHV charges'!$D$11:$D$302)), 0)),"")</f>
        <v>739</v>
      </c>
      <c r="B136" s="153">
        <f>IF($A136="","",VLOOKUP($A136,'Annex 2 EHV charges'!$D:$O,2,0))</f>
        <v>739</v>
      </c>
      <c r="C136" s="154">
        <f>IF($A136="","",VLOOKUP($A136,'Annex 2 EHV charges'!$D:$O,3,0))</f>
        <v>2200042172888</v>
      </c>
      <c r="D136" s="153" t="str">
        <f>IF($A136="","",VLOOKUP($A136,'Annex 2 EHV charges'!$D:$O,4,0))</f>
        <v>Bratton Flemming PV</v>
      </c>
      <c r="E136" s="158" t="str">
        <f>IFERROR(IF(VLOOKUP($A136,'Annex 2 EHV charges'!$D:$O,9,FALSE)=0,"",VLOOKUP($A136,'Annex 2 EHV charges'!$D:$O,9,FALSE)),"")</f>
        <v/>
      </c>
      <c r="F136" s="159">
        <f>IFERROR(IF(VLOOKUP($A136,'Annex 2 EHV charges'!$D:$O,10,FALSE)=0,"",VLOOKUP($A136,'Annex 2 EHV charges'!$D:$O,10,FALSE)),"")</f>
        <v>557.51</v>
      </c>
      <c r="G136" s="160">
        <f>IFERROR(IF(VLOOKUP($A136,'Annex 2 EHV charges'!$D:$O,11,FALSE)=0,"",VLOOKUP($A136,'Annex 2 EHV charges'!$D:$O,11,FALSE)),"")</f>
        <v>0.05</v>
      </c>
      <c r="H136" s="160">
        <f>IFERROR(IF(VLOOKUP($A136,'Annex 2 EHV charges'!$D:$O,12,FALSE)=0,"",VLOOKUP($A136,'Annex 2 EHV charges'!$D:$O,12,FALSE)),"")</f>
        <v>0.05</v>
      </c>
    </row>
    <row r="137" spans="1:8" x14ac:dyDescent="0.2">
      <c r="A137" s="154">
        <f t="array" ref="A137">IFERROR(INDEX('Annex 2 EHV charges'!$D$11:$D$302, MATCH(0, IF(ISBLANK('Annex 2 EHV charges'!$D$11:$D$302),1, COUNTIF(A$4:$A136, 'Annex 2 EHV charges'!$D$11:$D$302)), 0)),"")</f>
        <v>740</v>
      </c>
      <c r="B137" s="153">
        <f>IF($A137="","",VLOOKUP($A137,'Annex 2 EHV charges'!$D:$O,2,0))</f>
        <v>740</v>
      </c>
      <c r="C137" s="154">
        <f>IF($A137="","",VLOOKUP($A137,'Annex 2 EHV charges'!$D:$O,3,0))</f>
        <v>2200042196745</v>
      </c>
      <c r="D137" s="153" t="str">
        <f>IF($A137="","",VLOOKUP($A137,'Annex 2 EHV charges'!$D:$O,4,0))</f>
        <v>Beaford Brook PV</v>
      </c>
      <c r="E137" s="158" t="str">
        <f>IFERROR(IF(VLOOKUP($A137,'Annex 2 EHV charges'!$D:$O,9,FALSE)=0,"",VLOOKUP($A137,'Annex 2 EHV charges'!$D:$O,9,FALSE)),"")</f>
        <v/>
      </c>
      <c r="F137" s="159">
        <f>IFERROR(IF(VLOOKUP($A137,'Annex 2 EHV charges'!$D:$O,10,FALSE)=0,"",VLOOKUP($A137,'Annex 2 EHV charges'!$D:$O,10,FALSE)),"")</f>
        <v>561.72</v>
      </c>
      <c r="G137" s="160">
        <f>IFERROR(IF(VLOOKUP($A137,'Annex 2 EHV charges'!$D:$O,11,FALSE)=0,"",VLOOKUP($A137,'Annex 2 EHV charges'!$D:$O,11,FALSE)),"")</f>
        <v>0.05</v>
      </c>
      <c r="H137" s="160">
        <f>IFERROR(IF(VLOOKUP($A137,'Annex 2 EHV charges'!$D:$O,12,FALSE)=0,"",VLOOKUP($A137,'Annex 2 EHV charges'!$D:$O,12,FALSE)),"")</f>
        <v>0.05</v>
      </c>
    </row>
    <row r="138" spans="1:8" x14ac:dyDescent="0.2">
      <c r="A138" s="154">
        <f t="array" ref="A138">IFERROR(INDEX('Annex 2 EHV charges'!$D$11:$D$302, MATCH(0, IF(ISBLANK('Annex 2 EHV charges'!$D$11:$D$302),1, COUNTIF(A$4:$A137, 'Annex 2 EHV charges'!$D$11:$D$302)), 0)),"")</f>
        <v>742</v>
      </c>
      <c r="B138" s="153">
        <f>IF($A138="","",VLOOKUP($A138,'Annex 2 EHV charges'!$D:$O,2,0))</f>
        <v>742</v>
      </c>
      <c r="C138" s="154">
        <f>IF($A138="","",VLOOKUP($A138,'Annex 2 EHV charges'!$D:$O,3,0))</f>
        <v>2200042206613</v>
      </c>
      <c r="D138" s="153" t="str">
        <f>IF($A138="","",VLOOKUP($A138,'Annex 2 EHV charges'!$D:$O,4,0))</f>
        <v>Park Wall PV</v>
      </c>
      <c r="E138" s="158" t="str">
        <f>IFERROR(IF(VLOOKUP($A138,'Annex 2 EHV charges'!$D:$O,9,FALSE)=0,"",VLOOKUP($A138,'Annex 2 EHV charges'!$D:$O,9,FALSE)),"")</f>
        <v/>
      </c>
      <c r="F138" s="159">
        <f>IFERROR(IF(VLOOKUP($A138,'Annex 2 EHV charges'!$D:$O,10,FALSE)=0,"",VLOOKUP($A138,'Annex 2 EHV charges'!$D:$O,10,FALSE)),"")</f>
        <v>539.88</v>
      </c>
      <c r="G138" s="160">
        <f>IFERROR(IF(VLOOKUP($A138,'Annex 2 EHV charges'!$D:$O,11,FALSE)=0,"",VLOOKUP($A138,'Annex 2 EHV charges'!$D:$O,11,FALSE)),"")</f>
        <v>0.05</v>
      </c>
      <c r="H138" s="160">
        <f>IFERROR(IF(VLOOKUP($A138,'Annex 2 EHV charges'!$D:$O,12,FALSE)=0,"",VLOOKUP($A138,'Annex 2 EHV charges'!$D:$O,12,FALSE)),"")</f>
        <v>0.05</v>
      </c>
    </row>
    <row r="139" spans="1:8" x14ac:dyDescent="0.2">
      <c r="A139" s="154">
        <f t="array" ref="A139">IFERROR(INDEX('Annex 2 EHV charges'!$D$11:$D$302, MATCH(0, IF(ISBLANK('Annex 2 EHV charges'!$D$11:$D$302),1, COUNTIF(A$4:$A138, 'Annex 2 EHV charges'!$D$11:$D$302)), 0)),"")</f>
        <v>743</v>
      </c>
      <c r="B139" s="153">
        <f>IF($A139="","",VLOOKUP($A139,'Annex 2 EHV charges'!$D:$O,2,0))</f>
        <v>743</v>
      </c>
      <c r="C139" s="154">
        <f>IF($A139="","",VLOOKUP($A139,'Annex 2 EHV charges'!$D:$O,3,0))</f>
        <v>2200042198520</v>
      </c>
      <c r="D139" s="153" t="str">
        <f>IF($A139="","",VLOOKUP($A139,'Annex 2 EHV charges'!$D:$O,4,0))</f>
        <v>Bradford Solar Park</v>
      </c>
      <c r="E139" s="158" t="str">
        <f>IFERROR(IF(VLOOKUP($A139,'Annex 2 EHV charges'!$D:$O,9,FALSE)=0,"",VLOOKUP($A139,'Annex 2 EHV charges'!$D:$O,9,FALSE)),"")</f>
        <v/>
      </c>
      <c r="F139" s="159">
        <f>IFERROR(IF(VLOOKUP($A139,'Annex 2 EHV charges'!$D:$O,10,FALSE)=0,"",VLOOKUP($A139,'Annex 2 EHV charges'!$D:$O,10,FALSE)),"")</f>
        <v>1887.68</v>
      </c>
      <c r="G139" s="160">
        <f>IFERROR(IF(VLOOKUP($A139,'Annex 2 EHV charges'!$D:$O,11,FALSE)=0,"",VLOOKUP($A139,'Annex 2 EHV charges'!$D:$O,11,FALSE)),"")</f>
        <v>0.05</v>
      </c>
      <c r="H139" s="160">
        <f>IFERROR(IF(VLOOKUP($A139,'Annex 2 EHV charges'!$D:$O,12,FALSE)=0,"",VLOOKUP($A139,'Annex 2 EHV charges'!$D:$O,12,FALSE)),"")</f>
        <v>0.05</v>
      </c>
    </row>
    <row r="140" spans="1:8" x14ac:dyDescent="0.2">
      <c r="A140" s="154">
        <f t="array" ref="A140">IFERROR(INDEX('Annex 2 EHV charges'!$D$11:$D$302, MATCH(0, IF(ISBLANK('Annex 2 EHV charges'!$D$11:$D$302),1, COUNTIF(A$4:$A139, 'Annex 2 EHV charges'!$D$11:$D$302)), 0)),"")</f>
        <v>744</v>
      </c>
      <c r="B140" s="153">
        <f>IF($A140="","",VLOOKUP($A140,'Annex 2 EHV charges'!$D:$O,2,0))</f>
        <v>744</v>
      </c>
      <c r="C140" s="154">
        <f>IF($A140="","",VLOOKUP($A140,'Annex 2 EHV charges'!$D:$O,3,0))</f>
        <v>2200041982947</v>
      </c>
      <c r="D140" s="153" t="str">
        <f>IF($A140="","",VLOOKUP($A140,'Annex 2 EHV charges'!$D:$O,4,0))</f>
        <v>Causilgey PV 33kV Gen</v>
      </c>
      <c r="E140" s="158" t="str">
        <f>IFERROR(IF(VLOOKUP($A140,'Annex 2 EHV charges'!$D:$O,9,FALSE)=0,"",VLOOKUP($A140,'Annex 2 EHV charges'!$D:$O,9,FALSE)),"")</f>
        <v/>
      </c>
      <c r="F140" s="159">
        <f>IFERROR(IF(VLOOKUP($A140,'Annex 2 EHV charges'!$D:$O,10,FALSE)=0,"",VLOOKUP($A140,'Annex 2 EHV charges'!$D:$O,10,FALSE)),"")</f>
        <v>454.6</v>
      </c>
      <c r="G140" s="160">
        <f>IFERROR(IF(VLOOKUP($A140,'Annex 2 EHV charges'!$D:$O,11,FALSE)=0,"",VLOOKUP($A140,'Annex 2 EHV charges'!$D:$O,11,FALSE)),"")</f>
        <v>0.05</v>
      </c>
      <c r="H140" s="160">
        <f>IFERROR(IF(VLOOKUP($A140,'Annex 2 EHV charges'!$D:$O,12,FALSE)=0,"",VLOOKUP($A140,'Annex 2 EHV charges'!$D:$O,12,FALSE)),"")</f>
        <v>0.05</v>
      </c>
    </row>
    <row r="141" spans="1:8" x14ac:dyDescent="0.2">
      <c r="A141" s="154">
        <f t="array" ref="A141">IFERROR(INDEX('Annex 2 EHV charges'!$D$11:$D$302, MATCH(0, IF(ISBLANK('Annex 2 EHV charges'!$D$11:$D$302),1, COUNTIF(A$4:$A140, 'Annex 2 EHV charges'!$D$11:$D$302)), 0)),"")</f>
        <v>745</v>
      </c>
      <c r="B141" s="153">
        <f>IF($A141="","",VLOOKUP($A141,'Annex 2 EHV charges'!$D:$O,2,0))</f>
        <v>745</v>
      </c>
      <c r="C141" s="154">
        <f>IF($A141="","",VLOOKUP($A141,'Annex 2 EHV charges'!$D:$O,3,0))</f>
        <v>2200042042975</v>
      </c>
      <c r="D141" s="153" t="str">
        <f>IF($A141="","",VLOOKUP($A141,'Annex 2 EHV charges'!$D:$O,4,0))</f>
        <v>Beechgrove Farm PV 33kV</v>
      </c>
      <c r="E141" s="158" t="str">
        <f>IFERROR(IF(VLOOKUP($A141,'Annex 2 EHV charges'!$D:$O,9,FALSE)=0,"",VLOOKUP($A141,'Annex 2 EHV charges'!$D:$O,9,FALSE)),"")</f>
        <v/>
      </c>
      <c r="F141" s="159">
        <f>IFERROR(IF(VLOOKUP($A141,'Annex 2 EHV charges'!$D:$O,10,FALSE)=0,"",VLOOKUP($A141,'Annex 2 EHV charges'!$D:$O,10,FALSE)),"")</f>
        <v>540.19000000000005</v>
      </c>
      <c r="G141" s="160">
        <f>IFERROR(IF(VLOOKUP($A141,'Annex 2 EHV charges'!$D:$O,11,FALSE)=0,"",VLOOKUP($A141,'Annex 2 EHV charges'!$D:$O,11,FALSE)),"")</f>
        <v>0.05</v>
      </c>
      <c r="H141" s="160">
        <f>IFERROR(IF(VLOOKUP($A141,'Annex 2 EHV charges'!$D:$O,12,FALSE)=0,"",VLOOKUP($A141,'Annex 2 EHV charges'!$D:$O,12,FALSE)),"")</f>
        <v>0.05</v>
      </c>
    </row>
    <row r="142" spans="1:8" x14ac:dyDescent="0.2">
      <c r="A142" s="154">
        <f t="array" ref="A142">IFERROR(INDEX('Annex 2 EHV charges'!$D$11:$D$302, MATCH(0, IF(ISBLANK('Annex 2 EHV charges'!$D$11:$D$302),1, COUNTIF(A$4:$A141, 'Annex 2 EHV charges'!$D$11:$D$302)), 0)),"")</f>
        <v>772</v>
      </c>
      <c r="B142" s="153">
        <f>IF($A142="","",VLOOKUP($A142,'Annex 2 EHV charges'!$D:$O,2,0))</f>
        <v>772</v>
      </c>
      <c r="C142" s="154">
        <f>IF($A142="","",VLOOKUP($A142,'Annex 2 EHV charges'!$D:$O,3,0))</f>
        <v>2200031825680</v>
      </c>
      <c r="D142" s="153" t="str">
        <f>IF($A142="","",VLOOKUP($A142,'Annex 2 EHV charges'!$D:$O,4,0))</f>
        <v>Isles of Scilly</v>
      </c>
      <c r="E142" s="158" t="str">
        <f>IFERROR(IF(VLOOKUP($A142,'Annex 2 EHV charges'!$D:$O,9,FALSE)=0,"",VLOOKUP($A142,'Annex 2 EHV charges'!$D:$O,9,FALSE)),"")</f>
        <v/>
      </c>
      <c r="F142" s="159" t="str">
        <f>IFERROR(IF(VLOOKUP($A142,'Annex 2 EHV charges'!$D:$O,10,FALSE)=0,"",VLOOKUP($A142,'Annex 2 EHV charges'!$D:$O,10,FALSE)),"")</f>
        <v/>
      </c>
      <c r="G142" s="160" t="str">
        <f>IFERROR(IF(VLOOKUP($A142,'Annex 2 EHV charges'!$D:$O,11,FALSE)=0,"",VLOOKUP($A142,'Annex 2 EHV charges'!$D:$O,11,FALSE)),"")</f>
        <v/>
      </c>
      <c r="H142" s="160" t="str">
        <f>IFERROR(IF(VLOOKUP($A142,'Annex 2 EHV charges'!$D:$O,12,FALSE)=0,"",VLOOKUP($A142,'Annex 2 EHV charges'!$D:$O,12,FALSE)),"")</f>
        <v/>
      </c>
    </row>
    <row r="143" spans="1:8" x14ac:dyDescent="0.2">
      <c r="A143" s="154">
        <f t="array" ref="A143">IFERROR(INDEX('Annex 2 EHV charges'!$D$11:$D$302, MATCH(0, IF(ISBLANK('Annex 2 EHV charges'!$D$11:$D$302),1, COUNTIF(A$4:$A142, 'Annex 2 EHV charges'!$D$11:$D$302)), 0)),"")</f>
        <v>666</v>
      </c>
      <c r="B143" s="153">
        <f>IF($A143="","",VLOOKUP($A143,'Annex 2 EHV charges'!$D:$O,2,0))</f>
        <v>666</v>
      </c>
      <c r="C143" s="154">
        <f>IF($A143="","",VLOOKUP($A143,'Annex 2 EHV charges'!$D:$O,3,0))</f>
        <v>2200042019354</v>
      </c>
      <c r="D143" s="153" t="str">
        <f>IF($A143="","",VLOOKUP($A143,'Annex 2 EHV charges'!$D:$O,4,0))</f>
        <v>BLACKDITCH 33kV</v>
      </c>
      <c r="E143" s="158" t="str">
        <f>IFERROR(IF(VLOOKUP($A143,'Annex 2 EHV charges'!$D:$O,9,FALSE)=0,"",VLOOKUP($A143,'Annex 2 EHV charges'!$D:$O,9,FALSE)),"")</f>
        <v/>
      </c>
      <c r="F143" s="159">
        <f>IFERROR(IF(VLOOKUP($A143,'Annex 2 EHV charges'!$D:$O,10,FALSE)=0,"",VLOOKUP($A143,'Annex 2 EHV charges'!$D:$O,10,FALSE)),"")</f>
        <v>402.85</v>
      </c>
      <c r="G143" s="160">
        <f>IFERROR(IF(VLOOKUP($A143,'Annex 2 EHV charges'!$D:$O,11,FALSE)=0,"",VLOOKUP($A143,'Annex 2 EHV charges'!$D:$O,11,FALSE)),"")</f>
        <v>0.05</v>
      </c>
      <c r="H143" s="160">
        <f>IFERROR(IF(VLOOKUP($A143,'Annex 2 EHV charges'!$D:$O,12,FALSE)=0,"",VLOOKUP($A143,'Annex 2 EHV charges'!$D:$O,12,FALSE)),"")</f>
        <v>0.05</v>
      </c>
    </row>
    <row r="144" spans="1:8" x14ac:dyDescent="0.2">
      <c r="A144" s="154">
        <f t="array" ref="A144">IFERROR(INDEX('Annex 2 EHV charges'!$D$11:$D$302, MATCH(0, IF(ISBLANK('Annex 2 EHV charges'!$D$11:$D$302),1, COUNTIF(A$4:$A143, 'Annex 2 EHV charges'!$D$11:$D$302)), 0)),"")</f>
        <v>806</v>
      </c>
      <c r="B144" s="153">
        <f>IF($A144="","",VLOOKUP($A144,'Annex 2 EHV charges'!$D:$O,2,0))</f>
        <v>806</v>
      </c>
      <c r="C144" s="154">
        <f>IF($A144="","",VLOOKUP($A144,'Annex 2 EHV charges'!$D:$O,3,0))</f>
        <v>2200041310085</v>
      </c>
      <c r="D144" s="153" t="str">
        <f>IF($A144="","",VLOOKUP($A144,'Annex 2 EHV charges'!$D:$O,4,0))</f>
        <v>Avonmouth Docks Boundary</v>
      </c>
      <c r="E144" s="158" t="str">
        <f>IFERROR(IF(VLOOKUP($A144,'Annex 2 EHV charges'!$D:$O,9,FALSE)=0,"",VLOOKUP($A144,'Annex 2 EHV charges'!$D:$O,9,FALSE)),"")</f>
        <v/>
      </c>
      <c r="F144" s="159" t="str">
        <f>IFERROR(IF(VLOOKUP($A144,'Annex 2 EHV charges'!$D:$O,10,FALSE)=0,"",VLOOKUP($A144,'Annex 2 EHV charges'!$D:$O,10,FALSE)),"")</f>
        <v/>
      </c>
      <c r="G144" s="160" t="str">
        <f>IFERROR(IF(VLOOKUP($A144,'Annex 2 EHV charges'!$D:$O,11,FALSE)=0,"",VLOOKUP($A144,'Annex 2 EHV charges'!$D:$O,11,FALSE)),"")</f>
        <v/>
      </c>
      <c r="H144" s="160" t="str">
        <f>IFERROR(IF(VLOOKUP($A144,'Annex 2 EHV charges'!$D:$O,12,FALSE)=0,"",VLOOKUP($A144,'Annex 2 EHV charges'!$D:$O,12,FALSE)),"")</f>
        <v/>
      </c>
    </row>
    <row r="145" spans="1:8" x14ac:dyDescent="0.2">
      <c r="A145" s="154">
        <f t="array" ref="A145">IFERROR(INDEX('Annex 2 EHV charges'!$D$11:$D$302, MATCH(0, IF(ISBLANK('Annex 2 EHV charges'!$D$11:$D$302),1, COUNTIF(A$4:$A144, 'Annex 2 EHV charges'!$D$11:$D$302)), 0)),"")</f>
        <v>586</v>
      </c>
      <c r="B145" s="153">
        <f>IF($A145="","",VLOOKUP($A145,'Annex 2 EHV charges'!$D:$O,2,0))</f>
        <v>586</v>
      </c>
      <c r="C145" s="154">
        <f>IF($A145="","",VLOOKUP($A145,'Annex 2 EHV charges'!$D:$O,3,0))</f>
        <v>2200042534080</v>
      </c>
      <c r="D145" s="153" t="str">
        <f>IF($A145="","",VLOOKUP($A145,'Annex 2 EHV charges'!$D:$O,4,0))</f>
        <v>CERC St Dennis</v>
      </c>
      <c r="E145" s="158" t="str">
        <f>IFERROR(IF(VLOOKUP($A145,'Annex 2 EHV charges'!$D:$O,9,FALSE)=0,"",VLOOKUP($A145,'Annex 2 EHV charges'!$D:$O,9,FALSE)),"")</f>
        <v/>
      </c>
      <c r="F145" s="159">
        <f>IFERROR(IF(VLOOKUP($A145,'Annex 2 EHV charges'!$D:$O,10,FALSE)=0,"",VLOOKUP($A145,'Annex 2 EHV charges'!$D:$O,10,FALSE)),"")</f>
        <v>10759.96</v>
      </c>
      <c r="G145" s="160">
        <f>IFERROR(IF(VLOOKUP($A145,'Annex 2 EHV charges'!$D:$O,11,FALSE)=0,"",VLOOKUP($A145,'Annex 2 EHV charges'!$D:$O,11,FALSE)),"")</f>
        <v>0.05</v>
      </c>
      <c r="H145" s="160">
        <f>IFERROR(IF(VLOOKUP($A145,'Annex 2 EHV charges'!$D:$O,12,FALSE)=0,"",VLOOKUP($A145,'Annex 2 EHV charges'!$D:$O,12,FALSE)),"")</f>
        <v>0.05</v>
      </c>
    </row>
    <row r="146" spans="1:8" x14ac:dyDescent="0.2">
      <c r="A146" s="154">
        <f t="array" ref="A146">IFERROR(INDEX('Annex 2 EHV charges'!$D$11:$D$302, MATCH(0, IF(ISBLANK('Annex 2 EHV charges'!$D$11:$D$302),1, COUNTIF(A$4:$A145, 'Annex 2 EHV charges'!$D$11:$D$302)), 0)),"")</f>
        <v>587</v>
      </c>
      <c r="B146" s="153">
        <f>IF($A146="","",VLOOKUP($A146,'Annex 2 EHV charges'!$D:$O,2,0))</f>
        <v>587</v>
      </c>
      <c r="C146" s="154">
        <f>IF($A146="","",VLOOKUP($A146,'Annex 2 EHV charges'!$D:$O,3,0))</f>
        <v>2200042538749</v>
      </c>
      <c r="D146" s="153" t="str">
        <f>IF($A146="","",VLOOKUP($A146,'Annex 2 EHV charges'!$D:$O,4,0))</f>
        <v>Severnside Energy Recovery Centre</v>
      </c>
      <c r="E146" s="158" t="str">
        <f>IFERROR(IF(VLOOKUP($A146,'Annex 2 EHV charges'!$D:$O,9,FALSE)=0,"",VLOOKUP($A146,'Annex 2 EHV charges'!$D:$O,9,FALSE)),"")</f>
        <v/>
      </c>
      <c r="F146" s="159">
        <f>IFERROR(IF(VLOOKUP($A146,'Annex 2 EHV charges'!$D:$O,10,FALSE)=0,"",VLOOKUP($A146,'Annex 2 EHV charges'!$D:$O,10,FALSE)),"")</f>
        <v>9472.89</v>
      </c>
      <c r="G146" s="160">
        <f>IFERROR(IF(VLOOKUP($A146,'Annex 2 EHV charges'!$D:$O,11,FALSE)=0,"",VLOOKUP($A146,'Annex 2 EHV charges'!$D:$O,11,FALSE)),"")</f>
        <v>0.05</v>
      </c>
      <c r="H146" s="160">
        <f>IFERROR(IF(VLOOKUP($A146,'Annex 2 EHV charges'!$D:$O,12,FALSE)=0,"",VLOOKUP($A146,'Annex 2 EHV charges'!$D:$O,12,FALSE)),"")</f>
        <v>0.05</v>
      </c>
    </row>
    <row r="147" spans="1:8" x14ac:dyDescent="0.2">
      <c r="A147" s="154">
        <f t="array" ref="A147">IFERROR(INDEX('Annex 2 EHV charges'!$D$11:$D$302, MATCH(0, IF(ISBLANK('Annex 2 EHV charges'!$D$11:$D$302),1, COUNTIF(A$4:$A146, 'Annex 2 EHV charges'!$D$11:$D$302)), 0)),"")</f>
        <v>693</v>
      </c>
      <c r="B147" s="153">
        <f>IF($A147="","",VLOOKUP($A147,'Annex 2 EHV charges'!$D:$O,2,0))</f>
        <v>693</v>
      </c>
      <c r="C147" s="154">
        <f>IF($A147="","",VLOOKUP($A147,'Annex 2 EHV charges'!$D:$O,3,0))</f>
        <v>2200031824213</v>
      </c>
      <c r="D147" s="153" t="str">
        <f>IF($A147="","",VLOOKUP($A147,'Annex 2 EHV charges'!$D:$O,4,0))</f>
        <v>SWW Roadford</v>
      </c>
      <c r="E147" s="158">
        <f>IFERROR(IF(VLOOKUP($A147,'Annex 2 EHV charges'!$D:$O,9,FALSE)=0,"",VLOOKUP($A147,'Annex 2 EHV charges'!$D:$O,9,FALSE)),"")</f>
        <v>-0.97099999999999997</v>
      </c>
      <c r="F147" s="159">
        <f>IFERROR(IF(VLOOKUP($A147,'Annex 2 EHV charges'!$D:$O,10,FALSE)=0,"",VLOOKUP($A147,'Annex 2 EHV charges'!$D:$O,10,FALSE)),"")</f>
        <v>230.47</v>
      </c>
      <c r="G147" s="160">
        <f>IFERROR(IF(VLOOKUP($A147,'Annex 2 EHV charges'!$D:$O,11,FALSE)=0,"",VLOOKUP($A147,'Annex 2 EHV charges'!$D:$O,11,FALSE)),"")</f>
        <v>0.05</v>
      </c>
      <c r="H147" s="160">
        <f>IFERROR(IF(VLOOKUP($A147,'Annex 2 EHV charges'!$D:$O,12,FALSE)=0,"",VLOOKUP($A147,'Annex 2 EHV charges'!$D:$O,12,FALSE)),"")</f>
        <v>0.05</v>
      </c>
    </row>
    <row r="148" spans="1:8" x14ac:dyDescent="0.2">
      <c r="A148" s="154">
        <f t="array" ref="A148">IFERROR(INDEX('Annex 2 EHV charges'!$D$11:$D$302, MATCH(0, IF(ISBLANK('Annex 2 EHV charges'!$D$11:$D$302),1, COUNTIF(A$4:$A147, 'Annex 2 EHV charges'!$D$11:$D$302)), 0)),"")</f>
        <v>808</v>
      </c>
      <c r="B148" s="153">
        <f>IF($A148="","",VLOOKUP($A148,'Annex 2 EHV charges'!$D:$O,2,0))</f>
        <v>808</v>
      </c>
      <c r="C148" s="154">
        <f>IF($A148="","",VLOOKUP($A148,'Annex 2 EHV charges'!$D:$O,3,0))</f>
        <v>2200031824747</v>
      </c>
      <c r="D148" s="153" t="str">
        <f>IF($A148="","",VLOOKUP($A148,'Annex 2 EHV charges'!$D:$O,4,0))</f>
        <v>BGasHallen</v>
      </c>
      <c r="E148" s="158" t="str">
        <f>IFERROR(IF(VLOOKUP($A148,'Annex 2 EHV charges'!$D:$O,9,FALSE)=0,"",VLOOKUP($A148,'Annex 2 EHV charges'!$D:$O,9,FALSE)),"")</f>
        <v/>
      </c>
      <c r="F148" s="159" t="str">
        <f>IFERROR(IF(VLOOKUP($A148,'Annex 2 EHV charges'!$D:$O,10,FALSE)=0,"",VLOOKUP($A148,'Annex 2 EHV charges'!$D:$O,10,FALSE)),"")</f>
        <v/>
      </c>
      <c r="G148" s="160" t="str">
        <f>IFERROR(IF(VLOOKUP($A148,'Annex 2 EHV charges'!$D:$O,11,FALSE)=0,"",VLOOKUP($A148,'Annex 2 EHV charges'!$D:$O,11,FALSE)),"")</f>
        <v/>
      </c>
      <c r="H148" s="160" t="str">
        <f>IFERROR(IF(VLOOKUP($A148,'Annex 2 EHV charges'!$D:$O,12,FALSE)=0,"",VLOOKUP($A148,'Annex 2 EHV charges'!$D:$O,12,FALSE)),"")</f>
        <v/>
      </c>
    </row>
    <row r="149" spans="1:8" x14ac:dyDescent="0.2">
      <c r="A149" s="154">
        <f t="array" ref="A149">IFERROR(INDEX('Annex 2 EHV charges'!$D$11:$D$302, MATCH(0, IF(ISBLANK('Annex 2 EHV charges'!$D$11:$D$302),1, COUNTIF(A$4:$A148, 'Annex 2 EHV charges'!$D$11:$D$302)), 0)),"")</f>
        <v>807</v>
      </c>
      <c r="B149" s="153">
        <f>IF($A149="","",VLOOKUP($A149,'Annex 2 EHV charges'!$D:$O,2,0))</f>
        <v>807</v>
      </c>
      <c r="C149" s="154">
        <f>IF($A149="","",VLOOKUP($A149,'Annex 2 EHV charges'!$D:$O,3,0))</f>
        <v>2200041310094</v>
      </c>
      <c r="D149" s="153" t="str">
        <f>IF($A149="","",VLOOKUP($A149,'Annex 2 EHV charges'!$D:$O,4,0))</f>
        <v>Portbury Dock</v>
      </c>
      <c r="E149" s="158" t="str">
        <f>IFERROR(IF(VLOOKUP($A149,'Annex 2 EHV charges'!$D:$O,9,FALSE)=0,"",VLOOKUP($A149,'Annex 2 EHV charges'!$D:$O,9,FALSE)),"")</f>
        <v/>
      </c>
      <c r="F149" s="159">
        <f>IFERROR(IF(VLOOKUP($A149,'Annex 2 EHV charges'!$D:$O,10,FALSE)=0,"",VLOOKUP($A149,'Annex 2 EHV charges'!$D:$O,10,FALSE)),"")</f>
        <v>194.46</v>
      </c>
      <c r="G149" s="160">
        <f>IFERROR(IF(VLOOKUP($A149,'Annex 2 EHV charges'!$D:$O,11,FALSE)=0,"",VLOOKUP($A149,'Annex 2 EHV charges'!$D:$O,11,FALSE)),"")</f>
        <v>0.05</v>
      </c>
      <c r="H149" s="160">
        <f>IFERROR(IF(VLOOKUP($A149,'Annex 2 EHV charges'!$D:$O,12,FALSE)=0,"",VLOOKUP($A149,'Annex 2 EHV charges'!$D:$O,12,FALSE)),"")</f>
        <v>0.05</v>
      </c>
    </row>
    <row r="150" spans="1:8" x14ac:dyDescent="0.2">
      <c r="A150" s="154">
        <f t="array" ref="A150">IFERROR(INDEX('Annex 2 EHV charges'!$D$11:$D$302, MATCH(0, IF(ISBLANK('Annex 2 EHV charges'!$D$11:$D$302),1, COUNTIF(A$4:$A149, 'Annex 2 EHV charges'!$D$11:$D$302)), 0)),"")</f>
        <v>795</v>
      </c>
      <c r="B150" s="153">
        <f>IF($A150="","",VLOOKUP($A150,'Annex 2 EHV charges'!$D:$O,2,0))</f>
        <v>795</v>
      </c>
      <c r="C150" s="154">
        <f>IF($A150="","",VLOOKUP($A150,'Annex 2 EHV charges'!$D:$O,3,0))</f>
        <v>2200042430770</v>
      </c>
      <c r="D150" s="153" t="str">
        <f>IF($A150="","",VLOOKUP($A150,'Annex 2 EHV charges'!$D:$O,4,0))</f>
        <v>Whatley Quarry</v>
      </c>
      <c r="E150" s="158" t="str">
        <f>IFERROR(IF(VLOOKUP($A150,'Annex 2 EHV charges'!$D:$O,9,FALSE)=0,"",VLOOKUP($A150,'Annex 2 EHV charges'!$D:$O,9,FALSE)),"")</f>
        <v/>
      </c>
      <c r="F150" s="159">
        <f>IFERROR(IF(VLOOKUP($A150,'Annex 2 EHV charges'!$D:$O,10,FALSE)=0,"",VLOOKUP($A150,'Annex 2 EHV charges'!$D:$O,10,FALSE)),"")</f>
        <v>65.98</v>
      </c>
      <c r="G150" s="160">
        <f>IFERROR(IF(VLOOKUP($A150,'Annex 2 EHV charges'!$D:$O,11,FALSE)=0,"",VLOOKUP($A150,'Annex 2 EHV charges'!$D:$O,11,FALSE)),"")</f>
        <v>0.05</v>
      </c>
      <c r="H150" s="160">
        <f>IFERROR(IF(VLOOKUP($A150,'Annex 2 EHV charges'!$D:$O,12,FALSE)=0,"",VLOOKUP($A150,'Annex 2 EHV charges'!$D:$O,12,FALSE)),"")</f>
        <v>0.05</v>
      </c>
    </row>
    <row r="151" spans="1:8" x14ac:dyDescent="0.2">
      <c r="A151" s="154">
        <f t="array" ref="A151">IFERROR(INDEX('Annex 2 EHV charges'!$D$11:$D$302, MATCH(0, IF(ISBLANK('Annex 2 EHV charges'!$D$11:$D$302),1, COUNTIF(A$4:$A150, 'Annex 2 EHV charges'!$D$11:$D$302)), 0)),"")</f>
        <v>809</v>
      </c>
      <c r="B151" s="153">
        <f>IF($A151="","",VLOOKUP($A151,'Annex 2 EHV charges'!$D:$O,2,0))</f>
        <v>809</v>
      </c>
      <c r="C151" s="154">
        <f>IF($A151="","",VLOOKUP($A151,'Annex 2 EHV charges'!$D:$O,3,0))</f>
        <v>2200041209989</v>
      </c>
      <c r="D151" s="153" t="str">
        <f>IF($A151="","",VLOOKUP($A151,'Annex 2 EHV charges'!$D:$O,4,0))</f>
        <v>Hemyock (Broadpath LF)</v>
      </c>
      <c r="E151" s="158">
        <f>IFERROR(IF(VLOOKUP($A151,'Annex 2 EHV charges'!$D:$O,9,FALSE)=0,"",VLOOKUP($A151,'Annex 2 EHV charges'!$D:$O,9,FALSE)),"")</f>
        <v>-5.0940000000000003</v>
      </c>
      <c r="F151" s="159">
        <f>IFERROR(IF(VLOOKUP($A151,'Annex 2 EHV charges'!$D:$O,10,FALSE)=0,"",VLOOKUP($A151,'Annex 2 EHV charges'!$D:$O,10,FALSE)),"")</f>
        <v>125.67</v>
      </c>
      <c r="G151" s="160">
        <f>IFERROR(IF(VLOOKUP($A151,'Annex 2 EHV charges'!$D:$O,11,FALSE)=0,"",VLOOKUP($A151,'Annex 2 EHV charges'!$D:$O,11,FALSE)),"")</f>
        <v>0.05</v>
      </c>
      <c r="H151" s="160">
        <f>IFERROR(IF(VLOOKUP($A151,'Annex 2 EHV charges'!$D:$O,12,FALSE)=0,"",VLOOKUP($A151,'Annex 2 EHV charges'!$D:$O,12,FALSE)),"")</f>
        <v>0.05</v>
      </c>
    </row>
    <row r="152" spans="1:8" x14ac:dyDescent="0.2">
      <c r="A152" s="154">
        <f t="array" ref="A152">IFERROR(INDEX('Annex 2 EHV charges'!$D$11:$D$302, MATCH(0, IF(ISBLANK('Annex 2 EHV charges'!$D$11:$D$302),1, COUNTIF(A$4:$A151, 'Annex 2 EHV charges'!$D$11:$D$302)), 0)),"")</f>
        <v>794</v>
      </c>
      <c r="B152" s="153">
        <f>IF($A152="","",VLOOKUP($A152,'Annex 2 EHV charges'!$D:$O,2,0))</f>
        <v>794</v>
      </c>
      <c r="C152" s="154">
        <f>IF($A152="","",VLOOKUP($A152,'Annex 2 EHV charges'!$D:$O,3,0))</f>
        <v>2200031824524</v>
      </c>
      <c r="D152" s="153" t="str">
        <f>IF($A152="","",VLOOKUP($A152,'Annex 2 EHV charges'!$D:$O,4,0))</f>
        <v>Imerys(Torycombe)</v>
      </c>
      <c r="E152" s="158">
        <f>IFERROR(IF(VLOOKUP($A152,'Annex 2 EHV charges'!$D:$O,9,FALSE)=0,"",VLOOKUP($A152,'Annex 2 EHV charges'!$D:$O,9,FALSE)),"")</f>
        <v>-2.7629999999999999</v>
      </c>
      <c r="F152" s="159">
        <f>IFERROR(IF(VLOOKUP($A152,'Annex 2 EHV charges'!$D:$O,10,FALSE)=0,"",VLOOKUP($A152,'Annex 2 EHV charges'!$D:$O,10,FALSE)),"")</f>
        <v>120.15</v>
      </c>
      <c r="G152" s="160">
        <f>IFERROR(IF(VLOOKUP($A152,'Annex 2 EHV charges'!$D:$O,11,FALSE)=0,"",VLOOKUP($A152,'Annex 2 EHV charges'!$D:$O,11,FALSE)),"")</f>
        <v>0.05</v>
      </c>
      <c r="H152" s="160">
        <f>IFERROR(IF(VLOOKUP($A152,'Annex 2 EHV charges'!$D:$O,12,FALSE)=0,"",VLOOKUP($A152,'Annex 2 EHV charges'!$D:$O,12,FALSE)),"")</f>
        <v>0.05</v>
      </c>
    </row>
    <row r="153" spans="1:8" ht="25.5" x14ac:dyDescent="0.2">
      <c r="A153" s="154">
        <f t="array" ref="A153">IFERROR(INDEX('Annex 2 EHV charges'!$D$11:$D$302, MATCH(0, IF(ISBLANK('Annex 2 EHV charges'!$D$11:$D$302),1, COUNTIF(A$4:$A152, 'Annex 2 EHV charges'!$D$11:$D$302)), 0)),"")</f>
        <v>722</v>
      </c>
      <c r="B153" s="153">
        <f>IF($A153="","",VLOOKUP($A153,'Annex 2 EHV charges'!$D:$O,2,0))</f>
        <v>722</v>
      </c>
      <c r="C153" s="154" t="str">
        <f>IF($A153="","",VLOOKUP($A153,'Annex 2 EHV charges'!$D:$O,3,0))</f>
        <v>2200041987314
2200041987323</v>
      </c>
      <c r="D153" s="153" t="str">
        <f>IF($A153="","",VLOOKUP($A153,'Annex 2 EHV charges'!$D:$O,4,0))</f>
        <v>Royal United Hospital</v>
      </c>
      <c r="E153" s="158">
        <f>IFERROR(IF(VLOOKUP($A153,'Annex 2 EHV charges'!$D:$O,9,FALSE)=0,"",VLOOKUP($A153,'Annex 2 EHV charges'!$D:$O,9,FALSE)),"")</f>
        <v>-12.253</v>
      </c>
      <c r="F153" s="159">
        <f>IFERROR(IF(VLOOKUP($A153,'Annex 2 EHV charges'!$D:$O,10,FALSE)=0,"",VLOOKUP($A153,'Annex 2 EHV charges'!$D:$O,10,FALSE)),"")</f>
        <v>112.3</v>
      </c>
      <c r="G153" s="160">
        <f>IFERROR(IF(VLOOKUP($A153,'Annex 2 EHV charges'!$D:$O,11,FALSE)=0,"",VLOOKUP($A153,'Annex 2 EHV charges'!$D:$O,11,FALSE)),"")</f>
        <v>0.05</v>
      </c>
      <c r="H153" s="160">
        <f>IFERROR(IF(VLOOKUP($A153,'Annex 2 EHV charges'!$D:$O,12,FALSE)=0,"",VLOOKUP($A153,'Annex 2 EHV charges'!$D:$O,12,FALSE)),"")</f>
        <v>0.05</v>
      </c>
    </row>
    <row r="154" spans="1:8" x14ac:dyDescent="0.2">
      <c r="A154" s="154">
        <f t="array" ref="A154">IFERROR(INDEX('Annex 2 EHV charges'!$D$11:$D$302, MATCH(0, IF(ISBLANK('Annex 2 EHV charges'!$D$11:$D$302),1, COUNTIF(A$4:$A153, 'Annex 2 EHV charges'!$D$11:$D$302)), 0)),"")</f>
        <v>776</v>
      </c>
      <c r="B154" s="153">
        <f>IF($A154="","",VLOOKUP($A154,'Annex 2 EHV charges'!$D:$O,2,0))</f>
        <v>776</v>
      </c>
      <c r="C154" s="154">
        <f>IF($A154="","",VLOOKUP($A154,'Annex 2 EHV charges'!$D:$O,3,0))</f>
        <v>2200042103449</v>
      </c>
      <c r="D154" s="153" t="str">
        <f>IF($A154="","",VLOOKUP($A154,'Annex 2 EHV charges'!$D:$O,4,0))</f>
        <v>Avonmouth BCC WF 33kV Gen</v>
      </c>
      <c r="E154" s="158" t="str">
        <f>IFERROR(IF(VLOOKUP($A154,'Annex 2 EHV charges'!$D:$O,9,FALSE)=0,"",VLOOKUP($A154,'Annex 2 EHV charges'!$D:$O,9,FALSE)),"")</f>
        <v/>
      </c>
      <c r="F154" s="159">
        <f>IFERROR(IF(VLOOKUP($A154,'Annex 2 EHV charges'!$D:$O,10,FALSE)=0,"",VLOOKUP($A154,'Annex 2 EHV charges'!$D:$O,10,FALSE)),"")</f>
        <v>673.23</v>
      </c>
      <c r="G154" s="160">
        <f>IFERROR(IF(VLOOKUP($A154,'Annex 2 EHV charges'!$D:$O,11,FALSE)=0,"",VLOOKUP($A154,'Annex 2 EHV charges'!$D:$O,11,FALSE)),"")</f>
        <v>0.05</v>
      </c>
      <c r="H154" s="160">
        <f>IFERROR(IF(VLOOKUP($A154,'Annex 2 EHV charges'!$D:$O,12,FALSE)=0,"",VLOOKUP($A154,'Annex 2 EHV charges'!$D:$O,12,FALSE)),"")</f>
        <v>0.05</v>
      </c>
    </row>
    <row r="155" spans="1:8" x14ac:dyDescent="0.2">
      <c r="A155" s="154">
        <f t="array" ref="A155">IFERROR(INDEX('Annex 2 EHV charges'!$D$11:$D$302, MATCH(0, IF(ISBLANK('Annex 2 EHV charges'!$D$11:$D$302),1, COUNTIF(A$4:$A154, 'Annex 2 EHV charges'!$D$11:$D$302)), 0)),"")</f>
        <v>777</v>
      </c>
      <c r="B155" s="153">
        <f>IF($A155="","",VLOOKUP($A155,'Annex 2 EHV charges'!$D:$O,2,0))</f>
        <v>777</v>
      </c>
      <c r="C155" s="154">
        <f>IF($A155="","",VLOOKUP($A155,'Annex 2 EHV charges'!$D:$O,3,0))</f>
        <v>2200042108289</v>
      </c>
      <c r="D155" s="153" t="str">
        <f>IF($A155="","",VLOOKUP($A155,'Annex 2 EHV charges'!$D:$O,4,0))</f>
        <v>Bodiniel PV Park 33kV Gen</v>
      </c>
      <c r="E155" s="158" t="str">
        <f>IFERROR(IF(VLOOKUP($A155,'Annex 2 EHV charges'!$D:$O,9,FALSE)=0,"",VLOOKUP($A155,'Annex 2 EHV charges'!$D:$O,9,FALSE)),"")</f>
        <v/>
      </c>
      <c r="F155" s="159">
        <f>IFERROR(IF(VLOOKUP($A155,'Annex 2 EHV charges'!$D:$O,10,FALSE)=0,"",VLOOKUP($A155,'Annex 2 EHV charges'!$D:$O,10,FALSE)),"")</f>
        <v>516.08000000000004</v>
      </c>
      <c r="G155" s="160">
        <f>IFERROR(IF(VLOOKUP($A155,'Annex 2 EHV charges'!$D:$O,11,FALSE)=0,"",VLOOKUP($A155,'Annex 2 EHV charges'!$D:$O,11,FALSE)),"")</f>
        <v>0.05</v>
      </c>
      <c r="H155" s="160">
        <f>IFERROR(IF(VLOOKUP($A155,'Annex 2 EHV charges'!$D:$O,12,FALSE)=0,"",VLOOKUP($A155,'Annex 2 EHV charges'!$D:$O,12,FALSE)),"")</f>
        <v>0.05</v>
      </c>
    </row>
    <row r="156" spans="1:8" x14ac:dyDescent="0.2">
      <c r="A156" s="154">
        <f t="array" ref="A156">IFERROR(INDEX('Annex 2 EHV charges'!$D$11:$D$302, MATCH(0, IF(ISBLANK('Annex 2 EHV charges'!$D$11:$D$302),1, COUNTIF(A$4:$A155, 'Annex 2 EHV charges'!$D$11:$D$302)), 0)),"")</f>
        <v>778</v>
      </c>
      <c r="B156" s="153">
        <f>IF($A156="","",VLOOKUP($A156,'Annex 2 EHV charges'!$D:$O,2,0))</f>
        <v>778</v>
      </c>
      <c r="C156" s="154">
        <f>IF($A156="","",VLOOKUP($A156,'Annex 2 EHV charges'!$D:$O,3,0))</f>
        <v>2200042385462</v>
      </c>
      <c r="D156" s="153" t="str">
        <f>IF($A156="","",VLOOKUP($A156,'Annex 2 EHV charges'!$D:$O,4,0))</f>
        <v>Garlenick WF 33kV</v>
      </c>
      <c r="E156" s="158" t="str">
        <f>IFERROR(IF(VLOOKUP($A156,'Annex 2 EHV charges'!$D:$O,9,FALSE)=0,"",VLOOKUP($A156,'Annex 2 EHV charges'!$D:$O,9,FALSE)),"")</f>
        <v/>
      </c>
      <c r="F156" s="159">
        <f>IFERROR(IF(VLOOKUP($A156,'Annex 2 EHV charges'!$D:$O,10,FALSE)=0,"",VLOOKUP($A156,'Annex 2 EHV charges'!$D:$O,10,FALSE)),"")</f>
        <v>2364.8000000000002</v>
      </c>
      <c r="G156" s="160">
        <f>IFERROR(IF(VLOOKUP($A156,'Annex 2 EHV charges'!$D:$O,11,FALSE)=0,"",VLOOKUP($A156,'Annex 2 EHV charges'!$D:$O,11,FALSE)),"")</f>
        <v>0.05</v>
      </c>
      <c r="H156" s="160">
        <f>IFERROR(IF(VLOOKUP($A156,'Annex 2 EHV charges'!$D:$O,12,FALSE)=0,"",VLOOKUP($A156,'Annex 2 EHV charges'!$D:$O,12,FALSE)),"")</f>
        <v>0.05</v>
      </c>
    </row>
    <row r="157" spans="1:8" x14ac:dyDescent="0.2">
      <c r="A157" s="154">
        <f t="array" ref="A157">IFERROR(INDEX('Annex 2 EHV charges'!$D$11:$D$302, MATCH(0, IF(ISBLANK('Annex 2 EHV charges'!$D$11:$D$302),1, COUNTIF(A$4:$A156, 'Annex 2 EHV charges'!$D$11:$D$302)), 0)),"")</f>
        <v>779</v>
      </c>
      <c r="B157" s="153">
        <f>IF($A157="","",VLOOKUP($A157,'Annex 2 EHV charges'!$D:$O,2,0))</f>
        <v>779</v>
      </c>
      <c r="C157" s="154">
        <f>IF($A157="","",VLOOKUP($A157,'Annex 2 EHV charges'!$D:$O,3,0))</f>
        <v>2200042165046</v>
      </c>
      <c r="D157" s="153" t="str">
        <f>IF($A157="","",VLOOKUP($A157,'Annex 2 EHV charges'!$D:$O,4,0))</f>
        <v>Warleigh Barton PV 33kV Gen</v>
      </c>
      <c r="E157" s="158" t="str">
        <f>IFERROR(IF(VLOOKUP($A157,'Annex 2 EHV charges'!$D:$O,9,FALSE)=0,"",VLOOKUP($A157,'Annex 2 EHV charges'!$D:$O,9,FALSE)),"")</f>
        <v/>
      </c>
      <c r="F157" s="159">
        <f>IFERROR(IF(VLOOKUP($A157,'Annex 2 EHV charges'!$D:$O,10,FALSE)=0,"",VLOOKUP($A157,'Annex 2 EHV charges'!$D:$O,10,FALSE)),"")</f>
        <v>669.57</v>
      </c>
      <c r="G157" s="160">
        <f>IFERROR(IF(VLOOKUP($A157,'Annex 2 EHV charges'!$D:$O,11,FALSE)=0,"",VLOOKUP($A157,'Annex 2 EHV charges'!$D:$O,11,FALSE)),"")</f>
        <v>0.05</v>
      </c>
      <c r="H157" s="160">
        <f>IFERROR(IF(VLOOKUP($A157,'Annex 2 EHV charges'!$D:$O,12,FALSE)=0,"",VLOOKUP($A157,'Annex 2 EHV charges'!$D:$O,12,FALSE)),"")</f>
        <v>0.05</v>
      </c>
    </row>
    <row r="158" spans="1:8" x14ac:dyDescent="0.2">
      <c r="A158" s="154">
        <f t="array" ref="A158">IFERROR(INDEX('Annex 2 EHV charges'!$D$11:$D$302, MATCH(0, IF(ISBLANK('Annex 2 EHV charges'!$D$11:$D$302),1, COUNTIF(A$4:$A157, 'Annex 2 EHV charges'!$D$11:$D$302)), 0)),"")</f>
        <v>780</v>
      </c>
      <c r="B158" s="153">
        <f>IF($A158="","",VLOOKUP($A158,'Annex 2 EHV charges'!$D:$O,2,0))</f>
        <v>780</v>
      </c>
      <c r="C158" s="154">
        <f>IF($A158="","",VLOOKUP($A158,'Annex 2 EHV charges'!$D:$O,3,0))</f>
        <v>2200042171458</v>
      </c>
      <c r="D158" s="153" t="str">
        <f>IF($A158="","",VLOOKUP($A158,'Annex 2 EHV charges'!$D:$O,4,0))</f>
        <v>Winnards Perch PV 33kV Gen</v>
      </c>
      <c r="E158" s="158" t="str">
        <f>IFERROR(IF(VLOOKUP($A158,'Annex 2 EHV charges'!$D:$O,9,FALSE)=0,"",VLOOKUP($A158,'Annex 2 EHV charges'!$D:$O,9,FALSE)),"")</f>
        <v/>
      </c>
      <c r="F158" s="159">
        <f>IFERROR(IF(VLOOKUP($A158,'Annex 2 EHV charges'!$D:$O,10,FALSE)=0,"",VLOOKUP($A158,'Annex 2 EHV charges'!$D:$O,10,FALSE)),"")</f>
        <v>665.29</v>
      </c>
      <c r="G158" s="160">
        <f>IFERROR(IF(VLOOKUP($A158,'Annex 2 EHV charges'!$D:$O,11,FALSE)=0,"",VLOOKUP($A158,'Annex 2 EHV charges'!$D:$O,11,FALSE)),"")</f>
        <v>0.05</v>
      </c>
      <c r="H158" s="160">
        <f>IFERROR(IF(VLOOKUP($A158,'Annex 2 EHV charges'!$D:$O,12,FALSE)=0,"",VLOOKUP($A158,'Annex 2 EHV charges'!$D:$O,12,FALSE)),"")</f>
        <v>0.05</v>
      </c>
    </row>
    <row r="159" spans="1:8" x14ac:dyDescent="0.2">
      <c r="A159" s="154">
        <f t="array" ref="A159">IFERROR(INDEX('Annex 2 EHV charges'!$D$11:$D$302, MATCH(0, IF(ISBLANK('Annex 2 EHV charges'!$D$11:$D$302),1, COUNTIF(A$4:$A158, 'Annex 2 EHV charges'!$D$11:$D$302)), 0)),"")</f>
        <v>781</v>
      </c>
      <c r="B159" s="153">
        <f>IF($A159="","",VLOOKUP($A159,'Annex 2 EHV charges'!$D:$O,2,0))</f>
        <v>781</v>
      </c>
      <c r="C159" s="154">
        <f>IF($A159="","",VLOOKUP($A159,'Annex 2 EHV charges'!$D:$O,3,0))</f>
        <v>2200042356285</v>
      </c>
      <c r="D159" s="153" t="str">
        <f>IF($A159="","",VLOOKUP($A159,'Annex 2 EHV charges'!$D:$O,4,0))</f>
        <v>Galsworthy WF</v>
      </c>
      <c r="E159" s="158" t="str">
        <f>IFERROR(IF(VLOOKUP($A159,'Annex 2 EHV charges'!$D:$O,9,FALSE)=0,"",VLOOKUP($A159,'Annex 2 EHV charges'!$D:$O,9,FALSE)),"")</f>
        <v/>
      </c>
      <c r="F159" s="159">
        <f>IFERROR(IF(VLOOKUP($A159,'Annex 2 EHV charges'!$D:$O,10,FALSE)=0,"",VLOOKUP($A159,'Annex 2 EHV charges'!$D:$O,10,FALSE)),"")</f>
        <v>936.32</v>
      </c>
      <c r="G159" s="160">
        <f>IFERROR(IF(VLOOKUP($A159,'Annex 2 EHV charges'!$D:$O,11,FALSE)=0,"",VLOOKUP($A159,'Annex 2 EHV charges'!$D:$O,11,FALSE)),"")</f>
        <v>0.05</v>
      </c>
      <c r="H159" s="160">
        <f>IFERROR(IF(VLOOKUP($A159,'Annex 2 EHV charges'!$D:$O,12,FALSE)=0,"",VLOOKUP($A159,'Annex 2 EHV charges'!$D:$O,12,FALSE)),"")</f>
        <v>0.05</v>
      </c>
    </row>
    <row r="160" spans="1:8" x14ac:dyDescent="0.2">
      <c r="A160" s="154">
        <f t="array" ref="A160">IFERROR(INDEX('Annex 2 EHV charges'!$D$11:$D$302, MATCH(0, IF(ISBLANK('Annex 2 EHV charges'!$D$11:$D$302),1, COUNTIF(A$4:$A159, 'Annex 2 EHV charges'!$D$11:$D$302)), 0)),"")</f>
        <v>751</v>
      </c>
      <c r="B160" s="153">
        <f>IF($A160="","",VLOOKUP($A160,'Annex 2 EHV charges'!$D:$O,2,0))</f>
        <v>751</v>
      </c>
      <c r="C160" s="154">
        <f>IF($A160="","",VLOOKUP($A160,'Annex 2 EHV charges'!$D:$O,3,0))</f>
        <v>2200032050436</v>
      </c>
      <c r="D160" s="153" t="str">
        <f>IF($A160="","",VLOOKUP($A160,'Annex 2 EHV charges'!$D:$O,4,0))</f>
        <v>RR Power Development</v>
      </c>
      <c r="E160" s="158" t="str">
        <f>IFERROR(IF(VLOOKUP($A160,'Annex 2 EHV charges'!$D:$O,9,FALSE)=0,"",VLOOKUP($A160,'Annex 2 EHV charges'!$D:$O,9,FALSE)),"")</f>
        <v/>
      </c>
      <c r="F160" s="159" t="str">
        <f>IFERROR(IF(VLOOKUP($A160,'Annex 2 EHV charges'!$D:$O,10,FALSE)=0,"",VLOOKUP($A160,'Annex 2 EHV charges'!$D:$O,10,FALSE)),"")</f>
        <v/>
      </c>
      <c r="G160" s="160" t="str">
        <f>IFERROR(IF(VLOOKUP($A160,'Annex 2 EHV charges'!$D:$O,11,FALSE)=0,"",VLOOKUP($A160,'Annex 2 EHV charges'!$D:$O,11,FALSE)),"")</f>
        <v/>
      </c>
      <c r="H160" s="160" t="str">
        <f>IFERROR(IF(VLOOKUP($A160,'Annex 2 EHV charges'!$D:$O,12,FALSE)=0,"",VLOOKUP($A160,'Annex 2 EHV charges'!$D:$O,12,FALSE)),"")</f>
        <v/>
      </c>
    </row>
    <row r="161" spans="1:8" x14ac:dyDescent="0.2">
      <c r="A161" s="154">
        <f t="array" ref="A161">IFERROR(INDEX('Annex 2 EHV charges'!$D$11:$D$302, MATCH(0, IF(ISBLANK('Annex 2 EHV charges'!$D$11:$D$302),1, COUNTIF(A$4:$A160, 'Annex 2 EHV charges'!$D$11:$D$302)), 0)),"")</f>
        <v>804</v>
      </c>
      <c r="B161" s="153">
        <f>IF($A161="","",VLOOKUP($A161,'Annex 2 EHV charges'!$D:$O,2,0))</f>
        <v>804</v>
      </c>
      <c r="C161" s="154">
        <f>IF($A161="","",VLOOKUP($A161,'Annex 2 EHV charges'!$D:$O,3,0))</f>
        <v>2200031824551</v>
      </c>
      <c r="D161" s="153" t="str">
        <f>IF($A161="","",VLOOKUP($A161,'Annex 2 EHV charges'!$D:$O,4,0))</f>
        <v>Imerys5(Drinnick)</v>
      </c>
      <c r="E161" s="158" t="str">
        <f>IFERROR(IF(VLOOKUP($A161,'Annex 2 EHV charges'!$D:$O,9,FALSE)=0,"",VLOOKUP($A161,'Annex 2 EHV charges'!$D:$O,9,FALSE)),"")</f>
        <v/>
      </c>
      <c r="F161" s="159" t="str">
        <f>IFERROR(IF(VLOOKUP($A161,'Annex 2 EHV charges'!$D:$O,10,FALSE)=0,"",VLOOKUP($A161,'Annex 2 EHV charges'!$D:$O,10,FALSE)),"")</f>
        <v/>
      </c>
      <c r="G161" s="160" t="str">
        <f>IFERROR(IF(VLOOKUP($A161,'Annex 2 EHV charges'!$D:$O,11,FALSE)=0,"",VLOOKUP($A161,'Annex 2 EHV charges'!$D:$O,11,FALSE)),"")</f>
        <v/>
      </c>
      <c r="H161" s="160" t="str">
        <f>IFERROR(IF(VLOOKUP($A161,'Annex 2 EHV charges'!$D:$O,12,FALSE)=0,"",VLOOKUP($A161,'Annex 2 EHV charges'!$D:$O,12,FALSE)),"")</f>
        <v/>
      </c>
    </row>
    <row r="162" spans="1:8" x14ac:dyDescent="0.2">
      <c r="A162" s="154">
        <f t="array" ref="A162">IFERROR(INDEX('Annex 2 EHV charges'!$D$11:$D$302, MATCH(0, IF(ISBLANK('Annex 2 EHV charges'!$D$11:$D$302),1, COUNTIF(A$4:$A161, 'Annex 2 EHV charges'!$D$11:$D$302)), 0)),"")</f>
        <v>803</v>
      </c>
      <c r="B162" s="153">
        <f>IF($A162="","",VLOOKUP($A162,'Annex 2 EHV charges'!$D:$O,2,0))</f>
        <v>803</v>
      </c>
      <c r="C162" s="154">
        <f>IF($A162="","",VLOOKUP($A162,'Annex 2 EHV charges'!$D:$O,3,0))</f>
        <v>2200030347690</v>
      </c>
      <c r="D162" s="153" t="str">
        <f>IF($A162="","",VLOOKUP($A162,'Annex 2 EHV charges'!$D:$O,4,0))</f>
        <v>Imerys4(Bugle)</v>
      </c>
      <c r="E162" s="158" t="str">
        <f>IFERROR(IF(VLOOKUP($A162,'Annex 2 EHV charges'!$D:$O,9,FALSE)=0,"",VLOOKUP($A162,'Annex 2 EHV charges'!$D:$O,9,FALSE)),"")</f>
        <v/>
      </c>
      <c r="F162" s="159" t="str">
        <f>IFERROR(IF(VLOOKUP($A162,'Annex 2 EHV charges'!$D:$O,10,FALSE)=0,"",VLOOKUP($A162,'Annex 2 EHV charges'!$D:$O,10,FALSE)),"")</f>
        <v/>
      </c>
      <c r="G162" s="160" t="str">
        <f>IFERROR(IF(VLOOKUP($A162,'Annex 2 EHV charges'!$D:$O,11,FALSE)=0,"",VLOOKUP($A162,'Annex 2 EHV charges'!$D:$O,11,FALSE)),"")</f>
        <v/>
      </c>
      <c r="H162" s="160" t="str">
        <f>IFERROR(IF(VLOOKUP($A162,'Annex 2 EHV charges'!$D:$O,12,FALSE)=0,"",VLOOKUP($A162,'Annex 2 EHV charges'!$D:$O,12,FALSE)),"")</f>
        <v/>
      </c>
    </row>
    <row r="163" spans="1:8" x14ac:dyDescent="0.2">
      <c r="A163" s="154">
        <f t="array" ref="A163">IFERROR(INDEX('Annex 2 EHV charges'!$D$11:$D$302, MATCH(0, IF(ISBLANK('Annex 2 EHV charges'!$D$11:$D$302),1, COUNTIF(A$4:$A162, 'Annex 2 EHV charges'!$D$11:$D$302)), 0)),"")</f>
        <v>801</v>
      </c>
      <c r="B163" s="153">
        <f>IF($A163="","",VLOOKUP($A163,'Annex 2 EHV charges'!$D:$O,2,0))</f>
        <v>801</v>
      </c>
      <c r="C163" s="154">
        <f>IF($A163="","",VLOOKUP($A163,'Annex 2 EHV charges'!$D:$O,3,0))</f>
        <v>2200031824738</v>
      </c>
      <c r="D163" s="153" t="str">
        <f>IF($A163="","",VLOOKUP($A163,'Annex 2 EHV charges'!$D:$O,4,0))</f>
        <v>Imerys3(Trebal)</v>
      </c>
      <c r="E163" s="158" t="str">
        <f>IFERROR(IF(VLOOKUP($A163,'Annex 2 EHV charges'!$D:$O,9,FALSE)=0,"",VLOOKUP($A163,'Annex 2 EHV charges'!$D:$O,9,FALSE)),"")</f>
        <v/>
      </c>
      <c r="F163" s="159" t="str">
        <f>IFERROR(IF(VLOOKUP($A163,'Annex 2 EHV charges'!$D:$O,10,FALSE)=0,"",VLOOKUP($A163,'Annex 2 EHV charges'!$D:$O,10,FALSE)),"")</f>
        <v/>
      </c>
      <c r="G163" s="160" t="str">
        <f>IFERROR(IF(VLOOKUP($A163,'Annex 2 EHV charges'!$D:$O,11,FALSE)=0,"",VLOOKUP($A163,'Annex 2 EHV charges'!$D:$O,11,FALSE)),"")</f>
        <v/>
      </c>
      <c r="H163" s="160" t="str">
        <f>IFERROR(IF(VLOOKUP($A163,'Annex 2 EHV charges'!$D:$O,12,FALSE)=0,"",VLOOKUP($A163,'Annex 2 EHV charges'!$D:$O,12,FALSE)),"")</f>
        <v/>
      </c>
    </row>
    <row r="164" spans="1:8" x14ac:dyDescent="0.2">
      <c r="A164" s="154">
        <f t="array" ref="A164">IFERROR(INDEX('Annex 2 EHV charges'!$D$11:$D$302, MATCH(0, IF(ISBLANK('Annex 2 EHV charges'!$D$11:$D$302),1, COUNTIF(A$4:$A163, 'Annex 2 EHV charges'!$D$11:$D$302)), 0)),"")</f>
        <v>802</v>
      </c>
      <c r="B164" s="153">
        <f>IF($A164="","",VLOOKUP($A164,'Annex 2 EHV charges'!$D:$O,2,0))</f>
        <v>802</v>
      </c>
      <c r="C164" s="154">
        <f>IF($A164="","",VLOOKUP($A164,'Annex 2 EHV charges'!$D:$O,3,0))</f>
        <v>2200031824490</v>
      </c>
      <c r="D164" s="153" t="str">
        <f>IF($A164="","",VLOOKUP($A164,'Annex 2 EHV charges'!$D:$O,4,0))</f>
        <v>Imerys6(Par)</v>
      </c>
      <c r="E164" s="158" t="str">
        <f>IFERROR(IF(VLOOKUP($A164,'Annex 2 EHV charges'!$D:$O,9,FALSE)=0,"",VLOOKUP($A164,'Annex 2 EHV charges'!$D:$O,9,FALSE)),"")</f>
        <v/>
      </c>
      <c r="F164" s="159" t="str">
        <f>IFERROR(IF(VLOOKUP($A164,'Annex 2 EHV charges'!$D:$O,10,FALSE)=0,"",VLOOKUP($A164,'Annex 2 EHV charges'!$D:$O,10,FALSE)),"")</f>
        <v/>
      </c>
      <c r="G164" s="160" t="str">
        <f>IFERROR(IF(VLOOKUP($A164,'Annex 2 EHV charges'!$D:$O,11,FALSE)=0,"",VLOOKUP($A164,'Annex 2 EHV charges'!$D:$O,11,FALSE)),"")</f>
        <v/>
      </c>
      <c r="H164" s="160" t="str">
        <f>IFERROR(IF(VLOOKUP($A164,'Annex 2 EHV charges'!$D:$O,12,FALSE)=0,"",VLOOKUP($A164,'Annex 2 EHV charges'!$D:$O,12,FALSE)),"")</f>
        <v/>
      </c>
    </row>
    <row r="165" spans="1:8" x14ac:dyDescent="0.2">
      <c r="A165" s="154">
        <f t="array" ref="A165">IFERROR(INDEX('Annex 2 EHV charges'!$D$11:$D$302, MATCH(0, IF(ISBLANK('Annex 2 EHV charges'!$D$11:$D$302),1, COUNTIF(A$4:$A164, 'Annex 2 EHV charges'!$D$11:$D$302)), 0)),"")</f>
        <v>733</v>
      </c>
      <c r="B165" s="153">
        <f>IF($A165="","",VLOOKUP($A165,'Annex 2 EHV charges'!$D:$O,2,0))</f>
        <v>733</v>
      </c>
      <c r="C165" s="154" t="str">
        <f>IF($A165="","",VLOOKUP($A165,'Annex 2 EHV charges'!$D:$O,3,0))</f>
        <v xml:space="preserve"> </v>
      </c>
      <c r="D165" s="153" t="str">
        <f>IF($A165="","",VLOOKUP($A165,'Annex 2 EHV charges'!$D:$O,4,0))</f>
        <v>DML - North</v>
      </c>
      <c r="E165" s="158" t="str">
        <f>IFERROR(IF(VLOOKUP($A165,'Annex 2 EHV charges'!$D:$O,9,FALSE)=0,"",VLOOKUP($A165,'Annex 2 EHV charges'!$D:$O,9,FALSE)),"")</f>
        <v/>
      </c>
      <c r="F165" s="159" t="str">
        <f>IFERROR(IF(VLOOKUP($A165,'Annex 2 EHV charges'!$D:$O,10,FALSE)=0,"",VLOOKUP($A165,'Annex 2 EHV charges'!$D:$O,10,FALSE)),"")</f>
        <v/>
      </c>
      <c r="G165" s="160" t="str">
        <f>IFERROR(IF(VLOOKUP($A165,'Annex 2 EHV charges'!$D:$O,11,FALSE)=0,"",VLOOKUP($A165,'Annex 2 EHV charges'!$D:$O,11,FALSE)),"")</f>
        <v/>
      </c>
      <c r="H165" s="160" t="str">
        <f>IFERROR(IF(VLOOKUP($A165,'Annex 2 EHV charges'!$D:$O,12,FALSE)=0,"",VLOOKUP($A165,'Annex 2 EHV charges'!$D:$O,12,FALSE)),"")</f>
        <v/>
      </c>
    </row>
    <row r="166" spans="1:8" x14ac:dyDescent="0.2">
      <c r="A166" s="154">
        <f t="array" ref="A166">IFERROR(INDEX('Annex 2 EHV charges'!$D$11:$D$302, MATCH(0, IF(ISBLANK('Annex 2 EHV charges'!$D$11:$D$302),1, COUNTIF(A$4:$A165, 'Annex 2 EHV charges'!$D$11:$D$302)), 0)),"")</f>
        <v>790</v>
      </c>
      <c r="B166" s="153">
        <f>IF($A166="","",VLOOKUP($A166,'Annex 2 EHV charges'!$D:$O,2,0))</f>
        <v>790</v>
      </c>
      <c r="C166" s="154">
        <f>IF($A166="","",VLOOKUP($A166,'Annex 2 EHV charges'!$D:$O,3,0))</f>
        <v>2200042163493</v>
      </c>
      <c r="D166" s="153" t="str">
        <f>IF($A166="","",VLOOKUP($A166,'Annex 2 EHV charges'!$D:$O,4,0))</f>
        <v>Marley Thatch PV</v>
      </c>
      <c r="E166" s="158" t="str">
        <f>IFERROR(IF(VLOOKUP($A166,'Annex 2 EHV charges'!$D:$O,9,FALSE)=0,"",VLOOKUP($A166,'Annex 2 EHV charges'!$D:$O,9,FALSE)),"")</f>
        <v/>
      </c>
      <c r="F166" s="159">
        <f>IFERROR(IF(VLOOKUP($A166,'Annex 2 EHV charges'!$D:$O,10,FALSE)=0,"",VLOOKUP($A166,'Annex 2 EHV charges'!$D:$O,10,FALSE)),"")</f>
        <v>535.59</v>
      </c>
      <c r="G166" s="160">
        <f>IFERROR(IF(VLOOKUP($A166,'Annex 2 EHV charges'!$D:$O,11,FALSE)=0,"",VLOOKUP($A166,'Annex 2 EHV charges'!$D:$O,11,FALSE)),"")</f>
        <v>0.05</v>
      </c>
      <c r="H166" s="160">
        <f>IFERROR(IF(VLOOKUP($A166,'Annex 2 EHV charges'!$D:$O,12,FALSE)=0,"",VLOOKUP($A166,'Annex 2 EHV charges'!$D:$O,12,FALSE)),"")</f>
        <v>0.05</v>
      </c>
    </row>
    <row r="167" spans="1:8" ht="38.25" x14ac:dyDescent="0.2">
      <c r="A167" s="154">
        <f t="array" ref="A167">IFERROR(INDEX('Annex 2 EHV charges'!$D$11:$D$302, MATCH(0, IF(ISBLANK('Annex 2 EHV charges'!$D$11:$D$302),1, COUNTIF(A$4:$A166, 'Annex 2 EHV charges'!$D$11:$D$302)), 0)),"")</f>
        <v>793</v>
      </c>
      <c r="B167" s="153">
        <f>IF($A167="","",VLOOKUP($A167,'Annex 2 EHV charges'!$D:$O,2,0))</f>
        <v>793</v>
      </c>
      <c r="C167" s="154" t="str">
        <f>IF($A167="","",VLOOKUP($A167,'Annex 2 EHV charges'!$D:$O,3,0))</f>
        <v>2200042093720
2200042093739
2200042093757</v>
      </c>
      <c r="D167" s="153" t="str">
        <f>IF($A167="","",VLOOKUP($A167,'Annex 2 EHV charges'!$D:$O,4,0))</f>
        <v>Bristol Royal Infirmary</v>
      </c>
      <c r="E167" s="158">
        <f>IFERROR(IF(VLOOKUP($A167,'Annex 2 EHV charges'!$D:$O,9,FALSE)=0,"",VLOOKUP($A167,'Annex 2 EHV charges'!$D:$O,9,FALSE)),"")</f>
        <v>-1.569</v>
      </c>
      <c r="F167" s="159">
        <f>IFERROR(IF(VLOOKUP($A167,'Annex 2 EHV charges'!$D:$O,10,FALSE)=0,"",VLOOKUP($A167,'Annex 2 EHV charges'!$D:$O,10,FALSE)),"")</f>
        <v>334.01</v>
      </c>
      <c r="G167" s="160">
        <f>IFERROR(IF(VLOOKUP($A167,'Annex 2 EHV charges'!$D:$O,11,FALSE)=0,"",VLOOKUP($A167,'Annex 2 EHV charges'!$D:$O,11,FALSE)),"")</f>
        <v>0.05</v>
      </c>
      <c r="H167" s="160">
        <f>IFERROR(IF(VLOOKUP($A167,'Annex 2 EHV charges'!$D:$O,12,FALSE)=0,"",VLOOKUP($A167,'Annex 2 EHV charges'!$D:$O,12,FALSE)),"")</f>
        <v>0.05</v>
      </c>
    </row>
    <row r="168" spans="1:8" x14ac:dyDescent="0.2">
      <c r="A168" s="154">
        <f t="array" ref="A168">IFERROR(INDEX('Annex 2 EHV charges'!$D$11:$D$302, MATCH(0, IF(ISBLANK('Annex 2 EHV charges'!$D$11:$D$302),1, COUNTIF(A$4:$A167, 'Annex 2 EHV charges'!$D$11:$D$302)), 0)),"")</f>
        <v>792</v>
      </c>
      <c r="B168" s="153">
        <f>IF($A168="","",VLOOKUP($A168,'Annex 2 EHV charges'!$D:$O,2,0))</f>
        <v>792</v>
      </c>
      <c r="C168" s="154">
        <f>IF($A168="","",VLOOKUP($A168,'Annex 2 EHV charges'!$D:$O,3,0))</f>
        <v>2200042163457</v>
      </c>
      <c r="D168" s="153" t="str">
        <f>IF($A168="","",VLOOKUP($A168,'Annex 2 EHV charges'!$D:$O,4,0))</f>
        <v>Burrowton Farm PV</v>
      </c>
      <c r="E168" s="158" t="str">
        <f>IFERROR(IF(VLOOKUP($A168,'Annex 2 EHV charges'!$D:$O,9,FALSE)=0,"",VLOOKUP($A168,'Annex 2 EHV charges'!$D:$O,9,FALSE)),"")</f>
        <v/>
      </c>
      <c r="F168" s="159">
        <f>IFERROR(IF(VLOOKUP($A168,'Annex 2 EHV charges'!$D:$O,10,FALSE)=0,"",VLOOKUP($A168,'Annex 2 EHV charges'!$D:$O,10,FALSE)),"")</f>
        <v>462.89</v>
      </c>
      <c r="G168" s="160">
        <f>IFERROR(IF(VLOOKUP($A168,'Annex 2 EHV charges'!$D:$O,11,FALSE)=0,"",VLOOKUP($A168,'Annex 2 EHV charges'!$D:$O,11,FALSE)),"")</f>
        <v>0.05</v>
      </c>
      <c r="H168" s="160">
        <f>IFERROR(IF(VLOOKUP($A168,'Annex 2 EHV charges'!$D:$O,12,FALSE)=0,"",VLOOKUP($A168,'Annex 2 EHV charges'!$D:$O,12,FALSE)),"")</f>
        <v>0.05</v>
      </c>
    </row>
    <row r="169" spans="1:8" x14ac:dyDescent="0.2">
      <c r="A169" s="154">
        <f t="array" ref="A169">IFERROR(INDEX('Annex 2 EHV charges'!$D$11:$D$302, MATCH(0, IF(ISBLANK('Annex 2 EHV charges'!$D$11:$D$302),1, COUNTIF(A$4:$A168, 'Annex 2 EHV charges'!$D$11:$D$302)), 0)),"")</f>
        <v>900</v>
      </c>
      <c r="B169" s="153">
        <f>IF($A169="","",VLOOKUP($A169,'Annex 2 EHV charges'!$D:$O,2,0))</f>
        <v>900</v>
      </c>
      <c r="C169" s="154">
        <f>IF($A169="","",VLOOKUP($A169,'Annex 2 EHV charges'!$D:$O,3,0))</f>
        <v>2200042165064</v>
      </c>
      <c r="D169" s="153" t="str">
        <f>IF($A169="","",VLOOKUP($A169,'Annex 2 EHV charges'!$D:$O,4,0))</f>
        <v>Callington Solar</v>
      </c>
      <c r="E169" s="158" t="str">
        <f>IFERROR(IF(VLOOKUP($A169,'Annex 2 EHV charges'!$D:$O,9,FALSE)=0,"",VLOOKUP($A169,'Annex 2 EHV charges'!$D:$O,9,FALSE)),"")</f>
        <v/>
      </c>
      <c r="F169" s="159">
        <f>IFERROR(IF(VLOOKUP($A169,'Annex 2 EHV charges'!$D:$O,10,FALSE)=0,"",VLOOKUP($A169,'Annex 2 EHV charges'!$D:$O,10,FALSE)),"")</f>
        <v>432.39</v>
      </c>
      <c r="G169" s="160">
        <f>IFERROR(IF(VLOOKUP($A169,'Annex 2 EHV charges'!$D:$O,11,FALSE)=0,"",VLOOKUP($A169,'Annex 2 EHV charges'!$D:$O,11,FALSE)),"")</f>
        <v>0.05</v>
      </c>
      <c r="H169" s="160">
        <f>IFERROR(IF(VLOOKUP($A169,'Annex 2 EHV charges'!$D:$O,12,FALSE)=0,"",VLOOKUP($A169,'Annex 2 EHV charges'!$D:$O,12,FALSE)),"")</f>
        <v>0.05</v>
      </c>
    </row>
    <row r="170" spans="1:8" x14ac:dyDescent="0.2">
      <c r="A170" s="154">
        <f t="array" ref="A170">IFERROR(INDEX('Annex 2 EHV charges'!$D$11:$D$302, MATCH(0, IF(ISBLANK('Annex 2 EHV charges'!$D$11:$D$302),1, COUNTIF(A$4:$A169, 'Annex 2 EHV charges'!$D$11:$D$302)), 0)),"")</f>
        <v>901</v>
      </c>
      <c r="B170" s="153">
        <f>IF($A170="","",VLOOKUP($A170,'Annex 2 EHV charges'!$D:$O,2,0))</f>
        <v>901</v>
      </c>
      <c r="C170" s="154">
        <f>IF($A170="","",VLOOKUP($A170,'Annex 2 EHV charges'!$D:$O,3,0))</f>
        <v>2200042165082</v>
      </c>
      <c r="D170" s="153" t="str">
        <f>IF($A170="","",VLOOKUP($A170,'Annex 2 EHV charges'!$D:$O,4,0))</f>
        <v>Hope Solar</v>
      </c>
      <c r="E170" s="158" t="str">
        <f>IFERROR(IF(VLOOKUP($A170,'Annex 2 EHV charges'!$D:$O,9,FALSE)=0,"",VLOOKUP($A170,'Annex 2 EHV charges'!$D:$O,9,FALSE)),"")</f>
        <v/>
      </c>
      <c r="F170" s="159">
        <f>IFERROR(IF(VLOOKUP($A170,'Annex 2 EHV charges'!$D:$O,10,FALSE)=0,"",VLOOKUP($A170,'Annex 2 EHV charges'!$D:$O,10,FALSE)),"")</f>
        <v>691.8</v>
      </c>
      <c r="G170" s="160">
        <f>IFERROR(IF(VLOOKUP($A170,'Annex 2 EHV charges'!$D:$O,11,FALSE)=0,"",VLOOKUP($A170,'Annex 2 EHV charges'!$D:$O,11,FALSE)),"")</f>
        <v>0.05</v>
      </c>
      <c r="H170" s="160">
        <f>IFERROR(IF(VLOOKUP($A170,'Annex 2 EHV charges'!$D:$O,12,FALSE)=0,"",VLOOKUP($A170,'Annex 2 EHV charges'!$D:$O,12,FALSE)),"")</f>
        <v>0.05</v>
      </c>
    </row>
    <row r="171" spans="1:8" x14ac:dyDescent="0.2">
      <c r="A171" s="154">
        <f t="array" ref="A171">IFERROR(INDEX('Annex 2 EHV charges'!$D$11:$D$302, MATCH(0, IF(ISBLANK('Annex 2 EHV charges'!$D$11:$D$302),1, COUNTIF(A$4:$A170, 'Annex 2 EHV charges'!$D$11:$D$302)), 0)),"")</f>
        <v>903</v>
      </c>
      <c r="B171" s="153">
        <f>IF($A171="","",VLOOKUP($A171,'Annex 2 EHV charges'!$D:$O,2,0))</f>
        <v>903</v>
      </c>
      <c r="C171" s="154">
        <f>IF($A171="","",VLOOKUP($A171,'Annex 2 EHV charges'!$D:$O,3,0))</f>
        <v>2200042172052</v>
      </c>
      <c r="D171" s="153" t="str">
        <f>IF($A171="","",VLOOKUP($A171,'Annex 2 EHV charges'!$D:$O,4,0))</f>
        <v>NES Kingsweston Lane</v>
      </c>
      <c r="E171" s="158">
        <f>IFERROR(IF(VLOOKUP($A171,'Annex 2 EHV charges'!$D:$O,9,FALSE)=0,"",VLOOKUP($A171,'Annex 2 EHV charges'!$D:$O,9,FALSE)),"")</f>
        <v>-1.115</v>
      </c>
      <c r="F171" s="159">
        <f>IFERROR(IF(VLOOKUP($A171,'Annex 2 EHV charges'!$D:$O,10,FALSE)=0,"",VLOOKUP($A171,'Annex 2 EHV charges'!$D:$O,10,FALSE)),"")</f>
        <v>441.4</v>
      </c>
      <c r="G171" s="160">
        <f>IFERROR(IF(VLOOKUP($A171,'Annex 2 EHV charges'!$D:$O,11,FALSE)=0,"",VLOOKUP($A171,'Annex 2 EHV charges'!$D:$O,11,FALSE)),"")</f>
        <v>0.05</v>
      </c>
      <c r="H171" s="160">
        <f>IFERROR(IF(VLOOKUP($A171,'Annex 2 EHV charges'!$D:$O,12,FALSE)=0,"",VLOOKUP($A171,'Annex 2 EHV charges'!$D:$O,12,FALSE)),"")</f>
        <v>0.05</v>
      </c>
    </row>
    <row r="172" spans="1:8" x14ac:dyDescent="0.2">
      <c r="A172" s="154">
        <f t="array" ref="A172">IFERROR(INDEX('Annex 2 EHV charges'!$D$11:$D$302, MATCH(0, IF(ISBLANK('Annex 2 EHV charges'!$D$11:$D$302),1, COUNTIF(A$4:$A171, 'Annex 2 EHV charges'!$D$11:$D$302)), 0)),"")</f>
        <v>905</v>
      </c>
      <c r="B172" s="153">
        <f>IF($A172="","",VLOOKUP($A172,'Annex 2 EHV charges'!$D:$O,2,0))</f>
        <v>905</v>
      </c>
      <c r="C172" s="154">
        <f>IF($A172="","",VLOOKUP($A172,'Annex 2 EHV charges'!$D:$O,3,0))</f>
        <v>2200042169723</v>
      </c>
      <c r="D172" s="153" t="str">
        <f>IF($A172="","",VLOOKUP($A172,'Annex 2 EHV charges'!$D:$O,4,0))</f>
        <v>Slade Farm PV</v>
      </c>
      <c r="E172" s="158" t="str">
        <f>IFERROR(IF(VLOOKUP($A172,'Annex 2 EHV charges'!$D:$O,9,FALSE)=0,"",VLOOKUP($A172,'Annex 2 EHV charges'!$D:$O,9,FALSE)),"")</f>
        <v/>
      </c>
      <c r="F172" s="159">
        <f>IFERROR(IF(VLOOKUP($A172,'Annex 2 EHV charges'!$D:$O,10,FALSE)=0,"",VLOOKUP($A172,'Annex 2 EHV charges'!$D:$O,10,FALSE)),"")</f>
        <v>663.67</v>
      </c>
      <c r="G172" s="160">
        <f>IFERROR(IF(VLOOKUP($A172,'Annex 2 EHV charges'!$D:$O,11,FALSE)=0,"",VLOOKUP($A172,'Annex 2 EHV charges'!$D:$O,11,FALSE)),"")</f>
        <v>0.05</v>
      </c>
      <c r="H172" s="160">
        <f>IFERROR(IF(VLOOKUP($A172,'Annex 2 EHV charges'!$D:$O,12,FALSE)=0,"",VLOOKUP($A172,'Annex 2 EHV charges'!$D:$O,12,FALSE)),"")</f>
        <v>0.05</v>
      </c>
    </row>
    <row r="173" spans="1:8" x14ac:dyDescent="0.2">
      <c r="A173" s="154">
        <f t="array" ref="A173">IFERROR(INDEX('Annex 2 EHV charges'!$D$11:$D$302, MATCH(0, IF(ISBLANK('Annex 2 EHV charges'!$D$11:$D$302),1, COUNTIF(A$4:$A172, 'Annex 2 EHV charges'!$D$11:$D$302)), 0)),"")</f>
        <v>906</v>
      </c>
      <c r="B173" s="153">
        <f>IF($A173="","",VLOOKUP($A173,'Annex 2 EHV charges'!$D:$O,2,0))</f>
        <v>906</v>
      </c>
      <c r="C173" s="154">
        <f>IF($A173="","",VLOOKUP($A173,'Annex 2 EHV charges'!$D:$O,3,0))</f>
        <v>2200042171192</v>
      </c>
      <c r="D173" s="153" t="str">
        <f>IF($A173="","",VLOOKUP($A173,'Annex 2 EHV charges'!$D:$O,4,0))</f>
        <v>Rew Farm PV</v>
      </c>
      <c r="E173" s="158" t="str">
        <f>IFERROR(IF(VLOOKUP($A173,'Annex 2 EHV charges'!$D:$O,9,FALSE)=0,"",VLOOKUP($A173,'Annex 2 EHV charges'!$D:$O,9,FALSE)),"")</f>
        <v/>
      </c>
      <c r="F173" s="159">
        <f>IFERROR(IF(VLOOKUP($A173,'Annex 2 EHV charges'!$D:$O,10,FALSE)=0,"",VLOOKUP($A173,'Annex 2 EHV charges'!$D:$O,10,FALSE)),"")</f>
        <v>625.24</v>
      </c>
      <c r="G173" s="160">
        <f>IFERROR(IF(VLOOKUP($A173,'Annex 2 EHV charges'!$D:$O,11,FALSE)=0,"",VLOOKUP($A173,'Annex 2 EHV charges'!$D:$O,11,FALSE)),"")</f>
        <v>0.05</v>
      </c>
      <c r="H173" s="160">
        <f>IFERROR(IF(VLOOKUP($A173,'Annex 2 EHV charges'!$D:$O,12,FALSE)=0,"",VLOOKUP($A173,'Annex 2 EHV charges'!$D:$O,12,FALSE)),"")</f>
        <v>0.05</v>
      </c>
    </row>
    <row r="174" spans="1:8" x14ac:dyDescent="0.2">
      <c r="A174" s="154">
        <f t="array" ref="A174">IFERROR(INDEX('Annex 2 EHV charges'!$D$11:$D$302, MATCH(0, IF(ISBLANK('Annex 2 EHV charges'!$D$11:$D$302),1, COUNTIF(A$4:$A173, 'Annex 2 EHV charges'!$D$11:$D$302)), 0)),"")</f>
        <v>907</v>
      </c>
      <c r="B174" s="153">
        <f>IF($A174="","",VLOOKUP($A174,'Annex 2 EHV charges'!$D:$O,2,0))</f>
        <v>907</v>
      </c>
      <c r="C174" s="154">
        <f>IF($A174="","",VLOOKUP($A174,'Annex 2 EHV charges'!$D:$O,3,0))</f>
        <v>2200042171226</v>
      </c>
      <c r="D174" s="153" t="str">
        <f>IF($A174="","",VLOOKUP($A174,'Annex 2 EHV charges'!$D:$O,4,0))</f>
        <v>Higher Trenhayle PV</v>
      </c>
      <c r="E174" s="158" t="str">
        <f>IFERROR(IF(VLOOKUP($A174,'Annex 2 EHV charges'!$D:$O,9,FALSE)=0,"",VLOOKUP($A174,'Annex 2 EHV charges'!$D:$O,9,FALSE)),"")</f>
        <v/>
      </c>
      <c r="F174" s="159">
        <f>IFERROR(IF(VLOOKUP($A174,'Annex 2 EHV charges'!$D:$O,10,FALSE)=0,"",VLOOKUP($A174,'Annex 2 EHV charges'!$D:$O,10,FALSE)),"")</f>
        <v>533.35</v>
      </c>
      <c r="G174" s="160">
        <f>IFERROR(IF(VLOOKUP($A174,'Annex 2 EHV charges'!$D:$O,11,FALSE)=0,"",VLOOKUP($A174,'Annex 2 EHV charges'!$D:$O,11,FALSE)),"")</f>
        <v>0.05</v>
      </c>
      <c r="H174" s="160">
        <f>IFERROR(IF(VLOOKUP($A174,'Annex 2 EHV charges'!$D:$O,12,FALSE)=0,"",VLOOKUP($A174,'Annex 2 EHV charges'!$D:$O,12,FALSE)),"")</f>
        <v>0.05</v>
      </c>
    </row>
    <row r="175" spans="1:8" x14ac:dyDescent="0.2">
      <c r="A175" s="154">
        <f t="array" ref="A175">IFERROR(INDEX('Annex 2 EHV charges'!$D$11:$D$302, MATCH(0, IF(ISBLANK('Annex 2 EHV charges'!$D$11:$D$302),1, COUNTIF(A$4:$A174, 'Annex 2 EHV charges'!$D$11:$D$302)), 0)),"")</f>
        <v>908</v>
      </c>
      <c r="B175" s="153">
        <f>IF($A175="","",VLOOKUP($A175,'Annex 2 EHV charges'!$D:$O,2,0))</f>
        <v>908</v>
      </c>
      <c r="C175" s="154">
        <f>IF($A175="","",VLOOKUP($A175,'Annex 2 EHV charges'!$D:$O,3,0))</f>
        <v>2200042171253</v>
      </c>
      <c r="D175" s="153" t="str">
        <f>IF($A175="","",VLOOKUP($A175,'Annex 2 EHV charges'!$D:$O,4,0))</f>
        <v>Middle Treworder PV</v>
      </c>
      <c r="E175" s="158" t="str">
        <f>IFERROR(IF(VLOOKUP($A175,'Annex 2 EHV charges'!$D:$O,9,FALSE)=0,"",VLOOKUP($A175,'Annex 2 EHV charges'!$D:$O,9,FALSE)),"")</f>
        <v/>
      </c>
      <c r="F175" s="159">
        <f>IFERROR(IF(VLOOKUP($A175,'Annex 2 EHV charges'!$D:$O,10,FALSE)=0,"",VLOOKUP($A175,'Annex 2 EHV charges'!$D:$O,10,FALSE)),"")</f>
        <v>447.12</v>
      </c>
      <c r="G175" s="160">
        <f>IFERROR(IF(VLOOKUP($A175,'Annex 2 EHV charges'!$D:$O,11,FALSE)=0,"",VLOOKUP($A175,'Annex 2 EHV charges'!$D:$O,11,FALSE)),"")</f>
        <v>0.05</v>
      </c>
      <c r="H175" s="160">
        <f>IFERROR(IF(VLOOKUP($A175,'Annex 2 EHV charges'!$D:$O,12,FALSE)=0,"",VLOOKUP($A175,'Annex 2 EHV charges'!$D:$O,12,FALSE)),"")</f>
        <v>0.05</v>
      </c>
    </row>
    <row r="176" spans="1:8" x14ac:dyDescent="0.2">
      <c r="A176" s="154">
        <f t="array" ref="A176">IFERROR(INDEX('Annex 2 EHV charges'!$D$11:$D$302, MATCH(0, IF(ISBLANK('Annex 2 EHV charges'!$D$11:$D$302),1, COUNTIF(A$4:$A175, 'Annex 2 EHV charges'!$D$11:$D$302)), 0)),"")</f>
        <v>909</v>
      </c>
      <c r="B176" s="153">
        <f>IF($A176="","",VLOOKUP($A176,'Annex 2 EHV charges'!$D:$O,2,0))</f>
        <v>909</v>
      </c>
      <c r="C176" s="154">
        <f>IF($A176="","",VLOOKUP($A176,'Annex 2 EHV charges'!$D:$O,3,0))</f>
        <v>2200042171625</v>
      </c>
      <c r="D176" s="153" t="str">
        <f>IF($A176="","",VLOOKUP($A176,'Annex 2 EHV charges'!$D:$O,4,0))</f>
        <v>Penhale Farm PV</v>
      </c>
      <c r="E176" s="158" t="str">
        <f>IFERROR(IF(VLOOKUP($A176,'Annex 2 EHV charges'!$D:$O,9,FALSE)=0,"",VLOOKUP($A176,'Annex 2 EHV charges'!$D:$O,9,FALSE)),"")</f>
        <v/>
      </c>
      <c r="F176" s="159">
        <f>IFERROR(IF(VLOOKUP($A176,'Annex 2 EHV charges'!$D:$O,10,FALSE)=0,"",VLOOKUP($A176,'Annex 2 EHV charges'!$D:$O,10,FALSE)),"")</f>
        <v>603.52</v>
      </c>
      <c r="G176" s="160">
        <f>IFERROR(IF(VLOOKUP($A176,'Annex 2 EHV charges'!$D:$O,11,FALSE)=0,"",VLOOKUP($A176,'Annex 2 EHV charges'!$D:$O,11,FALSE)),"")</f>
        <v>0.05</v>
      </c>
      <c r="H176" s="160">
        <f>IFERROR(IF(VLOOKUP($A176,'Annex 2 EHV charges'!$D:$O,12,FALSE)=0,"",VLOOKUP($A176,'Annex 2 EHV charges'!$D:$O,12,FALSE)),"")</f>
        <v>0.05</v>
      </c>
    </row>
    <row r="177" spans="1:8" x14ac:dyDescent="0.2">
      <c r="A177" s="154">
        <f t="array" ref="A177">IFERROR(INDEX('Annex 2 EHV charges'!$D$11:$D$302, MATCH(0, IF(ISBLANK('Annex 2 EHV charges'!$D$11:$D$302),1, COUNTIF(A$4:$A176, 'Annex 2 EHV charges'!$D$11:$D$302)), 0)),"")</f>
        <v>910</v>
      </c>
      <c r="B177" s="153">
        <f>IF($A177="","",VLOOKUP($A177,'Annex 2 EHV charges'!$D:$O,2,0))</f>
        <v>910</v>
      </c>
      <c r="C177" s="154">
        <f>IF($A177="","",VLOOKUP($A177,'Annex 2 EHV charges'!$D:$O,3,0))</f>
        <v>2200042172521</v>
      </c>
      <c r="D177" s="153" t="str">
        <f>IF($A177="","",VLOOKUP($A177,'Annex 2 EHV charges'!$D:$O,4,0))</f>
        <v>Ayshford Court PV</v>
      </c>
      <c r="E177" s="158" t="str">
        <f>IFERROR(IF(VLOOKUP($A177,'Annex 2 EHV charges'!$D:$O,9,FALSE)=0,"",VLOOKUP($A177,'Annex 2 EHV charges'!$D:$O,9,FALSE)),"")</f>
        <v/>
      </c>
      <c r="F177" s="159">
        <f>IFERROR(IF(VLOOKUP($A177,'Annex 2 EHV charges'!$D:$O,10,FALSE)=0,"",VLOOKUP($A177,'Annex 2 EHV charges'!$D:$O,10,FALSE)),"")</f>
        <v>420.37</v>
      </c>
      <c r="G177" s="160">
        <f>IFERROR(IF(VLOOKUP($A177,'Annex 2 EHV charges'!$D:$O,11,FALSE)=0,"",VLOOKUP($A177,'Annex 2 EHV charges'!$D:$O,11,FALSE)),"")</f>
        <v>0.05</v>
      </c>
      <c r="H177" s="160">
        <f>IFERROR(IF(VLOOKUP($A177,'Annex 2 EHV charges'!$D:$O,12,FALSE)=0,"",VLOOKUP($A177,'Annex 2 EHV charges'!$D:$O,12,FALSE)),"")</f>
        <v>0.05</v>
      </c>
    </row>
    <row r="178" spans="1:8" x14ac:dyDescent="0.2">
      <c r="A178" s="154">
        <f t="array" ref="A178">IFERROR(INDEX('Annex 2 EHV charges'!$D$11:$D$302, MATCH(0, IF(ISBLANK('Annex 2 EHV charges'!$D$11:$D$302),1, COUNTIF(A$4:$A177, 'Annex 2 EHV charges'!$D$11:$D$302)), 0)),"")</f>
        <v>911</v>
      </c>
      <c r="B178" s="153">
        <f>IF($A178="","",VLOOKUP($A178,'Annex 2 EHV charges'!$D:$O,2,0))</f>
        <v>911</v>
      </c>
      <c r="C178" s="154">
        <f>IF($A178="","",VLOOKUP($A178,'Annex 2 EHV charges'!$D:$O,3,0))</f>
        <v>2200042172930</v>
      </c>
      <c r="D178" s="153" t="str">
        <f>IF($A178="","",VLOOKUP($A178,'Annex 2 EHV charges'!$D:$O,4,0))</f>
        <v>West Hill PV</v>
      </c>
      <c r="E178" s="158" t="str">
        <f>IFERROR(IF(VLOOKUP($A178,'Annex 2 EHV charges'!$D:$O,9,FALSE)=0,"",VLOOKUP($A178,'Annex 2 EHV charges'!$D:$O,9,FALSE)),"")</f>
        <v/>
      </c>
      <c r="F178" s="159">
        <f>IFERROR(IF(VLOOKUP($A178,'Annex 2 EHV charges'!$D:$O,10,FALSE)=0,"",VLOOKUP($A178,'Annex 2 EHV charges'!$D:$O,10,FALSE)),"")</f>
        <v>2309.77</v>
      </c>
      <c r="G178" s="160">
        <f>IFERROR(IF(VLOOKUP($A178,'Annex 2 EHV charges'!$D:$O,11,FALSE)=0,"",VLOOKUP($A178,'Annex 2 EHV charges'!$D:$O,11,FALSE)),"")</f>
        <v>0.05</v>
      </c>
      <c r="H178" s="160">
        <f>IFERROR(IF(VLOOKUP($A178,'Annex 2 EHV charges'!$D:$O,12,FALSE)=0,"",VLOOKUP($A178,'Annex 2 EHV charges'!$D:$O,12,FALSE)),"")</f>
        <v>0.05</v>
      </c>
    </row>
    <row r="179" spans="1:8" x14ac:dyDescent="0.2">
      <c r="A179" s="154">
        <f t="array" ref="A179">IFERROR(INDEX('Annex 2 EHV charges'!$D$11:$D$302, MATCH(0, IF(ISBLANK('Annex 2 EHV charges'!$D$11:$D$302),1, COUNTIF(A$4:$A178, 'Annex 2 EHV charges'!$D$11:$D$302)), 0)),"")</f>
        <v>912</v>
      </c>
      <c r="B179" s="153">
        <f>IF($A179="","",VLOOKUP($A179,'Annex 2 EHV charges'!$D:$O,2,0))</f>
        <v>912</v>
      </c>
      <c r="C179" s="154">
        <f>IF($A179="","",VLOOKUP($A179,'Annex 2 EHV charges'!$D:$O,3,0))</f>
        <v>2200042172902</v>
      </c>
      <c r="D179" s="153" t="str">
        <f>IF($A179="","",VLOOKUP($A179,'Annex 2 EHV charges'!$D:$O,4,0))</f>
        <v>Knockworthy Farm PV</v>
      </c>
      <c r="E179" s="158" t="str">
        <f>IFERROR(IF(VLOOKUP($A179,'Annex 2 EHV charges'!$D:$O,9,FALSE)=0,"",VLOOKUP($A179,'Annex 2 EHV charges'!$D:$O,9,FALSE)),"")</f>
        <v/>
      </c>
      <c r="F179" s="159">
        <f>IFERROR(IF(VLOOKUP($A179,'Annex 2 EHV charges'!$D:$O,10,FALSE)=0,"",VLOOKUP($A179,'Annex 2 EHV charges'!$D:$O,10,FALSE)),"")</f>
        <v>407.8</v>
      </c>
      <c r="G179" s="160">
        <f>IFERROR(IF(VLOOKUP($A179,'Annex 2 EHV charges'!$D:$O,11,FALSE)=0,"",VLOOKUP($A179,'Annex 2 EHV charges'!$D:$O,11,FALSE)),"")</f>
        <v>0.05</v>
      </c>
      <c r="H179" s="160">
        <f>IFERROR(IF(VLOOKUP($A179,'Annex 2 EHV charges'!$D:$O,12,FALSE)=0,"",VLOOKUP($A179,'Annex 2 EHV charges'!$D:$O,12,FALSE)),"")</f>
        <v>0.05</v>
      </c>
    </row>
    <row r="180" spans="1:8" x14ac:dyDescent="0.2">
      <c r="A180" s="154">
        <f t="array" ref="A180">IFERROR(INDEX('Annex 2 EHV charges'!$D$11:$D$302, MATCH(0, IF(ISBLANK('Annex 2 EHV charges'!$D$11:$D$302),1, COUNTIF(A$4:$A179, 'Annex 2 EHV charges'!$D$11:$D$302)), 0)),"")</f>
        <v>914</v>
      </c>
      <c r="B180" s="153">
        <f>IF($A180="","",VLOOKUP($A180,'Annex 2 EHV charges'!$D:$O,2,0))</f>
        <v>914</v>
      </c>
      <c r="C180" s="154">
        <f>IF($A180="","",VLOOKUP($A180,'Annex 2 EHV charges'!$D:$O,3,0))</f>
        <v>2200042174281</v>
      </c>
      <c r="D180" s="153" t="str">
        <f>IF($A180="","",VLOOKUP($A180,'Annex 2 EHV charges'!$D:$O,4,0))</f>
        <v>Trekenning Farm PV</v>
      </c>
      <c r="E180" s="158" t="str">
        <f>IFERROR(IF(VLOOKUP($A180,'Annex 2 EHV charges'!$D:$O,9,FALSE)=0,"",VLOOKUP($A180,'Annex 2 EHV charges'!$D:$O,9,FALSE)),"")</f>
        <v/>
      </c>
      <c r="F180" s="159">
        <f>IFERROR(IF(VLOOKUP($A180,'Annex 2 EHV charges'!$D:$O,10,FALSE)=0,"",VLOOKUP($A180,'Annex 2 EHV charges'!$D:$O,10,FALSE)),"")</f>
        <v>1910.33</v>
      </c>
      <c r="G180" s="160">
        <f>IFERROR(IF(VLOOKUP($A180,'Annex 2 EHV charges'!$D:$O,11,FALSE)=0,"",VLOOKUP($A180,'Annex 2 EHV charges'!$D:$O,11,FALSE)),"")</f>
        <v>0.05</v>
      </c>
      <c r="H180" s="160">
        <f>IFERROR(IF(VLOOKUP($A180,'Annex 2 EHV charges'!$D:$O,12,FALSE)=0,"",VLOOKUP($A180,'Annex 2 EHV charges'!$D:$O,12,FALSE)),"")</f>
        <v>0.05</v>
      </c>
    </row>
    <row r="181" spans="1:8" x14ac:dyDescent="0.2">
      <c r="A181" s="154">
        <f t="array" ref="A181">IFERROR(INDEX('Annex 2 EHV charges'!$D$11:$D$302, MATCH(0, IF(ISBLANK('Annex 2 EHV charges'!$D$11:$D$302),1, COUNTIF(A$4:$A180, 'Annex 2 EHV charges'!$D$11:$D$302)), 0)),"")</f>
        <v>915</v>
      </c>
      <c r="B181" s="153">
        <f>IF($A181="","",VLOOKUP($A181,'Annex 2 EHV charges'!$D:$O,2,0))</f>
        <v>915</v>
      </c>
      <c r="C181" s="154">
        <f>IF($A181="","",VLOOKUP($A181,'Annex 2 EHV charges'!$D:$O,3,0))</f>
        <v>2200042184378</v>
      </c>
      <c r="D181" s="153" t="str">
        <f>IF($A181="","",VLOOKUP($A181,'Annex 2 EHV charges'!$D:$O,4,0))</f>
        <v>Four Burrows PV</v>
      </c>
      <c r="E181" s="158" t="str">
        <f>IFERROR(IF(VLOOKUP($A181,'Annex 2 EHV charges'!$D:$O,9,FALSE)=0,"",VLOOKUP($A181,'Annex 2 EHV charges'!$D:$O,9,FALSE)),"")</f>
        <v/>
      </c>
      <c r="F181" s="159">
        <f>IFERROR(IF(VLOOKUP($A181,'Annex 2 EHV charges'!$D:$O,10,FALSE)=0,"",VLOOKUP($A181,'Annex 2 EHV charges'!$D:$O,10,FALSE)),"")</f>
        <v>409.79</v>
      </c>
      <c r="G181" s="160">
        <f>IFERROR(IF(VLOOKUP($A181,'Annex 2 EHV charges'!$D:$O,11,FALSE)=0,"",VLOOKUP($A181,'Annex 2 EHV charges'!$D:$O,11,FALSE)),"")</f>
        <v>0.05</v>
      </c>
      <c r="H181" s="160">
        <f>IFERROR(IF(VLOOKUP($A181,'Annex 2 EHV charges'!$D:$O,12,FALSE)=0,"",VLOOKUP($A181,'Annex 2 EHV charges'!$D:$O,12,FALSE)),"")</f>
        <v>0.05</v>
      </c>
    </row>
    <row r="182" spans="1:8" x14ac:dyDescent="0.2">
      <c r="A182" s="154">
        <f t="array" ref="A182">IFERROR(INDEX('Annex 2 EHV charges'!$D$11:$D$302, MATCH(0, IF(ISBLANK('Annex 2 EHV charges'!$D$11:$D$302),1, COUNTIF(A$4:$A181, 'Annex 2 EHV charges'!$D$11:$D$302)), 0)),"")</f>
        <v>918</v>
      </c>
      <c r="B182" s="153">
        <f>IF($A182="","",VLOOKUP($A182,'Annex 2 EHV charges'!$D:$O,2,0))</f>
        <v>918</v>
      </c>
      <c r="C182" s="154">
        <f>IF($A182="","",VLOOKUP($A182,'Annex 2 EHV charges'!$D:$O,3,0))</f>
        <v>2200042191765</v>
      </c>
      <c r="D182" s="153" t="str">
        <f>IF($A182="","",VLOOKUP($A182,'Annex 2 EHV charges'!$D:$O,4,0))</f>
        <v>Halse Farm PV</v>
      </c>
      <c r="E182" s="158" t="str">
        <f>IFERROR(IF(VLOOKUP($A182,'Annex 2 EHV charges'!$D:$O,9,FALSE)=0,"",VLOOKUP($A182,'Annex 2 EHV charges'!$D:$O,9,FALSE)),"")</f>
        <v/>
      </c>
      <c r="F182" s="159">
        <f>IFERROR(IF(VLOOKUP($A182,'Annex 2 EHV charges'!$D:$O,10,FALSE)=0,"",VLOOKUP($A182,'Annex 2 EHV charges'!$D:$O,10,FALSE)),"")</f>
        <v>410.87</v>
      </c>
      <c r="G182" s="160">
        <f>IFERROR(IF(VLOOKUP($A182,'Annex 2 EHV charges'!$D:$O,11,FALSE)=0,"",VLOOKUP($A182,'Annex 2 EHV charges'!$D:$O,11,FALSE)),"")</f>
        <v>0.05</v>
      </c>
      <c r="H182" s="160">
        <f>IFERROR(IF(VLOOKUP($A182,'Annex 2 EHV charges'!$D:$O,12,FALSE)=0,"",VLOOKUP($A182,'Annex 2 EHV charges'!$D:$O,12,FALSE)),"")</f>
        <v>0.05</v>
      </c>
    </row>
    <row r="183" spans="1:8" x14ac:dyDescent="0.2">
      <c r="A183" s="154">
        <f t="array" ref="A183">IFERROR(INDEX('Annex 2 EHV charges'!$D$11:$D$302, MATCH(0, IF(ISBLANK('Annex 2 EHV charges'!$D$11:$D$302),1, COUNTIF(A$4:$A182, 'Annex 2 EHV charges'!$D$11:$D$302)), 0)),"")</f>
        <v>919</v>
      </c>
      <c r="B183" s="153">
        <f>IF($A183="","",VLOOKUP($A183,'Annex 2 EHV charges'!$D:$O,2,0))</f>
        <v>919</v>
      </c>
      <c r="C183" s="154">
        <f>IF($A183="","",VLOOKUP($A183,'Annex 2 EHV charges'!$D:$O,3,0))</f>
        <v>2200042192769</v>
      </c>
      <c r="D183" s="153" t="str">
        <f>IF($A183="","",VLOOKUP($A183,'Annex 2 EHV charges'!$D:$O,4,0))</f>
        <v>Hatchlands Farm PV</v>
      </c>
      <c r="E183" s="158" t="str">
        <f>IFERROR(IF(VLOOKUP($A183,'Annex 2 EHV charges'!$D:$O,9,FALSE)=0,"",VLOOKUP($A183,'Annex 2 EHV charges'!$D:$O,9,FALSE)),"")</f>
        <v/>
      </c>
      <c r="F183" s="159">
        <f>IFERROR(IF(VLOOKUP($A183,'Annex 2 EHV charges'!$D:$O,10,FALSE)=0,"",VLOOKUP($A183,'Annex 2 EHV charges'!$D:$O,10,FALSE)),"")</f>
        <v>642.32000000000005</v>
      </c>
      <c r="G183" s="160">
        <f>IFERROR(IF(VLOOKUP($A183,'Annex 2 EHV charges'!$D:$O,11,FALSE)=0,"",VLOOKUP($A183,'Annex 2 EHV charges'!$D:$O,11,FALSE)),"")</f>
        <v>0.05</v>
      </c>
      <c r="H183" s="160">
        <f>IFERROR(IF(VLOOKUP($A183,'Annex 2 EHV charges'!$D:$O,12,FALSE)=0,"",VLOOKUP($A183,'Annex 2 EHV charges'!$D:$O,12,FALSE)),"")</f>
        <v>0.05</v>
      </c>
    </row>
    <row r="184" spans="1:8" x14ac:dyDescent="0.2">
      <c r="A184" s="154">
        <f t="array" ref="A184">IFERROR(INDEX('Annex 2 EHV charges'!$D$11:$D$302, MATCH(0, IF(ISBLANK('Annex 2 EHV charges'!$D$11:$D$302),1, COUNTIF(A$4:$A183, 'Annex 2 EHV charges'!$D$11:$D$302)), 0)),"")</f>
        <v>920</v>
      </c>
      <c r="B184" s="153">
        <f>IF($A184="","",VLOOKUP($A184,'Annex 2 EHV charges'!$D:$O,2,0))</f>
        <v>920</v>
      </c>
      <c r="C184" s="154">
        <f>IF($A184="","",VLOOKUP($A184,'Annex 2 EHV charges'!$D:$O,3,0))</f>
        <v>2200042193888</v>
      </c>
      <c r="D184" s="153" t="str">
        <f>IF($A184="","",VLOOKUP($A184,'Annex 2 EHV charges'!$D:$O,4,0))</f>
        <v>Higher Trevartha PV</v>
      </c>
      <c r="E184" s="158" t="str">
        <f>IFERROR(IF(VLOOKUP($A184,'Annex 2 EHV charges'!$D:$O,9,FALSE)=0,"",VLOOKUP($A184,'Annex 2 EHV charges'!$D:$O,9,FALSE)),"")</f>
        <v/>
      </c>
      <c r="F184" s="159">
        <f>IFERROR(IF(VLOOKUP($A184,'Annex 2 EHV charges'!$D:$O,10,FALSE)=0,"",VLOOKUP($A184,'Annex 2 EHV charges'!$D:$O,10,FALSE)),"")</f>
        <v>678.79</v>
      </c>
      <c r="G184" s="160">
        <f>IFERROR(IF(VLOOKUP($A184,'Annex 2 EHV charges'!$D:$O,11,FALSE)=0,"",VLOOKUP($A184,'Annex 2 EHV charges'!$D:$O,11,FALSE)),"")</f>
        <v>0.05</v>
      </c>
      <c r="H184" s="160">
        <f>IFERROR(IF(VLOOKUP($A184,'Annex 2 EHV charges'!$D:$O,12,FALSE)=0,"",VLOOKUP($A184,'Annex 2 EHV charges'!$D:$O,12,FALSE)),"")</f>
        <v>0.05</v>
      </c>
    </row>
    <row r="185" spans="1:8" x14ac:dyDescent="0.2">
      <c r="A185" s="154">
        <f t="array" ref="A185">IFERROR(INDEX('Annex 2 EHV charges'!$D$11:$D$302, MATCH(0, IF(ISBLANK('Annex 2 EHV charges'!$D$11:$D$302),1, COUNTIF(A$4:$A184, 'Annex 2 EHV charges'!$D$11:$D$302)), 0)),"")</f>
        <v>922</v>
      </c>
      <c r="B185" s="153">
        <f>IF($A185="","",VLOOKUP($A185,'Annex 2 EHV charges'!$D:$O,2,0))</f>
        <v>922</v>
      </c>
      <c r="C185" s="154">
        <f>IF($A185="","",VLOOKUP($A185,'Annex 2 EHV charges'!$D:$O,3,0))</f>
        <v>2200042194056</v>
      </c>
      <c r="D185" s="153" t="str">
        <f>IF($A185="","",VLOOKUP($A185,'Annex 2 EHV charges'!$D:$O,4,0))</f>
        <v>Ford Farm PV</v>
      </c>
      <c r="E185" s="158" t="str">
        <f>IFERROR(IF(VLOOKUP($A185,'Annex 2 EHV charges'!$D:$O,9,FALSE)=0,"",VLOOKUP($A185,'Annex 2 EHV charges'!$D:$O,9,FALSE)),"")</f>
        <v/>
      </c>
      <c r="F185" s="159">
        <f>IFERROR(IF(VLOOKUP($A185,'Annex 2 EHV charges'!$D:$O,10,FALSE)=0,"",VLOOKUP($A185,'Annex 2 EHV charges'!$D:$O,10,FALSE)),"")</f>
        <v>418.38</v>
      </c>
      <c r="G185" s="160">
        <f>IFERROR(IF(VLOOKUP($A185,'Annex 2 EHV charges'!$D:$O,11,FALSE)=0,"",VLOOKUP($A185,'Annex 2 EHV charges'!$D:$O,11,FALSE)),"")</f>
        <v>0.05</v>
      </c>
      <c r="H185" s="160">
        <f>IFERROR(IF(VLOOKUP($A185,'Annex 2 EHV charges'!$D:$O,12,FALSE)=0,"",VLOOKUP($A185,'Annex 2 EHV charges'!$D:$O,12,FALSE)),"")</f>
        <v>0.05</v>
      </c>
    </row>
    <row r="186" spans="1:8" x14ac:dyDescent="0.2">
      <c r="A186" s="154">
        <f t="array" ref="A186">IFERROR(INDEX('Annex 2 EHV charges'!$D$11:$D$302, MATCH(0, IF(ISBLANK('Annex 2 EHV charges'!$D$11:$D$302),1, COUNTIF(A$4:$A185, 'Annex 2 EHV charges'!$D$11:$D$302)), 0)),"")</f>
        <v>924</v>
      </c>
      <c r="B186" s="153">
        <f>IF($A186="","",VLOOKUP($A186,'Annex 2 EHV charges'!$D:$O,2,0))</f>
        <v>924</v>
      </c>
      <c r="C186" s="154">
        <f>IF($A186="","",VLOOKUP($A186,'Annex 2 EHV charges'!$D:$O,3,0))</f>
        <v>2200042346000</v>
      </c>
      <c r="D186" s="153" t="str">
        <f>IF($A186="","",VLOOKUP($A186,'Annex 2 EHV charges'!$D:$O,4,0))</f>
        <v>Trequite</v>
      </c>
      <c r="E186" s="158" t="str">
        <f>IFERROR(IF(VLOOKUP($A186,'Annex 2 EHV charges'!$D:$O,9,FALSE)=0,"",VLOOKUP($A186,'Annex 2 EHV charges'!$D:$O,9,FALSE)),"")</f>
        <v/>
      </c>
      <c r="F186" s="159">
        <f>IFERROR(IF(VLOOKUP($A186,'Annex 2 EHV charges'!$D:$O,10,FALSE)=0,"",VLOOKUP($A186,'Annex 2 EHV charges'!$D:$O,10,FALSE)),"")</f>
        <v>766.15</v>
      </c>
      <c r="G186" s="160">
        <f>IFERROR(IF(VLOOKUP($A186,'Annex 2 EHV charges'!$D:$O,11,FALSE)=0,"",VLOOKUP($A186,'Annex 2 EHV charges'!$D:$O,11,FALSE)),"")</f>
        <v>0.05</v>
      </c>
      <c r="H186" s="160">
        <f>IFERROR(IF(VLOOKUP($A186,'Annex 2 EHV charges'!$D:$O,12,FALSE)=0,"",VLOOKUP($A186,'Annex 2 EHV charges'!$D:$O,12,FALSE)),"")</f>
        <v>0.05</v>
      </c>
    </row>
    <row r="187" spans="1:8" x14ac:dyDescent="0.2">
      <c r="A187" s="154">
        <f t="array" ref="A187">IFERROR(INDEX('Annex 2 EHV charges'!$D$11:$D$302, MATCH(0, IF(ISBLANK('Annex 2 EHV charges'!$D$11:$D$302),1, COUNTIF(A$4:$A186, 'Annex 2 EHV charges'!$D$11:$D$302)), 0)),"")</f>
        <v>926</v>
      </c>
      <c r="B187" s="153">
        <f>IF($A187="","",VLOOKUP($A187,'Annex 2 EHV charges'!$D:$O,2,0))</f>
        <v>926</v>
      </c>
      <c r="C187" s="154">
        <f>IF($A187="","",VLOOKUP($A187,'Annex 2 EHV charges'!$D:$O,3,0))</f>
        <v>2200042193744</v>
      </c>
      <c r="D187" s="153" t="str">
        <f>IF($A187="","",VLOOKUP($A187,'Annex 2 EHV charges'!$D:$O,4,0))</f>
        <v>Higher Tregarne PV</v>
      </c>
      <c r="E187" s="158" t="str">
        <f>IFERROR(IF(VLOOKUP($A187,'Annex 2 EHV charges'!$D:$O,9,FALSE)=0,"",VLOOKUP($A187,'Annex 2 EHV charges'!$D:$O,9,FALSE)),"")</f>
        <v/>
      </c>
      <c r="F187" s="159">
        <f>IFERROR(IF(VLOOKUP($A187,'Annex 2 EHV charges'!$D:$O,10,FALSE)=0,"",VLOOKUP($A187,'Annex 2 EHV charges'!$D:$O,10,FALSE)),"")</f>
        <v>920.29</v>
      </c>
      <c r="G187" s="160">
        <f>IFERROR(IF(VLOOKUP($A187,'Annex 2 EHV charges'!$D:$O,11,FALSE)=0,"",VLOOKUP($A187,'Annex 2 EHV charges'!$D:$O,11,FALSE)),"")</f>
        <v>0.05</v>
      </c>
      <c r="H187" s="160">
        <f>IFERROR(IF(VLOOKUP($A187,'Annex 2 EHV charges'!$D:$O,12,FALSE)=0,"",VLOOKUP($A187,'Annex 2 EHV charges'!$D:$O,12,FALSE)),"")</f>
        <v>0.05</v>
      </c>
    </row>
    <row r="188" spans="1:8" x14ac:dyDescent="0.2">
      <c r="A188" s="154">
        <f t="array" ref="A188">IFERROR(INDEX('Annex 2 EHV charges'!$D$11:$D$302, MATCH(0, IF(ISBLANK('Annex 2 EHV charges'!$D$11:$D$302),1, COUNTIF(A$4:$A187, 'Annex 2 EHV charges'!$D$11:$D$302)), 0)),"")</f>
        <v>927</v>
      </c>
      <c r="B188" s="153">
        <f>IF($A188="","",VLOOKUP($A188,'Annex 2 EHV charges'!$D:$O,2,0))</f>
        <v>927</v>
      </c>
      <c r="C188" s="154">
        <f>IF($A188="","",VLOOKUP($A188,'Annex 2 EHV charges'!$D:$O,3,0))</f>
        <v>2200042195608</v>
      </c>
      <c r="D188" s="153" t="str">
        <f>IF($A188="","",VLOOKUP($A188,'Annex 2 EHV charges'!$D:$O,4,0))</f>
        <v>Higher North Beer PV</v>
      </c>
      <c r="E188" s="158" t="str">
        <f>IFERROR(IF(VLOOKUP($A188,'Annex 2 EHV charges'!$D:$O,9,FALSE)=0,"",VLOOKUP($A188,'Annex 2 EHV charges'!$D:$O,9,FALSE)),"")</f>
        <v/>
      </c>
      <c r="F188" s="159">
        <f>IFERROR(IF(VLOOKUP($A188,'Annex 2 EHV charges'!$D:$O,10,FALSE)=0,"",VLOOKUP($A188,'Annex 2 EHV charges'!$D:$O,10,FALSE)),"")</f>
        <v>427.48</v>
      </c>
      <c r="G188" s="160">
        <f>IFERROR(IF(VLOOKUP($A188,'Annex 2 EHV charges'!$D:$O,11,FALSE)=0,"",VLOOKUP($A188,'Annex 2 EHV charges'!$D:$O,11,FALSE)),"")</f>
        <v>0.05</v>
      </c>
      <c r="H188" s="160">
        <f>IFERROR(IF(VLOOKUP($A188,'Annex 2 EHV charges'!$D:$O,12,FALSE)=0,"",VLOOKUP($A188,'Annex 2 EHV charges'!$D:$O,12,FALSE)),"")</f>
        <v>0.05</v>
      </c>
    </row>
    <row r="189" spans="1:8" x14ac:dyDescent="0.2">
      <c r="A189" s="154">
        <f t="array" ref="A189">IFERROR(INDEX('Annex 2 EHV charges'!$D$11:$D$302, MATCH(0, IF(ISBLANK('Annex 2 EHV charges'!$D$11:$D$302),1, COUNTIF(A$4:$A188, 'Annex 2 EHV charges'!$D$11:$D$302)), 0)),"")</f>
        <v>928</v>
      </c>
      <c r="B189" s="153">
        <f>IF($A189="","",VLOOKUP($A189,'Annex 2 EHV charges'!$D:$O,2,0))</f>
        <v>928</v>
      </c>
      <c r="C189" s="154">
        <f>IF($A189="","",VLOOKUP($A189,'Annex 2 EHV charges'!$D:$O,3,0))</f>
        <v>2200042196790</v>
      </c>
      <c r="D189" s="153" t="str">
        <f>IF($A189="","",VLOOKUP($A189,'Annex 2 EHV charges'!$D:$O,4,0))</f>
        <v>Horsacott PV</v>
      </c>
      <c r="E189" s="158" t="str">
        <f>IFERROR(IF(VLOOKUP($A189,'Annex 2 EHV charges'!$D:$O,9,FALSE)=0,"",VLOOKUP($A189,'Annex 2 EHV charges'!$D:$O,9,FALSE)),"")</f>
        <v/>
      </c>
      <c r="F189" s="159">
        <f>IFERROR(IF(VLOOKUP($A189,'Annex 2 EHV charges'!$D:$O,10,FALSE)=0,"",VLOOKUP($A189,'Annex 2 EHV charges'!$D:$O,10,FALSE)),"")</f>
        <v>416.69</v>
      </c>
      <c r="G189" s="160">
        <f>IFERROR(IF(VLOOKUP($A189,'Annex 2 EHV charges'!$D:$O,11,FALSE)=0,"",VLOOKUP($A189,'Annex 2 EHV charges'!$D:$O,11,FALSE)),"")</f>
        <v>0.05</v>
      </c>
      <c r="H189" s="160">
        <f>IFERROR(IF(VLOOKUP($A189,'Annex 2 EHV charges'!$D:$O,12,FALSE)=0,"",VLOOKUP($A189,'Annex 2 EHV charges'!$D:$O,12,FALSE)),"")</f>
        <v>0.05</v>
      </c>
    </row>
    <row r="190" spans="1:8" x14ac:dyDescent="0.2">
      <c r="A190" s="154">
        <f t="array" ref="A190">IFERROR(INDEX('Annex 2 EHV charges'!$D$11:$D$302, MATCH(0, IF(ISBLANK('Annex 2 EHV charges'!$D$11:$D$302),1, COUNTIF(A$4:$A189, 'Annex 2 EHV charges'!$D$11:$D$302)), 0)),"")</f>
        <v>929</v>
      </c>
      <c r="B190" s="153">
        <f>IF($A190="","",VLOOKUP($A190,'Annex 2 EHV charges'!$D:$O,2,0))</f>
        <v>929</v>
      </c>
      <c r="C190" s="154">
        <f>IF($A190="","",VLOOKUP($A190,'Annex 2 EHV charges'!$D:$O,3,0))</f>
        <v>2200042201261</v>
      </c>
      <c r="D190" s="153" t="str">
        <f>IF($A190="","",VLOOKUP($A190,'Annex 2 EHV charges'!$D:$O,4,0))</f>
        <v>Langunnett PV</v>
      </c>
      <c r="E190" s="158" t="str">
        <f>IFERROR(IF(VLOOKUP($A190,'Annex 2 EHV charges'!$D:$O,9,FALSE)=0,"",VLOOKUP($A190,'Annex 2 EHV charges'!$D:$O,9,FALSE)),"")</f>
        <v/>
      </c>
      <c r="F190" s="159">
        <f>IFERROR(IF(VLOOKUP($A190,'Annex 2 EHV charges'!$D:$O,10,FALSE)=0,"",VLOOKUP($A190,'Annex 2 EHV charges'!$D:$O,10,FALSE)),"")</f>
        <v>1124.19</v>
      </c>
      <c r="G190" s="160">
        <f>IFERROR(IF(VLOOKUP($A190,'Annex 2 EHV charges'!$D:$O,11,FALSE)=0,"",VLOOKUP($A190,'Annex 2 EHV charges'!$D:$O,11,FALSE)),"")</f>
        <v>0.05</v>
      </c>
      <c r="H190" s="160">
        <f>IFERROR(IF(VLOOKUP($A190,'Annex 2 EHV charges'!$D:$O,12,FALSE)=0,"",VLOOKUP($A190,'Annex 2 EHV charges'!$D:$O,12,FALSE)),"")</f>
        <v>0.05</v>
      </c>
    </row>
    <row r="191" spans="1:8" x14ac:dyDescent="0.2">
      <c r="A191" s="154">
        <f t="array" ref="A191">IFERROR(INDEX('Annex 2 EHV charges'!$D$11:$D$302, MATCH(0, IF(ISBLANK('Annex 2 EHV charges'!$D$11:$D$302),1, COUNTIF(A$4:$A190, 'Annex 2 EHV charges'!$D$11:$D$302)), 0)),"")</f>
        <v>930</v>
      </c>
      <c r="B191" s="153">
        <f>IF($A191="","",VLOOKUP($A191,'Annex 2 EHV charges'!$D:$O,2,0))</f>
        <v>930</v>
      </c>
      <c r="C191" s="154">
        <f>IF($A191="","",VLOOKUP($A191,'Annex 2 EHV charges'!$D:$O,3,0))</f>
        <v>2200042201280</v>
      </c>
      <c r="D191" s="153" t="str">
        <f>IF($A191="","",VLOOKUP($A191,'Annex 2 EHV charges'!$D:$O,4,0))</f>
        <v>Trefinnick Farm PV</v>
      </c>
      <c r="E191" s="158" t="str">
        <f>IFERROR(IF(VLOOKUP($A191,'Annex 2 EHV charges'!$D:$O,9,FALSE)=0,"",VLOOKUP($A191,'Annex 2 EHV charges'!$D:$O,9,FALSE)),"")</f>
        <v/>
      </c>
      <c r="F191" s="159">
        <f>IFERROR(IF(VLOOKUP($A191,'Annex 2 EHV charges'!$D:$O,10,FALSE)=0,"",VLOOKUP($A191,'Annex 2 EHV charges'!$D:$O,10,FALSE)),"")</f>
        <v>1145.18</v>
      </c>
      <c r="G191" s="160">
        <f>IFERROR(IF(VLOOKUP($A191,'Annex 2 EHV charges'!$D:$O,11,FALSE)=0,"",VLOOKUP($A191,'Annex 2 EHV charges'!$D:$O,11,FALSE)),"")</f>
        <v>0.05</v>
      </c>
      <c r="H191" s="160">
        <f>IFERROR(IF(VLOOKUP($A191,'Annex 2 EHV charges'!$D:$O,12,FALSE)=0,"",VLOOKUP($A191,'Annex 2 EHV charges'!$D:$O,12,FALSE)),"")</f>
        <v>0.05</v>
      </c>
    </row>
    <row r="192" spans="1:8" x14ac:dyDescent="0.2">
      <c r="A192" s="154">
        <f t="array" ref="A192">IFERROR(INDEX('Annex 2 EHV charges'!$D$11:$D$302, MATCH(0, IF(ISBLANK('Annex 2 EHV charges'!$D$11:$D$302),1, COUNTIF(A$4:$A191, 'Annex 2 EHV charges'!$D$11:$D$302)), 0)),"")</f>
        <v>931</v>
      </c>
      <c r="B192" s="153">
        <f>IF($A192="","",VLOOKUP($A192,'Annex 2 EHV charges'!$D:$O,2,0))</f>
        <v>931</v>
      </c>
      <c r="C192" s="154">
        <f>IF($A192="","",VLOOKUP($A192,'Annex 2 EHV charges'!$D:$O,3,0))</f>
        <v>2200042202948</v>
      </c>
      <c r="D192" s="153" t="str">
        <f>IF($A192="","",VLOOKUP($A192,'Annex 2 EHV charges'!$D:$O,4,0))</f>
        <v>Little Trevease Farm PV</v>
      </c>
      <c r="E192" s="158" t="str">
        <f>IFERROR(IF(VLOOKUP($A192,'Annex 2 EHV charges'!$D:$O,9,FALSE)=0,"",VLOOKUP($A192,'Annex 2 EHV charges'!$D:$O,9,FALSE)),"")</f>
        <v/>
      </c>
      <c r="F192" s="159">
        <f>IFERROR(IF(VLOOKUP($A192,'Annex 2 EHV charges'!$D:$O,10,FALSE)=0,"",VLOOKUP($A192,'Annex 2 EHV charges'!$D:$O,10,FALSE)),"")</f>
        <v>577.45000000000005</v>
      </c>
      <c r="G192" s="160">
        <f>IFERROR(IF(VLOOKUP($A192,'Annex 2 EHV charges'!$D:$O,11,FALSE)=0,"",VLOOKUP($A192,'Annex 2 EHV charges'!$D:$O,11,FALSE)),"")</f>
        <v>0.05</v>
      </c>
      <c r="H192" s="160">
        <f>IFERROR(IF(VLOOKUP($A192,'Annex 2 EHV charges'!$D:$O,12,FALSE)=0,"",VLOOKUP($A192,'Annex 2 EHV charges'!$D:$O,12,FALSE)),"")</f>
        <v>0.05</v>
      </c>
    </row>
    <row r="193" spans="1:8" x14ac:dyDescent="0.2">
      <c r="A193" s="154">
        <f t="array" ref="A193">IFERROR(INDEX('Annex 2 EHV charges'!$D$11:$D$302, MATCH(0, IF(ISBLANK('Annex 2 EHV charges'!$D$11:$D$302),1, COUNTIF(A$4:$A192, 'Annex 2 EHV charges'!$D$11:$D$302)), 0)),"")</f>
        <v>932</v>
      </c>
      <c r="B193" s="153">
        <f>IF($A193="","",VLOOKUP($A193,'Annex 2 EHV charges'!$D:$O,2,0))</f>
        <v>932</v>
      </c>
      <c r="C193" s="154">
        <f>IF($A193="","",VLOOKUP($A193,'Annex 2 EHV charges'!$D:$O,3,0))</f>
        <v>2200042432634</v>
      </c>
      <c r="D193" s="153" t="str">
        <f>IF($A193="","",VLOOKUP($A193,'Annex 2 EHV charges'!$D:$O,4,0))</f>
        <v>Marksbury</v>
      </c>
      <c r="E193" s="158" t="str">
        <f>IFERROR(IF(VLOOKUP($A193,'Annex 2 EHV charges'!$D:$O,9,FALSE)=0,"",VLOOKUP($A193,'Annex 2 EHV charges'!$D:$O,9,FALSE)),"")</f>
        <v/>
      </c>
      <c r="F193" s="159">
        <f>IFERROR(IF(VLOOKUP($A193,'Annex 2 EHV charges'!$D:$O,10,FALSE)=0,"",VLOOKUP($A193,'Annex 2 EHV charges'!$D:$O,10,FALSE)),"")</f>
        <v>539.59</v>
      </c>
      <c r="G193" s="160">
        <f>IFERROR(IF(VLOOKUP($A193,'Annex 2 EHV charges'!$D:$O,11,FALSE)=0,"",VLOOKUP($A193,'Annex 2 EHV charges'!$D:$O,11,FALSE)),"")</f>
        <v>0.05</v>
      </c>
      <c r="H193" s="160">
        <f>IFERROR(IF(VLOOKUP($A193,'Annex 2 EHV charges'!$D:$O,12,FALSE)=0,"",VLOOKUP($A193,'Annex 2 EHV charges'!$D:$O,12,FALSE)),"")</f>
        <v>0.05</v>
      </c>
    </row>
    <row r="194" spans="1:8" x14ac:dyDescent="0.2">
      <c r="A194" s="154">
        <f t="array" ref="A194">IFERROR(INDEX('Annex 2 EHV charges'!$D$11:$D$302, MATCH(0, IF(ISBLANK('Annex 2 EHV charges'!$D$11:$D$302),1, COUNTIF(A$4:$A193, 'Annex 2 EHV charges'!$D$11:$D$302)), 0)),"")</f>
        <v>933</v>
      </c>
      <c r="B194" s="153">
        <f>IF($A194="","",VLOOKUP($A194,'Annex 2 EHV charges'!$D:$O,2,0))</f>
        <v>933</v>
      </c>
      <c r="C194" s="154">
        <f>IF($A194="","",VLOOKUP($A194,'Annex 2 EHV charges'!$D:$O,3,0))</f>
        <v>2200042202984</v>
      </c>
      <c r="D194" s="153" t="str">
        <f>IF($A194="","",VLOOKUP($A194,'Annex 2 EHV charges'!$D:$O,4,0))</f>
        <v>Cobbs Cross</v>
      </c>
      <c r="E194" s="158" t="str">
        <f>IFERROR(IF(VLOOKUP($A194,'Annex 2 EHV charges'!$D:$O,9,FALSE)=0,"",VLOOKUP($A194,'Annex 2 EHV charges'!$D:$O,9,FALSE)),"")</f>
        <v/>
      </c>
      <c r="F194" s="159">
        <f>IFERROR(IF(VLOOKUP($A194,'Annex 2 EHV charges'!$D:$O,10,FALSE)=0,"",VLOOKUP($A194,'Annex 2 EHV charges'!$D:$O,10,FALSE)),"")</f>
        <v>554.65</v>
      </c>
      <c r="G194" s="160">
        <f>IFERROR(IF(VLOOKUP($A194,'Annex 2 EHV charges'!$D:$O,11,FALSE)=0,"",VLOOKUP($A194,'Annex 2 EHV charges'!$D:$O,11,FALSE)),"")</f>
        <v>0.05</v>
      </c>
      <c r="H194" s="160">
        <f>IFERROR(IF(VLOOKUP($A194,'Annex 2 EHV charges'!$D:$O,12,FALSE)=0,"",VLOOKUP($A194,'Annex 2 EHV charges'!$D:$O,12,FALSE)),"")</f>
        <v>0.05</v>
      </c>
    </row>
    <row r="195" spans="1:8" x14ac:dyDescent="0.2">
      <c r="A195" s="154">
        <f t="array" ref="A195">IFERROR(INDEX('Annex 2 EHV charges'!$D$11:$D$302, MATCH(0, IF(ISBLANK('Annex 2 EHV charges'!$D$11:$D$302),1, COUNTIF(A$4:$A194, 'Annex 2 EHV charges'!$D$11:$D$302)), 0)),"")</f>
        <v>934</v>
      </c>
      <c r="B195" s="153">
        <f>IF($A195="","",VLOOKUP($A195,'Annex 2 EHV charges'!$D:$O,2,0))</f>
        <v>934</v>
      </c>
      <c r="C195" s="154">
        <f>IF($A195="","",VLOOKUP($A195,'Annex 2 EHV charges'!$D:$O,3,0))</f>
        <v>2200042204661</v>
      </c>
      <c r="D195" s="153" t="str">
        <f>IF($A195="","",VLOOKUP($A195,'Annex 2 EHV charges'!$D:$O,4,0))</f>
        <v xml:space="preserve">Newlands Farm </v>
      </c>
      <c r="E195" s="158" t="str">
        <f>IFERROR(IF(VLOOKUP($A195,'Annex 2 EHV charges'!$D:$O,9,FALSE)=0,"",VLOOKUP($A195,'Annex 2 EHV charges'!$D:$O,9,FALSE)),"")</f>
        <v/>
      </c>
      <c r="F195" s="159">
        <f>IFERROR(IF(VLOOKUP($A195,'Annex 2 EHV charges'!$D:$O,10,FALSE)=0,"",VLOOKUP($A195,'Annex 2 EHV charges'!$D:$O,10,FALSE)),"")</f>
        <v>578.42999999999995</v>
      </c>
      <c r="G195" s="160">
        <f>IFERROR(IF(VLOOKUP($A195,'Annex 2 EHV charges'!$D:$O,11,FALSE)=0,"",VLOOKUP($A195,'Annex 2 EHV charges'!$D:$O,11,FALSE)),"")</f>
        <v>0.05</v>
      </c>
      <c r="H195" s="160">
        <f>IFERROR(IF(VLOOKUP($A195,'Annex 2 EHV charges'!$D:$O,12,FALSE)=0,"",VLOOKUP($A195,'Annex 2 EHV charges'!$D:$O,12,FALSE)),"")</f>
        <v>0.05</v>
      </c>
    </row>
    <row r="196" spans="1:8" x14ac:dyDescent="0.2">
      <c r="A196" s="154">
        <f t="array" ref="A196">IFERROR(INDEX('Annex 2 EHV charges'!$D$11:$D$302, MATCH(0, IF(ISBLANK('Annex 2 EHV charges'!$D$11:$D$302),1, COUNTIF(A$4:$A195, 'Annex 2 EHV charges'!$D$11:$D$302)), 0)),"")</f>
        <v>935</v>
      </c>
      <c r="B196" s="153">
        <f>IF($A196="","",VLOOKUP($A196,'Annex 2 EHV charges'!$D:$O,2,0))</f>
        <v>935</v>
      </c>
      <c r="C196" s="154">
        <f>IF($A196="","",VLOOKUP($A196,'Annex 2 EHV charges'!$D:$O,3,0))</f>
        <v>2200042206599</v>
      </c>
      <c r="D196" s="153" t="str">
        <f>IF($A196="","",VLOOKUP($A196,'Annex 2 EHV charges'!$D:$O,4,0))</f>
        <v>CRICKET ST THOMAS</v>
      </c>
      <c r="E196" s="158" t="str">
        <f>IFERROR(IF(VLOOKUP($A196,'Annex 2 EHV charges'!$D:$O,9,FALSE)=0,"",VLOOKUP($A196,'Annex 2 EHV charges'!$D:$O,9,FALSE)),"")</f>
        <v/>
      </c>
      <c r="F196" s="159">
        <f>IFERROR(IF(VLOOKUP($A196,'Annex 2 EHV charges'!$D:$O,10,FALSE)=0,"",VLOOKUP($A196,'Annex 2 EHV charges'!$D:$O,10,FALSE)),"")</f>
        <v>566.42999999999995</v>
      </c>
      <c r="G196" s="160">
        <f>IFERROR(IF(VLOOKUP($A196,'Annex 2 EHV charges'!$D:$O,11,FALSE)=0,"",VLOOKUP($A196,'Annex 2 EHV charges'!$D:$O,11,FALSE)),"")</f>
        <v>0.05</v>
      </c>
      <c r="H196" s="160">
        <f>IFERROR(IF(VLOOKUP($A196,'Annex 2 EHV charges'!$D:$O,12,FALSE)=0,"",VLOOKUP($A196,'Annex 2 EHV charges'!$D:$O,12,FALSE)),"")</f>
        <v>0.05</v>
      </c>
    </row>
    <row r="197" spans="1:8" x14ac:dyDescent="0.2">
      <c r="A197" s="154">
        <f t="array" ref="A197">IFERROR(INDEX('Annex 2 EHV charges'!$D$11:$D$302, MATCH(0, IF(ISBLANK('Annex 2 EHV charges'!$D$11:$D$302),1, COUNTIF(A$4:$A196, 'Annex 2 EHV charges'!$D$11:$D$302)), 0)),"")</f>
        <v>936</v>
      </c>
      <c r="B197" s="153">
        <f>IF($A197="","",VLOOKUP($A197,'Annex 2 EHV charges'!$D:$O,2,0))</f>
        <v>936</v>
      </c>
      <c r="C197" s="154">
        <f>IF($A197="","",VLOOKUP($A197,'Annex 2 EHV charges'!$D:$O,3,0))</f>
        <v>2200042206631</v>
      </c>
      <c r="D197" s="153" t="str">
        <f>IF($A197="","",VLOOKUP($A197,'Annex 2 EHV charges'!$D:$O,4,0))</f>
        <v>Parsonage Barn</v>
      </c>
      <c r="E197" s="158" t="str">
        <f>IFERROR(IF(VLOOKUP($A197,'Annex 2 EHV charges'!$D:$O,9,FALSE)=0,"",VLOOKUP($A197,'Annex 2 EHV charges'!$D:$O,9,FALSE)),"")</f>
        <v/>
      </c>
      <c r="F197" s="159">
        <f>IFERROR(IF(VLOOKUP($A197,'Annex 2 EHV charges'!$D:$O,10,FALSE)=0,"",VLOOKUP($A197,'Annex 2 EHV charges'!$D:$O,10,FALSE)),"")</f>
        <v>1032.9100000000001</v>
      </c>
      <c r="G197" s="160">
        <f>IFERROR(IF(VLOOKUP($A197,'Annex 2 EHV charges'!$D:$O,11,FALSE)=0,"",VLOOKUP($A197,'Annex 2 EHV charges'!$D:$O,11,FALSE)),"")</f>
        <v>0.05</v>
      </c>
      <c r="H197" s="160">
        <f>IFERROR(IF(VLOOKUP($A197,'Annex 2 EHV charges'!$D:$O,12,FALSE)=0,"",VLOOKUP($A197,'Annex 2 EHV charges'!$D:$O,12,FALSE)),"")</f>
        <v>0.05</v>
      </c>
    </row>
    <row r="198" spans="1:8" x14ac:dyDescent="0.2">
      <c r="A198" s="154">
        <f t="array" ref="A198">IFERROR(INDEX('Annex 2 EHV charges'!$D$11:$D$302, MATCH(0, IF(ISBLANK('Annex 2 EHV charges'!$D$11:$D$302),1, COUNTIF(A$4:$A197, 'Annex 2 EHV charges'!$D$11:$D$302)), 0)),"")</f>
        <v>937</v>
      </c>
      <c r="B198" s="153">
        <f>IF($A198="","",VLOOKUP($A198,'Annex 2 EHV charges'!$D:$O,2,0))</f>
        <v>937</v>
      </c>
      <c r="C198" s="154">
        <f>IF($A198="","",VLOOKUP($A198,'Annex 2 EHV charges'!$D:$O,3,0))</f>
        <v>2200042208815</v>
      </c>
      <c r="D198" s="153" t="str">
        <f>IF($A198="","",VLOOKUP($A198,'Annex 2 EHV charges'!$D:$O,4,0))</f>
        <v>Hewas PV</v>
      </c>
      <c r="E198" s="158" t="str">
        <f>IFERROR(IF(VLOOKUP($A198,'Annex 2 EHV charges'!$D:$O,9,FALSE)=0,"",VLOOKUP($A198,'Annex 2 EHV charges'!$D:$O,9,FALSE)),"")</f>
        <v/>
      </c>
      <c r="F198" s="159">
        <f>IFERROR(IF(VLOOKUP($A198,'Annex 2 EHV charges'!$D:$O,10,FALSE)=0,"",VLOOKUP($A198,'Annex 2 EHV charges'!$D:$O,10,FALSE)),"")</f>
        <v>784.49</v>
      </c>
      <c r="G198" s="160">
        <f>IFERROR(IF(VLOOKUP($A198,'Annex 2 EHV charges'!$D:$O,11,FALSE)=0,"",VLOOKUP($A198,'Annex 2 EHV charges'!$D:$O,11,FALSE)),"")</f>
        <v>0.05</v>
      </c>
      <c r="H198" s="160">
        <f>IFERROR(IF(VLOOKUP($A198,'Annex 2 EHV charges'!$D:$O,12,FALSE)=0,"",VLOOKUP($A198,'Annex 2 EHV charges'!$D:$O,12,FALSE)),"")</f>
        <v>0.05</v>
      </c>
    </row>
    <row r="199" spans="1:8" x14ac:dyDescent="0.2">
      <c r="A199" s="154">
        <f t="array" ref="A199">IFERROR(INDEX('Annex 2 EHV charges'!$D$11:$D$302, MATCH(0, IF(ISBLANK('Annex 2 EHV charges'!$D$11:$D$302),1, COUNTIF(A$4:$A198, 'Annex 2 EHV charges'!$D$11:$D$302)), 0)),"")</f>
        <v>938</v>
      </c>
      <c r="B199" s="153">
        <f>IF($A199="","",VLOOKUP($A199,'Annex 2 EHV charges'!$D:$O,2,0))</f>
        <v>938</v>
      </c>
      <c r="C199" s="154">
        <f>IF($A199="","",VLOOKUP($A199,'Annex 2 EHV charges'!$D:$O,3,0))</f>
        <v>2200042208851</v>
      </c>
      <c r="D199" s="153" t="str">
        <f>IF($A199="","",VLOOKUP($A199,'Annex 2 EHV charges'!$D:$O,4,0))</f>
        <v>CRINACOTT PV</v>
      </c>
      <c r="E199" s="158" t="str">
        <f>IFERROR(IF(VLOOKUP($A199,'Annex 2 EHV charges'!$D:$O,9,FALSE)=0,"",VLOOKUP($A199,'Annex 2 EHV charges'!$D:$O,9,FALSE)),"")</f>
        <v/>
      </c>
      <c r="F199" s="159">
        <f>IFERROR(IF(VLOOKUP($A199,'Annex 2 EHV charges'!$D:$O,10,FALSE)=0,"",VLOOKUP($A199,'Annex 2 EHV charges'!$D:$O,10,FALSE)),"")</f>
        <v>864.29</v>
      </c>
      <c r="G199" s="160">
        <f>IFERROR(IF(VLOOKUP($A199,'Annex 2 EHV charges'!$D:$O,11,FALSE)=0,"",VLOOKUP($A199,'Annex 2 EHV charges'!$D:$O,11,FALSE)),"")</f>
        <v>0.05</v>
      </c>
      <c r="H199" s="160">
        <f>IFERROR(IF(VLOOKUP($A199,'Annex 2 EHV charges'!$D:$O,12,FALSE)=0,"",VLOOKUP($A199,'Annex 2 EHV charges'!$D:$O,12,FALSE)),"")</f>
        <v>0.05</v>
      </c>
    </row>
    <row r="200" spans="1:8" x14ac:dyDescent="0.2">
      <c r="A200" s="154">
        <f t="array" ref="A200">IFERROR(INDEX('Annex 2 EHV charges'!$D$11:$D$302, MATCH(0, IF(ISBLANK('Annex 2 EHV charges'!$D$11:$D$302),1, COUNTIF(A$4:$A199, 'Annex 2 EHV charges'!$D$11:$D$302)), 0)),"")</f>
        <v>939</v>
      </c>
      <c r="B200" s="153">
        <f>IF($A200="","",VLOOKUP($A200,'Annex 2 EHV charges'!$D:$O,2,0))</f>
        <v>939</v>
      </c>
      <c r="C200" s="154">
        <f>IF($A200="","",VLOOKUP($A200,'Annex 2 EHV charges'!$D:$O,3,0))</f>
        <v>2200042214720</v>
      </c>
      <c r="D200" s="153" t="str">
        <f>IF($A200="","",VLOOKUP($A200,'Annex 2 EHV charges'!$D:$O,4,0))</f>
        <v>Penare Farm</v>
      </c>
      <c r="E200" s="158" t="str">
        <f>IFERROR(IF(VLOOKUP($A200,'Annex 2 EHV charges'!$D:$O,9,FALSE)=0,"",VLOOKUP($A200,'Annex 2 EHV charges'!$D:$O,9,FALSE)),"")</f>
        <v/>
      </c>
      <c r="F200" s="159">
        <f>IFERROR(IF(VLOOKUP($A200,'Annex 2 EHV charges'!$D:$O,10,FALSE)=0,"",VLOOKUP($A200,'Annex 2 EHV charges'!$D:$O,10,FALSE)),"")</f>
        <v>394.1</v>
      </c>
      <c r="G200" s="160">
        <f>IFERROR(IF(VLOOKUP($A200,'Annex 2 EHV charges'!$D:$O,11,FALSE)=0,"",VLOOKUP($A200,'Annex 2 EHV charges'!$D:$O,11,FALSE)),"")</f>
        <v>0.05</v>
      </c>
      <c r="H200" s="160">
        <f>IFERROR(IF(VLOOKUP($A200,'Annex 2 EHV charges'!$D:$O,12,FALSE)=0,"",VLOOKUP($A200,'Annex 2 EHV charges'!$D:$O,12,FALSE)),"")</f>
        <v>0.05</v>
      </c>
    </row>
    <row r="201" spans="1:8" x14ac:dyDescent="0.2">
      <c r="A201" s="154">
        <f t="array" ref="A201">IFERROR(INDEX('Annex 2 EHV charges'!$D$11:$D$302, MATCH(0, IF(ISBLANK('Annex 2 EHV charges'!$D$11:$D$302),1, COUNTIF(A$4:$A200, 'Annex 2 EHV charges'!$D$11:$D$302)), 0)),"")</f>
        <v>940</v>
      </c>
      <c r="B201" s="153">
        <f>IF($A201="","",VLOOKUP($A201,'Annex 2 EHV charges'!$D:$O,2,0))</f>
        <v>940</v>
      </c>
      <c r="C201" s="154">
        <f>IF($A201="","",VLOOKUP($A201,'Annex 2 EHV charges'!$D:$O,3,0))</f>
        <v>2200042214749</v>
      </c>
      <c r="D201" s="153" t="str">
        <f>IF($A201="","",VLOOKUP($A201,'Annex 2 EHV charges'!$D:$O,4,0))</f>
        <v>Aller Court</v>
      </c>
      <c r="E201" s="158" t="str">
        <f>IFERROR(IF(VLOOKUP($A201,'Annex 2 EHV charges'!$D:$O,9,FALSE)=0,"",VLOOKUP($A201,'Annex 2 EHV charges'!$D:$O,9,FALSE)),"")</f>
        <v/>
      </c>
      <c r="F201" s="159">
        <f>IFERROR(IF(VLOOKUP($A201,'Annex 2 EHV charges'!$D:$O,10,FALSE)=0,"",VLOOKUP($A201,'Annex 2 EHV charges'!$D:$O,10,FALSE)),"")</f>
        <v>444.1</v>
      </c>
      <c r="G201" s="160">
        <f>IFERROR(IF(VLOOKUP($A201,'Annex 2 EHV charges'!$D:$O,11,FALSE)=0,"",VLOOKUP($A201,'Annex 2 EHV charges'!$D:$O,11,FALSE)),"")</f>
        <v>0.05</v>
      </c>
      <c r="H201" s="160">
        <f>IFERROR(IF(VLOOKUP($A201,'Annex 2 EHV charges'!$D:$O,12,FALSE)=0,"",VLOOKUP($A201,'Annex 2 EHV charges'!$D:$O,12,FALSE)),"")</f>
        <v>0.05</v>
      </c>
    </row>
    <row r="202" spans="1:8" x14ac:dyDescent="0.2">
      <c r="A202" s="154">
        <f t="array" ref="A202">IFERROR(INDEX('Annex 2 EHV charges'!$D$11:$D$302, MATCH(0, IF(ISBLANK('Annex 2 EHV charges'!$D$11:$D$302),1, COUNTIF(A$4:$A201, 'Annex 2 EHV charges'!$D$11:$D$302)), 0)),"")</f>
        <v>942</v>
      </c>
      <c r="B202" s="153">
        <f>IF($A202="","",VLOOKUP($A202,'Annex 2 EHV charges'!$D:$O,2,0))</f>
        <v>942</v>
      </c>
      <c r="C202" s="154">
        <f>IF($A202="","",VLOOKUP($A202,'Annex 2 EHV charges'!$D:$O,3,0))</f>
        <v>2200042214952</v>
      </c>
      <c r="D202" s="153" t="str">
        <f>IF($A202="","",VLOOKUP($A202,'Annex 2 EHV charges'!$D:$O,4,0))</f>
        <v>Stonebarrow</v>
      </c>
      <c r="E202" s="158" t="str">
        <f>IFERROR(IF(VLOOKUP($A202,'Annex 2 EHV charges'!$D:$O,9,FALSE)=0,"",VLOOKUP($A202,'Annex 2 EHV charges'!$D:$O,9,FALSE)),"")</f>
        <v/>
      </c>
      <c r="F202" s="159">
        <f>IFERROR(IF(VLOOKUP($A202,'Annex 2 EHV charges'!$D:$O,10,FALSE)=0,"",VLOOKUP($A202,'Annex 2 EHV charges'!$D:$O,10,FALSE)),"")</f>
        <v>446.92</v>
      </c>
      <c r="G202" s="160">
        <f>IFERROR(IF(VLOOKUP($A202,'Annex 2 EHV charges'!$D:$O,11,FALSE)=0,"",VLOOKUP($A202,'Annex 2 EHV charges'!$D:$O,11,FALSE)),"")</f>
        <v>0.05</v>
      </c>
      <c r="H202" s="160">
        <f>IFERROR(IF(VLOOKUP($A202,'Annex 2 EHV charges'!$D:$O,12,FALSE)=0,"",VLOOKUP($A202,'Annex 2 EHV charges'!$D:$O,12,FALSE)),"")</f>
        <v>0.05</v>
      </c>
    </row>
    <row r="203" spans="1:8" x14ac:dyDescent="0.2">
      <c r="A203" s="154">
        <f t="array" ref="A203">IFERROR(INDEX('Annex 2 EHV charges'!$D$11:$D$302, MATCH(0, IF(ISBLANK('Annex 2 EHV charges'!$D$11:$D$302),1, COUNTIF(A$4:$A202, 'Annex 2 EHV charges'!$D$11:$D$302)), 0)),"")</f>
        <v>943</v>
      </c>
      <c r="B203" s="153">
        <f>IF($A203="","",VLOOKUP($A203,'Annex 2 EHV charges'!$D:$O,2,0))</f>
        <v>943</v>
      </c>
      <c r="C203" s="154">
        <f>IF($A203="","",VLOOKUP($A203,'Annex 2 EHV charges'!$D:$O,3,0))</f>
        <v>2200042215097</v>
      </c>
      <c r="D203" s="153" t="str">
        <f>IF($A203="","",VLOOKUP($A203,'Annex 2 EHV charges'!$D:$O,4,0))</f>
        <v>Whitley Farm</v>
      </c>
      <c r="E203" s="158" t="str">
        <f>IFERROR(IF(VLOOKUP($A203,'Annex 2 EHV charges'!$D:$O,9,FALSE)=0,"",VLOOKUP($A203,'Annex 2 EHV charges'!$D:$O,9,FALSE)),"")</f>
        <v/>
      </c>
      <c r="F203" s="159">
        <f>IFERROR(IF(VLOOKUP($A203,'Annex 2 EHV charges'!$D:$O,10,FALSE)=0,"",VLOOKUP($A203,'Annex 2 EHV charges'!$D:$O,10,FALSE)),"")</f>
        <v>604.34</v>
      </c>
      <c r="G203" s="160">
        <f>IFERROR(IF(VLOOKUP($A203,'Annex 2 EHV charges'!$D:$O,11,FALSE)=0,"",VLOOKUP($A203,'Annex 2 EHV charges'!$D:$O,11,FALSE)),"")</f>
        <v>0.05</v>
      </c>
      <c r="H203" s="160">
        <f>IFERROR(IF(VLOOKUP($A203,'Annex 2 EHV charges'!$D:$O,12,FALSE)=0,"",VLOOKUP($A203,'Annex 2 EHV charges'!$D:$O,12,FALSE)),"")</f>
        <v>0.05</v>
      </c>
    </row>
    <row r="204" spans="1:8" x14ac:dyDescent="0.2">
      <c r="A204" s="154">
        <f t="array" ref="A204">IFERROR(INDEX('Annex 2 EHV charges'!$D$11:$D$302, MATCH(0, IF(ISBLANK('Annex 2 EHV charges'!$D$11:$D$302),1, COUNTIF(A$4:$A203, 'Annex 2 EHV charges'!$D$11:$D$302)), 0)),"")</f>
        <v>944</v>
      </c>
      <c r="B204" s="153">
        <f>IF($A204="","",VLOOKUP($A204,'Annex 2 EHV charges'!$D:$O,2,0))</f>
        <v>944</v>
      </c>
      <c r="C204" s="154">
        <f>IF($A204="","",VLOOKUP($A204,'Annex 2 EHV charges'!$D:$O,3,0))</f>
        <v>2200042215255</v>
      </c>
      <c r="D204" s="153" t="str">
        <f>IF($A204="","",VLOOKUP($A204,'Annex 2 EHV charges'!$D:$O,4,0))</f>
        <v>New Rendy Farm</v>
      </c>
      <c r="E204" s="158" t="str">
        <f>IFERROR(IF(VLOOKUP($A204,'Annex 2 EHV charges'!$D:$O,9,FALSE)=0,"",VLOOKUP($A204,'Annex 2 EHV charges'!$D:$O,9,FALSE)),"")</f>
        <v/>
      </c>
      <c r="F204" s="159">
        <f>IFERROR(IF(VLOOKUP($A204,'Annex 2 EHV charges'!$D:$O,10,FALSE)=0,"",VLOOKUP($A204,'Annex 2 EHV charges'!$D:$O,10,FALSE)),"")</f>
        <v>536.9</v>
      </c>
      <c r="G204" s="160">
        <f>IFERROR(IF(VLOOKUP($A204,'Annex 2 EHV charges'!$D:$O,11,FALSE)=0,"",VLOOKUP($A204,'Annex 2 EHV charges'!$D:$O,11,FALSE)),"")</f>
        <v>0.05</v>
      </c>
      <c r="H204" s="160">
        <f>IFERROR(IF(VLOOKUP($A204,'Annex 2 EHV charges'!$D:$O,12,FALSE)=0,"",VLOOKUP($A204,'Annex 2 EHV charges'!$D:$O,12,FALSE)),"")</f>
        <v>0.05</v>
      </c>
    </row>
    <row r="205" spans="1:8" x14ac:dyDescent="0.2">
      <c r="A205" s="154">
        <f t="array" ref="A205">IFERROR(INDEX('Annex 2 EHV charges'!$D$11:$D$302, MATCH(0, IF(ISBLANK('Annex 2 EHV charges'!$D$11:$D$302),1, COUNTIF(A$4:$A204, 'Annex 2 EHV charges'!$D$11:$D$302)), 0)),"")</f>
        <v>945</v>
      </c>
      <c r="B205" s="153">
        <f>IF($A205="","",VLOOKUP($A205,'Annex 2 EHV charges'!$D:$O,2,0))</f>
        <v>945</v>
      </c>
      <c r="C205" s="154">
        <f>IF($A205="","",VLOOKUP($A205,'Annex 2 EHV charges'!$D:$O,3,0))</f>
        <v>2200042216852</v>
      </c>
      <c r="D205" s="153" t="str">
        <f>IF($A205="","",VLOOKUP($A205,'Annex 2 EHV charges'!$D:$O,4,0))</f>
        <v>Tregassow</v>
      </c>
      <c r="E205" s="158" t="str">
        <f>IFERROR(IF(VLOOKUP($A205,'Annex 2 EHV charges'!$D:$O,9,FALSE)=0,"",VLOOKUP($A205,'Annex 2 EHV charges'!$D:$O,9,FALSE)),"")</f>
        <v/>
      </c>
      <c r="F205" s="159">
        <f>IFERROR(IF(VLOOKUP($A205,'Annex 2 EHV charges'!$D:$O,10,FALSE)=0,"",VLOOKUP($A205,'Annex 2 EHV charges'!$D:$O,10,FALSE)),"")</f>
        <v>1145.93</v>
      </c>
      <c r="G205" s="160">
        <f>IFERROR(IF(VLOOKUP($A205,'Annex 2 EHV charges'!$D:$O,11,FALSE)=0,"",VLOOKUP($A205,'Annex 2 EHV charges'!$D:$O,11,FALSE)),"")</f>
        <v>0.05</v>
      </c>
      <c r="H205" s="160">
        <f>IFERROR(IF(VLOOKUP($A205,'Annex 2 EHV charges'!$D:$O,12,FALSE)=0,"",VLOOKUP($A205,'Annex 2 EHV charges'!$D:$O,12,FALSE)),"")</f>
        <v>0.05</v>
      </c>
    </row>
    <row r="206" spans="1:8" x14ac:dyDescent="0.2">
      <c r="A206" s="154">
        <f t="array" ref="A206">IFERROR(INDEX('Annex 2 EHV charges'!$D$11:$D$302, MATCH(0, IF(ISBLANK('Annex 2 EHV charges'!$D$11:$D$302),1, COUNTIF(A$4:$A205, 'Annex 2 EHV charges'!$D$11:$D$302)), 0)),"")</f>
        <v>946</v>
      </c>
      <c r="B206" s="153">
        <f>IF($A206="","",VLOOKUP($A206,'Annex 2 EHV charges'!$D:$O,2,0))</f>
        <v>946</v>
      </c>
      <c r="C206" s="154">
        <f>IF($A206="","",VLOOKUP($A206,'Annex 2 EHV charges'!$D:$O,3,0))</f>
        <v>2200042218414</v>
      </c>
      <c r="D206" s="153" t="str">
        <f>IF($A206="","",VLOOKUP($A206,'Annex 2 EHV charges'!$D:$O,4,0))</f>
        <v>Pitworthy</v>
      </c>
      <c r="E206" s="158" t="str">
        <f>IFERROR(IF(VLOOKUP($A206,'Annex 2 EHV charges'!$D:$O,9,FALSE)=0,"",VLOOKUP($A206,'Annex 2 EHV charges'!$D:$O,9,FALSE)),"")</f>
        <v/>
      </c>
      <c r="F206" s="159">
        <f>IFERROR(IF(VLOOKUP($A206,'Annex 2 EHV charges'!$D:$O,10,FALSE)=0,"",VLOOKUP($A206,'Annex 2 EHV charges'!$D:$O,10,FALSE)),"")</f>
        <v>2217.12</v>
      </c>
      <c r="G206" s="160">
        <f>IFERROR(IF(VLOOKUP($A206,'Annex 2 EHV charges'!$D:$O,11,FALSE)=0,"",VLOOKUP($A206,'Annex 2 EHV charges'!$D:$O,11,FALSE)),"")</f>
        <v>0.05</v>
      </c>
      <c r="H206" s="160">
        <f>IFERROR(IF(VLOOKUP($A206,'Annex 2 EHV charges'!$D:$O,12,FALSE)=0,"",VLOOKUP($A206,'Annex 2 EHV charges'!$D:$O,12,FALSE)),"")</f>
        <v>0.05</v>
      </c>
    </row>
    <row r="207" spans="1:8" x14ac:dyDescent="0.2">
      <c r="A207" s="154">
        <f t="array" ref="A207">IFERROR(INDEX('Annex 2 EHV charges'!$D$11:$D$302, MATCH(0, IF(ISBLANK('Annex 2 EHV charges'!$D$11:$D$302),1, COUNTIF(A$4:$A206, 'Annex 2 EHV charges'!$D$11:$D$302)), 0)),"")</f>
        <v>947</v>
      </c>
      <c r="B207" s="153">
        <f>IF($A207="","",VLOOKUP($A207,'Annex 2 EHV charges'!$D:$O,2,0))</f>
        <v>947</v>
      </c>
      <c r="C207" s="154">
        <f>IF($A207="","",VLOOKUP($A207,'Annex 2 EHV charges'!$D:$O,3,0))</f>
        <v>2200042224269</v>
      </c>
      <c r="D207" s="153" t="str">
        <f>IF($A207="","",VLOOKUP($A207,'Annex 2 EHV charges'!$D:$O,4,0))</f>
        <v>Foxcombe PV</v>
      </c>
      <c r="E207" s="158" t="str">
        <f>IFERROR(IF(VLOOKUP($A207,'Annex 2 EHV charges'!$D:$O,9,FALSE)=0,"",VLOOKUP($A207,'Annex 2 EHV charges'!$D:$O,9,FALSE)),"")</f>
        <v/>
      </c>
      <c r="F207" s="159">
        <f>IFERROR(IF(VLOOKUP($A207,'Annex 2 EHV charges'!$D:$O,10,FALSE)=0,"",VLOOKUP($A207,'Annex 2 EHV charges'!$D:$O,10,FALSE)),"")</f>
        <v>540.33000000000004</v>
      </c>
      <c r="G207" s="160">
        <f>IFERROR(IF(VLOOKUP($A207,'Annex 2 EHV charges'!$D:$O,11,FALSE)=0,"",VLOOKUP($A207,'Annex 2 EHV charges'!$D:$O,11,FALSE)),"")</f>
        <v>0.05</v>
      </c>
      <c r="H207" s="160">
        <f>IFERROR(IF(VLOOKUP($A207,'Annex 2 EHV charges'!$D:$O,12,FALSE)=0,"",VLOOKUP($A207,'Annex 2 EHV charges'!$D:$O,12,FALSE)),"")</f>
        <v>0.05</v>
      </c>
    </row>
    <row r="208" spans="1:8" x14ac:dyDescent="0.2">
      <c r="A208" s="154">
        <f t="array" ref="A208">IFERROR(INDEX('Annex 2 EHV charges'!$D$11:$D$302, MATCH(0, IF(ISBLANK('Annex 2 EHV charges'!$D$11:$D$302),1, COUNTIF(A$4:$A207, 'Annex 2 EHV charges'!$D$11:$D$302)), 0)),"")</f>
        <v>948</v>
      </c>
      <c r="B208" s="153">
        <f>IF($A208="","",VLOOKUP($A208,'Annex 2 EHV charges'!$D:$O,2,0))</f>
        <v>948</v>
      </c>
      <c r="C208" s="154">
        <f>IF($A208="","",VLOOKUP($A208,'Annex 2 EHV charges'!$D:$O,3,0))</f>
        <v>2200042224287</v>
      </c>
      <c r="D208" s="153" t="str">
        <f>IF($A208="","",VLOOKUP($A208,'Annex 2 EHV charges'!$D:$O,4,0))</f>
        <v>Rexon Cross PV Farm</v>
      </c>
      <c r="E208" s="158" t="str">
        <f>IFERROR(IF(VLOOKUP($A208,'Annex 2 EHV charges'!$D:$O,9,FALSE)=0,"",VLOOKUP($A208,'Annex 2 EHV charges'!$D:$O,9,FALSE)),"")</f>
        <v/>
      </c>
      <c r="F208" s="159">
        <f>IFERROR(IF(VLOOKUP($A208,'Annex 2 EHV charges'!$D:$O,10,FALSE)=0,"",VLOOKUP($A208,'Annex 2 EHV charges'!$D:$O,10,FALSE)),"")</f>
        <v>549.01</v>
      </c>
      <c r="G208" s="160">
        <f>IFERROR(IF(VLOOKUP($A208,'Annex 2 EHV charges'!$D:$O,11,FALSE)=0,"",VLOOKUP($A208,'Annex 2 EHV charges'!$D:$O,11,FALSE)),"")</f>
        <v>0.05</v>
      </c>
      <c r="H208" s="160">
        <f>IFERROR(IF(VLOOKUP($A208,'Annex 2 EHV charges'!$D:$O,12,FALSE)=0,"",VLOOKUP($A208,'Annex 2 EHV charges'!$D:$O,12,FALSE)),"")</f>
        <v>0.05</v>
      </c>
    </row>
    <row r="209" spans="1:8" x14ac:dyDescent="0.2">
      <c r="A209" s="154">
        <f t="array" ref="A209">IFERROR(INDEX('Annex 2 EHV charges'!$D$11:$D$302, MATCH(0, IF(ISBLANK('Annex 2 EHV charges'!$D$11:$D$302),1, COUNTIF(A$4:$A208, 'Annex 2 EHV charges'!$D$11:$D$302)), 0)),"")</f>
        <v>949</v>
      </c>
      <c r="B209" s="153">
        <f>IF($A209="","",VLOOKUP($A209,'Annex 2 EHV charges'!$D:$O,2,0))</f>
        <v>949</v>
      </c>
      <c r="C209" s="154">
        <f>IF($A209="","",VLOOKUP($A209,'Annex 2 EHV charges'!$D:$O,3,0))</f>
        <v>2200042242899</v>
      </c>
      <c r="D209" s="153" t="str">
        <f>IF($A209="","",VLOOKUP($A209,'Annex 2 EHV charges'!$D:$O,4,0))</f>
        <v>Hazard Farm PV</v>
      </c>
      <c r="E209" s="158" t="str">
        <f>IFERROR(IF(VLOOKUP($A209,'Annex 2 EHV charges'!$D:$O,9,FALSE)=0,"",VLOOKUP($A209,'Annex 2 EHV charges'!$D:$O,9,FALSE)),"")</f>
        <v/>
      </c>
      <c r="F209" s="159">
        <f>IFERROR(IF(VLOOKUP($A209,'Annex 2 EHV charges'!$D:$O,10,FALSE)=0,"",VLOOKUP($A209,'Annex 2 EHV charges'!$D:$O,10,FALSE)),"")</f>
        <v>811.71</v>
      </c>
      <c r="G209" s="160">
        <f>IFERROR(IF(VLOOKUP($A209,'Annex 2 EHV charges'!$D:$O,11,FALSE)=0,"",VLOOKUP($A209,'Annex 2 EHV charges'!$D:$O,11,FALSE)),"")</f>
        <v>0.05</v>
      </c>
      <c r="H209" s="160">
        <f>IFERROR(IF(VLOOKUP($A209,'Annex 2 EHV charges'!$D:$O,12,FALSE)=0,"",VLOOKUP($A209,'Annex 2 EHV charges'!$D:$O,12,FALSE)),"")</f>
        <v>0.05</v>
      </c>
    </row>
    <row r="210" spans="1:8" x14ac:dyDescent="0.2">
      <c r="A210" s="154">
        <f t="array" ref="A210">IFERROR(INDEX('Annex 2 EHV charges'!$D$11:$D$302, MATCH(0, IF(ISBLANK('Annex 2 EHV charges'!$D$11:$D$302),1, COUNTIF(A$4:$A209, 'Annex 2 EHV charges'!$D$11:$D$302)), 0)),"")</f>
        <v>950</v>
      </c>
      <c r="B210" s="153">
        <f>IF($A210="","",VLOOKUP($A210,'Annex 2 EHV charges'!$D:$O,2,0))</f>
        <v>950</v>
      </c>
      <c r="C210" s="154">
        <f>IF($A210="","",VLOOKUP($A210,'Annex 2 EHV charges'!$D:$O,3,0))</f>
        <v>2200042244682</v>
      </c>
      <c r="D210" s="153" t="str">
        <f>IF($A210="","",VLOOKUP($A210,'Annex 2 EHV charges'!$D:$O,4,0))</f>
        <v>Luscott Barton</v>
      </c>
      <c r="E210" s="158" t="str">
        <f>IFERROR(IF(VLOOKUP($A210,'Annex 2 EHV charges'!$D:$O,9,FALSE)=0,"",VLOOKUP($A210,'Annex 2 EHV charges'!$D:$O,9,FALSE)),"")</f>
        <v/>
      </c>
      <c r="F210" s="159">
        <f>IFERROR(IF(VLOOKUP($A210,'Annex 2 EHV charges'!$D:$O,10,FALSE)=0,"",VLOOKUP($A210,'Annex 2 EHV charges'!$D:$O,10,FALSE)),"")</f>
        <v>588.52</v>
      </c>
      <c r="G210" s="160">
        <f>IFERROR(IF(VLOOKUP($A210,'Annex 2 EHV charges'!$D:$O,11,FALSE)=0,"",VLOOKUP($A210,'Annex 2 EHV charges'!$D:$O,11,FALSE)),"")</f>
        <v>0.05</v>
      </c>
      <c r="H210" s="160">
        <f>IFERROR(IF(VLOOKUP($A210,'Annex 2 EHV charges'!$D:$O,12,FALSE)=0,"",VLOOKUP($A210,'Annex 2 EHV charges'!$D:$O,12,FALSE)),"")</f>
        <v>0.05</v>
      </c>
    </row>
    <row r="211" spans="1:8" x14ac:dyDescent="0.2">
      <c r="A211" s="154">
        <f t="array" ref="A211">IFERROR(INDEX('Annex 2 EHV charges'!$D$11:$D$302, MATCH(0, IF(ISBLANK('Annex 2 EHV charges'!$D$11:$D$302),1, COUNTIF(A$4:$A210, 'Annex 2 EHV charges'!$D$11:$D$302)), 0)),"")</f>
        <v>951</v>
      </c>
      <c r="B211" s="153">
        <f>IF($A211="","",VLOOKUP($A211,'Annex 2 EHV charges'!$D:$O,2,0))</f>
        <v>951</v>
      </c>
      <c r="C211" s="154">
        <f>IF($A211="","",VLOOKUP($A211,'Annex 2 EHV charges'!$D:$O,3,0))</f>
        <v>2200042254139</v>
      </c>
      <c r="D211" s="153" t="str">
        <f>IF($A211="","",VLOOKUP($A211,'Annex 2 EHV charges'!$D:$O,4,0))</f>
        <v>Grange Farm PV</v>
      </c>
      <c r="E211" s="158" t="str">
        <f>IFERROR(IF(VLOOKUP($A211,'Annex 2 EHV charges'!$D:$O,9,FALSE)=0,"",VLOOKUP($A211,'Annex 2 EHV charges'!$D:$O,9,FALSE)),"")</f>
        <v/>
      </c>
      <c r="F211" s="159">
        <f>IFERROR(IF(VLOOKUP($A211,'Annex 2 EHV charges'!$D:$O,10,FALSE)=0,"",VLOOKUP($A211,'Annex 2 EHV charges'!$D:$O,10,FALSE)),"")</f>
        <v>711.53</v>
      </c>
      <c r="G211" s="160">
        <f>IFERROR(IF(VLOOKUP($A211,'Annex 2 EHV charges'!$D:$O,11,FALSE)=0,"",VLOOKUP($A211,'Annex 2 EHV charges'!$D:$O,11,FALSE)),"")</f>
        <v>0.05</v>
      </c>
      <c r="H211" s="160">
        <f>IFERROR(IF(VLOOKUP($A211,'Annex 2 EHV charges'!$D:$O,12,FALSE)=0,"",VLOOKUP($A211,'Annex 2 EHV charges'!$D:$O,12,FALSE)),"")</f>
        <v>0.05</v>
      </c>
    </row>
    <row r="212" spans="1:8" x14ac:dyDescent="0.2">
      <c r="A212" s="154">
        <f t="array" ref="A212">IFERROR(INDEX('Annex 2 EHV charges'!$D$11:$D$302, MATCH(0, IF(ISBLANK('Annex 2 EHV charges'!$D$11:$D$302),1, COUNTIF(A$4:$A211, 'Annex 2 EHV charges'!$D$11:$D$302)), 0)),"")</f>
        <v>952</v>
      </c>
      <c r="B212" s="153">
        <f>IF($A212="","",VLOOKUP($A212,'Annex 2 EHV charges'!$D:$O,2,0))</f>
        <v>952</v>
      </c>
      <c r="C212" s="154">
        <f>IF($A212="","",VLOOKUP($A212,'Annex 2 EHV charges'!$D:$O,3,0))</f>
        <v>2200042352183</v>
      </c>
      <c r="D212" s="153" t="str">
        <f>IF($A212="","",VLOOKUP($A212,'Annex 2 EHV charges'!$D:$O,4,0))</f>
        <v>Derriton Fields</v>
      </c>
      <c r="E212" s="158" t="str">
        <f>IFERROR(IF(VLOOKUP($A212,'Annex 2 EHV charges'!$D:$O,9,FALSE)=0,"",VLOOKUP($A212,'Annex 2 EHV charges'!$D:$O,9,FALSE)),"")</f>
        <v/>
      </c>
      <c r="F212" s="159">
        <f>IFERROR(IF(VLOOKUP($A212,'Annex 2 EHV charges'!$D:$O,10,FALSE)=0,"",VLOOKUP($A212,'Annex 2 EHV charges'!$D:$O,10,FALSE)),"")</f>
        <v>2092.89</v>
      </c>
      <c r="G212" s="160">
        <f>IFERROR(IF(VLOOKUP($A212,'Annex 2 EHV charges'!$D:$O,11,FALSE)=0,"",VLOOKUP($A212,'Annex 2 EHV charges'!$D:$O,11,FALSE)),"")</f>
        <v>0.05</v>
      </c>
      <c r="H212" s="160">
        <f>IFERROR(IF(VLOOKUP($A212,'Annex 2 EHV charges'!$D:$O,12,FALSE)=0,"",VLOOKUP($A212,'Annex 2 EHV charges'!$D:$O,12,FALSE)),"")</f>
        <v>0.05</v>
      </c>
    </row>
    <row r="213" spans="1:8" x14ac:dyDescent="0.2">
      <c r="A213" s="154">
        <f t="array" ref="A213">IFERROR(INDEX('Annex 2 EHV charges'!$D$11:$D$302, MATCH(0, IF(ISBLANK('Annex 2 EHV charges'!$D$11:$D$302),1, COUNTIF(A$4:$A212, 'Annex 2 EHV charges'!$D$11:$D$302)), 0)),"")</f>
        <v>953</v>
      </c>
      <c r="B213" s="153">
        <f>IF($A213="","",VLOOKUP($A213,'Annex 2 EHV charges'!$D:$O,2,0))</f>
        <v>953</v>
      </c>
      <c r="C213" s="154">
        <f>IF($A213="","",VLOOKUP($A213,'Annex 2 EHV charges'!$D:$O,3,0))</f>
        <v>2200042278487</v>
      </c>
      <c r="D213" s="153" t="str">
        <f>IF($A213="","",VLOOKUP($A213,'Annex 2 EHV charges'!$D:$O,4,0))</f>
        <v>Cleave Farm</v>
      </c>
      <c r="E213" s="158" t="str">
        <f>IFERROR(IF(VLOOKUP($A213,'Annex 2 EHV charges'!$D:$O,9,FALSE)=0,"",VLOOKUP($A213,'Annex 2 EHV charges'!$D:$O,9,FALSE)),"")</f>
        <v/>
      </c>
      <c r="F213" s="159">
        <f>IFERROR(IF(VLOOKUP($A213,'Annex 2 EHV charges'!$D:$O,10,FALSE)=0,"",VLOOKUP($A213,'Annex 2 EHV charges'!$D:$O,10,FALSE)),"")</f>
        <v>1462.4</v>
      </c>
      <c r="G213" s="160">
        <f>IFERROR(IF(VLOOKUP($A213,'Annex 2 EHV charges'!$D:$O,11,FALSE)=0,"",VLOOKUP($A213,'Annex 2 EHV charges'!$D:$O,11,FALSE)),"")</f>
        <v>0.05</v>
      </c>
      <c r="H213" s="160">
        <f>IFERROR(IF(VLOOKUP($A213,'Annex 2 EHV charges'!$D:$O,12,FALSE)=0,"",VLOOKUP($A213,'Annex 2 EHV charges'!$D:$O,12,FALSE)),"")</f>
        <v>0.05</v>
      </c>
    </row>
    <row r="214" spans="1:8" x14ac:dyDescent="0.2">
      <c r="A214" s="154">
        <f t="array" ref="A214">IFERROR(INDEX('Annex 2 EHV charges'!$D$11:$D$302, MATCH(0, IF(ISBLANK('Annex 2 EHV charges'!$D$11:$D$302),1, COUNTIF(A$4:$A213, 'Annex 2 EHV charges'!$D$11:$D$302)), 0)),"")</f>
        <v>954</v>
      </c>
      <c r="B214" s="153">
        <f>IF($A214="","",VLOOKUP($A214,'Annex 2 EHV charges'!$D:$O,2,0))</f>
        <v>954</v>
      </c>
      <c r="C214" s="154">
        <f>IF($A214="","",VLOOKUP($A214,'Annex 2 EHV charges'!$D:$O,3,0))</f>
        <v>2200042342041</v>
      </c>
      <c r="D214" s="153" t="str">
        <f>IF($A214="","",VLOOKUP($A214,'Annex 2 EHV charges'!$D:$O,4,0))</f>
        <v>Woolavington</v>
      </c>
      <c r="E214" s="158" t="str">
        <f>IFERROR(IF(VLOOKUP($A214,'Annex 2 EHV charges'!$D:$O,9,FALSE)=0,"",VLOOKUP($A214,'Annex 2 EHV charges'!$D:$O,9,FALSE)),"")</f>
        <v/>
      </c>
      <c r="F214" s="159">
        <f>IFERROR(IF(VLOOKUP($A214,'Annex 2 EHV charges'!$D:$O,10,FALSE)=0,"",VLOOKUP($A214,'Annex 2 EHV charges'!$D:$O,10,FALSE)),"")</f>
        <v>775.99</v>
      </c>
      <c r="G214" s="160">
        <f>IFERROR(IF(VLOOKUP($A214,'Annex 2 EHV charges'!$D:$O,11,FALSE)=0,"",VLOOKUP($A214,'Annex 2 EHV charges'!$D:$O,11,FALSE)),"")</f>
        <v>0.05</v>
      </c>
      <c r="H214" s="160">
        <f>IFERROR(IF(VLOOKUP($A214,'Annex 2 EHV charges'!$D:$O,12,FALSE)=0,"",VLOOKUP($A214,'Annex 2 EHV charges'!$D:$O,12,FALSE)),"")</f>
        <v>0.05</v>
      </c>
    </row>
    <row r="215" spans="1:8" x14ac:dyDescent="0.2">
      <c r="A215" s="154">
        <f t="array" ref="A215">IFERROR(INDEX('Annex 2 EHV charges'!$D$11:$D$302, MATCH(0, IF(ISBLANK('Annex 2 EHV charges'!$D$11:$D$302),1, COUNTIF(A$4:$A214, 'Annex 2 EHV charges'!$D$11:$D$302)), 0)),"")</f>
        <v>955</v>
      </c>
      <c r="B215" s="153">
        <f>IF($A215="","",VLOOKUP($A215,'Annex 2 EHV charges'!$D:$O,2,0))</f>
        <v>955</v>
      </c>
      <c r="C215" s="154">
        <f>IF($A215="","",VLOOKUP($A215,'Annex 2 EHV charges'!$D:$O,3,0))</f>
        <v>2200042342079</v>
      </c>
      <c r="D215" s="153" t="str">
        <f>IF($A215="","",VLOOKUP($A215,'Annex 2 EHV charges'!$D:$O,4,0))</f>
        <v>Trehawke Farm</v>
      </c>
      <c r="E215" s="158" t="str">
        <f>IFERROR(IF(VLOOKUP($A215,'Annex 2 EHV charges'!$D:$O,9,FALSE)=0,"",VLOOKUP($A215,'Annex 2 EHV charges'!$D:$O,9,FALSE)),"")</f>
        <v/>
      </c>
      <c r="F215" s="159">
        <f>IFERROR(IF(VLOOKUP($A215,'Annex 2 EHV charges'!$D:$O,10,FALSE)=0,"",VLOOKUP($A215,'Annex 2 EHV charges'!$D:$O,10,FALSE)),"")</f>
        <v>1850.91</v>
      </c>
      <c r="G215" s="160">
        <f>IFERROR(IF(VLOOKUP($A215,'Annex 2 EHV charges'!$D:$O,11,FALSE)=0,"",VLOOKUP($A215,'Annex 2 EHV charges'!$D:$O,11,FALSE)),"")</f>
        <v>0.05</v>
      </c>
      <c r="H215" s="160">
        <f>IFERROR(IF(VLOOKUP($A215,'Annex 2 EHV charges'!$D:$O,12,FALSE)=0,"",VLOOKUP($A215,'Annex 2 EHV charges'!$D:$O,12,FALSE)),"")</f>
        <v>0.05</v>
      </c>
    </row>
    <row r="216" spans="1:8" x14ac:dyDescent="0.2">
      <c r="A216" s="154">
        <f t="array" ref="A216">IFERROR(INDEX('Annex 2 EHV charges'!$D$11:$D$302, MATCH(0, IF(ISBLANK('Annex 2 EHV charges'!$D$11:$D$302),1, COUNTIF(A$4:$A215, 'Annex 2 EHV charges'!$D$11:$D$302)), 0)),"")</f>
        <v>956</v>
      </c>
      <c r="B216" s="153">
        <f>IF($A216="","",VLOOKUP($A216,'Annex 2 EHV charges'!$D:$O,2,0))</f>
        <v>956</v>
      </c>
      <c r="C216" s="154">
        <f>IF($A216="","",VLOOKUP($A216,'Annex 2 EHV charges'!$D:$O,3,0))</f>
        <v>2200042278760</v>
      </c>
      <c r="D216" s="153" t="str">
        <f>IF($A216="","",VLOOKUP($A216,'Annex 2 EHV charges'!$D:$O,4,0))</f>
        <v>Higher Berechapel Farm</v>
      </c>
      <c r="E216" s="158">
        <f>IFERROR(IF(VLOOKUP($A216,'Annex 2 EHV charges'!$D:$O,9,FALSE)=0,"",VLOOKUP($A216,'Annex 2 EHV charges'!$D:$O,9,FALSE)),"")</f>
        <v>-0.44</v>
      </c>
      <c r="F216" s="159">
        <f>IFERROR(IF(VLOOKUP($A216,'Annex 2 EHV charges'!$D:$O,10,FALSE)=0,"",VLOOKUP($A216,'Annex 2 EHV charges'!$D:$O,10,FALSE)),"")</f>
        <v>511.15</v>
      </c>
      <c r="G216" s="160">
        <f>IFERROR(IF(VLOOKUP($A216,'Annex 2 EHV charges'!$D:$O,11,FALSE)=0,"",VLOOKUP($A216,'Annex 2 EHV charges'!$D:$O,11,FALSE)),"")</f>
        <v>0.05</v>
      </c>
      <c r="H216" s="160">
        <f>IFERROR(IF(VLOOKUP($A216,'Annex 2 EHV charges'!$D:$O,12,FALSE)=0,"",VLOOKUP($A216,'Annex 2 EHV charges'!$D:$O,12,FALSE)),"")</f>
        <v>0.05</v>
      </c>
    </row>
    <row r="217" spans="1:8" x14ac:dyDescent="0.2">
      <c r="A217" s="154">
        <f t="array" ref="A217">IFERROR(INDEX('Annex 2 EHV charges'!$D$11:$D$302, MATCH(0, IF(ISBLANK('Annex 2 EHV charges'!$D$11:$D$302),1, COUNTIF(A$4:$A216, 'Annex 2 EHV charges'!$D$11:$D$302)), 0)),"")</f>
        <v>957</v>
      </c>
      <c r="B217" s="153">
        <f>IF($A217="","",VLOOKUP($A217,'Annex 2 EHV charges'!$D:$O,2,0))</f>
        <v>957</v>
      </c>
      <c r="C217" s="154">
        <f>IF($A217="","",VLOOKUP($A217,'Annex 2 EHV charges'!$D:$O,3,0))</f>
        <v>2200042278956</v>
      </c>
      <c r="D217" s="153" t="str">
        <f>IF($A217="","",VLOOKUP($A217,'Annex 2 EHV charges'!$D:$O,4,0))</f>
        <v>Bommertown</v>
      </c>
      <c r="E217" s="158" t="str">
        <f>IFERROR(IF(VLOOKUP($A217,'Annex 2 EHV charges'!$D:$O,9,FALSE)=0,"",VLOOKUP($A217,'Annex 2 EHV charges'!$D:$O,9,FALSE)),"")</f>
        <v/>
      </c>
      <c r="F217" s="159">
        <f>IFERROR(IF(VLOOKUP($A217,'Annex 2 EHV charges'!$D:$O,10,FALSE)=0,"",VLOOKUP($A217,'Annex 2 EHV charges'!$D:$O,10,FALSE)),"")</f>
        <v>454.95</v>
      </c>
      <c r="G217" s="160">
        <f>IFERROR(IF(VLOOKUP($A217,'Annex 2 EHV charges'!$D:$O,11,FALSE)=0,"",VLOOKUP($A217,'Annex 2 EHV charges'!$D:$O,11,FALSE)),"")</f>
        <v>0.05</v>
      </c>
      <c r="H217" s="160">
        <f>IFERROR(IF(VLOOKUP($A217,'Annex 2 EHV charges'!$D:$O,12,FALSE)=0,"",VLOOKUP($A217,'Annex 2 EHV charges'!$D:$O,12,FALSE)),"")</f>
        <v>0.05</v>
      </c>
    </row>
    <row r="218" spans="1:8" x14ac:dyDescent="0.2">
      <c r="A218" s="154">
        <f t="array" ref="A218">IFERROR(INDEX('Annex 2 EHV charges'!$D$11:$D$302, MATCH(0, IF(ISBLANK('Annex 2 EHV charges'!$D$11:$D$302),1, COUNTIF(A$4:$A217, 'Annex 2 EHV charges'!$D$11:$D$302)), 0)),"")</f>
        <v>958</v>
      </c>
      <c r="B218" s="153">
        <f>IF($A218="","",VLOOKUP($A218,'Annex 2 EHV charges'!$D:$O,2,0))</f>
        <v>958</v>
      </c>
      <c r="C218" s="154">
        <f>IF($A218="","",VLOOKUP($A218,'Annex 2 EHV charges'!$D:$O,3,0))</f>
        <v>2200042349748</v>
      </c>
      <c r="D218" s="153" t="str">
        <f>IF($A218="","",VLOOKUP($A218,'Annex 2 EHV charges'!$D:$O,4,0))</f>
        <v>Carloggas Farm</v>
      </c>
      <c r="E218" s="158" t="str">
        <f>IFERROR(IF(VLOOKUP($A218,'Annex 2 EHV charges'!$D:$O,9,FALSE)=0,"",VLOOKUP($A218,'Annex 2 EHV charges'!$D:$O,9,FALSE)),"")</f>
        <v/>
      </c>
      <c r="F218" s="159">
        <f>IFERROR(IF(VLOOKUP($A218,'Annex 2 EHV charges'!$D:$O,10,FALSE)=0,"",VLOOKUP($A218,'Annex 2 EHV charges'!$D:$O,10,FALSE)),"")</f>
        <v>1060.33</v>
      </c>
      <c r="G218" s="160">
        <f>IFERROR(IF(VLOOKUP($A218,'Annex 2 EHV charges'!$D:$O,11,FALSE)=0,"",VLOOKUP($A218,'Annex 2 EHV charges'!$D:$O,11,FALSE)),"")</f>
        <v>0.05</v>
      </c>
      <c r="H218" s="160">
        <f>IFERROR(IF(VLOOKUP($A218,'Annex 2 EHV charges'!$D:$O,12,FALSE)=0,"",VLOOKUP($A218,'Annex 2 EHV charges'!$D:$O,12,FALSE)),"")</f>
        <v>0.05</v>
      </c>
    </row>
    <row r="219" spans="1:8" x14ac:dyDescent="0.2">
      <c r="A219" s="154" t="str">
        <f t="array" ref="A219">IFERROR(INDEX('Annex 2 EHV charges'!$D$11:$D$302, MATCH(0, IF(ISBLANK('Annex 2 EHV charges'!$D$11:$D$302),1, COUNTIF(A$4:$A218, 'Annex 2 EHV charges'!$D$11:$D$302)), 0)),"")</f>
        <v>E7158</v>
      </c>
      <c r="B219" s="153">
        <f>IF($A219="","",VLOOKUP($A219,'Annex 2 EHV charges'!$D:$O,2,0))</f>
        <v>7158</v>
      </c>
      <c r="C219" s="154">
        <f>IF($A219="","",VLOOKUP($A219,'Annex 2 EHV charges'!$D:$O,3,0))</f>
        <v>7158</v>
      </c>
      <c r="D219" s="153" t="str">
        <f>IF($A219="","",VLOOKUP($A219,'Annex 2 EHV charges'!$D:$O,4,0))</f>
        <v>Huntworth</v>
      </c>
      <c r="E219" s="158" t="str">
        <f>IFERROR(IF(VLOOKUP($A219,'Annex 2 EHV charges'!$D:$O,9,FALSE)=0,"",VLOOKUP($A219,'Annex 2 EHV charges'!$D:$O,9,FALSE)),"")</f>
        <v/>
      </c>
      <c r="F219" s="159" t="str">
        <f>IFERROR(IF(VLOOKUP($A219,'Annex 2 EHV charges'!$D:$O,10,FALSE)=0,"",VLOOKUP($A219,'Annex 2 EHV charges'!$D:$O,10,FALSE)),"")</f>
        <v/>
      </c>
      <c r="G219" s="160" t="str">
        <f>IFERROR(IF(VLOOKUP($A219,'Annex 2 EHV charges'!$D:$O,11,FALSE)=0,"",VLOOKUP($A219,'Annex 2 EHV charges'!$D:$O,11,FALSE)),"")</f>
        <v/>
      </c>
      <c r="H219" s="160" t="str">
        <f>IFERROR(IF(VLOOKUP($A219,'Annex 2 EHV charges'!$D:$O,12,FALSE)=0,"",VLOOKUP($A219,'Annex 2 EHV charges'!$D:$O,12,FALSE)),"")</f>
        <v/>
      </c>
    </row>
    <row r="220" spans="1:8" x14ac:dyDescent="0.2">
      <c r="A220" s="154" t="str">
        <f t="array" ref="A220">IFERROR(INDEX('Annex 2 EHV charges'!$D$11:$D$302, MATCH(0, IF(ISBLANK('Annex 2 EHV charges'!$D$11:$D$302),1, COUNTIF(A$4:$A219, 'Annex 2 EHV charges'!$D$11:$D$302)), 0)),"")</f>
        <v>E7320</v>
      </c>
      <c r="B220" s="153">
        <f>IF($A220="","",VLOOKUP($A220,'Annex 2 EHV charges'!$D:$O,2,0))</f>
        <v>7320</v>
      </c>
      <c r="C220" s="154">
        <f>IF($A220="","",VLOOKUP($A220,'Annex 2 EHV charges'!$D:$O,3,0))</f>
        <v>7320</v>
      </c>
      <c r="D220" s="153" t="str">
        <f>IF($A220="","",VLOOKUP($A220,'Annex 2 EHV charges'!$D:$O,4,0))</f>
        <v>Water Lane B</v>
      </c>
      <c r="E220" s="158">
        <f>IFERROR(IF(VLOOKUP($A220,'Annex 2 EHV charges'!$D:$O,9,FALSE)=0,"",VLOOKUP($A220,'Annex 2 EHV charges'!$D:$O,9,FALSE)),"")</f>
        <v>-3.0659999999999998</v>
      </c>
      <c r="F220" s="159">
        <f>IFERROR(IF(VLOOKUP($A220,'Annex 2 EHV charges'!$D:$O,10,FALSE)=0,"",VLOOKUP($A220,'Annex 2 EHV charges'!$D:$O,10,FALSE)),"")</f>
        <v>1234.94</v>
      </c>
      <c r="G220" s="160">
        <f>IFERROR(IF(VLOOKUP($A220,'Annex 2 EHV charges'!$D:$O,11,FALSE)=0,"",VLOOKUP($A220,'Annex 2 EHV charges'!$D:$O,11,FALSE)),"")</f>
        <v>0.05</v>
      </c>
      <c r="H220" s="160">
        <f>IFERROR(IF(VLOOKUP($A220,'Annex 2 EHV charges'!$D:$O,12,FALSE)=0,"",VLOOKUP($A220,'Annex 2 EHV charges'!$D:$O,12,FALSE)),"")</f>
        <v>0.05</v>
      </c>
    </row>
    <row r="221" spans="1:8" x14ac:dyDescent="0.2">
      <c r="A221" s="154">
        <f t="array" ref="A221">IFERROR(INDEX('Annex 2 EHV charges'!$D$11:$D$302, MATCH(0, IF(ISBLANK('Annex 2 EHV charges'!$D$11:$D$302),1, COUNTIF(A$4:$A220, 'Annex 2 EHV charges'!$D$11:$D$302)), 0)),"")</f>
        <v>427</v>
      </c>
      <c r="B221" s="153">
        <f>IF($A221="","",VLOOKUP($A221,'Annex 2 EHV charges'!$D:$O,2,0))</f>
        <v>427</v>
      </c>
      <c r="C221" s="154">
        <f>IF($A221="","",VLOOKUP($A221,'Annex 2 EHV charges'!$D:$O,3,0))</f>
        <v>2200042573488</v>
      </c>
      <c r="D221" s="153" t="str">
        <f>IF($A221="","",VLOOKUP($A221,'Annex 2 EHV charges'!$D:$O,4,0))</f>
        <v>Pylle PV Site 1</v>
      </c>
      <c r="E221" s="158" t="str">
        <f>IFERROR(IF(VLOOKUP($A221,'Annex 2 EHV charges'!$D:$O,9,FALSE)=0,"",VLOOKUP($A221,'Annex 2 EHV charges'!$D:$O,9,FALSE)),"")</f>
        <v/>
      </c>
      <c r="F221" s="159">
        <f>IFERROR(IF(VLOOKUP($A221,'Annex 2 EHV charges'!$D:$O,10,FALSE)=0,"",VLOOKUP($A221,'Annex 2 EHV charges'!$D:$O,10,FALSE)),"")</f>
        <v>233.71</v>
      </c>
      <c r="G221" s="160">
        <f>IFERROR(IF(VLOOKUP($A221,'Annex 2 EHV charges'!$D:$O,11,FALSE)=0,"",VLOOKUP($A221,'Annex 2 EHV charges'!$D:$O,11,FALSE)),"")</f>
        <v>0.05</v>
      </c>
      <c r="H221" s="160">
        <f>IFERROR(IF(VLOOKUP($A221,'Annex 2 EHV charges'!$D:$O,12,FALSE)=0,"",VLOOKUP($A221,'Annex 2 EHV charges'!$D:$O,12,FALSE)),"")</f>
        <v>0.05</v>
      </c>
    </row>
    <row r="222" spans="1:8" x14ac:dyDescent="0.2">
      <c r="A222" s="154">
        <f t="array" ref="A222">IFERROR(INDEX('Annex 2 EHV charges'!$D$11:$D$302, MATCH(0, IF(ISBLANK('Annex 2 EHV charges'!$D$11:$D$302),1, COUNTIF(A$4:$A221, 'Annex 2 EHV charges'!$D$11:$D$302)), 0)),"")</f>
        <v>445</v>
      </c>
      <c r="B222" s="153">
        <f>IF($A222="","",VLOOKUP($A222,'Annex 2 EHV charges'!$D:$O,2,0))</f>
        <v>445</v>
      </c>
      <c r="C222" s="154">
        <f>IF($A222="","",VLOOKUP($A222,'Annex 2 EHV charges'!$D:$O,3,0))</f>
        <v>2200042573502</v>
      </c>
      <c r="D222" s="153" t="str">
        <f>IF($A222="","",VLOOKUP($A222,'Annex 2 EHV charges'!$D:$O,4,0))</f>
        <v>Pylle PV Site 2</v>
      </c>
      <c r="E222" s="158" t="str">
        <f>IFERROR(IF(VLOOKUP($A222,'Annex 2 EHV charges'!$D:$O,9,FALSE)=0,"",VLOOKUP($A222,'Annex 2 EHV charges'!$D:$O,9,FALSE)),"")</f>
        <v/>
      </c>
      <c r="F222" s="159">
        <f>IFERROR(IF(VLOOKUP($A222,'Annex 2 EHV charges'!$D:$O,10,FALSE)=0,"",VLOOKUP($A222,'Annex 2 EHV charges'!$D:$O,10,FALSE)),"")</f>
        <v>233.71</v>
      </c>
      <c r="G222" s="160">
        <f>IFERROR(IF(VLOOKUP($A222,'Annex 2 EHV charges'!$D:$O,11,FALSE)=0,"",VLOOKUP($A222,'Annex 2 EHV charges'!$D:$O,11,FALSE)),"")</f>
        <v>0.05</v>
      </c>
      <c r="H222" s="160">
        <f>IFERROR(IF(VLOOKUP($A222,'Annex 2 EHV charges'!$D:$O,12,FALSE)=0,"",VLOOKUP($A222,'Annex 2 EHV charges'!$D:$O,12,FALSE)),"")</f>
        <v>0.05</v>
      </c>
    </row>
    <row r="223" spans="1:8" x14ac:dyDescent="0.2">
      <c r="A223" s="154" t="str">
        <f t="array" ref="A223">IFERROR(INDEX('Annex 2 EHV charges'!$D$11:$D$302, MATCH(0, IF(ISBLANK('Annex 2 EHV charges'!$D$11:$D$302),1, COUNTIF(A$4:$A222, 'Annex 2 EHV charges'!$D$11:$D$302)), 0)),"")</f>
        <v>New Export 1</v>
      </c>
      <c r="B223" s="153" t="str">
        <f>IF($A223="","",VLOOKUP($A223,'Annex 2 EHV charges'!$D:$O,2,0))</f>
        <v>New Export 1</v>
      </c>
      <c r="C223" s="154" t="str">
        <f>IF($A223="","",VLOOKUP($A223,'Annex 2 EHV charges'!$D:$O,3,0))</f>
        <v>New Export 1</v>
      </c>
      <c r="D223" s="153" t="str">
        <f>IF($A223="","",VLOOKUP($A223,'Annex 2 EHV charges'!$D:$O,4,0))</f>
        <v>Credacott (CEDAR)</v>
      </c>
      <c r="E223" s="158" t="str">
        <f>IFERROR(IF(VLOOKUP($A223,'Annex 2 EHV charges'!$D:$O,9,FALSE)=0,"",VLOOKUP($A223,'Annex 2 EHV charges'!$D:$O,9,FALSE)),"")</f>
        <v/>
      </c>
      <c r="F223" s="159">
        <f>IFERROR(IF(VLOOKUP($A223,'Annex 2 EHV charges'!$D:$O,10,FALSE)=0,"",VLOOKUP($A223,'Annex 2 EHV charges'!$D:$O,10,FALSE)),"")</f>
        <v>1030.6600000000001</v>
      </c>
      <c r="G223" s="160">
        <f>IFERROR(IF(VLOOKUP($A223,'Annex 2 EHV charges'!$D:$O,11,FALSE)=0,"",VLOOKUP($A223,'Annex 2 EHV charges'!$D:$O,11,FALSE)),"")</f>
        <v>0.05</v>
      </c>
      <c r="H223" s="160">
        <f>IFERROR(IF(VLOOKUP($A223,'Annex 2 EHV charges'!$D:$O,12,FALSE)=0,"",VLOOKUP($A223,'Annex 2 EHV charges'!$D:$O,12,FALSE)),"")</f>
        <v>0.05</v>
      </c>
    </row>
    <row r="224" spans="1:8" x14ac:dyDescent="0.2">
      <c r="A224" s="154" t="str">
        <f t="array" ref="A224">IFERROR(INDEX('Annex 2 EHV charges'!$D$11:$D$302, MATCH(0, IF(ISBLANK('Annex 2 EHV charges'!$D$11:$D$302),1, COUNTIF(A$4:$A223, 'Annex 2 EHV charges'!$D$11:$D$302)), 0)),"")</f>
        <v>New Export 2</v>
      </c>
      <c r="B224" s="153" t="str">
        <f>IF($A224="","",VLOOKUP($A224,'Annex 2 EHV charges'!$D:$O,2,0))</f>
        <v>New Export 2</v>
      </c>
      <c r="C224" s="154" t="str">
        <f>IF($A224="","",VLOOKUP($A224,'Annex 2 EHV charges'!$D:$O,3,0))</f>
        <v>New Export 2</v>
      </c>
      <c r="D224" s="153" t="str">
        <f>IF($A224="","",VLOOKUP($A224,'Annex 2 EHV charges'!$D:$O,4,0))</f>
        <v>Marlands Field</v>
      </c>
      <c r="E224" s="158" t="str">
        <f>IFERROR(IF(VLOOKUP($A224,'Annex 2 EHV charges'!$D:$O,9,FALSE)=0,"",VLOOKUP($A224,'Annex 2 EHV charges'!$D:$O,9,FALSE)),"")</f>
        <v/>
      </c>
      <c r="F224" s="159">
        <f>IFERROR(IF(VLOOKUP($A224,'Annex 2 EHV charges'!$D:$O,10,FALSE)=0,"",VLOOKUP($A224,'Annex 2 EHV charges'!$D:$O,10,FALSE)),"")</f>
        <v>964.28</v>
      </c>
      <c r="G224" s="160">
        <f>IFERROR(IF(VLOOKUP($A224,'Annex 2 EHV charges'!$D:$O,11,FALSE)=0,"",VLOOKUP($A224,'Annex 2 EHV charges'!$D:$O,11,FALSE)),"")</f>
        <v>0.05</v>
      </c>
      <c r="H224" s="160">
        <f>IFERROR(IF(VLOOKUP($A224,'Annex 2 EHV charges'!$D:$O,12,FALSE)=0,"",VLOOKUP($A224,'Annex 2 EHV charges'!$D:$O,12,FALSE)),"")</f>
        <v>0.05</v>
      </c>
    </row>
    <row r="225" spans="1:8" x14ac:dyDescent="0.2">
      <c r="A225" s="154" t="str">
        <f t="array" ref="A225">IFERROR(INDEX('Annex 2 EHV charges'!$D$11:$D$302, MATCH(0, IF(ISBLANK('Annex 2 EHV charges'!$D$11:$D$302),1, COUNTIF(A$4:$A224, 'Annex 2 EHV charges'!$D$11:$D$302)), 0)),"")</f>
        <v>New Export 3</v>
      </c>
      <c r="B225" s="153" t="str">
        <f>IF($A225="","",VLOOKUP($A225,'Annex 2 EHV charges'!$D:$O,2,0))</f>
        <v>New Export 3</v>
      </c>
      <c r="C225" s="154" t="str">
        <f>IF($A225="","",VLOOKUP($A225,'Annex 2 EHV charges'!$D:$O,3,0))</f>
        <v>New Export 3</v>
      </c>
      <c r="D225" s="153" t="str">
        <f>IF($A225="","",VLOOKUP($A225,'Annex 2 EHV charges'!$D:$O,4,0))</f>
        <v>Shepherds Farm</v>
      </c>
      <c r="E225" s="158" t="str">
        <f>IFERROR(IF(VLOOKUP($A225,'Annex 2 EHV charges'!$D:$O,9,FALSE)=0,"",VLOOKUP($A225,'Annex 2 EHV charges'!$D:$O,9,FALSE)),"")</f>
        <v/>
      </c>
      <c r="F225" s="159">
        <f>IFERROR(IF(VLOOKUP($A225,'Annex 2 EHV charges'!$D:$O,10,FALSE)=0,"",VLOOKUP($A225,'Annex 2 EHV charges'!$D:$O,10,FALSE)),"")</f>
        <v>742.85</v>
      </c>
      <c r="G225" s="160">
        <f>IFERROR(IF(VLOOKUP($A225,'Annex 2 EHV charges'!$D:$O,11,FALSE)=0,"",VLOOKUP($A225,'Annex 2 EHV charges'!$D:$O,11,FALSE)),"")</f>
        <v>0.05</v>
      </c>
      <c r="H225" s="160">
        <f>IFERROR(IF(VLOOKUP($A225,'Annex 2 EHV charges'!$D:$O,12,FALSE)=0,"",VLOOKUP($A225,'Annex 2 EHV charges'!$D:$O,12,FALSE)),"")</f>
        <v>0.05</v>
      </c>
    </row>
    <row r="226" spans="1:8" x14ac:dyDescent="0.2">
      <c r="A226" s="154" t="str">
        <f t="array" ref="A226">IFERROR(INDEX('Annex 2 EHV charges'!$D$11:$D$302, MATCH(0, IF(ISBLANK('Annex 2 EHV charges'!$D$11:$D$302),1, COUNTIF(A$4:$A225, 'Annex 2 EHV charges'!$D$11:$D$302)), 0)),"")</f>
        <v>New Export 4</v>
      </c>
      <c r="B226" s="153" t="str">
        <f>IF($A226="","",VLOOKUP($A226,'Annex 2 EHV charges'!$D:$O,2,0))</f>
        <v>New Export 4</v>
      </c>
      <c r="C226" s="154" t="str">
        <f>IF($A226="","",VLOOKUP($A226,'Annex 2 EHV charges'!$D:$O,3,0))</f>
        <v>New Export 4</v>
      </c>
      <c r="D226" s="153" t="str">
        <f>IF($A226="","",VLOOKUP($A226,'Annex 2 EHV charges'!$D:$O,4,0))</f>
        <v>Trendeal Solar Park</v>
      </c>
      <c r="E226" s="158" t="str">
        <f>IFERROR(IF(VLOOKUP($A226,'Annex 2 EHV charges'!$D:$O,9,FALSE)=0,"",VLOOKUP($A226,'Annex 2 EHV charges'!$D:$O,9,FALSE)),"")</f>
        <v/>
      </c>
      <c r="F226" s="159">
        <f>IFERROR(IF(VLOOKUP($A226,'Annex 2 EHV charges'!$D:$O,10,FALSE)=0,"",VLOOKUP($A226,'Annex 2 EHV charges'!$D:$O,10,FALSE)),"")</f>
        <v>2460.73</v>
      </c>
      <c r="G226" s="160">
        <f>IFERROR(IF(VLOOKUP($A226,'Annex 2 EHV charges'!$D:$O,11,FALSE)=0,"",VLOOKUP($A226,'Annex 2 EHV charges'!$D:$O,11,FALSE)),"")</f>
        <v>0.05</v>
      </c>
      <c r="H226" s="160">
        <f>IFERROR(IF(VLOOKUP($A226,'Annex 2 EHV charges'!$D:$O,12,FALSE)=0,"",VLOOKUP($A226,'Annex 2 EHV charges'!$D:$O,12,FALSE)),"")</f>
        <v>0.05</v>
      </c>
    </row>
    <row r="227" spans="1:8" x14ac:dyDescent="0.2">
      <c r="A227" s="154" t="str">
        <f t="array" ref="A227">IFERROR(INDEX('Annex 2 EHV charges'!$D$11:$D$302, MATCH(0, IF(ISBLANK('Annex 2 EHV charges'!$D$11:$D$302),1, COUNTIF(A$4:$A226, 'Annex 2 EHV charges'!$D$11:$D$302)), 0)),"")</f>
        <v>New Export 5</v>
      </c>
      <c r="B227" s="153" t="str">
        <f>IF($A227="","",VLOOKUP($A227,'Annex 2 EHV charges'!$D:$O,2,0))</f>
        <v>New Export 5</v>
      </c>
      <c r="C227" s="154" t="str">
        <f>IF($A227="","",VLOOKUP($A227,'Annex 2 EHV charges'!$D:$O,3,0))</f>
        <v>New Export 5</v>
      </c>
      <c r="D227" s="153" t="str">
        <f>IF($A227="","",VLOOKUP($A227,'Annex 2 EHV charges'!$D:$O,4,0))</f>
        <v>Appletree Farm</v>
      </c>
      <c r="E227" s="158" t="str">
        <f>IFERROR(IF(VLOOKUP($A227,'Annex 2 EHV charges'!$D:$O,9,FALSE)=0,"",VLOOKUP($A227,'Annex 2 EHV charges'!$D:$O,9,FALSE)),"")</f>
        <v/>
      </c>
      <c r="F227" s="159">
        <f>IFERROR(IF(VLOOKUP($A227,'Annex 2 EHV charges'!$D:$O,10,FALSE)=0,"",VLOOKUP($A227,'Annex 2 EHV charges'!$D:$O,10,FALSE)),"")</f>
        <v>757.92</v>
      </c>
      <c r="G227" s="160">
        <f>IFERROR(IF(VLOOKUP($A227,'Annex 2 EHV charges'!$D:$O,11,FALSE)=0,"",VLOOKUP($A227,'Annex 2 EHV charges'!$D:$O,11,FALSE)),"")</f>
        <v>0.05</v>
      </c>
      <c r="H227" s="160">
        <f>IFERROR(IF(VLOOKUP($A227,'Annex 2 EHV charges'!$D:$O,12,FALSE)=0,"",VLOOKUP($A227,'Annex 2 EHV charges'!$D:$O,12,FALSE)),"")</f>
        <v>0.05</v>
      </c>
    </row>
    <row r="228" spans="1:8" x14ac:dyDescent="0.2">
      <c r="A228" s="154" t="str">
        <f t="array" ref="A228">IFERROR(INDEX('Annex 2 EHV charges'!$D$11:$D$302, MATCH(0, IF(ISBLANK('Annex 2 EHV charges'!$D$11:$D$302),1, COUNTIF(A$4:$A227, 'Annex 2 EHV charges'!$D$11:$D$302)), 0)),"")</f>
        <v>New Export 6</v>
      </c>
      <c r="B228" s="153" t="str">
        <f>IF($A228="","",VLOOKUP($A228,'Annex 2 EHV charges'!$D:$O,2,0))</f>
        <v>New Export 6</v>
      </c>
      <c r="C228" s="154" t="str">
        <f>IF($A228="","",VLOOKUP($A228,'Annex 2 EHV charges'!$D:$O,3,0))</f>
        <v>New Export 6</v>
      </c>
      <c r="D228" s="153" t="str">
        <f>IF($A228="","",VLOOKUP($A228,'Annex 2 EHV charges'!$D:$O,4,0))</f>
        <v>Higher Humber Farm</v>
      </c>
      <c r="E228" s="158" t="str">
        <f>IFERROR(IF(VLOOKUP($A228,'Annex 2 EHV charges'!$D:$O,9,FALSE)=0,"",VLOOKUP($A228,'Annex 2 EHV charges'!$D:$O,9,FALSE)),"")</f>
        <v/>
      </c>
      <c r="F228" s="159">
        <f>IFERROR(IF(VLOOKUP($A228,'Annex 2 EHV charges'!$D:$O,10,FALSE)=0,"",VLOOKUP($A228,'Annex 2 EHV charges'!$D:$O,10,FALSE)),"")</f>
        <v>419.24</v>
      </c>
      <c r="G228" s="160">
        <f>IFERROR(IF(VLOOKUP($A228,'Annex 2 EHV charges'!$D:$O,11,FALSE)=0,"",VLOOKUP($A228,'Annex 2 EHV charges'!$D:$O,11,FALSE)),"")</f>
        <v>0.05</v>
      </c>
      <c r="H228" s="160">
        <f>IFERROR(IF(VLOOKUP($A228,'Annex 2 EHV charges'!$D:$O,12,FALSE)=0,"",VLOOKUP($A228,'Annex 2 EHV charges'!$D:$O,12,FALSE)),"")</f>
        <v>0.05</v>
      </c>
    </row>
    <row r="229" spans="1:8" x14ac:dyDescent="0.2">
      <c r="A229" s="154" t="str">
        <f t="array" ref="A229">IFERROR(INDEX('Annex 2 EHV charges'!$D$11:$D$302, MATCH(0, IF(ISBLANK('Annex 2 EHV charges'!$D$11:$D$302),1, COUNTIF(A$4:$A228, 'Annex 2 EHV charges'!$D$11:$D$302)), 0)),"")</f>
        <v>New Export 7</v>
      </c>
      <c r="B229" s="153" t="str">
        <f>IF($A229="","",VLOOKUP($A229,'Annex 2 EHV charges'!$D:$O,2,0))</f>
        <v>New Export 7</v>
      </c>
      <c r="C229" s="154" t="str">
        <f>IF($A229="","",VLOOKUP($A229,'Annex 2 EHV charges'!$D:$O,3,0))</f>
        <v>New Export 7</v>
      </c>
      <c r="D229" s="153" t="str">
        <f>IF($A229="","",VLOOKUP($A229,'Annex 2 EHV charges'!$D:$O,4,0))</f>
        <v>Lodge Farm</v>
      </c>
      <c r="E229" s="158" t="str">
        <f>IFERROR(IF(VLOOKUP($A229,'Annex 2 EHV charges'!$D:$O,9,FALSE)=0,"",VLOOKUP($A229,'Annex 2 EHV charges'!$D:$O,9,FALSE)),"")</f>
        <v/>
      </c>
      <c r="F229" s="159">
        <f>IFERROR(IF(VLOOKUP($A229,'Annex 2 EHV charges'!$D:$O,10,FALSE)=0,"",VLOOKUP($A229,'Annex 2 EHV charges'!$D:$O,10,FALSE)),"")</f>
        <v>2132.12</v>
      </c>
      <c r="G229" s="160">
        <f>IFERROR(IF(VLOOKUP($A229,'Annex 2 EHV charges'!$D:$O,11,FALSE)=0,"",VLOOKUP($A229,'Annex 2 EHV charges'!$D:$O,11,FALSE)),"")</f>
        <v>0.05</v>
      </c>
      <c r="H229" s="160">
        <f>IFERROR(IF(VLOOKUP($A229,'Annex 2 EHV charges'!$D:$O,12,FALSE)=0,"",VLOOKUP($A229,'Annex 2 EHV charges'!$D:$O,12,FALSE)),"")</f>
        <v>0.05</v>
      </c>
    </row>
    <row r="230" spans="1:8" x14ac:dyDescent="0.2">
      <c r="A230" s="154" t="str">
        <f t="array" ref="A230">IFERROR(INDEX('Annex 2 EHV charges'!$D$11:$D$302, MATCH(0, IF(ISBLANK('Annex 2 EHV charges'!$D$11:$D$302),1, COUNTIF(A$4:$A229, 'Annex 2 EHV charges'!$D$11:$D$302)), 0)),"")</f>
        <v>New Export 8</v>
      </c>
      <c r="B230" s="153" t="str">
        <f>IF($A230="","",VLOOKUP($A230,'Annex 2 EHV charges'!$D:$O,2,0))</f>
        <v>New Export 8</v>
      </c>
      <c r="C230" s="154" t="str">
        <f>IF($A230="","",VLOOKUP($A230,'Annex 2 EHV charges'!$D:$O,3,0))</f>
        <v>New Export 8</v>
      </c>
      <c r="D230" s="153" t="str">
        <f>IF($A230="","",VLOOKUP($A230,'Annex 2 EHV charges'!$D:$O,4,0))</f>
        <v>Old Stone Farm</v>
      </c>
      <c r="E230" s="158" t="str">
        <f>IFERROR(IF(VLOOKUP($A230,'Annex 2 EHV charges'!$D:$O,9,FALSE)=0,"",VLOOKUP($A230,'Annex 2 EHV charges'!$D:$O,9,FALSE)),"")</f>
        <v/>
      </c>
      <c r="F230" s="159">
        <f>IFERROR(IF(VLOOKUP($A230,'Annex 2 EHV charges'!$D:$O,10,FALSE)=0,"",VLOOKUP($A230,'Annex 2 EHV charges'!$D:$O,10,FALSE)),"")</f>
        <v>452.68</v>
      </c>
      <c r="G230" s="160">
        <f>IFERROR(IF(VLOOKUP($A230,'Annex 2 EHV charges'!$D:$O,11,FALSE)=0,"",VLOOKUP($A230,'Annex 2 EHV charges'!$D:$O,11,FALSE)),"")</f>
        <v>0.05</v>
      </c>
      <c r="H230" s="160">
        <f>IFERROR(IF(VLOOKUP($A230,'Annex 2 EHV charges'!$D:$O,12,FALSE)=0,"",VLOOKUP($A230,'Annex 2 EHV charges'!$D:$O,12,FALSE)),"")</f>
        <v>0.05</v>
      </c>
    </row>
    <row r="231" spans="1:8" x14ac:dyDescent="0.2">
      <c r="A231" s="154" t="str">
        <f t="array" ref="A231">IFERROR(INDEX('Annex 2 EHV charges'!$D$11:$D$302, MATCH(0, IF(ISBLANK('Annex 2 EHV charges'!$D$11:$D$302),1, COUNTIF(A$4:$A230, 'Annex 2 EHV charges'!$D$11:$D$302)), 0)),"")</f>
        <v>New Export 9</v>
      </c>
      <c r="B231" s="153" t="str">
        <f>IF($A231="","",VLOOKUP($A231,'Annex 2 EHV charges'!$D:$O,2,0))</f>
        <v>New Export 9</v>
      </c>
      <c r="C231" s="154" t="str">
        <f>IF($A231="","",VLOOKUP($A231,'Annex 2 EHV charges'!$D:$O,3,0))</f>
        <v>New Export 9</v>
      </c>
      <c r="D231" s="153" t="str">
        <f>IF($A231="","",VLOOKUP($A231,'Annex 2 EHV charges'!$D:$O,4,0))</f>
        <v>Place Barton Farm</v>
      </c>
      <c r="E231" s="158" t="str">
        <f>IFERROR(IF(VLOOKUP($A231,'Annex 2 EHV charges'!$D:$O,9,FALSE)=0,"",VLOOKUP($A231,'Annex 2 EHV charges'!$D:$O,9,FALSE)),"")</f>
        <v/>
      </c>
      <c r="F231" s="159">
        <f>IFERROR(IF(VLOOKUP($A231,'Annex 2 EHV charges'!$D:$O,10,FALSE)=0,"",VLOOKUP($A231,'Annex 2 EHV charges'!$D:$O,10,FALSE)),"")</f>
        <v>445.63</v>
      </c>
      <c r="G231" s="160">
        <f>IFERROR(IF(VLOOKUP($A231,'Annex 2 EHV charges'!$D:$O,11,FALSE)=0,"",VLOOKUP($A231,'Annex 2 EHV charges'!$D:$O,11,FALSE)),"")</f>
        <v>0.05</v>
      </c>
      <c r="H231" s="160">
        <f>IFERROR(IF(VLOOKUP($A231,'Annex 2 EHV charges'!$D:$O,12,FALSE)=0,"",VLOOKUP($A231,'Annex 2 EHV charges'!$D:$O,12,FALSE)),"")</f>
        <v>0.05</v>
      </c>
    </row>
    <row r="232" spans="1:8" x14ac:dyDescent="0.2">
      <c r="A232" s="154" t="str">
        <f t="array" ref="A232">IFERROR(INDEX('Annex 2 EHV charges'!$D$11:$D$302, MATCH(0, IF(ISBLANK('Annex 2 EHV charges'!$D$11:$D$302),1, COUNTIF(A$4:$A231, 'Annex 2 EHV charges'!$D$11:$D$302)), 0)),"")</f>
        <v>New Export 10</v>
      </c>
      <c r="B232" s="153" t="str">
        <f>IF($A232="","",VLOOKUP($A232,'Annex 2 EHV charges'!$D:$O,2,0))</f>
        <v>New Export 10</v>
      </c>
      <c r="C232" s="154" t="str">
        <f>IF($A232="","",VLOOKUP($A232,'Annex 2 EHV charges'!$D:$O,3,0))</f>
        <v>New Export 10</v>
      </c>
      <c r="D232" s="153" t="str">
        <f>IF($A232="","",VLOOKUP($A232,'Annex 2 EHV charges'!$D:$O,4,0))</f>
        <v>Yelland</v>
      </c>
      <c r="E232" s="158">
        <f>IFERROR(IF(VLOOKUP($A232,'Annex 2 EHV charges'!$D:$O,9,FALSE)=0,"",VLOOKUP($A232,'Annex 2 EHV charges'!$D:$O,9,FALSE)),"")</f>
        <v>-1.1919999999999999</v>
      </c>
      <c r="F232" s="159">
        <f>IFERROR(IF(VLOOKUP($A232,'Annex 2 EHV charges'!$D:$O,10,FALSE)=0,"",VLOOKUP($A232,'Annex 2 EHV charges'!$D:$O,10,FALSE)),"")</f>
        <v>665.79</v>
      </c>
      <c r="G232" s="160">
        <f>IFERROR(IF(VLOOKUP($A232,'Annex 2 EHV charges'!$D:$O,11,FALSE)=0,"",VLOOKUP($A232,'Annex 2 EHV charges'!$D:$O,11,FALSE)),"")</f>
        <v>0.05</v>
      </c>
      <c r="H232" s="160">
        <f>IFERROR(IF(VLOOKUP($A232,'Annex 2 EHV charges'!$D:$O,12,FALSE)=0,"",VLOOKUP($A232,'Annex 2 EHV charges'!$D:$O,12,FALSE)),"")</f>
        <v>0.05</v>
      </c>
    </row>
    <row r="233" spans="1:8" x14ac:dyDescent="0.2">
      <c r="A233" s="154" t="str">
        <f t="array" ref="A233">IFERROR(INDEX('Annex 2 EHV charges'!$D$11:$D$302, MATCH(0, IF(ISBLANK('Annex 2 EHV charges'!$D$11:$D$302),1, COUNTIF(A$4:$A232, 'Annex 2 EHV charges'!$D$11:$D$302)), 0)),"")</f>
        <v>New Export 11</v>
      </c>
      <c r="B233" s="153" t="str">
        <f>IF($A233="","",VLOOKUP($A233,'Annex 2 EHV charges'!$D:$O,2,0))</f>
        <v>New Export 11</v>
      </c>
      <c r="C233" s="154" t="str">
        <f>IF($A233="","",VLOOKUP($A233,'Annex 2 EHV charges'!$D:$O,3,0))</f>
        <v>New Export 11</v>
      </c>
      <c r="D233" s="153" t="str">
        <f>IF($A233="","",VLOOKUP($A233,'Annex 2 EHV charges'!$D:$O,4,0))</f>
        <v>Cattedown</v>
      </c>
      <c r="E233" s="158">
        <f>IFERROR(IF(VLOOKUP($A233,'Annex 2 EHV charges'!$D:$O,9,FALSE)=0,"",VLOOKUP($A233,'Annex 2 EHV charges'!$D:$O,9,FALSE)),"")</f>
        <v>-1.0740000000000001</v>
      </c>
      <c r="F233" s="159">
        <f>IFERROR(IF(VLOOKUP($A233,'Annex 2 EHV charges'!$D:$O,10,FALSE)=0,"",VLOOKUP($A233,'Annex 2 EHV charges'!$D:$O,10,FALSE)),"")</f>
        <v>803.63</v>
      </c>
      <c r="G233" s="160">
        <f>IFERROR(IF(VLOOKUP($A233,'Annex 2 EHV charges'!$D:$O,11,FALSE)=0,"",VLOOKUP($A233,'Annex 2 EHV charges'!$D:$O,11,FALSE)),"")</f>
        <v>0.05</v>
      </c>
      <c r="H233" s="160">
        <f>IFERROR(IF(VLOOKUP($A233,'Annex 2 EHV charges'!$D:$O,12,FALSE)=0,"",VLOOKUP($A233,'Annex 2 EHV charges'!$D:$O,12,FALSE)),"")</f>
        <v>0.05</v>
      </c>
    </row>
    <row r="234" spans="1:8" x14ac:dyDescent="0.2">
      <c r="A234" s="154" t="str">
        <f t="array" ref="A234">IFERROR(INDEX('Annex 2 EHV charges'!$D$11:$D$302, MATCH(0, IF(ISBLANK('Annex 2 EHV charges'!$D$11:$D$302),1, COUNTIF(A$4:$A233, 'Annex 2 EHV charges'!$D$11:$D$302)), 0)),"")</f>
        <v>New Export 12</v>
      </c>
      <c r="B234" s="153" t="str">
        <f>IF($A234="","",VLOOKUP($A234,'Annex 2 EHV charges'!$D:$O,2,0))</f>
        <v>New Export 12</v>
      </c>
      <c r="C234" s="154" t="str">
        <f>IF($A234="","",VLOOKUP($A234,'Annex 2 EHV charges'!$D:$O,3,0))</f>
        <v>New Export 12</v>
      </c>
      <c r="D234" s="153" t="str">
        <f>IF($A234="","",VLOOKUP($A234,'Annex 2 EHV charges'!$D:$O,4,0))</f>
        <v>Quartley Farm</v>
      </c>
      <c r="E234" s="158" t="str">
        <f>IFERROR(IF(VLOOKUP($A234,'Annex 2 EHV charges'!$D:$O,9,FALSE)=0,"",VLOOKUP($A234,'Annex 2 EHV charges'!$D:$O,9,FALSE)),"")</f>
        <v/>
      </c>
      <c r="F234" s="159">
        <f>IFERROR(IF(VLOOKUP($A234,'Annex 2 EHV charges'!$D:$O,10,FALSE)=0,"",VLOOKUP($A234,'Annex 2 EHV charges'!$D:$O,10,FALSE)),"")</f>
        <v>422.07</v>
      </c>
      <c r="G234" s="160">
        <f>IFERROR(IF(VLOOKUP($A234,'Annex 2 EHV charges'!$D:$O,11,FALSE)=0,"",VLOOKUP($A234,'Annex 2 EHV charges'!$D:$O,11,FALSE)),"")</f>
        <v>0.05</v>
      </c>
      <c r="H234" s="160">
        <f>IFERROR(IF(VLOOKUP($A234,'Annex 2 EHV charges'!$D:$O,12,FALSE)=0,"",VLOOKUP($A234,'Annex 2 EHV charges'!$D:$O,12,FALSE)),"")</f>
        <v>0.05</v>
      </c>
    </row>
    <row r="235" spans="1:8" x14ac:dyDescent="0.2">
      <c r="A235" s="154" t="str">
        <f t="array" ref="A235">IFERROR(INDEX('Annex 2 EHV charges'!$D$11:$D$302, MATCH(0, IF(ISBLANK('Annex 2 EHV charges'!$D$11:$D$302),1, COUNTIF(A$4:$A234, 'Annex 2 EHV charges'!$D$11:$D$302)), 0)),"")</f>
        <v>New Export 13</v>
      </c>
      <c r="B235" s="153" t="str">
        <f>IF($A235="","",VLOOKUP($A235,'Annex 2 EHV charges'!$D:$O,2,0))</f>
        <v>New Export 13</v>
      </c>
      <c r="C235" s="154" t="str">
        <f>IF($A235="","",VLOOKUP($A235,'Annex 2 EHV charges'!$D:$O,3,0))</f>
        <v>New Export 13</v>
      </c>
      <c r="D235" s="153" t="str">
        <f>IF($A235="","",VLOOKUP($A235,'Annex 2 EHV charges'!$D:$O,4,0))</f>
        <v>Axe View Way PV</v>
      </c>
      <c r="E235" s="158" t="str">
        <f>IFERROR(IF(VLOOKUP($A235,'Annex 2 EHV charges'!$D:$O,9,FALSE)=0,"",VLOOKUP($A235,'Annex 2 EHV charges'!$D:$O,9,FALSE)),"")</f>
        <v/>
      </c>
      <c r="F235" s="159">
        <f>IFERROR(IF(VLOOKUP($A235,'Annex 2 EHV charges'!$D:$O,10,FALSE)=0,"",VLOOKUP($A235,'Annex 2 EHV charges'!$D:$O,10,FALSE)),"")</f>
        <v>426.25</v>
      </c>
      <c r="G235" s="160">
        <f>IFERROR(IF(VLOOKUP($A235,'Annex 2 EHV charges'!$D:$O,11,FALSE)=0,"",VLOOKUP($A235,'Annex 2 EHV charges'!$D:$O,11,FALSE)),"")</f>
        <v>0.05</v>
      </c>
      <c r="H235" s="160">
        <f>IFERROR(IF(VLOOKUP($A235,'Annex 2 EHV charges'!$D:$O,12,FALSE)=0,"",VLOOKUP($A235,'Annex 2 EHV charges'!$D:$O,12,FALSE)),"")</f>
        <v>0.05</v>
      </c>
    </row>
    <row r="236" spans="1:8" x14ac:dyDescent="0.2">
      <c r="A236" s="154" t="str">
        <f t="array" ref="A236">IFERROR(INDEX('Annex 2 EHV charges'!$D$11:$D$302, MATCH(0, IF(ISBLANK('Annex 2 EHV charges'!$D$11:$D$302),1, COUNTIF(A$4:$A235, 'Annex 2 EHV charges'!$D$11:$D$302)), 0)),"")</f>
        <v>New Export 14</v>
      </c>
      <c r="B236" s="153" t="str">
        <f>IF($A236="","",VLOOKUP($A236,'Annex 2 EHV charges'!$D:$O,2,0))</f>
        <v>New Export 14</v>
      </c>
      <c r="C236" s="154" t="str">
        <f>IF($A236="","",VLOOKUP($A236,'Annex 2 EHV charges'!$D:$O,3,0))</f>
        <v>New Export 14</v>
      </c>
      <c r="D236" s="153" t="str">
        <f>IF($A236="","",VLOOKUP($A236,'Annex 2 EHV charges'!$D:$O,4,0))</f>
        <v>Chewton Mendip</v>
      </c>
      <c r="E236" s="158" t="str">
        <f>IFERROR(IF(VLOOKUP($A236,'Annex 2 EHV charges'!$D:$O,9,FALSE)=0,"",VLOOKUP($A236,'Annex 2 EHV charges'!$D:$O,9,FALSE)),"")</f>
        <v/>
      </c>
      <c r="F236" s="159">
        <f>IFERROR(IF(VLOOKUP($A236,'Annex 2 EHV charges'!$D:$O,10,FALSE)=0,"",VLOOKUP($A236,'Annex 2 EHV charges'!$D:$O,10,FALSE)),"")</f>
        <v>1274.47</v>
      </c>
      <c r="G236" s="160">
        <f>IFERROR(IF(VLOOKUP($A236,'Annex 2 EHV charges'!$D:$O,11,FALSE)=0,"",VLOOKUP($A236,'Annex 2 EHV charges'!$D:$O,11,FALSE)),"")</f>
        <v>0.05</v>
      </c>
      <c r="H236" s="160">
        <f>IFERROR(IF(VLOOKUP($A236,'Annex 2 EHV charges'!$D:$O,12,FALSE)=0,"",VLOOKUP($A236,'Annex 2 EHV charges'!$D:$O,12,FALSE)),"")</f>
        <v>0.05</v>
      </c>
    </row>
    <row r="237" spans="1:8" x14ac:dyDescent="0.2">
      <c r="A237" s="154" t="str">
        <f t="array" ref="A237">IFERROR(INDEX('Annex 2 EHV charges'!$D$11:$D$302, MATCH(0, IF(ISBLANK('Annex 2 EHV charges'!$D$11:$D$302),1, COUNTIF(A$4:$A236, 'Annex 2 EHV charges'!$D$11:$D$302)), 0)),"")</f>
        <v>New Export 15</v>
      </c>
      <c r="B237" s="153" t="str">
        <f>IF($A237="","",VLOOKUP($A237,'Annex 2 EHV charges'!$D:$O,2,0))</f>
        <v>New Export 15</v>
      </c>
      <c r="C237" s="154" t="str">
        <f>IF($A237="","",VLOOKUP($A237,'Annex 2 EHV charges'!$D:$O,3,0))</f>
        <v>New Export 15</v>
      </c>
      <c r="D237" s="153" t="str">
        <f>IF($A237="","",VLOOKUP($A237,'Annex 2 EHV charges'!$D:$O,4,0))</f>
        <v>Avonmouth Biogas 2</v>
      </c>
      <c r="E237" s="158">
        <f>IFERROR(IF(VLOOKUP($A237,'Annex 2 EHV charges'!$D:$O,9,FALSE)=0,"",VLOOKUP($A237,'Annex 2 EHV charges'!$D:$O,9,FALSE)),"")</f>
        <v>-1.1140000000000001</v>
      </c>
      <c r="F237" s="159">
        <f>IFERROR(IF(VLOOKUP($A237,'Annex 2 EHV charges'!$D:$O,10,FALSE)=0,"",VLOOKUP($A237,'Annex 2 EHV charges'!$D:$O,10,FALSE)),"")</f>
        <v>725.68</v>
      </c>
      <c r="G237" s="160">
        <f>IFERROR(IF(VLOOKUP($A237,'Annex 2 EHV charges'!$D:$O,11,FALSE)=0,"",VLOOKUP($A237,'Annex 2 EHV charges'!$D:$O,11,FALSE)),"")</f>
        <v>0.05</v>
      </c>
      <c r="H237" s="160">
        <f>IFERROR(IF(VLOOKUP($A237,'Annex 2 EHV charges'!$D:$O,12,FALSE)=0,"",VLOOKUP($A237,'Annex 2 EHV charges'!$D:$O,12,FALSE)),"")</f>
        <v>0.05</v>
      </c>
    </row>
    <row r="238" spans="1:8" x14ac:dyDescent="0.2">
      <c r="A238" s="154" t="str">
        <f t="array" ref="A238">IFERROR(INDEX('Annex 2 EHV charges'!$D$11:$D$302, MATCH(0, IF(ISBLANK('Annex 2 EHV charges'!$D$11:$D$302),1, COUNTIF(A$4:$A237, 'Annex 2 EHV charges'!$D$11:$D$302)), 0)),"")</f>
        <v>New Export 16</v>
      </c>
      <c r="B238" s="153" t="str">
        <f>IF($A238="","",VLOOKUP($A238,'Annex 2 EHV charges'!$D:$O,2,0))</f>
        <v>New Export 16</v>
      </c>
      <c r="C238" s="154" t="str">
        <f>IF($A238="","",VLOOKUP($A238,'Annex 2 EHV charges'!$D:$O,3,0))</f>
        <v>New Export 16</v>
      </c>
      <c r="D238" s="153" t="str">
        <f>IF($A238="","",VLOOKUP($A238,'Annex 2 EHV charges'!$D:$O,4,0))</f>
        <v>Barton Hill Way STOR</v>
      </c>
      <c r="E238" s="158">
        <f>IFERROR(IF(VLOOKUP($A238,'Annex 2 EHV charges'!$D:$O,9,FALSE)=0,"",VLOOKUP($A238,'Annex 2 EHV charges'!$D:$O,9,FALSE)),"")</f>
        <v>-0.57199999999999995</v>
      </c>
      <c r="F238" s="159">
        <f>IFERROR(IF(VLOOKUP($A238,'Annex 2 EHV charges'!$D:$O,10,FALSE)=0,"",VLOOKUP($A238,'Annex 2 EHV charges'!$D:$O,10,FALSE)),"")</f>
        <v>734.73</v>
      </c>
      <c r="G238" s="160">
        <f>IFERROR(IF(VLOOKUP($A238,'Annex 2 EHV charges'!$D:$O,11,FALSE)=0,"",VLOOKUP($A238,'Annex 2 EHV charges'!$D:$O,11,FALSE)),"")</f>
        <v>0.05</v>
      </c>
      <c r="H238" s="160">
        <f>IFERROR(IF(VLOOKUP($A238,'Annex 2 EHV charges'!$D:$O,12,FALSE)=0,"",VLOOKUP($A238,'Annex 2 EHV charges'!$D:$O,12,FALSE)),"")</f>
        <v>0.05</v>
      </c>
    </row>
    <row r="239" spans="1:8" x14ac:dyDescent="0.2">
      <c r="A239" s="154" t="str">
        <f t="array" ref="A239">IFERROR(INDEX('Annex 2 EHV charges'!$D$11:$D$302, MATCH(0, IF(ISBLANK('Annex 2 EHV charges'!$D$11:$D$302),1, COUNTIF(A$4:$A238, 'Annex 2 EHV charges'!$D$11:$D$302)), 0)),"")</f>
        <v>New Export 17</v>
      </c>
      <c r="B239" s="153" t="str">
        <f>IF($A239="","",VLOOKUP($A239,'Annex 2 EHV charges'!$D:$O,2,0))</f>
        <v>New Export 17</v>
      </c>
      <c r="C239" s="154" t="str">
        <f>IF($A239="","",VLOOKUP($A239,'Annex 2 EHV charges'!$D:$O,3,0))</f>
        <v>New Export 17</v>
      </c>
      <c r="D239" s="153" t="str">
        <f>IF($A239="","",VLOOKUP($A239,'Annex 2 EHV charges'!$D:$O,4,0))</f>
        <v>Dunscombe PV</v>
      </c>
      <c r="E239" s="158" t="str">
        <f>IFERROR(IF(VLOOKUP($A239,'Annex 2 EHV charges'!$D:$O,9,FALSE)=0,"",VLOOKUP($A239,'Annex 2 EHV charges'!$D:$O,9,FALSE)),"")</f>
        <v/>
      </c>
      <c r="F239" s="159">
        <f>IFERROR(IF(VLOOKUP($A239,'Annex 2 EHV charges'!$D:$O,10,FALSE)=0,"",VLOOKUP($A239,'Annex 2 EHV charges'!$D:$O,10,FALSE)),"")</f>
        <v>885.23</v>
      </c>
      <c r="G239" s="160">
        <f>IFERROR(IF(VLOOKUP($A239,'Annex 2 EHV charges'!$D:$O,11,FALSE)=0,"",VLOOKUP($A239,'Annex 2 EHV charges'!$D:$O,11,FALSE)),"")</f>
        <v>0.05</v>
      </c>
      <c r="H239" s="160">
        <f>IFERROR(IF(VLOOKUP($A239,'Annex 2 EHV charges'!$D:$O,12,FALSE)=0,"",VLOOKUP($A239,'Annex 2 EHV charges'!$D:$O,12,FALSE)),"")</f>
        <v>0.05</v>
      </c>
    </row>
    <row r="240" spans="1:8" x14ac:dyDescent="0.2">
      <c r="A240" s="154" t="str">
        <f t="array" ref="A240">IFERROR(INDEX('Annex 2 EHV charges'!$D$11:$D$302, MATCH(0, IF(ISBLANK('Annex 2 EHV charges'!$D$11:$D$302),1, COUNTIF(A$4:$A239, 'Annex 2 EHV charges'!$D$11:$D$302)), 0)),"")</f>
        <v>New Export 18</v>
      </c>
      <c r="B240" s="153" t="str">
        <f>IF($A240="","",VLOOKUP($A240,'Annex 2 EHV charges'!$D:$O,2,0))</f>
        <v>New Export 18</v>
      </c>
      <c r="C240" s="154" t="str">
        <f>IF($A240="","",VLOOKUP($A240,'Annex 2 EHV charges'!$D:$O,3,0))</f>
        <v>New Export 18</v>
      </c>
      <c r="D240" s="153" t="str">
        <f>IF($A240="","",VLOOKUP($A240,'Annex 2 EHV charges'!$D:$O,4,0))</f>
        <v>Gashay Farm PV</v>
      </c>
      <c r="E240" s="158" t="str">
        <f>IFERROR(IF(VLOOKUP($A240,'Annex 2 EHV charges'!$D:$O,9,FALSE)=0,"",VLOOKUP($A240,'Annex 2 EHV charges'!$D:$O,9,FALSE)),"")</f>
        <v/>
      </c>
      <c r="F240" s="159">
        <f>IFERROR(IF(VLOOKUP($A240,'Annex 2 EHV charges'!$D:$O,10,FALSE)=0,"",VLOOKUP($A240,'Annex 2 EHV charges'!$D:$O,10,FALSE)),"")</f>
        <v>534.92999999999995</v>
      </c>
      <c r="G240" s="160">
        <f>IFERROR(IF(VLOOKUP($A240,'Annex 2 EHV charges'!$D:$O,11,FALSE)=0,"",VLOOKUP($A240,'Annex 2 EHV charges'!$D:$O,11,FALSE)),"")</f>
        <v>0.05</v>
      </c>
      <c r="H240" s="160">
        <f>IFERROR(IF(VLOOKUP($A240,'Annex 2 EHV charges'!$D:$O,12,FALSE)=0,"",VLOOKUP($A240,'Annex 2 EHV charges'!$D:$O,12,FALSE)),"")</f>
        <v>0.05</v>
      </c>
    </row>
    <row r="241" spans="1:8" x14ac:dyDescent="0.2">
      <c r="A241" s="154" t="str">
        <f t="array" ref="A241">IFERROR(INDEX('Annex 2 EHV charges'!$D$11:$D$302, MATCH(0, IF(ISBLANK('Annex 2 EHV charges'!$D$11:$D$302),1, COUNTIF(A$4:$A240, 'Annex 2 EHV charges'!$D$11:$D$302)), 0)),"")</f>
        <v>New Export 19</v>
      </c>
      <c r="B241" s="153" t="str">
        <f>IF($A241="","",VLOOKUP($A241,'Annex 2 EHV charges'!$D:$O,2,0))</f>
        <v>New Export 19</v>
      </c>
      <c r="C241" s="154" t="str">
        <f>IF($A241="","",VLOOKUP($A241,'Annex 2 EHV charges'!$D:$O,3,0))</f>
        <v>New Export 19</v>
      </c>
      <c r="D241" s="153" t="str">
        <f>IF($A241="","",VLOOKUP($A241,'Annex 2 EHV charges'!$D:$O,4,0))</f>
        <v>Leaze Farm PV</v>
      </c>
      <c r="E241" s="158" t="str">
        <f>IFERROR(IF(VLOOKUP($A241,'Annex 2 EHV charges'!$D:$O,9,FALSE)=0,"",VLOOKUP($A241,'Annex 2 EHV charges'!$D:$O,9,FALSE)),"")</f>
        <v/>
      </c>
      <c r="F241" s="159">
        <f>IFERROR(IF(VLOOKUP($A241,'Annex 2 EHV charges'!$D:$O,10,FALSE)=0,"",VLOOKUP($A241,'Annex 2 EHV charges'!$D:$O,10,FALSE)),"")</f>
        <v>2787.33</v>
      </c>
      <c r="G241" s="160">
        <f>IFERROR(IF(VLOOKUP($A241,'Annex 2 EHV charges'!$D:$O,11,FALSE)=0,"",VLOOKUP($A241,'Annex 2 EHV charges'!$D:$O,11,FALSE)),"")</f>
        <v>0.05</v>
      </c>
      <c r="H241" s="160">
        <f>IFERROR(IF(VLOOKUP($A241,'Annex 2 EHV charges'!$D:$O,12,FALSE)=0,"",VLOOKUP($A241,'Annex 2 EHV charges'!$D:$O,12,FALSE)),"")</f>
        <v>0.05</v>
      </c>
    </row>
    <row r="242" spans="1:8" x14ac:dyDescent="0.2">
      <c r="A242" s="154" t="str">
        <f t="array" ref="A242">IFERROR(INDEX('Annex 2 EHV charges'!$D$11:$D$302, MATCH(0, IF(ISBLANK('Annex 2 EHV charges'!$D$11:$D$302),1, COUNTIF(A$4:$A241, 'Annex 2 EHV charges'!$D$11:$D$302)), 0)),"")</f>
        <v>New Export 20</v>
      </c>
      <c r="B242" s="153" t="str">
        <f>IF($A242="","",VLOOKUP($A242,'Annex 2 EHV charges'!$D:$O,2,0))</f>
        <v>New Export 20</v>
      </c>
      <c r="C242" s="154" t="str">
        <f>IF($A242="","",VLOOKUP($A242,'Annex 2 EHV charges'!$D:$O,3,0))</f>
        <v>New Export 20</v>
      </c>
      <c r="D242" s="153" t="str">
        <f>IF($A242="","",VLOOKUP($A242,'Annex 2 EHV charges'!$D:$O,4,0))</f>
        <v>Old Green Wind Farm</v>
      </c>
      <c r="E242" s="158" t="str">
        <f>IFERROR(IF(VLOOKUP($A242,'Annex 2 EHV charges'!$D:$O,9,FALSE)=0,"",VLOOKUP($A242,'Annex 2 EHV charges'!$D:$O,9,FALSE)),"")</f>
        <v/>
      </c>
      <c r="F242" s="159">
        <f>IFERROR(IF(VLOOKUP($A242,'Annex 2 EHV charges'!$D:$O,10,FALSE)=0,"",VLOOKUP($A242,'Annex 2 EHV charges'!$D:$O,10,FALSE)),"")</f>
        <v>1837.01</v>
      </c>
      <c r="G242" s="160">
        <f>IFERROR(IF(VLOOKUP($A242,'Annex 2 EHV charges'!$D:$O,11,FALSE)=0,"",VLOOKUP($A242,'Annex 2 EHV charges'!$D:$O,11,FALSE)),"")</f>
        <v>0.05</v>
      </c>
      <c r="H242" s="160">
        <f>IFERROR(IF(VLOOKUP($A242,'Annex 2 EHV charges'!$D:$O,12,FALSE)=0,"",VLOOKUP($A242,'Annex 2 EHV charges'!$D:$O,12,FALSE)),"")</f>
        <v>0.05</v>
      </c>
    </row>
    <row r="243" spans="1:8" x14ac:dyDescent="0.2">
      <c r="A243" s="154" t="str">
        <f t="array" ref="A243">IFERROR(INDEX('Annex 2 EHV charges'!$D$11:$D$302, MATCH(0, IF(ISBLANK('Annex 2 EHV charges'!$D$11:$D$302),1, COUNTIF(A$4:$A242, 'Annex 2 EHV charges'!$D$11:$D$302)), 0)),"")</f>
        <v>New Export 21</v>
      </c>
      <c r="B243" s="153" t="str">
        <f>IF($A243="","",VLOOKUP($A243,'Annex 2 EHV charges'!$D:$O,2,0))</f>
        <v>New Export 21</v>
      </c>
      <c r="C243" s="154" t="str">
        <f>IF($A243="","",VLOOKUP($A243,'Annex 2 EHV charges'!$D:$O,3,0))</f>
        <v>New Export 21</v>
      </c>
      <c r="D243" s="153" t="str">
        <f>IF($A243="","",VLOOKUP($A243,'Annex 2 EHV charges'!$D:$O,4,0))</f>
        <v>Selwood PV</v>
      </c>
      <c r="E243" s="158" t="str">
        <f>IFERROR(IF(VLOOKUP($A243,'Annex 2 EHV charges'!$D:$O,9,FALSE)=0,"",VLOOKUP($A243,'Annex 2 EHV charges'!$D:$O,9,FALSE)),"")</f>
        <v/>
      </c>
      <c r="F243" s="159">
        <f>IFERROR(IF(VLOOKUP($A243,'Annex 2 EHV charges'!$D:$O,10,FALSE)=0,"",VLOOKUP($A243,'Annex 2 EHV charges'!$D:$O,10,FALSE)),"")</f>
        <v>2804.78</v>
      </c>
      <c r="G243" s="160">
        <f>IFERROR(IF(VLOOKUP($A243,'Annex 2 EHV charges'!$D:$O,11,FALSE)=0,"",VLOOKUP($A243,'Annex 2 EHV charges'!$D:$O,11,FALSE)),"")</f>
        <v>0.05</v>
      </c>
      <c r="H243" s="160">
        <f>IFERROR(IF(VLOOKUP($A243,'Annex 2 EHV charges'!$D:$O,12,FALSE)=0,"",VLOOKUP($A243,'Annex 2 EHV charges'!$D:$O,12,FALSE)),"")</f>
        <v>0.05</v>
      </c>
    </row>
    <row r="244" spans="1:8" x14ac:dyDescent="0.2">
      <c r="A244" s="154" t="str">
        <f t="array" ref="A244">IFERROR(INDEX('Annex 2 EHV charges'!$D$11:$D$302, MATCH(0, IF(ISBLANK('Annex 2 EHV charges'!$D$11:$D$302),1, COUNTIF(A$4:$A243, 'Annex 2 EHV charges'!$D$11:$D$302)), 0)),"")</f>
        <v>New Export 22</v>
      </c>
      <c r="B244" s="153" t="str">
        <f>IF($A244="","",VLOOKUP($A244,'Annex 2 EHV charges'!$D:$O,2,0))</f>
        <v>New Export 22</v>
      </c>
      <c r="C244" s="154" t="str">
        <f>IF($A244="","",VLOOKUP($A244,'Annex 2 EHV charges'!$D:$O,3,0))</f>
        <v>New Export 22</v>
      </c>
      <c r="D244" s="153" t="str">
        <f>IF($A244="","",VLOOKUP($A244,'Annex 2 EHV charges'!$D:$O,4,0))</f>
        <v>Tonedale Farm PV</v>
      </c>
      <c r="E244" s="158" t="str">
        <f>IFERROR(IF(VLOOKUP($A244,'Annex 2 EHV charges'!$D:$O,9,FALSE)=0,"",VLOOKUP($A244,'Annex 2 EHV charges'!$D:$O,9,FALSE)),"")</f>
        <v/>
      </c>
      <c r="F244" s="159">
        <f>IFERROR(IF(VLOOKUP($A244,'Annex 2 EHV charges'!$D:$O,10,FALSE)=0,"",VLOOKUP($A244,'Annex 2 EHV charges'!$D:$O,10,FALSE)),"")</f>
        <v>826.78</v>
      </c>
      <c r="G244" s="160">
        <f>IFERROR(IF(VLOOKUP($A244,'Annex 2 EHV charges'!$D:$O,11,FALSE)=0,"",VLOOKUP($A244,'Annex 2 EHV charges'!$D:$O,11,FALSE)),"")</f>
        <v>0.05</v>
      </c>
      <c r="H244" s="160">
        <f>IFERROR(IF(VLOOKUP($A244,'Annex 2 EHV charges'!$D:$O,12,FALSE)=0,"",VLOOKUP($A244,'Annex 2 EHV charges'!$D:$O,12,FALSE)),"")</f>
        <v>0.05</v>
      </c>
    </row>
    <row r="245" spans="1:8" x14ac:dyDescent="0.2">
      <c r="A245" s="154">
        <f t="array" ref="A245">IFERROR(INDEX('Annex 2 EHV charges'!$D$11:$D$302, MATCH(0, IF(ISBLANK('Annex 2 EHV charges'!$D$11:$D$302),1, COUNTIF(A$4:$A244, 'Annex 2 EHV charges'!$D$11:$D$302)), 0)),"")</f>
        <v>437</v>
      </c>
      <c r="B245" s="153">
        <f>IF($A245="","",VLOOKUP($A245,'Annex 2 EHV charges'!$D:$O,2,0))</f>
        <v>437</v>
      </c>
      <c r="C245" s="154">
        <f>IF($A245="","",VLOOKUP($A245,'Annex 2 EHV charges'!$D:$O,3,0))</f>
        <v>2200042542763</v>
      </c>
      <c r="D245" s="153" t="str">
        <f>IF($A245="","",VLOOKUP($A245,'Annex 2 EHV charges'!$D:$O,4,0))</f>
        <v>Wick Farm PV_1 Export</v>
      </c>
      <c r="E245" s="158" t="str">
        <f>IFERROR(IF(VLOOKUP($A245,'Annex 2 EHV charges'!$D:$O,9,FALSE)=0,"",VLOOKUP($A245,'Annex 2 EHV charges'!$D:$O,9,FALSE)),"")</f>
        <v/>
      </c>
      <c r="F245" s="159">
        <f>IFERROR(IF(VLOOKUP($A245,'Annex 2 EHV charges'!$D:$O,10,FALSE)=0,"",VLOOKUP($A245,'Annex 2 EHV charges'!$D:$O,10,FALSE)),"")</f>
        <v>232.55</v>
      </c>
      <c r="G245" s="160">
        <f>IFERROR(IF(VLOOKUP($A245,'Annex 2 EHV charges'!$D:$O,11,FALSE)=0,"",VLOOKUP($A245,'Annex 2 EHV charges'!$D:$O,11,FALSE)),"")</f>
        <v>0.05</v>
      </c>
      <c r="H245" s="160">
        <f>IFERROR(IF(VLOOKUP($A245,'Annex 2 EHV charges'!$D:$O,12,FALSE)=0,"",VLOOKUP($A245,'Annex 2 EHV charges'!$D:$O,12,FALSE)),"")</f>
        <v>0.05</v>
      </c>
    </row>
    <row r="246" spans="1:8" x14ac:dyDescent="0.2">
      <c r="A246" s="154">
        <f t="array" ref="A246">IFERROR(INDEX('Annex 2 EHV charges'!$D$11:$D$302, MATCH(0, IF(ISBLANK('Annex 2 EHV charges'!$D$11:$D$302),1, COUNTIF(A$4:$A245, 'Annex 2 EHV charges'!$D$11:$D$302)), 0)),"")</f>
        <v>438</v>
      </c>
      <c r="B246" s="153">
        <f>IF($A246="","",VLOOKUP($A246,'Annex 2 EHV charges'!$D:$O,2,0))</f>
        <v>438</v>
      </c>
      <c r="C246" s="154">
        <f>IF($A246="","",VLOOKUP($A246,'Annex 2 EHV charges'!$D:$O,3,0))</f>
        <v>2200042542781</v>
      </c>
      <c r="D246" s="153" t="str">
        <f>IF($A246="","",VLOOKUP($A246,'Annex 2 EHV charges'!$D:$O,4,0))</f>
        <v>Wick Farm PV_2 Export</v>
      </c>
      <c r="E246" s="158" t="str">
        <f>IFERROR(IF(VLOOKUP($A246,'Annex 2 EHV charges'!$D:$O,9,FALSE)=0,"",VLOOKUP($A246,'Annex 2 EHV charges'!$D:$O,9,FALSE)),"")</f>
        <v/>
      </c>
      <c r="F246" s="159">
        <f>IFERROR(IF(VLOOKUP($A246,'Annex 2 EHV charges'!$D:$O,10,FALSE)=0,"",VLOOKUP($A246,'Annex 2 EHV charges'!$D:$O,10,FALSE)),"")</f>
        <v>232.55</v>
      </c>
      <c r="G246" s="160">
        <f>IFERROR(IF(VLOOKUP($A246,'Annex 2 EHV charges'!$D:$O,11,FALSE)=0,"",VLOOKUP($A246,'Annex 2 EHV charges'!$D:$O,11,FALSE)),"")</f>
        <v>0.05</v>
      </c>
      <c r="H246" s="160">
        <f>IFERROR(IF(VLOOKUP($A246,'Annex 2 EHV charges'!$D:$O,12,FALSE)=0,"",VLOOKUP($A246,'Annex 2 EHV charges'!$D:$O,12,FALSE)),"")</f>
        <v>0.05</v>
      </c>
    </row>
    <row r="247" spans="1:8" x14ac:dyDescent="0.2">
      <c r="A247" s="154" t="str">
        <f t="array" ref="A247">IFERROR(INDEX('Annex 2 EHV charges'!$D$11:$D$302, MATCH(0, IF(ISBLANK('Annex 2 EHV charges'!$D$11:$D$302),1, COUNTIF(A$4:$A246, 'Annex 2 EHV charges'!$D$11:$D$302)), 0)),"")</f>
        <v>New Export 23</v>
      </c>
      <c r="B247" s="153" t="str">
        <f>IF($A247="","",VLOOKUP($A247,'Annex 2 EHV charges'!$D:$O,2,0))</f>
        <v>New Export 23</v>
      </c>
      <c r="C247" s="154" t="str">
        <f>IF($A247="","",VLOOKUP($A247,'Annex 2 EHV charges'!$D:$O,3,0))</f>
        <v>New Export 23</v>
      </c>
      <c r="D247" s="153" t="str">
        <f>IF($A247="","",VLOOKUP($A247,'Annex 2 EHV charges'!$D:$O,4,0))</f>
        <v>Martin Farm</v>
      </c>
      <c r="E247" s="158" t="str">
        <f>IFERROR(IF(VLOOKUP($A247,'Annex 2 EHV charges'!$D:$O,9,FALSE)=0,"",VLOOKUP($A247,'Annex 2 EHV charges'!$D:$O,9,FALSE)),"")</f>
        <v/>
      </c>
      <c r="F247" s="159">
        <f>IFERROR(IF(VLOOKUP($A247,'Annex 2 EHV charges'!$D:$O,10,FALSE)=0,"",VLOOKUP($A247,'Annex 2 EHV charges'!$D:$O,10,FALSE)),"")</f>
        <v>1424.73</v>
      </c>
      <c r="G247" s="160">
        <f>IFERROR(IF(VLOOKUP($A247,'Annex 2 EHV charges'!$D:$O,11,FALSE)=0,"",VLOOKUP($A247,'Annex 2 EHV charges'!$D:$O,11,FALSE)),"")</f>
        <v>0.05</v>
      </c>
      <c r="H247" s="160">
        <f>IFERROR(IF(VLOOKUP($A247,'Annex 2 EHV charges'!$D:$O,12,FALSE)=0,"",VLOOKUP($A247,'Annex 2 EHV charges'!$D:$O,12,FALSE)),"")</f>
        <v>0.05</v>
      </c>
    </row>
    <row r="248" spans="1:8" x14ac:dyDescent="0.2">
      <c r="A248" s="154" t="str">
        <f t="array" ref="A248">IFERROR(INDEX('Annex 2 EHV charges'!$D$11:$D$302, MATCH(0, IF(ISBLANK('Annex 2 EHV charges'!$D$11:$D$302),1, COUNTIF(A$4:$A247, 'Annex 2 EHV charges'!$D$11:$D$302)), 0)),"")</f>
        <v>New Export 24</v>
      </c>
      <c r="B248" s="153" t="str">
        <f>IF($A248="","",VLOOKUP($A248,'Annex 2 EHV charges'!$D:$O,2,0))</f>
        <v>New Export 24</v>
      </c>
      <c r="C248" s="154" t="str">
        <f>IF($A248="","",VLOOKUP($A248,'Annex 2 EHV charges'!$D:$O,3,0))</f>
        <v>New Export 24</v>
      </c>
      <c r="D248" s="153" t="str">
        <f>IF($A248="","",VLOOKUP($A248,'Annex 2 EHV charges'!$D:$O,4,0))</f>
        <v>Rockingham STOR</v>
      </c>
      <c r="E248" s="158">
        <f>IFERROR(IF(VLOOKUP($A248,'Annex 2 EHV charges'!$D:$O,9,FALSE)=0,"",VLOOKUP($A248,'Annex 2 EHV charges'!$D:$O,9,FALSE)),"")</f>
        <v>-1.111</v>
      </c>
      <c r="F248" s="159">
        <f>IFERROR(IF(VLOOKUP($A248,'Annex 2 EHV charges'!$D:$O,10,FALSE)=0,"",VLOOKUP($A248,'Annex 2 EHV charges'!$D:$O,10,FALSE)),"")</f>
        <v>2433.33</v>
      </c>
      <c r="G248" s="160">
        <f>IFERROR(IF(VLOOKUP($A248,'Annex 2 EHV charges'!$D:$O,11,FALSE)=0,"",VLOOKUP($A248,'Annex 2 EHV charges'!$D:$O,11,FALSE)),"")</f>
        <v>0.05</v>
      </c>
      <c r="H248" s="160">
        <f>IFERROR(IF(VLOOKUP($A248,'Annex 2 EHV charges'!$D:$O,12,FALSE)=0,"",VLOOKUP($A248,'Annex 2 EHV charges'!$D:$O,12,FALSE)),"")</f>
        <v>0.05</v>
      </c>
    </row>
    <row r="249" spans="1:8" x14ac:dyDescent="0.2">
      <c r="A249" s="154" t="str">
        <f t="array" ref="A249">IFERROR(INDEX('Annex 2 EHV charges'!$D$11:$D$302, MATCH(0, IF(ISBLANK('Annex 2 EHV charges'!$D$11:$D$302),1, COUNTIF(A$4:$A248, 'Annex 2 EHV charges'!$D$11:$D$302)), 0)),"")</f>
        <v>New Export 25</v>
      </c>
      <c r="B249" s="153" t="str">
        <f>IF($A249="","",VLOOKUP($A249,'Annex 2 EHV charges'!$D:$O,2,0))</f>
        <v>New Export 25</v>
      </c>
      <c r="C249" s="154" t="str">
        <f>IF($A249="","",VLOOKUP($A249,'Annex 2 EHV charges'!$D:$O,3,0))</f>
        <v>New Export 25</v>
      </c>
      <c r="D249" s="153" t="str">
        <f>IF($A249="","",VLOOKUP($A249,'Annex 2 EHV charges'!$D:$O,4,0))</f>
        <v>Severn Road STOR</v>
      </c>
      <c r="E249" s="158" t="str">
        <f>IFERROR(IF(VLOOKUP($A249,'Annex 2 EHV charges'!$D:$O,9,FALSE)=0,"",VLOOKUP($A249,'Annex 2 EHV charges'!$D:$O,9,FALSE)),"")</f>
        <v/>
      </c>
      <c r="F249" s="159">
        <f>IFERROR(IF(VLOOKUP($A249,'Annex 2 EHV charges'!$D:$O,10,FALSE)=0,"",VLOOKUP($A249,'Annex 2 EHV charges'!$D:$O,10,FALSE)),"")</f>
        <v>1343.38</v>
      </c>
      <c r="G249" s="160">
        <f>IFERROR(IF(VLOOKUP($A249,'Annex 2 EHV charges'!$D:$O,11,FALSE)=0,"",VLOOKUP($A249,'Annex 2 EHV charges'!$D:$O,11,FALSE)),"")</f>
        <v>0.05</v>
      </c>
      <c r="H249" s="160">
        <f>IFERROR(IF(VLOOKUP($A249,'Annex 2 EHV charges'!$D:$O,12,FALSE)=0,"",VLOOKUP($A249,'Annex 2 EHV charges'!$D:$O,12,FALSE)),"")</f>
        <v>0.05</v>
      </c>
    </row>
    <row r="250" spans="1:8" x14ac:dyDescent="0.2">
      <c r="A250" s="154" t="str">
        <f t="array" ref="A250">IFERROR(INDEX('Annex 2 EHV charges'!$D$11:$D$302, MATCH(0, IF(ISBLANK('Annex 2 EHV charges'!$D$11:$D$302),1, COUNTIF(A$4:$A249, 'Annex 2 EHV charges'!$D$11:$D$302)), 0)),"")</f>
        <v>New Export 26</v>
      </c>
      <c r="B250" s="153" t="str">
        <f>IF($A250="","",VLOOKUP($A250,'Annex 2 EHV charges'!$D:$O,2,0))</f>
        <v>New Export 26</v>
      </c>
      <c r="C250" s="154" t="str">
        <f>IF($A250="","",VLOOKUP($A250,'Annex 2 EHV charges'!$D:$O,3,0))</f>
        <v>New Export 26</v>
      </c>
      <c r="D250" s="153" t="str">
        <f>IF($A250="","",VLOOKUP($A250,'Annex 2 EHV charges'!$D:$O,4,0))</f>
        <v>Lower Bedminister CHP</v>
      </c>
      <c r="E250" s="158">
        <f>IFERROR(IF(VLOOKUP($A250,'Annex 2 EHV charges'!$D:$O,9,FALSE)=0,"",VLOOKUP($A250,'Annex 2 EHV charges'!$D:$O,9,FALSE)),"")</f>
        <v>-1.3260000000000001</v>
      </c>
      <c r="F250" s="159">
        <f>IFERROR(IF(VLOOKUP($A250,'Annex 2 EHV charges'!$D:$O,10,FALSE)=0,"",VLOOKUP($A250,'Annex 2 EHV charges'!$D:$O,10,FALSE)),"")</f>
        <v>343.91</v>
      </c>
      <c r="G250" s="160">
        <f>IFERROR(IF(VLOOKUP($A250,'Annex 2 EHV charges'!$D:$O,11,FALSE)=0,"",VLOOKUP($A250,'Annex 2 EHV charges'!$D:$O,11,FALSE)),"")</f>
        <v>0.05</v>
      </c>
      <c r="H250" s="160">
        <f>IFERROR(IF(VLOOKUP($A250,'Annex 2 EHV charges'!$D:$O,12,FALSE)=0,"",VLOOKUP($A250,'Annex 2 EHV charges'!$D:$O,12,FALSE)),"")</f>
        <v>0.05</v>
      </c>
    </row>
    <row r="251" spans="1:8" x14ac:dyDescent="0.2">
      <c r="A251" s="154" t="str">
        <f t="array" ref="A251">IFERROR(INDEX('Annex 2 EHV charges'!$D$11:$D$302, MATCH(0, IF(ISBLANK('Annex 2 EHV charges'!$D$11:$D$302),1, COUNTIF(A$4:$A250, 'Annex 2 EHV charges'!$D$11:$D$302)), 0)),"")</f>
        <v>New Export 27</v>
      </c>
      <c r="B251" s="153" t="str">
        <f>IF($A251="","",VLOOKUP($A251,'Annex 2 EHV charges'!$D:$O,2,0))</f>
        <v>New Export 27</v>
      </c>
      <c r="C251" s="154" t="str">
        <f>IF($A251="","",VLOOKUP($A251,'Annex 2 EHV charges'!$D:$O,3,0))</f>
        <v>New Export 27</v>
      </c>
      <c r="D251" s="153" t="str">
        <f>IF($A251="","",VLOOKUP($A251,'Annex 2 EHV charges'!$D:$O,4,0))</f>
        <v>Bristol Port Battery Phase 2</v>
      </c>
      <c r="E251" s="158" t="str">
        <f>IFERROR(IF(VLOOKUP($A251,'Annex 2 EHV charges'!$D:$O,9,FALSE)=0,"",VLOOKUP($A251,'Annex 2 EHV charges'!$D:$O,9,FALSE)),"")</f>
        <v/>
      </c>
      <c r="F251" s="159">
        <f>IFERROR(IF(VLOOKUP($A251,'Annex 2 EHV charges'!$D:$O,10,FALSE)=0,"",VLOOKUP($A251,'Annex 2 EHV charges'!$D:$O,10,FALSE)),"")</f>
        <v>464.77</v>
      </c>
      <c r="G251" s="160">
        <f>IFERROR(IF(VLOOKUP($A251,'Annex 2 EHV charges'!$D:$O,11,FALSE)=0,"",VLOOKUP($A251,'Annex 2 EHV charges'!$D:$O,11,FALSE)),"")</f>
        <v>0.05</v>
      </c>
      <c r="H251" s="160">
        <f>IFERROR(IF(VLOOKUP($A251,'Annex 2 EHV charges'!$D:$O,12,FALSE)=0,"",VLOOKUP($A251,'Annex 2 EHV charges'!$D:$O,12,FALSE)),"")</f>
        <v>0.05</v>
      </c>
    </row>
    <row r="252" spans="1:8" x14ac:dyDescent="0.2">
      <c r="A252" s="154" t="str">
        <f t="array" ref="A252">IFERROR(INDEX('Annex 2 EHV charges'!$D$11:$D$302, MATCH(0, IF(ISBLANK('Annex 2 EHV charges'!$D$11:$D$302),1, COUNTIF(A$4:$A251, 'Annex 2 EHV charges'!$D$11:$D$302)), 0)),"")</f>
        <v>New Export 28</v>
      </c>
      <c r="B252" s="153" t="str">
        <f>IF($A252="","",VLOOKUP($A252,'Annex 2 EHV charges'!$D:$O,2,0))</f>
        <v>New Export 28</v>
      </c>
      <c r="C252" s="154" t="str">
        <f>IF($A252="","",VLOOKUP($A252,'Annex 2 EHV charges'!$D:$O,3,0))</f>
        <v>New Export 28</v>
      </c>
      <c r="D252" s="153" t="str">
        <f>IF($A252="","",VLOOKUP($A252,'Annex 2 EHV charges'!$D:$O,4,0))</f>
        <v>Durley Hill</v>
      </c>
      <c r="E252" s="158">
        <f>IFERROR(IF(VLOOKUP($A252,'Annex 2 EHV charges'!$D:$O,9,FALSE)=0,"",VLOOKUP($A252,'Annex 2 EHV charges'!$D:$O,9,FALSE)),"")</f>
        <v>-1.2969999999999999</v>
      </c>
      <c r="F252" s="159">
        <f>IFERROR(IF(VLOOKUP($A252,'Annex 2 EHV charges'!$D:$O,10,FALSE)=0,"",VLOOKUP($A252,'Annex 2 EHV charges'!$D:$O,10,FALSE)),"")</f>
        <v>249.6</v>
      </c>
      <c r="G252" s="160">
        <f>IFERROR(IF(VLOOKUP($A252,'Annex 2 EHV charges'!$D:$O,11,FALSE)=0,"",VLOOKUP($A252,'Annex 2 EHV charges'!$D:$O,11,FALSE)),"")</f>
        <v>0.05</v>
      </c>
      <c r="H252" s="160">
        <f>IFERROR(IF(VLOOKUP($A252,'Annex 2 EHV charges'!$D:$O,12,FALSE)=0,"",VLOOKUP($A252,'Annex 2 EHV charges'!$D:$O,12,FALSE)),"")</f>
        <v>0.05</v>
      </c>
    </row>
    <row r="253" spans="1:8" x14ac:dyDescent="0.2">
      <c r="A253" s="154" t="str">
        <f t="array" ref="A253">IFERROR(INDEX('Annex 2 EHV charges'!$D$11:$D$302, MATCH(0, IF(ISBLANK('Annex 2 EHV charges'!$D$11:$D$302),1, COUNTIF(A$4:$A252, 'Annex 2 EHV charges'!$D$11:$D$302)), 0)),"")</f>
        <v>New Export 29</v>
      </c>
      <c r="B253" s="153" t="str">
        <f>IF($A253="","",VLOOKUP($A253,'Annex 2 EHV charges'!$D:$O,2,0))</f>
        <v>New Export 29</v>
      </c>
      <c r="C253" s="154" t="str">
        <f>IF($A253="","",VLOOKUP($A253,'Annex 2 EHV charges'!$D:$O,3,0))</f>
        <v>New Export 29</v>
      </c>
      <c r="D253" s="153" t="str">
        <f>IF($A253="","",VLOOKUP($A253,'Annex 2 EHV charges'!$D:$O,4,0))</f>
        <v>Lockleaze Battery Storage</v>
      </c>
      <c r="E253" s="158">
        <f>IFERROR(IF(VLOOKUP($A253,'Annex 2 EHV charges'!$D:$O,9,FALSE)=0,"",VLOOKUP($A253,'Annex 2 EHV charges'!$D:$O,9,FALSE)),"")</f>
        <v>-0.88800000000000001</v>
      </c>
      <c r="F253" s="159">
        <f>IFERROR(IF(VLOOKUP($A253,'Annex 2 EHV charges'!$D:$O,10,FALSE)=0,"",VLOOKUP($A253,'Annex 2 EHV charges'!$D:$O,10,FALSE)),"")</f>
        <v>491.01</v>
      </c>
      <c r="G253" s="160">
        <f>IFERROR(IF(VLOOKUP($A253,'Annex 2 EHV charges'!$D:$O,11,FALSE)=0,"",VLOOKUP($A253,'Annex 2 EHV charges'!$D:$O,11,FALSE)),"")</f>
        <v>0.05</v>
      </c>
      <c r="H253" s="160">
        <f>IFERROR(IF(VLOOKUP($A253,'Annex 2 EHV charges'!$D:$O,12,FALSE)=0,"",VLOOKUP($A253,'Annex 2 EHV charges'!$D:$O,12,FALSE)),"")</f>
        <v>0.05</v>
      </c>
    </row>
    <row r="254" spans="1:8" ht="25.5" x14ac:dyDescent="0.2">
      <c r="A254" s="154" t="str">
        <f t="array" ref="A254">IFERROR(INDEX('Annex 2 EHV charges'!$D$11:$D$302, MATCH(0, IF(ISBLANK('Annex 2 EHV charges'!$D$11:$D$302),1, COUNTIF(A$4:$A253, 'Annex 2 EHV charges'!$D$11:$D$302)), 0)),"")</f>
        <v>New Export 30</v>
      </c>
      <c r="B254" s="153" t="str">
        <f>IF($A254="","",VLOOKUP($A254,'Annex 2 EHV charges'!$D:$O,2,0))</f>
        <v>New Export 30</v>
      </c>
      <c r="C254" s="154" t="str">
        <f>IF($A254="","",VLOOKUP($A254,'Annex 2 EHV charges'!$D:$O,3,0))</f>
        <v>New Export 30</v>
      </c>
      <c r="D254" s="153" t="str">
        <f>IF($A254="","",VLOOKUP($A254,'Annex 2 EHV charges'!$D:$O,4,0))</f>
        <v>Avonmouth Battery Storage Project, Avonmouth Way, Bristol</v>
      </c>
      <c r="E254" s="158">
        <f>IFERROR(IF(VLOOKUP($A254,'Annex 2 EHV charges'!$D:$O,9,FALSE)=0,"",VLOOKUP($A254,'Annex 2 EHV charges'!$D:$O,9,FALSE)),"")</f>
        <v>-1.1140000000000001</v>
      </c>
      <c r="F254" s="159">
        <f>IFERROR(IF(VLOOKUP($A254,'Annex 2 EHV charges'!$D:$O,10,FALSE)=0,"",VLOOKUP($A254,'Annex 2 EHV charges'!$D:$O,10,FALSE)),"")</f>
        <v>557.04999999999995</v>
      </c>
      <c r="G254" s="160">
        <f>IFERROR(IF(VLOOKUP($A254,'Annex 2 EHV charges'!$D:$O,11,FALSE)=0,"",VLOOKUP($A254,'Annex 2 EHV charges'!$D:$O,11,FALSE)),"")</f>
        <v>0.05</v>
      </c>
      <c r="H254" s="160">
        <f>IFERROR(IF(VLOOKUP($A254,'Annex 2 EHV charges'!$D:$O,12,FALSE)=0,"",VLOOKUP($A254,'Annex 2 EHV charges'!$D:$O,12,FALSE)),"")</f>
        <v>0.05</v>
      </c>
    </row>
    <row r="255" spans="1:8" x14ac:dyDescent="0.2">
      <c r="A255" s="154" t="str">
        <f t="array" ref="A255">IFERROR(INDEX('Annex 2 EHV charges'!$D$11:$D$302, MATCH(0, IF(ISBLANK('Annex 2 EHV charges'!$D$11:$D$302),1, COUNTIF(A$4:$A254, 'Annex 2 EHV charges'!$D$11:$D$302)), 0)),"")</f>
        <v>New Export 31</v>
      </c>
      <c r="B255" s="153" t="str">
        <f>IF($A255="","",VLOOKUP($A255,'Annex 2 EHV charges'!$D:$O,2,0))</f>
        <v>New Export 31</v>
      </c>
      <c r="C255" s="154" t="str">
        <f>IF($A255="","",VLOOKUP($A255,'Annex 2 EHV charges'!$D:$O,3,0))</f>
        <v>New Export 31</v>
      </c>
      <c r="D255" s="153" t="str">
        <f>IF($A255="","",VLOOKUP($A255,'Annex 2 EHV charges'!$D:$O,4,0))</f>
        <v>Fideoak Battery</v>
      </c>
      <c r="E255" s="158">
        <f>IFERROR(IF(VLOOKUP($A255,'Annex 2 EHV charges'!$D:$O,9,FALSE)=0,"",VLOOKUP($A255,'Annex 2 EHV charges'!$D:$O,9,FALSE)),"")</f>
        <v>-0.114</v>
      </c>
      <c r="F255" s="159">
        <f>IFERROR(IF(VLOOKUP($A255,'Annex 2 EHV charges'!$D:$O,10,FALSE)=0,"",VLOOKUP($A255,'Annex 2 EHV charges'!$D:$O,10,FALSE)),"")</f>
        <v>310.63</v>
      </c>
      <c r="G255" s="160">
        <f>IFERROR(IF(VLOOKUP($A255,'Annex 2 EHV charges'!$D:$O,11,FALSE)=0,"",VLOOKUP($A255,'Annex 2 EHV charges'!$D:$O,11,FALSE)),"")</f>
        <v>0.05</v>
      </c>
      <c r="H255" s="160">
        <f>IFERROR(IF(VLOOKUP($A255,'Annex 2 EHV charges'!$D:$O,12,FALSE)=0,"",VLOOKUP($A255,'Annex 2 EHV charges'!$D:$O,12,FALSE)),"")</f>
        <v>0.05</v>
      </c>
    </row>
    <row r="256" spans="1:8" x14ac:dyDescent="0.2">
      <c r="A256" s="154" t="str">
        <f t="array" ref="A256">IFERROR(INDEX('Annex 2 EHV charges'!$D$11:$D$302, MATCH(0, IF(ISBLANK('Annex 2 EHV charges'!$D$11:$D$302),1, COUNTIF(A$4:$A255, 'Annex 2 EHV charges'!$D$11:$D$302)), 0)),"")</f>
        <v>New Export 32</v>
      </c>
      <c r="B256" s="153" t="str">
        <f>IF($A256="","",VLOOKUP($A256,'Annex 2 EHV charges'!$D:$O,2,0))</f>
        <v>New Export 32</v>
      </c>
      <c r="C256" s="154" t="str">
        <f>IF($A256="","",VLOOKUP($A256,'Annex 2 EHV charges'!$D:$O,3,0))</f>
        <v>New Export 32</v>
      </c>
      <c r="D256" s="153" t="str">
        <f>IF($A256="","",VLOOKUP($A256,'Annex 2 EHV charges'!$D:$O,4,0))</f>
        <v>Viridor EFW (Seabank)</v>
      </c>
      <c r="E256" s="158" t="str">
        <f>IFERROR(IF(VLOOKUP($A256,'Annex 2 EHV charges'!$D:$O,9,FALSE)=0,"",VLOOKUP($A256,'Annex 2 EHV charges'!$D:$O,9,FALSE)),"")</f>
        <v/>
      </c>
      <c r="F256" s="159">
        <f>IFERROR(IF(VLOOKUP($A256,'Annex 2 EHV charges'!$D:$O,10,FALSE)=0,"",VLOOKUP($A256,'Annex 2 EHV charges'!$D:$O,10,FALSE)),"")</f>
        <v>944.82</v>
      </c>
      <c r="G256" s="160">
        <f>IFERROR(IF(VLOOKUP($A256,'Annex 2 EHV charges'!$D:$O,11,FALSE)=0,"",VLOOKUP($A256,'Annex 2 EHV charges'!$D:$O,11,FALSE)),"")</f>
        <v>0.05</v>
      </c>
      <c r="H256" s="160">
        <f>IFERROR(IF(VLOOKUP($A256,'Annex 2 EHV charges'!$D:$O,12,FALSE)=0,"",VLOOKUP($A256,'Annex 2 EHV charges'!$D:$O,12,FALSE)),"")</f>
        <v>0.05</v>
      </c>
    </row>
    <row r="257" spans="1:8" x14ac:dyDescent="0.2">
      <c r="A257" s="154" t="str">
        <f t="array" ref="A257">IFERROR(INDEX('Annex 2 EHV charges'!$D$11:$D$302, MATCH(0, IF(ISBLANK('Annex 2 EHV charges'!$D$11:$D$302),1, COUNTIF(A$4:$A256, 'Annex 2 EHV charges'!$D$11:$D$302)), 0)),"")</f>
        <v>New Export 33</v>
      </c>
      <c r="B257" s="153" t="str">
        <f>IF($A257="","",VLOOKUP($A257,'Annex 2 EHV charges'!$D:$O,2,0))</f>
        <v>New Export 33</v>
      </c>
      <c r="C257" s="154" t="str">
        <f>IF($A257="","",VLOOKUP($A257,'Annex 2 EHV charges'!$D:$O,3,0))</f>
        <v>New Export 33</v>
      </c>
      <c r="D257" s="153" t="str">
        <f>IF($A257="","",VLOOKUP($A257,'Annex 2 EHV charges'!$D:$O,4,0))</f>
        <v>Huntspill Energy Park</v>
      </c>
      <c r="E257" s="158" t="str">
        <f>IFERROR(IF(VLOOKUP($A257,'Annex 2 EHV charges'!$D:$O,9,FALSE)=0,"",VLOOKUP($A257,'Annex 2 EHV charges'!$D:$O,9,FALSE)),"")</f>
        <v/>
      </c>
      <c r="F257" s="159">
        <f>IFERROR(IF(VLOOKUP($A257,'Annex 2 EHV charges'!$D:$O,10,FALSE)=0,"",VLOOKUP($A257,'Annex 2 EHV charges'!$D:$O,10,FALSE)),"")</f>
        <v>13282.15</v>
      </c>
      <c r="G257" s="160">
        <f>IFERROR(IF(VLOOKUP($A257,'Annex 2 EHV charges'!$D:$O,11,FALSE)=0,"",VLOOKUP($A257,'Annex 2 EHV charges'!$D:$O,11,FALSE)),"")</f>
        <v>0.05</v>
      </c>
      <c r="H257" s="160">
        <f>IFERROR(IF(VLOOKUP($A257,'Annex 2 EHV charges'!$D:$O,12,FALSE)=0,"",VLOOKUP($A257,'Annex 2 EHV charges'!$D:$O,12,FALSE)),"")</f>
        <v>0.05</v>
      </c>
    </row>
    <row r="258" spans="1:8" x14ac:dyDescent="0.2">
      <c r="A258" s="154" t="str">
        <f t="array" ref="A258">IFERROR(INDEX('Annex 2 EHV charges'!$D$11:$D$302, MATCH(0, IF(ISBLANK('Annex 2 EHV charges'!$D$11:$D$302),1, COUNTIF(A$4:$A257, 'Annex 2 EHV charges'!$D$11:$D$302)), 0)),"")</f>
        <v>New Export 34</v>
      </c>
      <c r="B258" s="153" t="str">
        <f>IF($A258="","",VLOOKUP($A258,'Annex 2 EHV charges'!$D:$O,2,0))</f>
        <v>New Export 34</v>
      </c>
      <c r="C258" s="154" t="str">
        <f>IF($A258="","",VLOOKUP($A258,'Annex 2 EHV charges'!$D:$O,3,0))</f>
        <v>New Export 34</v>
      </c>
      <c r="D258" s="153" t="str">
        <f>IF($A258="","",VLOOKUP($A258,'Annex 2 EHV charges'!$D:$O,4,0))</f>
        <v>Bedport Poultry Farm</v>
      </c>
      <c r="E258" s="158" t="str">
        <f>IFERROR(IF(VLOOKUP($A258,'Annex 2 EHV charges'!$D:$O,9,FALSE)=0,"",VLOOKUP($A258,'Annex 2 EHV charges'!$D:$O,9,FALSE)),"")</f>
        <v/>
      </c>
      <c r="F258" s="159">
        <f>IFERROR(IF(VLOOKUP($A258,'Annex 2 EHV charges'!$D:$O,10,FALSE)=0,"",VLOOKUP($A258,'Annex 2 EHV charges'!$D:$O,10,FALSE)),"")</f>
        <v>3344.61</v>
      </c>
      <c r="G258" s="160">
        <f>IFERROR(IF(VLOOKUP($A258,'Annex 2 EHV charges'!$D:$O,11,FALSE)=0,"",VLOOKUP($A258,'Annex 2 EHV charges'!$D:$O,11,FALSE)),"")</f>
        <v>0.05</v>
      </c>
      <c r="H258" s="160">
        <f>IFERROR(IF(VLOOKUP($A258,'Annex 2 EHV charges'!$D:$O,12,FALSE)=0,"",VLOOKUP($A258,'Annex 2 EHV charges'!$D:$O,12,FALSE)),"")</f>
        <v>0.05</v>
      </c>
    </row>
    <row r="259" spans="1:8" x14ac:dyDescent="0.2">
      <c r="A259" s="154" t="str">
        <f t="array" ref="A259">IFERROR(INDEX('Annex 2 EHV charges'!$D$11:$D$302, MATCH(0, IF(ISBLANK('Annex 2 EHV charges'!$D$11:$D$302),1, COUNTIF(A$4:$A258, 'Annex 2 EHV charges'!$D$11:$D$302)), 0)),"")</f>
        <v>New Export 35</v>
      </c>
      <c r="B259" s="153" t="str">
        <f>IF($A259="","",VLOOKUP($A259,'Annex 2 EHV charges'!$D:$O,2,0))</f>
        <v>New Export 35</v>
      </c>
      <c r="C259" s="154" t="str">
        <f>IF($A259="","",VLOOKUP($A259,'Annex 2 EHV charges'!$D:$O,3,0))</f>
        <v>New Export 35</v>
      </c>
      <c r="D259" s="153" t="str">
        <f>IF($A259="","",VLOOKUP($A259,'Annex 2 EHV charges'!$D:$O,4,0))</f>
        <v>Bumpston Cross Battery Storage</v>
      </c>
      <c r="E259" s="158">
        <f>IFERROR(IF(VLOOKUP($A259,'Annex 2 EHV charges'!$D:$O,9,FALSE)=0,"",VLOOKUP($A259,'Annex 2 EHV charges'!$D:$O,9,FALSE)),"")</f>
        <v>-1.6E-2</v>
      </c>
      <c r="F259" s="159">
        <f>IFERROR(IF(VLOOKUP($A259,'Annex 2 EHV charges'!$D:$O,10,FALSE)=0,"",VLOOKUP($A259,'Annex 2 EHV charges'!$D:$O,10,FALSE)),"")</f>
        <v>2904.26</v>
      </c>
      <c r="G259" s="160">
        <f>IFERROR(IF(VLOOKUP($A259,'Annex 2 EHV charges'!$D:$O,11,FALSE)=0,"",VLOOKUP($A259,'Annex 2 EHV charges'!$D:$O,11,FALSE)),"")</f>
        <v>0.05</v>
      </c>
      <c r="H259" s="160">
        <f>IFERROR(IF(VLOOKUP($A259,'Annex 2 EHV charges'!$D:$O,12,FALSE)=0,"",VLOOKUP($A259,'Annex 2 EHV charges'!$D:$O,12,FALSE)),"")</f>
        <v>0.05</v>
      </c>
    </row>
    <row r="260" spans="1:8" x14ac:dyDescent="0.2">
      <c r="A260" s="154" t="str">
        <f t="array" ref="A260">IFERROR(INDEX('Annex 2 EHV charges'!$D$11:$D$302, MATCH(0, IF(ISBLANK('Annex 2 EHV charges'!$D$11:$D$302),1, COUNTIF(A$4:$A259, 'Annex 2 EHV charges'!$D$11:$D$302)), 0)),"")</f>
        <v>New Export 36</v>
      </c>
      <c r="B260" s="153" t="str">
        <f>IF($A260="","",VLOOKUP($A260,'Annex 2 EHV charges'!$D:$O,2,0))</f>
        <v>New Export 36</v>
      </c>
      <c r="C260" s="154" t="str">
        <f>IF($A260="","",VLOOKUP($A260,'Annex 2 EHV charges'!$D:$O,3,0))</f>
        <v>New Export 36</v>
      </c>
      <c r="D260" s="153" t="str">
        <f>IF($A260="","",VLOOKUP($A260,'Annex 2 EHV charges'!$D:$O,4,0))</f>
        <v>Alders Way STOR</v>
      </c>
      <c r="E260" s="158">
        <f>IFERROR(IF(VLOOKUP($A260,'Annex 2 EHV charges'!$D:$O,9,FALSE)=0,"",VLOOKUP($A260,'Annex 2 EHV charges'!$D:$O,9,FALSE)),"")</f>
        <v>-1.472</v>
      </c>
      <c r="F260" s="159">
        <f>IFERROR(IF(VLOOKUP($A260,'Annex 2 EHV charges'!$D:$O,10,FALSE)=0,"",VLOOKUP($A260,'Annex 2 EHV charges'!$D:$O,10,FALSE)),"")</f>
        <v>766.81</v>
      </c>
      <c r="G260" s="160">
        <f>IFERROR(IF(VLOOKUP($A260,'Annex 2 EHV charges'!$D:$O,11,FALSE)=0,"",VLOOKUP($A260,'Annex 2 EHV charges'!$D:$O,11,FALSE)),"")</f>
        <v>0.05</v>
      </c>
      <c r="H260" s="160">
        <f>IFERROR(IF(VLOOKUP($A260,'Annex 2 EHV charges'!$D:$O,12,FALSE)=0,"",VLOOKUP($A260,'Annex 2 EHV charges'!$D:$O,12,FALSE)),"")</f>
        <v>0.05</v>
      </c>
    </row>
    <row r="261" spans="1:8" x14ac:dyDescent="0.2">
      <c r="A261" s="154" t="str">
        <f t="array" ref="A261">IFERROR(INDEX('Annex 2 EHV charges'!$D$11:$D$302, MATCH(0, IF(ISBLANK('Annex 2 EHV charges'!$D$11:$D$302),1, COUNTIF(A$4:$A260, 'Annex 2 EHV charges'!$D$11:$D$302)), 0)),"")</f>
        <v>New Export 37</v>
      </c>
      <c r="B261" s="153" t="str">
        <f>IF($A261="","",VLOOKUP($A261,'Annex 2 EHV charges'!$D:$O,2,0))</f>
        <v>New Export 37</v>
      </c>
      <c r="C261" s="154" t="str">
        <f>IF($A261="","",VLOOKUP($A261,'Annex 2 EHV charges'!$D:$O,3,0))</f>
        <v>New Export 37</v>
      </c>
      <c r="D261" s="153" t="str">
        <f>IF($A261="","",VLOOKUP($A261,'Annex 2 EHV charges'!$D:$O,4,0))</f>
        <v>Woodcote Stor</v>
      </c>
      <c r="E261" s="158" t="str">
        <f>IFERROR(IF(VLOOKUP($A261,'Annex 2 EHV charges'!$D:$O,9,FALSE)=0,"",VLOOKUP($A261,'Annex 2 EHV charges'!$D:$O,9,FALSE)),"")</f>
        <v/>
      </c>
      <c r="F261" s="159">
        <f>IFERROR(IF(VLOOKUP($A261,'Annex 2 EHV charges'!$D:$O,10,FALSE)=0,"",VLOOKUP($A261,'Annex 2 EHV charges'!$D:$O,10,FALSE)),"")</f>
        <v>673.78</v>
      </c>
      <c r="G261" s="160">
        <f>IFERROR(IF(VLOOKUP($A261,'Annex 2 EHV charges'!$D:$O,11,FALSE)=0,"",VLOOKUP($A261,'Annex 2 EHV charges'!$D:$O,11,FALSE)),"")</f>
        <v>0.05</v>
      </c>
      <c r="H261" s="160">
        <f>IFERROR(IF(VLOOKUP($A261,'Annex 2 EHV charges'!$D:$O,12,FALSE)=0,"",VLOOKUP($A261,'Annex 2 EHV charges'!$D:$O,12,FALSE)),"")</f>
        <v>0.05</v>
      </c>
    </row>
    <row r="262" spans="1:8" x14ac:dyDescent="0.2">
      <c r="A262" s="154" t="str">
        <f t="array" ref="A262">IFERROR(INDEX('Annex 2 EHV charges'!$D$11:$D$302, MATCH(0, IF(ISBLANK('Annex 2 EHV charges'!$D$11:$D$302),1, COUNTIF(A$4:$A261, 'Annex 2 EHV charges'!$D$11:$D$302)), 0)),"")</f>
        <v>New Export 38</v>
      </c>
      <c r="B262" s="153" t="str">
        <f>IF($A262="","",VLOOKUP($A262,'Annex 2 EHV charges'!$D:$O,2,0))</f>
        <v>New Export 38</v>
      </c>
      <c r="C262" s="154" t="str">
        <f>IF($A262="","",VLOOKUP($A262,'Annex 2 EHV charges'!$D:$O,3,0))</f>
        <v>New Export 38</v>
      </c>
      <c r="D262" s="153" t="str">
        <f>IF($A262="","",VLOOKUP($A262,'Annex 2 EHV charges'!$D:$O,4,0))</f>
        <v>Feeder Road Stor</v>
      </c>
      <c r="E262" s="158">
        <f>IFERROR(IF(VLOOKUP($A262,'Annex 2 EHV charges'!$D:$O,9,FALSE)=0,"",VLOOKUP($A262,'Annex 2 EHV charges'!$D:$O,9,FALSE)),"")</f>
        <v>-1.2310000000000001</v>
      </c>
      <c r="F262" s="159">
        <f>IFERROR(IF(VLOOKUP($A262,'Annex 2 EHV charges'!$D:$O,10,FALSE)=0,"",VLOOKUP($A262,'Annex 2 EHV charges'!$D:$O,10,FALSE)),"")</f>
        <v>402.98</v>
      </c>
      <c r="G262" s="160">
        <f>IFERROR(IF(VLOOKUP($A262,'Annex 2 EHV charges'!$D:$O,11,FALSE)=0,"",VLOOKUP($A262,'Annex 2 EHV charges'!$D:$O,11,FALSE)),"")</f>
        <v>0.05</v>
      </c>
      <c r="H262" s="160">
        <f>IFERROR(IF(VLOOKUP($A262,'Annex 2 EHV charges'!$D:$O,12,FALSE)=0,"",VLOOKUP($A262,'Annex 2 EHV charges'!$D:$O,12,FALSE)),"")</f>
        <v>0.05</v>
      </c>
    </row>
    <row r="263" spans="1:8" x14ac:dyDescent="0.2">
      <c r="A263" s="154" t="str">
        <f t="array" ref="A263">IFERROR(INDEX('Annex 2 EHV charges'!$D$11:$D$302, MATCH(0, IF(ISBLANK('Annex 2 EHV charges'!$D$11:$D$302),1, COUNTIF(A$4:$A262, 'Annex 2 EHV charges'!$D$11:$D$302)), 0)),"")</f>
        <v>New Export 39</v>
      </c>
      <c r="B263" s="153" t="str">
        <f>IF($A263="","",VLOOKUP($A263,'Annex 2 EHV charges'!$D:$O,2,0))</f>
        <v>New Export 39</v>
      </c>
      <c r="C263" s="154" t="str">
        <f>IF($A263="","",VLOOKUP($A263,'Annex 2 EHV charges'!$D:$O,3,0))</f>
        <v>New Export 39</v>
      </c>
      <c r="D263" s="153" t="str">
        <f>IF($A263="","",VLOOKUP($A263,'Annex 2 EHV charges'!$D:$O,4,0))</f>
        <v>Otterham Wind Farm Phase 3 (STOR)</v>
      </c>
      <c r="E263" s="158">
        <f>IFERROR(IF(VLOOKUP($A263,'Annex 2 EHV charges'!$D:$O,9,FALSE)=0,"",VLOOKUP($A263,'Annex 2 EHV charges'!$D:$O,9,FALSE)),"")</f>
        <v>-1.2999999999999999E-2</v>
      </c>
      <c r="F263" s="159">
        <f>IFERROR(IF(VLOOKUP($A263,'Annex 2 EHV charges'!$D:$O,10,FALSE)=0,"",VLOOKUP($A263,'Annex 2 EHV charges'!$D:$O,10,FALSE)),"")</f>
        <v>855.07</v>
      </c>
      <c r="G263" s="160">
        <f>IFERROR(IF(VLOOKUP($A263,'Annex 2 EHV charges'!$D:$O,11,FALSE)=0,"",VLOOKUP($A263,'Annex 2 EHV charges'!$D:$O,11,FALSE)),"")</f>
        <v>0.05</v>
      </c>
      <c r="H263" s="160">
        <f>IFERROR(IF(VLOOKUP($A263,'Annex 2 EHV charges'!$D:$O,12,FALSE)=0,"",VLOOKUP($A263,'Annex 2 EHV charges'!$D:$O,12,FALSE)),"")</f>
        <v>0.05</v>
      </c>
    </row>
    <row r="264" spans="1:8" x14ac:dyDescent="0.2">
      <c r="A264" s="154" t="str">
        <f t="array" ref="A264">IFERROR(INDEX('Annex 2 EHV charges'!$D$11:$D$302, MATCH(0, IF(ISBLANK('Annex 2 EHV charges'!$D$11:$D$302),1, COUNTIF(A$4:$A263, 'Annex 2 EHV charges'!$D$11:$D$302)), 0)),"")</f>
        <v>New Export 40</v>
      </c>
      <c r="B264" s="153" t="str">
        <f>IF($A264="","",VLOOKUP($A264,'Annex 2 EHV charges'!$D:$O,2,0))</f>
        <v>New Export 40</v>
      </c>
      <c r="C264" s="154" t="str">
        <f>IF($A264="","",VLOOKUP($A264,'Annex 2 EHV charges'!$D:$O,3,0))</f>
        <v>New Export 40</v>
      </c>
      <c r="D264" s="153" t="str">
        <f>IF($A264="","",VLOOKUP($A264,'Annex 2 EHV charges'!$D:$O,4,0))</f>
        <v>Reeds Barn STOR</v>
      </c>
      <c r="E264" s="158" t="str">
        <f>IFERROR(IF(VLOOKUP($A264,'Annex 2 EHV charges'!$D:$O,9,FALSE)=0,"",VLOOKUP($A264,'Annex 2 EHV charges'!$D:$O,9,FALSE)),"")</f>
        <v/>
      </c>
      <c r="F264" s="159">
        <f>IFERROR(IF(VLOOKUP($A264,'Annex 2 EHV charges'!$D:$O,10,FALSE)=0,"",VLOOKUP($A264,'Annex 2 EHV charges'!$D:$O,10,FALSE)),"")</f>
        <v>586.82000000000005</v>
      </c>
      <c r="G264" s="160">
        <f>IFERROR(IF(VLOOKUP($A264,'Annex 2 EHV charges'!$D:$O,11,FALSE)=0,"",VLOOKUP($A264,'Annex 2 EHV charges'!$D:$O,11,FALSE)),"")</f>
        <v>0.05</v>
      </c>
      <c r="H264" s="160">
        <f>IFERROR(IF(VLOOKUP($A264,'Annex 2 EHV charges'!$D:$O,12,FALSE)=0,"",VLOOKUP($A264,'Annex 2 EHV charges'!$D:$O,12,FALSE)),"")</f>
        <v>0.05</v>
      </c>
    </row>
    <row r="265" spans="1:8" x14ac:dyDescent="0.2">
      <c r="A265" s="154" t="str">
        <f t="array" ref="A265">IFERROR(INDEX('Annex 2 EHV charges'!$D$11:$D$302, MATCH(0, IF(ISBLANK('Annex 2 EHV charges'!$D$11:$D$302),1, COUNTIF(A$4:$A264, 'Annex 2 EHV charges'!$D$11:$D$302)), 0)),"")</f>
        <v>New Export 41</v>
      </c>
      <c r="B265" s="153" t="str">
        <f>IF($A265="","",VLOOKUP($A265,'Annex 2 EHV charges'!$D:$O,2,0))</f>
        <v>New Export 41</v>
      </c>
      <c r="C265" s="154" t="str">
        <f>IF($A265="","",VLOOKUP($A265,'Annex 2 EHV charges'!$D:$O,3,0))</f>
        <v>New Export 41</v>
      </c>
      <c r="D265" s="153" t="str">
        <f>IF($A265="","",VLOOKUP($A265,'Annex 2 EHV charges'!$D:$O,4,0))</f>
        <v>Tunley Farm</v>
      </c>
      <c r="E265" s="158" t="str">
        <f>IFERROR(IF(VLOOKUP($A265,'Annex 2 EHV charges'!$D:$O,9,FALSE)=0,"",VLOOKUP($A265,'Annex 2 EHV charges'!$D:$O,9,FALSE)),"")</f>
        <v/>
      </c>
      <c r="F265" s="159">
        <f>IFERROR(IF(VLOOKUP($A265,'Annex 2 EHV charges'!$D:$O,10,FALSE)=0,"",VLOOKUP($A265,'Annex 2 EHV charges'!$D:$O,10,FALSE)),"")</f>
        <v>583.37</v>
      </c>
      <c r="G265" s="160">
        <f>IFERROR(IF(VLOOKUP($A265,'Annex 2 EHV charges'!$D:$O,11,FALSE)=0,"",VLOOKUP($A265,'Annex 2 EHV charges'!$D:$O,11,FALSE)),"")</f>
        <v>0.05</v>
      </c>
      <c r="H265" s="160">
        <f>IFERROR(IF(VLOOKUP($A265,'Annex 2 EHV charges'!$D:$O,12,FALSE)=0,"",VLOOKUP($A265,'Annex 2 EHV charges'!$D:$O,12,FALSE)),"")</f>
        <v>0.05</v>
      </c>
    </row>
    <row r="266" spans="1:8" x14ac:dyDescent="0.2">
      <c r="A266" s="154" t="str">
        <f t="array" ref="A266">IFERROR(INDEX('Annex 2 EHV charges'!$D$11:$D$302, MATCH(0, IF(ISBLANK('Annex 2 EHV charges'!$D$11:$D$302),1, COUNTIF(A$4:$A265, 'Annex 2 EHV charges'!$D$11:$D$302)), 0)),"")</f>
        <v>New Export 42</v>
      </c>
      <c r="B266" s="153" t="str">
        <f>IF($A266="","",VLOOKUP($A266,'Annex 2 EHV charges'!$D:$O,2,0))</f>
        <v>New Export 42</v>
      </c>
      <c r="C266" s="154" t="str">
        <f>IF($A266="","",VLOOKUP($A266,'Annex 2 EHV charges'!$D:$O,3,0))</f>
        <v>New Export 42</v>
      </c>
      <c r="D266" s="153" t="str">
        <f>IF($A266="","",VLOOKUP($A266,'Annex 2 EHV charges'!$D:$O,4,0))</f>
        <v>Dillington Ridgeway</v>
      </c>
      <c r="E266" s="158" t="str">
        <f>IFERROR(IF(VLOOKUP($A266,'Annex 2 EHV charges'!$D:$O,9,FALSE)=0,"",VLOOKUP($A266,'Annex 2 EHV charges'!$D:$O,9,FALSE)),"")</f>
        <v/>
      </c>
      <c r="F266" s="159">
        <f>IFERROR(IF(VLOOKUP($A266,'Annex 2 EHV charges'!$D:$O,10,FALSE)=0,"",VLOOKUP($A266,'Annex 2 EHV charges'!$D:$O,10,FALSE)),"")</f>
        <v>2377.11</v>
      </c>
      <c r="G266" s="160">
        <f>IFERROR(IF(VLOOKUP($A266,'Annex 2 EHV charges'!$D:$O,11,FALSE)=0,"",VLOOKUP($A266,'Annex 2 EHV charges'!$D:$O,11,FALSE)),"")</f>
        <v>0.05</v>
      </c>
      <c r="H266" s="160">
        <f>IFERROR(IF(VLOOKUP($A266,'Annex 2 EHV charges'!$D:$O,12,FALSE)=0,"",VLOOKUP($A266,'Annex 2 EHV charges'!$D:$O,12,FALSE)),"")</f>
        <v>0.05</v>
      </c>
    </row>
    <row r="267" spans="1:8" x14ac:dyDescent="0.2">
      <c r="A267" s="154" t="str">
        <f t="array" ref="A267">IFERROR(INDEX('Annex 2 EHV charges'!$D$11:$D$302, MATCH(0, IF(ISBLANK('Annex 2 EHV charges'!$D$11:$D$302),1, COUNTIF(A$4:$A266, 'Annex 2 EHV charges'!$D$11:$D$302)), 0)),"")</f>
        <v>New Export 43</v>
      </c>
      <c r="B267" s="153" t="str">
        <f>IF($A267="","",VLOOKUP($A267,'Annex 2 EHV charges'!$D:$O,2,0))</f>
        <v>New Export 43</v>
      </c>
      <c r="C267" s="154" t="str">
        <f>IF($A267="","",VLOOKUP($A267,'Annex 2 EHV charges'!$D:$O,3,0))</f>
        <v>New Export 43</v>
      </c>
      <c r="D267" s="153" t="str">
        <f>IF($A267="","",VLOOKUP($A267,'Annex 2 EHV charges'!$D:$O,4,0))</f>
        <v>New Orchard Farm</v>
      </c>
      <c r="E267" s="158" t="str">
        <f>IFERROR(IF(VLOOKUP($A267,'Annex 2 EHV charges'!$D:$O,9,FALSE)=0,"",VLOOKUP($A267,'Annex 2 EHV charges'!$D:$O,9,FALSE)),"")</f>
        <v/>
      </c>
      <c r="F267" s="159">
        <f>IFERROR(IF(VLOOKUP($A267,'Annex 2 EHV charges'!$D:$O,10,FALSE)=0,"",VLOOKUP($A267,'Annex 2 EHV charges'!$D:$O,10,FALSE)),"")</f>
        <v>2111.9299999999998</v>
      </c>
      <c r="G267" s="160">
        <f>IFERROR(IF(VLOOKUP($A267,'Annex 2 EHV charges'!$D:$O,11,FALSE)=0,"",VLOOKUP($A267,'Annex 2 EHV charges'!$D:$O,11,FALSE)),"")</f>
        <v>0.05</v>
      </c>
      <c r="H267" s="160">
        <f>IFERROR(IF(VLOOKUP($A267,'Annex 2 EHV charges'!$D:$O,12,FALSE)=0,"",VLOOKUP($A267,'Annex 2 EHV charges'!$D:$O,12,FALSE)),"")</f>
        <v>0.05</v>
      </c>
    </row>
    <row r="268" spans="1:8" x14ac:dyDescent="0.2">
      <c r="A268" s="154" t="str">
        <f t="array" ref="A268">IFERROR(INDEX('Annex 2 EHV charges'!$D$11:$D$302, MATCH(0, IF(ISBLANK('Annex 2 EHV charges'!$D$11:$D$302),1, COUNTIF(A$4:$A267, 'Annex 2 EHV charges'!$D$11:$D$302)), 0)),"")</f>
        <v>New Export 44</v>
      </c>
      <c r="B268" s="153" t="str">
        <f>IF($A268="","",VLOOKUP($A268,'Annex 2 EHV charges'!$D:$O,2,0))</f>
        <v>New Export 44</v>
      </c>
      <c r="C268" s="154" t="str">
        <f>IF($A268="","",VLOOKUP($A268,'Annex 2 EHV charges'!$D:$O,3,0))</f>
        <v>New Export 44</v>
      </c>
      <c r="D268" s="153" t="str">
        <f>IF($A268="","",VLOOKUP($A268,'Annex 2 EHV charges'!$D:$O,4,0))</f>
        <v>Springfield Farm</v>
      </c>
      <c r="E268" s="158" t="str">
        <f>IFERROR(IF(VLOOKUP($A268,'Annex 2 EHV charges'!$D:$O,9,FALSE)=0,"",VLOOKUP($A268,'Annex 2 EHV charges'!$D:$O,9,FALSE)),"")</f>
        <v/>
      </c>
      <c r="F268" s="159">
        <f>IFERROR(IF(VLOOKUP($A268,'Annex 2 EHV charges'!$D:$O,10,FALSE)=0,"",VLOOKUP($A268,'Annex 2 EHV charges'!$D:$O,10,FALSE)),"")</f>
        <v>431.02</v>
      </c>
      <c r="G268" s="160">
        <f>IFERROR(IF(VLOOKUP($A268,'Annex 2 EHV charges'!$D:$O,11,FALSE)=0,"",VLOOKUP($A268,'Annex 2 EHV charges'!$D:$O,11,FALSE)),"")</f>
        <v>0.05</v>
      </c>
      <c r="H268" s="160">
        <f>IFERROR(IF(VLOOKUP($A268,'Annex 2 EHV charges'!$D:$O,12,FALSE)=0,"",VLOOKUP($A268,'Annex 2 EHV charges'!$D:$O,12,FALSE)),"")</f>
        <v>0.05</v>
      </c>
    </row>
    <row r="269" spans="1:8" x14ac:dyDescent="0.2">
      <c r="A269" s="154" t="str">
        <f t="array" ref="A269">IFERROR(INDEX('Annex 2 EHV charges'!$D$11:$D$302, MATCH(0, IF(ISBLANK('Annex 2 EHV charges'!$D$11:$D$302),1, COUNTIF(A$4:$A268, 'Annex 2 EHV charges'!$D$11:$D$302)), 0)),"")</f>
        <v/>
      </c>
      <c r="B269" s="153" t="str">
        <f>IF($A269="","",VLOOKUP($A269,'Annex 2 EHV charges'!$D:$O,2,0))</f>
        <v/>
      </c>
      <c r="C269" s="154" t="str">
        <f>IF($A269="","",VLOOKUP($A269,'Annex 2 EHV charges'!$D:$O,3,0))</f>
        <v/>
      </c>
      <c r="D269" s="153" t="str">
        <f>IF($A269="","",VLOOKUP($A269,'Annex 2 EHV charges'!$D:$O,4,0))</f>
        <v/>
      </c>
      <c r="E269" s="158" t="str">
        <f>IFERROR(IF(VLOOKUP($A269,'Annex 2 EHV charges'!$D:$O,9,FALSE)=0,"",VLOOKUP($A269,'Annex 2 EHV charges'!$D:$O,9,FALSE)),"")</f>
        <v/>
      </c>
      <c r="F269" s="159" t="str">
        <f>IFERROR(IF(VLOOKUP($A269,'Annex 2 EHV charges'!$D:$O,10,FALSE)=0,"",VLOOKUP($A269,'Annex 2 EHV charges'!$D:$O,10,FALSE)),"")</f>
        <v/>
      </c>
      <c r="G269" s="160" t="str">
        <f>IFERROR(IF(VLOOKUP($A269,'Annex 2 EHV charges'!$D:$O,11,FALSE)=0,"",VLOOKUP($A269,'Annex 2 EHV charges'!$D:$O,11,FALSE)),"")</f>
        <v/>
      </c>
      <c r="H269" s="160" t="str">
        <f>IFERROR(IF(VLOOKUP($A269,'Annex 2 EHV charges'!$D:$O,12,FALSE)=0,"",VLOOKUP($A269,'Annex 2 EHV charges'!$D:$O,12,FALSE)),"")</f>
        <v/>
      </c>
    </row>
    <row r="270" spans="1:8" x14ac:dyDescent="0.2">
      <c r="A270" s="154" t="str">
        <f t="array" ref="A270">IFERROR(INDEX('Annex 2 EHV charges'!$D$11:$D$302, MATCH(0, IF(ISBLANK('Annex 2 EHV charges'!$D$11:$D$302),1, COUNTIF(A$4:$A269, 'Annex 2 EHV charges'!$D$11:$D$302)), 0)),"")</f>
        <v/>
      </c>
      <c r="B270" s="153" t="str">
        <f>IF($A270="","",VLOOKUP($A270,'Annex 2 EHV charges'!$D:$O,2,0))</f>
        <v/>
      </c>
      <c r="C270" s="154" t="str">
        <f>IF($A270="","",VLOOKUP($A270,'Annex 2 EHV charges'!$D:$O,3,0))</f>
        <v/>
      </c>
      <c r="D270" s="153" t="str">
        <f>IF($A270="","",VLOOKUP($A270,'Annex 2 EHV charges'!$D:$O,4,0))</f>
        <v/>
      </c>
      <c r="E270" s="158" t="str">
        <f>IFERROR(IF(VLOOKUP($A270,'Annex 2 EHV charges'!$D:$O,9,FALSE)=0,"",VLOOKUP($A270,'Annex 2 EHV charges'!$D:$O,9,FALSE)),"")</f>
        <v/>
      </c>
      <c r="F270" s="159" t="str">
        <f>IFERROR(IF(VLOOKUP($A270,'Annex 2 EHV charges'!$D:$O,10,FALSE)=0,"",VLOOKUP($A270,'Annex 2 EHV charges'!$D:$O,10,FALSE)),"")</f>
        <v/>
      </c>
      <c r="G270" s="160" t="str">
        <f>IFERROR(IF(VLOOKUP($A270,'Annex 2 EHV charges'!$D:$O,11,FALSE)=0,"",VLOOKUP($A270,'Annex 2 EHV charges'!$D:$O,11,FALSE)),"")</f>
        <v/>
      </c>
      <c r="H270" s="160" t="str">
        <f>IFERROR(IF(VLOOKUP($A270,'Annex 2 EHV charges'!$D:$O,12,FALSE)=0,"",VLOOKUP($A270,'Annex 2 EHV charges'!$D:$O,12,FALSE)),"")</f>
        <v/>
      </c>
    </row>
    <row r="271" spans="1:8" x14ac:dyDescent="0.2">
      <c r="A271" s="154" t="str">
        <f t="array" ref="A271">IFERROR(INDEX('Annex 2 EHV charges'!$D$11:$D$302, MATCH(0, IF(ISBLANK('Annex 2 EHV charges'!$D$11:$D$302),1, COUNTIF(A$4:$A270, 'Annex 2 EHV charges'!$D$11:$D$302)), 0)),"")</f>
        <v/>
      </c>
      <c r="B271" s="153" t="str">
        <f>IF($A271="","",VLOOKUP($A271,'Annex 2 EHV charges'!$D:$O,2,0))</f>
        <v/>
      </c>
      <c r="C271" s="154" t="str">
        <f>IF($A271="","",VLOOKUP($A271,'Annex 2 EHV charges'!$D:$O,3,0))</f>
        <v/>
      </c>
      <c r="D271" s="153" t="str">
        <f>IF($A271="","",VLOOKUP($A271,'Annex 2 EHV charges'!$D:$O,4,0))</f>
        <v/>
      </c>
      <c r="E271" s="158" t="str">
        <f>IFERROR(IF(VLOOKUP($A271,'Annex 2 EHV charges'!$D:$O,9,FALSE)=0,"",VLOOKUP($A271,'Annex 2 EHV charges'!$D:$O,9,FALSE)),"")</f>
        <v/>
      </c>
      <c r="F271" s="159" t="str">
        <f>IFERROR(IF(VLOOKUP($A271,'Annex 2 EHV charges'!$D:$O,10,FALSE)=0,"",VLOOKUP($A271,'Annex 2 EHV charges'!$D:$O,10,FALSE)),"")</f>
        <v/>
      </c>
      <c r="G271" s="160" t="str">
        <f>IFERROR(IF(VLOOKUP($A271,'Annex 2 EHV charges'!$D:$O,11,FALSE)=0,"",VLOOKUP($A271,'Annex 2 EHV charges'!$D:$O,11,FALSE)),"")</f>
        <v/>
      </c>
      <c r="H271" s="160" t="str">
        <f>IFERROR(IF(VLOOKUP($A271,'Annex 2 EHV charges'!$D:$O,12,FALSE)=0,"",VLOOKUP($A271,'Annex 2 EHV charges'!$D:$O,12,FALSE)),"")</f>
        <v/>
      </c>
    </row>
    <row r="272" spans="1:8" x14ac:dyDescent="0.2">
      <c r="A272" s="154" t="str">
        <f t="array" ref="A272">IFERROR(INDEX('Annex 2 EHV charges'!$D$11:$D$302, MATCH(0, IF(ISBLANK('Annex 2 EHV charges'!$D$11:$D$302),1, COUNTIF(A$4:$A271, 'Annex 2 EHV charges'!$D$11:$D$302)), 0)),"")</f>
        <v/>
      </c>
      <c r="B272" s="153" t="str">
        <f>IF($A272="","",VLOOKUP($A272,'Annex 2 EHV charges'!$D:$O,2,0))</f>
        <v/>
      </c>
      <c r="C272" s="154" t="str">
        <f>IF($A272="","",VLOOKUP($A272,'Annex 2 EHV charges'!$D:$O,3,0))</f>
        <v/>
      </c>
      <c r="D272" s="153" t="str">
        <f>IF($A272="","",VLOOKUP($A272,'Annex 2 EHV charges'!$D:$O,4,0))</f>
        <v/>
      </c>
      <c r="E272" s="158" t="str">
        <f>IFERROR(IF(VLOOKUP($A272,'Annex 2 EHV charges'!$D:$O,9,FALSE)=0,"",VLOOKUP($A272,'Annex 2 EHV charges'!$D:$O,9,FALSE)),"")</f>
        <v/>
      </c>
      <c r="F272" s="159" t="str">
        <f>IFERROR(IF(VLOOKUP($A272,'Annex 2 EHV charges'!$D:$O,10,FALSE)=0,"",VLOOKUP($A272,'Annex 2 EHV charges'!$D:$O,10,FALSE)),"")</f>
        <v/>
      </c>
      <c r="G272" s="160" t="str">
        <f>IFERROR(IF(VLOOKUP($A272,'Annex 2 EHV charges'!$D:$O,11,FALSE)=0,"",VLOOKUP($A272,'Annex 2 EHV charges'!$D:$O,11,FALSE)),"")</f>
        <v/>
      </c>
      <c r="H272" s="160" t="str">
        <f>IFERROR(IF(VLOOKUP($A272,'Annex 2 EHV charges'!$D:$O,12,FALSE)=0,"",VLOOKUP($A272,'Annex 2 EHV charges'!$D:$O,12,FALSE)),"")</f>
        <v/>
      </c>
    </row>
    <row r="273" spans="1:8" x14ac:dyDescent="0.2">
      <c r="A273" s="154" t="str">
        <f t="array" ref="A273">IFERROR(INDEX('Annex 2 EHV charges'!$D$11:$D$302, MATCH(0, IF(ISBLANK('Annex 2 EHV charges'!$D$11:$D$302),1, COUNTIF(A$4:$A272, 'Annex 2 EHV charges'!$D$11:$D$302)), 0)),"")</f>
        <v/>
      </c>
      <c r="B273" s="153" t="str">
        <f>IF($A273="","",VLOOKUP($A273,'Annex 2 EHV charges'!$D:$O,2,0))</f>
        <v/>
      </c>
      <c r="C273" s="154" t="str">
        <f>IF($A273="","",VLOOKUP($A273,'Annex 2 EHV charges'!$D:$O,3,0))</f>
        <v/>
      </c>
      <c r="D273" s="153" t="str">
        <f>IF($A273="","",VLOOKUP($A273,'Annex 2 EHV charges'!$D:$O,4,0))</f>
        <v/>
      </c>
      <c r="E273" s="158" t="str">
        <f>IFERROR(IF(VLOOKUP($A273,'Annex 2 EHV charges'!$D:$O,9,FALSE)=0,"",VLOOKUP($A273,'Annex 2 EHV charges'!$D:$O,9,FALSE)),"")</f>
        <v/>
      </c>
      <c r="F273" s="159" t="str">
        <f>IFERROR(IF(VLOOKUP($A273,'Annex 2 EHV charges'!$D:$O,10,FALSE)=0,"",VLOOKUP($A273,'Annex 2 EHV charges'!$D:$O,10,FALSE)),"")</f>
        <v/>
      </c>
      <c r="G273" s="160" t="str">
        <f>IFERROR(IF(VLOOKUP($A273,'Annex 2 EHV charges'!$D:$O,11,FALSE)=0,"",VLOOKUP($A273,'Annex 2 EHV charges'!$D:$O,11,FALSE)),"")</f>
        <v/>
      </c>
      <c r="H273" s="160" t="str">
        <f>IFERROR(IF(VLOOKUP($A273,'Annex 2 EHV charges'!$D:$O,12,FALSE)=0,"",VLOOKUP($A273,'Annex 2 EHV charges'!$D:$O,12,FALSE)),"")</f>
        <v/>
      </c>
    </row>
    <row r="274" spans="1:8" x14ac:dyDescent="0.2">
      <c r="A274" s="154" t="str">
        <f t="array" ref="A274">IFERROR(INDEX('Annex 2 EHV charges'!$D$11:$D$302, MATCH(0, IF(ISBLANK('Annex 2 EHV charges'!$D$11:$D$302),1, COUNTIF(A$4:$A273, 'Annex 2 EHV charges'!$D$11:$D$302)), 0)),"")</f>
        <v/>
      </c>
      <c r="B274" s="153" t="str">
        <f>IF($A274="","",VLOOKUP($A274,'Annex 2 EHV charges'!$D:$O,2,0))</f>
        <v/>
      </c>
      <c r="C274" s="154" t="str">
        <f>IF($A274="","",VLOOKUP($A274,'Annex 2 EHV charges'!$D:$O,3,0))</f>
        <v/>
      </c>
      <c r="D274" s="153" t="str">
        <f>IF($A274="","",VLOOKUP($A274,'Annex 2 EHV charges'!$D:$O,4,0))</f>
        <v/>
      </c>
      <c r="E274" s="158" t="str">
        <f>IFERROR(IF(VLOOKUP($A274,'Annex 2 EHV charges'!$D:$O,9,FALSE)=0,"",VLOOKUP($A274,'Annex 2 EHV charges'!$D:$O,9,FALSE)),"")</f>
        <v/>
      </c>
      <c r="F274" s="159" t="str">
        <f>IFERROR(IF(VLOOKUP($A274,'Annex 2 EHV charges'!$D:$O,10,FALSE)=0,"",VLOOKUP($A274,'Annex 2 EHV charges'!$D:$O,10,FALSE)),"")</f>
        <v/>
      </c>
      <c r="G274" s="160" t="str">
        <f>IFERROR(IF(VLOOKUP($A274,'Annex 2 EHV charges'!$D:$O,11,FALSE)=0,"",VLOOKUP($A274,'Annex 2 EHV charges'!$D:$O,11,FALSE)),"")</f>
        <v/>
      </c>
      <c r="H274" s="160" t="str">
        <f>IFERROR(IF(VLOOKUP($A274,'Annex 2 EHV charges'!$D:$O,12,FALSE)=0,"",VLOOKUP($A274,'Annex 2 EHV charges'!$D:$O,12,FALSE)),"")</f>
        <v/>
      </c>
    </row>
    <row r="275" spans="1:8" x14ac:dyDescent="0.2">
      <c r="A275" s="154" t="str">
        <f t="array" ref="A275">IFERROR(INDEX('Annex 2 EHV charges'!$D$11:$D$302, MATCH(0, IF(ISBLANK('Annex 2 EHV charges'!$D$11:$D$302),1, COUNTIF(A$4:$A274, 'Annex 2 EHV charges'!$D$11:$D$302)), 0)),"")</f>
        <v/>
      </c>
      <c r="B275" s="153" t="str">
        <f>IF($A275="","",VLOOKUP($A275,'Annex 2 EHV charges'!$D:$O,2,0))</f>
        <v/>
      </c>
      <c r="C275" s="154" t="str">
        <f>IF($A275="","",VLOOKUP($A275,'Annex 2 EHV charges'!$D:$O,3,0))</f>
        <v/>
      </c>
      <c r="D275" s="153" t="str">
        <f>IF($A275="","",VLOOKUP($A275,'Annex 2 EHV charges'!$D:$O,4,0))</f>
        <v/>
      </c>
      <c r="E275" s="158" t="str">
        <f>IFERROR(IF(VLOOKUP($A275,'Annex 2 EHV charges'!$D:$O,9,FALSE)=0,"",VLOOKUP($A275,'Annex 2 EHV charges'!$D:$O,9,FALSE)),"")</f>
        <v/>
      </c>
      <c r="F275" s="159" t="str">
        <f>IFERROR(IF(VLOOKUP($A275,'Annex 2 EHV charges'!$D:$O,10,FALSE)=0,"",VLOOKUP($A275,'Annex 2 EHV charges'!$D:$O,10,FALSE)),"")</f>
        <v/>
      </c>
      <c r="G275" s="160" t="str">
        <f>IFERROR(IF(VLOOKUP($A275,'Annex 2 EHV charges'!$D:$O,11,FALSE)=0,"",VLOOKUP($A275,'Annex 2 EHV charges'!$D:$O,11,FALSE)),"")</f>
        <v/>
      </c>
      <c r="H275" s="160" t="str">
        <f>IFERROR(IF(VLOOKUP($A275,'Annex 2 EHV charges'!$D:$O,12,FALSE)=0,"",VLOOKUP($A275,'Annex 2 EHV charges'!$D:$O,12,FALSE)),"")</f>
        <v/>
      </c>
    </row>
    <row r="276" spans="1:8" x14ac:dyDescent="0.2">
      <c r="A276" s="154" t="str">
        <f t="array" ref="A276">IFERROR(INDEX('Annex 2 EHV charges'!$D$11:$D$302, MATCH(0, IF(ISBLANK('Annex 2 EHV charges'!$D$11:$D$302),1, COUNTIF(A$4:$A275, 'Annex 2 EHV charges'!$D$11:$D$302)), 0)),"")</f>
        <v/>
      </c>
      <c r="B276" s="153" t="str">
        <f>IF($A276="","",VLOOKUP($A276,'Annex 2 EHV charges'!$D:$O,2,0))</f>
        <v/>
      </c>
      <c r="C276" s="154" t="str">
        <f>IF($A276="","",VLOOKUP($A276,'Annex 2 EHV charges'!$D:$O,3,0))</f>
        <v/>
      </c>
      <c r="D276" s="153" t="str">
        <f>IF($A276="","",VLOOKUP($A276,'Annex 2 EHV charges'!$D:$O,4,0))</f>
        <v/>
      </c>
      <c r="E276" s="158" t="str">
        <f>IFERROR(IF(VLOOKUP($A276,'Annex 2 EHV charges'!$D:$O,9,FALSE)=0,"",VLOOKUP($A276,'Annex 2 EHV charges'!$D:$O,9,FALSE)),"")</f>
        <v/>
      </c>
      <c r="F276" s="159" t="str">
        <f>IFERROR(IF(VLOOKUP($A276,'Annex 2 EHV charges'!$D:$O,10,FALSE)=0,"",VLOOKUP($A276,'Annex 2 EHV charges'!$D:$O,10,FALSE)),"")</f>
        <v/>
      </c>
      <c r="G276" s="160" t="str">
        <f>IFERROR(IF(VLOOKUP($A276,'Annex 2 EHV charges'!$D:$O,11,FALSE)=0,"",VLOOKUP($A276,'Annex 2 EHV charges'!$D:$O,11,FALSE)),"")</f>
        <v/>
      </c>
      <c r="H276" s="160" t="str">
        <f>IFERROR(IF(VLOOKUP($A276,'Annex 2 EHV charges'!$D:$O,12,FALSE)=0,"",VLOOKUP($A276,'Annex 2 EHV charges'!$D:$O,12,FALSE)),"")</f>
        <v/>
      </c>
    </row>
    <row r="277" spans="1:8" x14ac:dyDescent="0.2">
      <c r="A277" s="154" t="str">
        <f t="array" ref="A277">IFERROR(INDEX('Annex 2 EHV charges'!$D$11:$D$302, MATCH(0, IF(ISBLANK('Annex 2 EHV charges'!$D$11:$D$302),1, COUNTIF(A$4:$A276, 'Annex 2 EHV charges'!$D$11:$D$302)), 0)),"")</f>
        <v/>
      </c>
      <c r="B277" s="153" t="str">
        <f>IF($A277="","",VLOOKUP($A277,'Annex 2 EHV charges'!$D:$O,2,0))</f>
        <v/>
      </c>
      <c r="C277" s="154" t="str">
        <f>IF($A277="","",VLOOKUP($A277,'Annex 2 EHV charges'!$D:$O,3,0))</f>
        <v/>
      </c>
      <c r="D277" s="153" t="str">
        <f>IF($A277="","",VLOOKUP($A277,'Annex 2 EHV charges'!$D:$O,4,0))</f>
        <v/>
      </c>
      <c r="E277" s="158" t="str">
        <f>IFERROR(IF(VLOOKUP($A277,'Annex 2 EHV charges'!$D:$O,9,FALSE)=0,"",VLOOKUP($A277,'Annex 2 EHV charges'!$D:$O,9,FALSE)),"")</f>
        <v/>
      </c>
      <c r="F277" s="159" t="str">
        <f>IFERROR(IF(VLOOKUP($A277,'Annex 2 EHV charges'!$D:$O,10,FALSE)=0,"",VLOOKUP($A277,'Annex 2 EHV charges'!$D:$O,10,FALSE)),"")</f>
        <v/>
      </c>
      <c r="G277" s="160" t="str">
        <f>IFERROR(IF(VLOOKUP($A277,'Annex 2 EHV charges'!$D:$O,11,FALSE)=0,"",VLOOKUP($A277,'Annex 2 EHV charges'!$D:$O,11,FALSE)),"")</f>
        <v/>
      </c>
      <c r="H277" s="160" t="str">
        <f>IFERROR(IF(VLOOKUP($A277,'Annex 2 EHV charges'!$D:$O,12,FALSE)=0,"",VLOOKUP($A277,'Annex 2 EHV charges'!$D:$O,12,FALSE)),"")</f>
        <v/>
      </c>
    </row>
    <row r="278" spans="1:8" x14ac:dyDescent="0.2">
      <c r="A278" s="154" t="str">
        <f t="array" ref="A278">IFERROR(INDEX('Annex 2 EHV charges'!$D$11:$D$302, MATCH(0, IF(ISBLANK('Annex 2 EHV charges'!$D$11:$D$302),1, COUNTIF(A$4:$A277, 'Annex 2 EHV charges'!$D$11:$D$302)), 0)),"")</f>
        <v/>
      </c>
      <c r="B278" s="153" t="str">
        <f>IF($A278="","",VLOOKUP($A278,'Annex 2 EHV charges'!$D:$O,2,0))</f>
        <v/>
      </c>
      <c r="C278" s="154" t="str">
        <f>IF($A278="","",VLOOKUP($A278,'Annex 2 EHV charges'!$D:$O,3,0))</f>
        <v/>
      </c>
      <c r="D278" s="153" t="str">
        <f>IF($A278="","",VLOOKUP($A278,'Annex 2 EHV charges'!$D:$O,4,0))</f>
        <v/>
      </c>
      <c r="E278" s="158" t="str">
        <f>IFERROR(IF(VLOOKUP($A278,'Annex 2 EHV charges'!$D:$O,9,FALSE)=0,"",VLOOKUP($A278,'Annex 2 EHV charges'!$D:$O,9,FALSE)),"")</f>
        <v/>
      </c>
      <c r="F278" s="159" t="str">
        <f>IFERROR(IF(VLOOKUP($A278,'Annex 2 EHV charges'!$D:$O,10,FALSE)=0,"",VLOOKUP($A278,'Annex 2 EHV charges'!$D:$O,10,FALSE)),"")</f>
        <v/>
      </c>
      <c r="G278" s="160" t="str">
        <f>IFERROR(IF(VLOOKUP($A278,'Annex 2 EHV charges'!$D:$O,11,FALSE)=0,"",VLOOKUP($A278,'Annex 2 EHV charges'!$D:$O,11,FALSE)),"")</f>
        <v/>
      </c>
      <c r="H278" s="160" t="str">
        <f>IFERROR(IF(VLOOKUP($A278,'Annex 2 EHV charges'!$D:$O,12,FALSE)=0,"",VLOOKUP($A278,'Annex 2 EHV charges'!$D:$O,12,FALSE)),"")</f>
        <v/>
      </c>
    </row>
    <row r="279" spans="1:8" x14ac:dyDescent="0.2">
      <c r="A279" s="154" t="str">
        <f t="array" ref="A279">IFERROR(INDEX('Annex 2 EHV charges'!$D$11:$D$302, MATCH(0, IF(ISBLANK('Annex 2 EHV charges'!$D$11:$D$302),1, COUNTIF(A$4:$A278, 'Annex 2 EHV charges'!$D$11:$D$302)), 0)),"")</f>
        <v/>
      </c>
      <c r="B279" s="153" t="str">
        <f>IF($A279="","",VLOOKUP($A279,'Annex 2 EHV charges'!$D:$O,2,0))</f>
        <v/>
      </c>
      <c r="C279" s="154" t="str">
        <f>IF($A279="","",VLOOKUP($A279,'Annex 2 EHV charges'!$D:$O,3,0))</f>
        <v/>
      </c>
      <c r="D279" s="153" t="str">
        <f>IF($A279="","",VLOOKUP($A279,'Annex 2 EHV charges'!$D:$O,4,0))</f>
        <v/>
      </c>
      <c r="E279" s="158" t="str">
        <f>IFERROR(IF(VLOOKUP($A279,'Annex 2 EHV charges'!$D:$O,9,FALSE)=0,"",VLOOKUP($A279,'Annex 2 EHV charges'!$D:$O,9,FALSE)),"")</f>
        <v/>
      </c>
      <c r="F279" s="159" t="str">
        <f>IFERROR(IF(VLOOKUP($A279,'Annex 2 EHV charges'!$D:$O,10,FALSE)=0,"",VLOOKUP($A279,'Annex 2 EHV charges'!$D:$O,10,FALSE)),"")</f>
        <v/>
      </c>
      <c r="G279" s="160" t="str">
        <f>IFERROR(IF(VLOOKUP($A279,'Annex 2 EHV charges'!$D:$O,11,FALSE)=0,"",VLOOKUP($A279,'Annex 2 EHV charges'!$D:$O,11,FALSE)),"")</f>
        <v/>
      </c>
      <c r="H279" s="160" t="str">
        <f>IFERROR(IF(VLOOKUP($A279,'Annex 2 EHV charges'!$D:$O,12,FALSE)=0,"",VLOOKUP($A279,'Annex 2 EHV charges'!$D:$O,12,FALSE)),"")</f>
        <v/>
      </c>
    </row>
    <row r="280" spans="1:8" x14ac:dyDescent="0.2">
      <c r="A280" s="154" t="str">
        <f t="array" ref="A280">IFERROR(INDEX('Annex 2 EHV charges'!$D$11:$D$302, MATCH(0, IF(ISBLANK('Annex 2 EHV charges'!$D$11:$D$302),1, COUNTIF(A$4:$A279, 'Annex 2 EHV charges'!$D$11:$D$302)), 0)),"")</f>
        <v/>
      </c>
      <c r="B280" s="153" t="str">
        <f>IF($A280="","",VLOOKUP($A280,'Annex 2 EHV charges'!$D:$O,2,0))</f>
        <v/>
      </c>
      <c r="C280" s="154" t="str">
        <f>IF($A280="","",VLOOKUP($A280,'Annex 2 EHV charges'!$D:$O,3,0))</f>
        <v/>
      </c>
      <c r="D280" s="153" t="str">
        <f>IF($A280="","",VLOOKUP($A280,'Annex 2 EHV charges'!$D:$O,4,0))</f>
        <v/>
      </c>
      <c r="E280" s="158" t="str">
        <f>IFERROR(IF(VLOOKUP($A280,'Annex 2 EHV charges'!$D:$O,9,FALSE)=0,"",VLOOKUP($A280,'Annex 2 EHV charges'!$D:$O,9,FALSE)),"")</f>
        <v/>
      </c>
      <c r="F280" s="159" t="str">
        <f>IFERROR(IF(VLOOKUP($A280,'Annex 2 EHV charges'!$D:$O,10,FALSE)=0,"",VLOOKUP($A280,'Annex 2 EHV charges'!$D:$O,10,FALSE)),"")</f>
        <v/>
      </c>
      <c r="G280" s="160" t="str">
        <f>IFERROR(IF(VLOOKUP($A280,'Annex 2 EHV charges'!$D:$O,11,FALSE)=0,"",VLOOKUP($A280,'Annex 2 EHV charges'!$D:$O,11,FALSE)),"")</f>
        <v/>
      </c>
      <c r="H280" s="160" t="str">
        <f>IFERROR(IF(VLOOKUP($A280,'Annex 2 EHV charges'!$D:$O,12,FALSE)=0,"",VLOOKUP($A280,'Annex 2 EHV charges'!$D:$O,12,FALSE)),"")</f>
        <v/>
      </c>
    </row>
    <row r="281" spans="1:8" x14ac:dyDescent="0.2">
      <c r="A281" s="154" t="str">
        <f t="array" ref="A281">IFERROR(INDEX('Annex 2 EHV charges'!$D$11:$D$302, MATCH(0, IF(ISBLANK('Annex 2 EHV charges'!$D$11:$D$302),1, COUNTIF(A$4:$A280, 'Annex 2 EHV charges'!$D$11:$D$302)), 0)),"")</f>
        <v/>
      </c>
      <c r="B281" s="153" t="str">
        <f>IF($A281="","",VLOOKUP($A281,'Annex 2 EHV charges'!$D:$O,2,0))</f>
        <v/>
      </c>
      <c r="C281" s="154" t="str">
        <f>IF($A281="","",VLOOKUP($A281,'Annex 2 EHV charges'!$D:$O,3,0))</f>
        <v/>
      </c>
      <c r="D281" s="153" t="str">
        <f>IF($A281="","",VLOOKUP($A281,'Annex 2 EHV charges'!$D:$O,4,0))</f>
        <v/>
      </c>
      <c r="E281" s="158" t="str">
        <f>IFERROR(IF(VLOOKUP($A281,'Annex 2 EHV charges'!$D:$O,9,FALSE)=0,"",VLOOKUP($A281,'Annex 2 EHV charges'!$D:$O,9,FALSE)),"")</f>
        <v/>
      </c>
      <c r="F281" s="159" t="str">
        <f>IFERROR(IF(VLOOKUP($A281,'Annex 2 EHV charges'!$D:$O,10,FALSE)=0,"",VLOOKUP($A281,'Annex 2 EHV charges'!$D:$O,10,FALSE)),"")</f>
        <v/>
      </c>
      <c r="G281" s="160" t="str">
        <f>IFERROR(IF(VLOOKUP($A281,'Annex 2 EHV charges'!$D:$O,11,FALSE)=0,"",VLOOKUP($A281,'Annex 2 EHV charges'!$D:$O,11,FALSE)),"")</f>
        <v/>
      </c>
      <c r="H281" s="160" t="str">
        <f>IFERROR(IF(VLOOKUP($A281,'Annex 2 EHV charges'!$D:$O,12,FALSE)=0,"",VLOOKUP($A281,'Annex 2 EHV charges'!$D:$O,12,FALSE)),"")</f>
        <v/>
      </c>
    </row>
    <row r="282" spans="1:8" x14ac:dyDescent="0.2">
      <c r="A282" s="154" t="str">
        <f t="array" ref="A282">IFERROR(INDEX('Annex 2 EHV charges'!$D$11:$D$302, MATCH(0, IF(ISBLANK('Annex 2 EHV charges'!$D$11:$D$302),1, COUNTIF(A$4:$A281, 'Annex 2 EHV charges'!$D$11:$D$302)), 0)),"")</f>
        <v/>
      </c>
      <c r="B282" s="153" t="str">
        <f>IF($A282="","",VLOOKUP($A282,'Annex 2 EHV charges'!$D:$O,2,0))</f>
        <v/>
      </c>
      <c r="C282" s="154" t="str">
        <f>IF($A282="","",VLOOKUP($A282,'Annex 2 EHV charges'!$D:$O,3,0))</f>
        <v/>
      </c>
      <c r="D282" s="153" t="str">
        <f>IF($A282="","",VLOOKUP($A282,'Annex 2 EHV charges'!$D:$O,4,0))</f>
        <v/>
      </c>
      <c r="E282" s="158" t="str">
        <f>IFERROR(IF(VLOOKUP($A282,'Annex 2 EHV charges'!$D:$O,9,FALSE)=0,"",VLOOKUP($A282,'Annex 2 EHV charges'!$D:$O,9,FALSE)),"")</f>
        <v/>
      </c>
      <c r="F282" s="159" t="str">
        <f>IFERROR(IF(VLOOKUP($A282,'Annex 2 EHV charges'!$D:$O,10,FALSE)=0,"",VLOOKUP($A282,'Annex 2 EHV charges'!$D:$O,10,FALSE)),"")</f>
        <v/>
      </c>
      <c r="G282" s="160" t="str">
        <f>IFERROR(IF(VLOOKUP($A282,'Annex 2 EHV charges'!$D:$O,11,FALSE)=0,"",VLOOKUP($A282,'Annex 2 EHV charges'!$D:$O,11,FALSE)),"")</f>
        <v/>
      </c>
      <c r="H282" s="160" t="str">
        <f>IFERROR(IF(VLOOKUP($A282,'Annex 2 EHV charges'!$D:$O,12,FALSE)=0,"",VLOOKUP($A282,'Annex 2 EHV charges'!$D:$O,12,FALSE)),"")</f>
        <v/>
      </c>
    </row>
    <row r="283" spans="1:8" x14ac:dyDescent="0.2">
      <c r="A283" s="154" t="str">
        <f t="array" ref="A283">IFERROR(INDEX('Annex 2 EHV charges'!$D$11:$D$302, MATCH(0, IF(ISBLANK('Annex 2 EHV charges'!$D$11:$D$302),1, COUNTIF(A$4:$A282, 'Annex 2 EHV charges'!$D$11:$D$302)), 0)),"")</f>
        <v/>
      </c>
      <c r="B283" s="153" t="str">
        <f>IF($A283="","",VLOOKUP($A283,'Annex 2 EHV charges'!$D:$O,2,0))</f>
        <v/>
      </c>
      <c r="C283" s="154" t="str">
        <f>IF($A283="","",VLOOKUP($A283,'Annex 2 EHV charges'!$D:$O,3,0))</f>
        <v/>
      </c>
      <c r="D283" s="153" t="str">
        <f>IF($A283="","",VLOOKUP($A283,'Annex 2 EHV charges'!$D:$O,4,0))</f>
        <v/>
      </c>
      <c r="E283" s="158" t="str">
        <f>IFERROR(IF(VLOOKUP($A283,'Annex 2 EHV charges'!$D:$O,9,FALSE)=0,"",VLOOKUP($A283,'Annex 2 EHV charges'!$D:$O,9,FALSE)),"")</f>
        <v/>
      </c>
      <c r="F283" s="159" t="str">
        <f>IFERROR(IF(VLOOKUP($A283,'Annex 2 EHV charges'!$D:$O,10,FALSE)=0,"",VLOOKUP($A283,'Annex 2 EHV charges'!$D:$O,10,FALSE)),"")</f>
        <v/>
      </c>
      <c r="G283" s="160" t="str">
        <f>IFERROR(IF(VLOOKUP($A283,'Annex 2 EHV charges'!$D:$O,11,FALSE)=0,"",VLOOKUP($A283,'Annex 2 EHV charges'!$D:$O,11,FALSE)),"")</f>
        <v/>
      </c>
      <c r="H283" s="160" t="str">
        <f>IFERROR(IF(VLOOKUP($A283,'Annex 2 EHV charges'!$D:$O,12,FALSE)=0,"",VLOOKUP($A283,'Annex 2 EHV charges'!$D:$O,12,FALSE)),"")</f>
        <v/>
      </c>
    </row>
    <row r="284" spans="1:8" x14ac:dyDescent="0.2">
      <c r="A284" s="154" t="str">
        <f t="array" ref="A284">IFERROR(INDEX('Annex 2 EHV charges'!$D$11:$D$302, MATCH(0, IF(ISBLANK('Annex 2 EHV charges'!$D$11:$D$302),1, COUNTIF(A$4:$A283, 'Annex 2 EHV charges'!$D$11:$D$302)), 0)),"")</f>
        <v/>
      </c>
      <c r="B284" s="153" t="str">
        <f>IF($A284="","",VLOOKUP($A284,'Annex 2 EHV charges'!$D:$O,2,0))</f>
        <v/>
      </c>
      <c r="C284" s="154" t="str">
        <f>IF($A284="","",VLOOKUP($A284,'Annex 2 EHV charges'!$D:$O,3,0))</f>
        <v/>
      </c>
      <c r="D284" s="153" t="str">
        <f>IF($A284="","",VLOOKUP($A284,'Annex 2 EHV charges'!$D:$O,4,0))</f>
        <v/>
      </c>
      <c r="E284" s="158" t="str">
        <f>IFERROR(IF(VLOOKUP($A284,'Annex 2 EHV charges'!$D:$O,9,FALSE)=0,"",VLOOKUP($A284,'Annex 2 EHV charges'!$D:$O,9,FALSE)),"")</f>
        <v/>
      </c>
      <c r="F284" s="159" t="str">
        <f>IFERROR(IF(VLOOKUP($A284,'Annex 2 EHV charges'!$D:$O,10,FALSE)=0,"",VLOOKUP($A284,'Annex 2 EHV charges'!$D:$O,10,FALSE)),"")</f>
        <v/>
      </c>
      <c r="G284" s="160" t="str">
        <f>IFERROR(IF(VLOOKUP($A284,'Annex 2 EHV charges'!$D:$O,11,FALSE)=0,"",VLOOKUP($A284,'Annex 2 EHV charges'!$D:$O,11,FALSE)),"")</f>
        <v/>
      </c>
      <c r="H284" s="160" t="str">
        <f>IFERROR(IF(VLOOKUP($A284,'Annex 2 EHV charges'!$D:$O,12,FALSE)=0,"",VLOOKUP($A284,'Annex 2 EHV charges'!$D:$O,12,FALSE)),"")</f>
        <v/>
      </c>
    </row>
    <row r="285" spans="1:8" x14ac:dyDescent="0.2">
      <c r="A285" s="154" t="str">
        <f t="array" ref="A285">IFERROR(INDEX('Annex 2 EHV charges'!$D$11:$D$302, MATCH(0, IF(ISBLANK('Annex 2 EHV charges'!$D$11:$D$302),1, COUNTIF(A$4:$A284, 'Annex 2 EHV charges'!$D$11:$D$302)), 0)),"")</f>
        <v/>
      </c>
      <c r="B285" s="153" t="str">
        <f>IF($A285="","",VLOOKUP($A285,'Annex 2 EHV charges'!$D:$O,2,0))</f>
        <v/>
      </c>
      <c r="C285" s="154" t="str">
        <f>IF($A285="","",VLOOKUP($A285,'Annex 2 EHV charges'!$D:$O,3,0))</f>
        <v/>
      </c>
      <c r="D285" s="153" t="str">
        <f>IF($A285="","",VLOOKUP($A285,'Annex 2 EHV charges'!$D:$O,4,0))</f>
        <v/>
      </c>
      <c r="E285" s="158" t="str">
        <f>IFERROR(IF(VLOOKUP($A285,'Annex 2 EHV charges'!$D:$O,9,FALSE)=0,"",VLOOKUP($A285,'Annex 2 EHV charges'!$D:$O,9,FALSE)),"")</f>
        <v/>
      </c>
      <c r="F285" s="159" t="str">
        <f>IFERROR(IF(VLOOKUP($A285,'Annex 2 EHV charges'!$D:$O,10,FALSE)=0,"",VLOOKUP($A285,'Annex 2 EHV charges'!$D:$O,10,FALSE)),"")</f>
        <v/>
      </c>
      <c r="G285" s="160" t="str">
        <f>IFERROR(IF(VLOOKUP($A285,'Annex 2 EHV charges'!$D:$O,11,FALSE)=0,"",VLOOKUP($A285,'Annex 2 EHV charges'!$D:$O,11,FALSE)),"")</f>
        <v/>
      </c>
      <c r="H285" s="160" t="str">
        <f>IFERROR(IF(VLOOKUP($A285,'Annex 2 EHV charges'!$D:$O,12,FALSE)=0,"",VLOOKUP($A285,'Annex 2 EHV charges'!$D:$O,12,FALSE)),"")</f>
        <v/>
      </c>
    </row>
    <row r="286" spans="1:8" x14ac:dyDescent="0.2">
      <c r="A286" s="154" t="str">
        <f t="array" ref="A286">IFERROR(INDEX('Annex 2 EHV charges'!$D$11:$D$302, MATCH(0, IF(ISBLANK('Annex 2 EHV charges'!$D$11:$D$302),1, COUNTIF(A$4:$A285, 'Annex 2 EHV charges'!$D$11:$D$302)), 0)),"")</f>
        <v/>
      </c>
      <c r="B286" s="153" t="str">
        <f>IF($A286="","",VLOOKUP($A286,'Annex 2 EHV charges'!$D:$O,2,0))</f>
        <v/>
      </c>
      <c r="C286" s="154" t="str">
        <f>IF($A286="","",VLOOKUP($A286,'Annex 2 EHV charges'!$D:$O,3,0))</f>
        <v/>
      </c>
      <c r="D286" s="153" t="str">
        <f>IF($A286="","",VLOOKUP($A286,'Annex 2 EHV charges'!$D:$O,4,0))</f>
        <v/>
      </c>
      <c r="E286" s="158" t="str">
        <f>IFERROR(IF(VLOOKUP($A286,'Annex 2 EHV charges'!$D:$O,9,FALSE)=0,"",VLOOKUP($A286,'Annex 2 EHV charges'!$D:$O,9,FALSE)),"")</f>
        <v/>
      </c>
      <c r="F286" s="159" t="str">
        <f>IFERROR(IF(VLOOKUP($A286,'Annex 2 EHV charges'!$D:$O,10,FALSE)=0,"",VLOOKUP($A286,'Annex 2 EHV charges'!$D:$O,10,FALSE)),"")</f>
        <v/>
      </c>
      <c r="G286" s="160" t="str">
        <f>IFERROR(IF(VLOOKUP($A286,'Annex 2 EHV charges'!$D:$O,11,FALSE)=0,"",VLOOKUP($A286,'Annex 2 EHV charges'!$D:$O,11,FALSE)),"")</f>
        <v/>
      </c>
      <c r="H286" s="160" t="str">
        <f>IFERROR(IF(VLOOKUP($A286,'Annex 2 EHV charges'!$D:$O,12,FALSE)=0,"",VLOOKUP($A286,'Annex 2 EHV charges'!$D:$O,12,FALSE)),"")</f>
        <v/>
      </c>
    </row>
    <row r="287" spans="1:8" x14ac:dyDescent="0.2">
      <c r="A287" s="154" t="str">
        <f t="array" ref="A287">IFERROR(INDEX('Annex 2 EHV charges'!$D$11:$D$302, MATCH(0, IF(ISBLANK('Annex 2 EHV charges'!$D$11:$D$302),1, COUNTIF(A$4:$A286, 'Annex 2 EHV charges'!$D$11:$D$302)), 0)),"")</f>
        <v/>
      </c>
      <c r="B287" s="153" t="str">
        <f>IF($A287="","",VLOOKUP($A287,'Annex 2 EHV charges'!$D:$O,2,0))</f>
        <v/>
      </c>
      <c r="C287" s="154" t="str">
        <f>IF($A287="","",VLOOKUP($A287,'Annex 2 EHV charges'!$D:$O,3,0))</f>
        <v/>
      </c>
      <c r="D287" s="153" t="str">
        <f>IF($A287="","",VLOOKUP($A287,'Annex 2 EHV charges'!$D:$O,4,0))</f>
        <v/>
      </c>
      <c r="E287" s="158" t="str">
        <f>IFERROR(IF(VLOOKUP($A287,'Annex 2 EHV charges'!$D:$O,9,FALSE)=0,"",VLOOKUP($A287,'Annex 2 EHV charges'!$D:$O,9,FALSE)),"")</f>
        <v/>
      </c>
      <c r="F287" s="159" t="str">
        <f>IFERROR(IF(VLOOKUP($A287,'Annex 2 EHV charges'!$D:$O,10,FALSE)=0,"",VLOOKUP($A287,'Annex 2 EHV charges'!$D:$O,10,FALSE)),"")</f>
        <v/>
      </c>
      <c r="G287" s="160" t="str">
        <f>IFERROR(IF(VLOOKUP($A287,'Annex 2 EHV charges'!$D:$O,11,FALSE)=0,"",VLOOKUP($A287,'Annex 2 EHV charges'!$D:$O,11,FALSE)),"")</f>
        <v/>
      </c>
      <c r="H287" s="160" t="str">
        <f>IFERROR(IF(VLOOKUP($A287,'Annex 2 EHV charges'!$D:$O,12,FALSE)=0,"",VLOOKUP($A287,'Annex 2 EHV charges'!$D:$O,12,FALSE)),"")</f>
        <v/>
      </c>
    </row>
    <row r="288" spans="1:8" x14ac:dyDescent="0.2">
      <c r="A288" s="154" t="str">
        <f t="array" ref="A288">IFERROR(INDEX('Annex 2 EHV charges'!$D$11:$D$302, MATCH(0, IF(ISBLANK('Annex 2 EHV charges'!$D$11:$D$302),1, COUNTIF(A$4:$A287, 'Annex 2 EHV charges'!$D$11:$D$302)), 0)),"")</f>
        <v/>
      </c>
      <c r="B288" s="153" t="str">
        <f>IF($A288="","",VLOOKUP($A288,'Annex 2 EHV charges'!$D:$O,2,0))</f>
        <v/>
      </c>
      <c r="C288" s="154" t="str">
        <f>IF($A288="","",VLOOKUP($A288,'Annex 2 EHV charges'!$D:$O,3,0))</f>
        <v/>
      </c>
      <c r="D288" s="153" t="str">
        <f>IF($A288="","",VLOOKUP($A288,'Annex 2 EHV charges'!$D:$O,4,0))</f>
        <v/>
      </c>
      <c r="E288" s="158" t="str">
        <f>IFERROR(IF(VLOOKUP($A288,'Annex 2 EHV charges'!$D:$O,9,FALSE)=0,"",VLOOKUP($A288,'Annex 2 EHV charges'!$D:$O,9,FALSE)),"")</f>
        <v/>
      </c>
      <c r="F288" s="159" t="str">
        <f>IFERROR(IF(VLOOKUP($A288,'Annex 2 EHV charges'!$D:$O,10,FALSE)=0,"",VLOOKUP($A288,'Annex 2 EHV charges'!$D:$O,10,FALSE)),"")</f>
        <v/>
      </c>
      <c r="G288" s="160" t="str">
        <f>IFERROR(IF(VLOOKUP($A288,'Annex 2 EHV charges'!$D:$O,11,FALSE)=0,"",VLOOKUP($A288,'Annex 2 EHV charges'!$D:$O,11,FALSE)),"")</f>
        <v/>
      </c>
      <c r="H288" s="160" t="str">
        <f>IFERROR(IF(VLOOKUP($A288,'Annex 2 EHV charges'!$D:$O,12,FALSE)=0,"",VLOOKUP($A288,'Annex 2 EHV charges'!$D:$O,12,FALSE)),"")</f>
        <v/>
      </c>
    </row>
    <row r="289" spans="1:8" x14ac:dyDescent="0.2">
      <c r="A289" s="154" t="str">
        <f t="array" ref="A289">IFERROR(INDEX('Annex 2 EHV charges'!$D$11:$D$302, MATCH(0, IF(ISBLANK('Annex 2 EHV charges'!$D$11:$D$302),1, COUNTIF(A$4:$A288, 'Annex 2 EHV charges'!$D$11:$D$302)), 0)),"")</f>
        <v/>
      </c>
      <c r="B289" s="153" t="str">
        <f>IF($A289="","",VLOOKUP($A289,'Annex 2 EHV charges'!$D:$O,2,0))</f>
        <v/>
      </c>
      <c r="C289" s="154" t="str">
        <f>IF($A289="","",VLOOKUP($A289,'Annex 2 EHV charges'!$D:$O,3,0))</f>
        <v/>
      </c>
      <c r="D289" s="153" t="str">
        <f>IF($A289="","",VLOOKUP($A289,'Annex 2 EHV charges'!$D:$O,4,0))</f>
        <v/>
      </c>
      <c r="E289" s="158" t="str">
        <f>IFERROR(IF(VLOOKUP($A289,'Annex 2 EHV charges'!$D:$O,9,FALSE)=0,"",VLOOKUP($A289,'Annex 2 EHV charges'!$D:$O,9,FALSE)),"")</f>
        <v/>
      </c>
      <c r="F289" s="159" t="str">
        <f>IFERROR(IF(VLOOKUP($A289,'Annex 2 EHV charges'!$D:$O,10,FALSE)=0,"",VLOOKUP($A289,'Annex 2 EHV charges'!$D:$O,10,FALSE)),"")</f>
        <v/>
      </c>
      <c r="G289" s="160" t="str">
        <f>IFERROR(IF(VLOOKUP($A289,'Annex 2 EHV charges'!$D:$O,11,FALSE)=0,"",VLOOKUP($A289,'Annex 2 EHV charges'!$D:$O,11,FALSE)),"")</f>
        <v/>
      </c>
      <c r="H289" s="160" t="str">
        <f>IFERROR(IF(VLOOKUP($A289,'Annex 2 EHV charges'!$D:$O,12,FALSE)=0,"",VLOOKUP($A289,'Annex 2 EHV charges'!$D:$O,12,FALSE)),"")</f>
        <v/>
      </c>
    </row>
    <row r="290" spans="1:8" x14ac:dyDescent="0.2">
      <c r="A290" s="154" t="str">
        <f t="array" ref="A290">IFERROR(INDEX('Annex 2 EHV charges'!$D$11:$D$302, MATCH(0, IF(ISBLANK('Annex 2 EHV charges'!$D$11:$D$302),1, COUNTIF(A$4:$A289, 'Annex 2 EHV charges'!$D$11:$D$302)), 0)),"")</f>
        <v/>
      </c>
      <c r="B290" s="153" t="str">
        <f>IF($A290="","",VLOOKUP($A290,'Annex 2 EHV charges'!$D:$O,2,0))</f>
        <v/>
      </c>
      <c r="C290" s="154" t="str">
        <f>IF($A290="","",VLOOKUP($A290,'Annex 2 EHV charges'!$D:$O,3,0))</f>
        <v/>
      </c>
      <c r="D290" s="153" t="str">
        <f>IF($A290="","",VLOOKUP($A290,'Annex 2 EHV charges'!$D:$O,4,0))</f>
        <v/>
      </c>
      <c r="E290" s="158" t="str">
        <f>IFERROR(IF(VLOOKUP($A290,'Annex 2 EHV charges'!$D:$O,9,FALSE)=0,"",VLOOKUP($A290,'Annex 2 EHV charges'!$D:$O,9,FALSE)),"")</f>
        <v/>
      </c>
      <c r="F290" s="159" t="str">
        <f>IFERROR(IF(VLOOKUP($A290,'Annex 2 EHV charges'!$D:$O,10,FALSE)=0,"",VLOOKUP($A290,'Annex 2 EHV charges'!$D:$O,10,FALSE)),"")</f>
        <v/>
      </c>
      <c r="G290" s="160" t="str">
        <f>IFERROR(IF(VLOOKUP($A290,'Annex 2 EHV charges'!$D:$O,11,FALSE)=0,"",VLOOKUP($A290,'Annex 2 EHV charges'!$D:$O,11,FALSE)),"")</f>
        <v/>
      </c>
      <c r="H290" s="160" t="str">
        <f>IFERROR(IF(VLOOKUP($A290,'Annex 2 EHV charges'!$D:$O,12,FALSE)=0,"",VLOOKUP($A290,'Annex 2 EHV charges'!$D:$O,12,FALSE)),"")</f>
        <v/>
      </c>
    </row>
    <row r="291" spans="1:8" x14ac:dyDescent="0.2">
      <c r="A291" s="154" t="str">
        <f t="array" ref="A291">IFERROR(INDEX('Annex 2 EHV charges'!$D$11:$D$302, MATCH(0, IF(ISBLANK('Annex 2 EHV charges'!$D$11:$D$302),1, COUNTIF(A$4:$A290, 'Annex 2 EHV charges'!$D$11:$D$302)), 0)),"")</f>
        <v/>
      </c>
      <c r="B291" s="153" t="str">
        <f>IF($A291="","",VLOOKUP($A291,'Annex 2 EHV charges'!$D:$O,2,0))</f>
        <v/>
      </c>
      <c r="C291" s="154" t="str">
        <f>IF($A291="","",VLOOKUP($A291,'Annex 2 EHV charges'!$D:$O,3,0))</f>
        <v/>
      </c>
      <c r="D291" s="153" t="str">
        <f>IF($A291="","",VLOOKUP($A291,'Annex 2 EHV charges'!$D:$O,4,0))</f>
        <v/>
      </c>
      <c r="E291" s="158" t="str">
        <f>IFERROR(IF(VLOOKUP($A291,'Annex 2 EHV charges'!$D:$O,9,FALSE)=0,"",VLOOKUP($A291,'Annex 2 EHV charges'!$D:$O,9,FALSE)),"")</f>
        <v/>
      </c>
      <c r="F291" s="159" t="str">
        <f>IFERROR(IF(VLOOKUP($A291,'Annex 2 EHV charges'!$D:$O,10,FALSE)=0,"",VLOOKUP($A291,'Annex 2 EHV charges'!$D:$O,10,FALSE)),"")</f>
        <v/>
      </c>
      <c r="G291" s="160" t="str">
        <f>IFERROR(IF(VLOOKUP($A291,'Annex 2 EHV charges'!$D:$O,11,FALSE)=0,"",VLOOKUP($A291,'Annex 2 EHV charges'!$D:$O,11,FALSE)),"")</f>
        <v/>
      </c>
      <c r="H291" s="160" t="str">
        <f>IFERROR(IF(VLOOKUP($A291,'Annex 2 EHV charges'!$D:$O,12,FALSE)=0,"",VLOOKUP($A291,'Annex 2 EHV charges'!$D:$O,12,FALSE)),"")</f>
        <v/>
      </c>
    </row>
    <row r="292" spans="1:8" x14ac:dyDescent="0.2">
      <c r="A292" s="154" t="str">
        <f t="array" ref="A292">IFERROR(INDEX('Annex 2 EHV charges'!$D$11:$D$302, MATCH(0, IF(ISBLANK('Annex 2 EHV charges'!$D$11:$D$302),1, COUNTIF(A$4:$A291, 'Annex 2 EHV charges'!$D$11:$D$302)), 0)),"")</f>
        <v/>
      </c>
      <c r="B292" s="153" t="str">
        <f>IF($A292="","",VLOOKUP($A292,'Annex 2 EHV charges'!$D:$O,2,0))</f>
        <v/>
      </c>
      <c r="C292" s="154" t="str">
        <f>IF($A292="","",VLOOKUP($A292,'Annex 2 EHV charges'!$D:$O,3,0))</f>
        <v/>
      </c>
      <c r="D292" s="153" t="str">
        <f>IF($A292="","",VLOOKUP($A292,'Annex 2 EHV charges'!$D:$O,4,0))</f>
        <v/>
      </c>
      <c r="E292" s="158" t="str">
        <f>IFERROR(IF(VLOOKUP($A292,'Annex 2 EHV charges'!$D:$O,9,FALSE)=0,"",VLOOKUP($A292,'Annex 2 EHV charges'!$D:$O,9,FALSE)),"")</f>
        <v/>
      </c>
      <c r="F292" s="159" t="str">
        <f>IFERROR(IF(VLOOKUP($A292,'Annex 2 EHV charges'!$D:$O,10,FALSE)=0,"",VLOOKUP($A292,'Annex 2 EHV charges'!$D:$O,10,FALSE)),"")</f>
        <v/>
      </c>
      <c r="G292" s="160" t="str">
        <f>IFERROR(IF(VLOOKUP($A292,'Annex 2 EHV charges'!$D:$O,11,FALSE)=0,"",VLOOKUP($A292,'Annex 2 EHV charges'!$D:$O,11,FALSE)),"")</f>
        <v/>
      </c>
      <c r="H292" s="160" t="str">
        <f>IFERROR(IF(VLOOKUP($A292,'Annex 2 EHV charges'!$D:$O,12,FALSE)=0,"",VLOOKUP($A292,'Annex 2 EHV charges'!$D:$O,12,FALSE)),"")</f>
        <v/>
      </c>
    </row>
    <row r="293" spans="1:8" x14ac:dyDescent="0.2">
      <c r="A293" s="154" t="str">
        <f t="array" ref="A293">IFERROR(INDEX('Annex 2 EHV charges'!$D$11:$D$302, MATCH(0, IF(ISBLANK('Annex 2 EHV charges'!$D$11:$D$302),1, COUNTIF(A$4:$A292, 'Annex 2 EHV charges'!$D$11:$D$302)), 0)),"")</f>
        <v/>
      </c>
      <c r="B293" s="153" t="str">
        <f>IF($A293="","",VLOOKUP($A293,'Annex 2 EHV charges'!$D:$O,2,0))</f>
        <v/>
      </c>
      <c r="C293" s="154" t="str">
        <f>IF($A293="","",VLOOKUP($A293,'Annex 2 EHV charges'!$D:$O,3,0))</f>
        <v/>
      </c>
      <c r="D293" s="153" t="str">
        <f>IF($A293="","",VLOOKUP($A293,'Annex 2 EHV charges'!$D:$O,4,0))</f>
        <v/>
      </c>
      <c r="E293" s="158" t="str">
        <f>IFERROR(IF(VLOOKUP($A293,'Annex 2 EHV charges'!$D:$O,9,FALSE)=0,"",VLOOKUP($A293,'Annex 2 EHV charges'!$D:$O,9,FALSE)),"")</f>
        <v/>
      </c>
      <c r="F293" s="159" t="str">
        <f>IFERROR(IF(VLOOKUP($A293,'Annex 2 EHV charges'!$D:$O,10,FALSE)=0,"",VLOOKUP($A293,'Annex 2 EHV charges'!$D:$O,10,FALSE)),"")</f>
        <v/>
      </c>
      <c r="G293" s="160" t="str">
        <f>IFERROR(IF(VLOOKUP($A293,'Annex 2 EHV charges'!$D:$O,11,FALSE)=0,"",VLOOKUP($A293,'Annex 2 EHV charges'!$D:$O,11,FALSE)),"")</f>
        <v/>
      </c>
      <c r="H293" s="160" t="str">
        <f>IFERROR(IF(VLOOKUP($A293,'Annex 2 EHV charges'!$D:$O,12,FALSE)=0,"",VLOOKUP($A293,'Annex 2 EHV charges'!$D:$O,12,FALSE)),"")</f>
        <v/>
      </c>
    </row>
    <row r="294" spans="1:8" x14ac:dyDescent="0.2">
      <c r="A294" s="154" t="str">
        <f t="array" ref="A294">IFERROR(INDEX('Annex 2 EHV charges'!$D$11:$D$302, MATCH(0, IF(ISBLANK('Annex 2 EHV charges'!$D$11:$D$302),1, COUNTIF(A$4:$A293, 'Annex 2 EHV charges'!$D$11:$D$302)), 0)),"")</f>
        <v/>
      </c>
      <c r="B294" s="153" t="str">
        <f>IF($A294="","",VLOOKUP($A294,'Annex 2 EHV charges'!$D:$O,2,0))</f>
        <v/>
      </c>
      <c r="C294" s="154" t="str">
        <f>IF($A294="","",VLOOKUP($A294,'Annex 2 EHV charges'!$D:$O,3,0))</f>
        <v/>
      </c>
      <c r="D294" s="153" t="str">
        <f>IF($A294="","",VLOOKUP($A294,'Annex 2 EHV charges'!$D:$O,4,0))</f>
        <v/>
      </c>
      <c r="E294" s="158" t="str">
        <f>IFERROR(IF(VLOOKUP($A294,'Annex 2 EHV charges'!$D:$O,9,FALSE)=0,"",VLOOKUP($A294,'Annex 2 EHV charges'!$D:$O,9,FALSE)),"")</f>
        <v/>
      </c>
      <c r="F294" s="159" t="str">
        <f>IFERROR(IF(VLOOKUP($A294,'Annex 2 EHV charges'!$D:$O,10,FALSE)=0,"",VLOOKUP($A294,'Annex 2 EHV charges'!$D:$O,10,FALSE)),"")</f>
        <v/>
      </c>
      <c r="G294" s="160" t="str">
        <f>IFERROR(IF(VLOOKUP($A294,'Annex 2 EHV charges'!$D:$O,11,FALSE)=0,"",VLOOKUP($A294,'Annex 2 EHV charges'!$D:$O,11,FALSE)),"")</f>
        <v/>
      </c>
      <c r="H294" s="160" t="str">
        <f>IFERROR(IF(VLOOKUP($A294,'Annex 2 EHV charges'!$D:$O,12,FALSE)=0,"",VLOOKUP($A294,'Annex 2 EHV charges'!$D:$O,12,FALSE)),"")</f>
        <v/>
      </c>
    </row>
    <row r="295" spans="1:8" x14ac:dyDescent="0.2">
      <c r="A295" s="154" t="str">
        <f t="array" ref="A295">IFERROR(INDEX('Annex 2 EHV charges'!$D$11:$D$302, MATCH(0, IF(ISBLANK('Annex 2 EHV charges'!$D$11:$D$302),1, COUNTIF(A$4:$A294, 'Annex 2 EHV charges'!$D$11:$D$302)), 0)),"")</f>
        <v/>
      </c>
      <c r="B295" s="153" t="str">
        <f>IF($A295="","",VLOOKUP($A295,'Annex 2 EHV charges'!$D:$O,2,0))</f>
        <v/>
      </c>
      <c r="C295" s="154" t="str">
        <f>IF($A295="","",VLOOKUP($A295,'Annex 2 EHV charges'!$D:$O,3,0))</f>
        <v/>
      </c>
      <c r="D295" s="153" t="str">
        <f>IF($A295="","",VLOOKUP($A295,'Annex 2 EHV charges'!$D:$O,4,0))</f>
        <v/>
      </c>
      <c r="E295" s="158" t="str">
        <f>IFERROR(IF(VLOOKUP($A295,'Annex 2 EHV charges'!$D:$O,9,FALSE)=0,"",VLOOKUP($A295,'Annex 2 EHV charges'!$D:$O,9,FALSE)),"")</f>
        <v/>
      </c>
      <c r="F295" s="159" t="str">
        <f>IFERROR(IF(VLOOKUP($A295,'Annex 2 EHV charges'!$D:$O,10,FALSE)=0,"",VLOOKUP($A295,'Annex 2 EHV charges'!$D:$O,10,FALSE)),"")</f>
        <v/>
      </c>
      <c r="G295" s="160" t="str">
        <f>IFERROR(IF(VLOOKUP($A295,'Annex 2 EHV charges'!$D:$O,11,FALSE)=0,"",VLOOKUP($A295,'Annex 2 EHV charges'!$D:$O,11,FALSE)),"")</f>
        <v/>
      </c>
      <c r="H295" s="160" t="str">
        <f>IFERROR(IF(VLOOKUP($A295,'Annex 2 EHV charges'!$D:$O,12,FALSE)=0,"",VLOOKUP($A295,'Annex 2 EHV charges'!$D:$O,12,FALSE)),"")</f>
        <v/>
      </c>
    </row>
    <row r="296" spans="1:8" x14ac:dyDescent="0.2">
      <c r="A296" s="154" t="str">
        <f t="array" ref="A296">IFERROR(INDEX('Annex 2 EHV charges'!$D$11:$D$302, MATCH(0, IF(ISBLANK('Annex 2 EHV charges'!$D$11:$D$302),1, COUNTIF(A$4:$A295, 'Annex 2 EHV charges'!$D$11:$D$302)), 0)),"")</f>
        <v/>
      </c>
      <c r="B296" s="153" t="str">
        <f>IF($A296="","",VLOOKUP($A296,'Annex 2 EHV charges'!$D:$O,2,0))</f>
        <v/>
      </c>
      <c r="C296" s="154" t="str">
        <f>IF($A296="","",VLOOKUP($A296,'Annex 2 EHV charges'!$D:$O,3,0))</f>
        <v/>
      </c>
      <c r="D296" s="153" t="str">
        <f>IF($A296="","",VLOOKUP($A296,'Annex 2 EHV charges'!$D:$O,4,0))</f>
        <v/>
      </c>
      <c r="E296" s="158" t="str">
        <f>IFERROR(IF(VLOOKUP($A296,'Annex 2 EHV charges'!$D:$O,9,FALSE)=0,"",VLOOKUP($A296,'Annex 2 EHV charges'!$D:$O,9,FALSE)),"")</f>
        <v/>
      </c>
      <c r="F296" s="159" t="str">
        <f>IFERROR(IF(VLOOKUP($A296,'Annex 2 EHV charges'!$D:$O,10,FALSE)=0,"",VLOOKUP($A296,'Annex 2 EHV charges'!$D:$O,10,FALSE)),"")</f>
        <v/>
      </c>
      <c r="G296" s="160" t="str">
        <f>IFERROR(IF(VLOOKUP($A296,'Annex 2 EHV charges'!$D:$O,11,FALSE)=0,"",VLOOKUP($A296,'Annex 2 EHV charges'!$D:$O,11,FALSE)),"")</f>
        <v/>
      </c>
      <c r="H296" s="160" t="str">
        <f>IFERROR(IF(VLOOKUP($A296,'Annex 2 EHV charges'!$D:$O,12,FALSE)=0,"",VLOOKUP($A296,'Annex 2 EHV charges'!$D:$O,12,FALSE)),"")</f>
        <v/>
      </c>
    </row>
    <row r="297" spans="1:8" x14ac:dyDescent="0.2">
      <c r="A297" s="154" t="str">
        <f t="array" ref="A297">IFERROR(INDEX('Annex 2 EHV charges'!$D$11:$D$302, MATCH(0, IF(ISBLANK('Annex 2 EHV charges'!$D$11:$D$302),1, COUNTIF(A$4:$A296, 'Annex 2 EHV charges'!$D$11:$D$302)), 0)),"")</f>
        <v/>
      </c>
      <c r="B297" s="153" t="str">
        <f>IF($A297="","",VLOOKUP($A297,'Annex 2 EHV charges'!$D:$O,2,0))</f>
        <v/>
      </c>
      <c r="C297" s="154" t="str">
        <f>IF($A297="","",VLOOKUP($A297,'Annex 2 EHV charges'!$D:$O,3,0))</f>
        <v/>
      </c>
      <c r="D297" s="153" t="str">
        <f>IF($A297="","",VLOOKUP($A297,'Annex 2 EHV charges'!$D:$O,4,0))</f>
        <v/>
      </c>
      <c r="E297" s="158" t="str">
        <f>IFERROR(IF(VLOOKUP($A297,'Annex 2 EHV charges'!$D:$O,9,FALSE)=0,"",VLOOKUP($A297,'Annex 2 EHV charges'!$D:$O,9,FALSE)),"")</f>
        <v/>
      </c>
      <c r="F297" s="159" t="str">
        <f>IFERROR(IF(VLOOKUP($A297,'Annex 2 EHV charges'!$D:$O,10,FALSE)=0,"",VLOOKUP($A297,'Annex 2 EHV charges'!$D:$O,10,FALSE)),"")</f>
        <v/>
      </c>
      <c r="G297" s="160" t="str">
        <f>IFERROR(IF(VLOOKUP($A297,'Annex 2 EHV charges'!$D:$O,11,FALSE)=0,"",VLOOKUP($A297,'Annex 2 EHV charges'!$D:$O,11,FALSE)),"")</f>
        <v/>
      </c>
      <c r="H297" s="160" t="str">
        <f>IFERROR(IF(VLOOKUP($A297,'Annex 2 EHV charges'!$D:$O,12,FALSE)=0,"",VLOOKUP($A297,'Annex 2 EHV charges'!$D:$O,12,FALSE)),"")</f>
        <v/>
      </c>
    </row>
    <row r="298" spans="1:8" x14ac:dyDescent="0.2">
      <c r="A298" s="154" t="str">
        <f t="array" ref="A298">IFERROR(INDEX('Annex 2 EHV charges'!$D$11:$D$302, MATCH(0, IF(ISBLANK('Annex 2 EHV charges'!$D$11:$D$302),1, COUNTIF(A$4:$A297, 'Annex 2 EHV charges'!$D$11:$D$302)), 0)),"")</f>
        <v/>
      </c>
      <c r="B298" s="153" t="str">
        <f>IF($A298="","",VLOOKUP($A298,'Annex 2 EHV charges'!$D:$O,2,0))</f>
        <v/>
      </c>
      <c r="C298" s="154" t="str">
        <f>IF($A298="","",VLOOKUP($A298,'Annex 2 EHV charges'!$D:$O,3,0))</f>
        <v/>
      </c>
      <c r="D298" s="153" t="str">
        <f>IF($A298="","",VLOOKUP($A298,'Annex 2 EHV charges'!$D:$O,4,0))</f>
        <v/>
      </c>
      <c r="E298" s="158" t="str">
        <f>IFERROR(IF(VLOOKUP($A298,'Annex 2 EHV charges'!$D:$O,9,FALSE)=0,"",VLOOKUP($A298,'Annex 2 EHV charges'!$D:$O,9,FALSE)),"")</f>
        <v/>
      </c>
      <c r="F298" s="159" t="str">
        <f>IFERROR(IF(VLOOKUP($A298,'Annex 2 EHV charges'!$D:$O,10,FALSE)=0,"",VLOOKUP($A298,'Annex 2 EHV charges'!$D:$O,10,FALSE)),"")</f>
        <v/>
      </c>
      <c r="G298" s="160" t="str">
        <f>IFERROR(IF(VLOOKUP($A298,'Annex 2 EHV charges'!$D:$O,11,FALSE)=0,"",VLOOKUP($A298,'Annex 2 EHV charges'!$D:$O,11,FALSE)),"")</f>
        <v/>
      </c>
      <c r="H298" s="160" t="str">
        <f>IFERROR(IF(VLOOKUP($A298,'Annex 2 EHV charges'!$D:$O,12,FALSE)=0,"",VLOOKUP($A298,'Annex 2 EHV charges'!$D:$O,12,FALSE)),"")</f>
        <v/>
      </c>
    </row>
    <row r="299" spans="1:8" x14ac:dyDescent="0.2">
      <c r="A299" s="154" t="str">
        <f t="array" ref="A299">IFERROR(INDEX('Annex 2 EHV charges'!$D$11:$D$302, MATCH(0, IF(ISBLANK('Annex 2 EHV charges'!$D$11:$D$302),1, COUNTIF(A$4:$A298, 'Annex 2 EHV charges'!$D$11:$D$302)), 0)),"")</f>
        <v/>
      </c>
      <c r="B299" s="153" t="str">
        <f>IF($A299="","",VLOOKUP($A299,'Annex 2 EHV charges'!$D:$O,2,0))</f>
        <v/>
      </c>
      <c r="C299" s="154" t="str">
        <f>IF($A299="","",VLOOKUP($A299,'Annex 2 EHV charges'!$D:$O,3,0))</f>
        <v/>
      </c>
      <c r="D299" s="153" t="str">
        <f>IF($A299="","",VLOOKUP($A299,'Annex 2 EHV charges'!$D:$O,4,0))</f>
        <v/>
      </c>
      <c r="E299" s="158" t="str">
        <f>IFERROR(IF(VLOOKUP($A299,'Annex 2 EHV charges'!$D:$O,9,FALSE)=0,"",VLOOKUP($A299,'Annex 2 EHV charges'!$D:$O,9,FALSE)),"")</f>
        <v/>
      </c>
      <c r="F299" s="159" t="str">
        <f>IFERROR(IF(VLOOKUP($A299,'Annex 2 EHV charges'!$D:$O,10,FALSE)=0,"",VLOOKUP($A299,'Annex 2 EHV charges'!$D:$O,10,FALSE)),"")</f>
        <v/>
      </c>
      <c r="G299" s="160" t="str">
        <f>IFERROR(IF(VLOOKUP($A299,'Annex 2 EHV charges'!$D:$O,11,FALSE)=0,"",VLOOKUP($A299,'Annex 2 EHV charges'!$D:$O,11,FALSE)),"")</f>
        <v/>
      </c>
      <c r="H299" s="160" t="str">
        <f>IFERROR(IF(VLOOKUP($A299,'Annex 2 EHV charges'!$D:$O,12,FALSE)=0,"",VLOOKUP($A299,'Annex 2 EHV charges'!$D:$O,12,FALSE)),"")</f>
        <v/>
      </c>
    </row>
    <row r="300" spans="1:8" x14ac:dyDescent="0.2">
      <c r="A300" s="154" t="str">
        <f t="array" ref="A300">IFERROR(INDEX('Annex 2 EHV charges'!$D$11:$D$302, MATCH(0, IF(ISBLANK('Annex 2 EHV charges'!$D$11:$D$302),1, COUNTIF(A$4:$A299, 'Annex 2 EHV charges'!$D$11:$D$302)), 0)),"")</f>
        <v/>
      </c>
      <c r="B300" s="153" t="str">
        <f>IF($A300="","",VLOOKUP($A300,'Annex 2 EHV charges'!$D:$O,2,0))</f>
        <v/>
      </c>
      <c r="C300" s="154" t="str">
        <f>IF($A300="","",VLOOKUP($A300,'Annex 2 EHV charges'!$D:$O,3,0))</f>
        <v/>
      </c>
      <c r="D300" s="153" t="str">
        <f>IF($A300="","",VLOOKUP($A300,'Annex 2 EHV charges'!$D:$O,4,0))</f>
        <v/>
      </c>
      <c r="E300" s="158" t="str">
        <f>IFERROR(IF(VLOOKUP($A300,'Annex 2 EHV charges'!$D:$O,9,FALSE)=0,"",VLOOKUP($A300,'Annex 2 EHV charges'!$D:$O,9,FALSE)),"")</f>
        <v/>
      </c>
      <c r="F300" s="159" t="str">
        <f>IFERROR(IF(VLOOKUP($A300,'Annex 2 EHV charges'!$D:$O,10,FALSE)=0,"",VLOOKUP($A300,'Annex 2 EHV charges'!$D:$O,10,FALSE)),"")</f>
        <v/>
      </c>
      <c r="G300" s="160" t="str">
        <f>IFERROR(IF(VLOOKUP($A300,'Annex 2 EHV charges'!$D:$O,11,FALSE)=0,"",VLOOKUP($A300,'Annex 2 EHV charges'!$D:$O,11,FALSE)),"")</f>
        <v/>
      </c>
      <c r="H300" s="160" t="str">
        <f>IFERROR(IF(VLOOKUP($A300,'Annex 2 EHV charges'!$D:$O,12,FALSE)=0,"",VLOOKUP($A300,'Annex 2 EHV charges'!$D:$O,12,FALSE)),"")</f>
        <v/>
      </c>
    </row>
    <row r="301" spans="1:8" x14ac:dyDescent="0.2">
      <c r="A301" s="154" t="str">
        <f t="array" ref="A301">IFERROR(INDEX('Annex 2 EHV charges'!$D$11:$D$302, MATCH(0, IF(ISBLANK('Annex 2 EHV charges'!$D$11:$D$302),1, COUNTIF(A$4:$A300, 'Annex 2 EHV charges'!$D$11:$D$302)), 0)),"")</f>
        <v/>
      </c>
      <c r="B301" s="153" t="str">
        <f>IF($A301="","",VLOOKUP($A301,'Annex 2 EHV charges'!$D:$O,2,0))</f>
        <v/>
      </c>
      <c r="C301" s="154" t="str">
        <f>IF($A301="","",VLOOKUP($A301,'Annex 2 EHV charges'!$D:$O,3,0))</f>
        <v/>
      </c>
      <c r="D301" s="153" t="str">
        <f>IF($A301="","",VLOOKUP($A301,'Annex 2 EHV charges'!$D:$O,4,0))</f>
        <v/>
      </c>
      <c r="E301" s="158" t="str">
        <f>IFERROR(IF(VLOOKUP($A301,'Annex 2 EHV charges'!$D:$O,9,FALSE)=0,"",VLOOKUP($A301,'Annex 2 EHV charges'!$D:$O,9,FALSE)),"")</f>
        <v/>
      </c>
      <c r="F301" s="159" t="str">
        <f>IFERROR(IF(VLOOKUP($A301,'Annex 2 EHV charges'!$D:$O,10,FALSE)=0,"",VLOOKUP($A301,'Annex 2 EHV charges'!$D:$O,10,FALSE)),"")</f>
        <v/>
      </c>
      <c r="G301" s="160" t="str">
        <f>IFERROR(IF(VLOOKUP($A301,'Annex 2 EHV charges'!$D:$O,11,FALSE)=0,"",VLOOKUP($A301,'Annex 2 EHV charges'!$D:$O,11,FALSE)),"")</f>
        <v/>
      </c>
      <c r="H301" s="160" t="str">
        <f>IFERROR(IF(VLOOKUP($A301,'Annex 2 EHV charges'!$D:$O,12,FALSE)=0,"",VLOOKUP($A301,'Annex 2 EHV charges'!$D:$O,12,FALSE)),"")</f>
        <v/>
      </c>
    </row>
    <row r="302" spans="1:8" x14ac:dyDescent="0.2">
      <c r="A302" s="154" t="str">
        <f t="array" ref="A302">IFERROR(INDEX('Annex 2 EHV charges'!$D$11:$D$302, MATCH(0, IF(ISBLANK('Annex 2 EHV charges'!$D$11:$D$302),1, COUNTIF(A$4:$A301, 'Annex 2 EHV charges'!$D$11:$D$302)), 0)),"")</f>
        <v/>
      </c>
      <c r="B302" s="153" t="str">
        <f>IF($A302="","",VLOOKUP($A302,'Annex 2 EHV charges'!$D:$O,2,0))</f>
        <v/>
      </c>
      <c r="C302" s="154" t="str">
        <f>IF($A302="","",VLOOKUP($A302,'Annex 2 EHV charges'!$D:$O,3,0))</f>
        <v/>
      </c>
      <c r="D302" s="153" t="str">
        <f>IF($A302="","",VLOOKUP($A302,'Annex 2 EHV charges'!$D:$O,4,0))</f>
        <v/>
      </c>
      <c r="E302" s="158" t="str">
        <f>IFERROR(IF(VLOOKUP($A302,'Annex 2 EHV charges'!$D:$O,9,FALSE)=0,"",VLOOKUP($A302,'Annex 2 EHV charges'!$D:$O,9,FALSE)),"")</f>
        <v/>
      </c>
      <c r="F302" s="159" t="str">
        <f>IFERROR(IF(VLOOKUP($A302,'Annex 2 EHV charges'!$D:$O,10,FALSE)=0,"",VLOOKUP($A302,'Annex 2 EHV charges'!$D:$O,10,FALSE)),"")</f>
        <v/>
      </c>
      <c r="G302" s="160" t="str">
        <f>IFERROR(IF(VLOOKUP($A302,'Annex 2 EHV charges'!$D:$O,11,FALSE)=0,"",VLOOKUP($A302,'Annex 2 EHV charges'!$D:$O,11,FALSE)),"")</f>
        <v/>
      </c>
      <c r="H302" s="160" t="str">
        <f>IFERROR(IF(VLOOKUP($A302,'Annex 2 EHV charges'!$D:$O,12,FALSE)=0,"",VLOOKUP($A302,'Annex 2 EHV charges'!$D:$O,12,FALSE)),"")</f>
        <v/>
      </c>
    </row>
    <row r="303" spans="1:8" x14ac:dyDescent="0.2">
      <c r="A303" s="154" t="str">
        <f t="array" ref="A303">IFERROR(INDEX('Annex 2 EHV charges'!$D$11:$D$302, MATCH(0, IF(ISBLANK('Annex 2 EHV charges'!$D$11:$D$302),1, COUNTIF(A$4:$A302, 'Annex 2 EHV charges'!$D$11:$D$302)), 0)),"")</f>
        <v/>
      </c>
      <c r="B303" s="153" t="str">
        <f>IF($A303="","",VLOOKUP($A303,'Annex 2 EHV charges'!$D:$O,2,0))</f>
        <v/>
      </c>
      <c r="C303" s="154" t="str">
        <f>IF($A303="","",VLOOKUP($A303,'Annex 2 EHV charges'!$D:$O,3,0))</f>
        <v/>
      </c>
      <c r="D303" s="153" t="str">
        <f>IF($A303="","",VLOOKUP($A303,'Annex 2 EHV charges'!$D:$O,4,0))</f>
        <v/>
      </c>
      <c r="E303" s="158" t="str">
        <f>IFERROR(IF(VLOOKUP($A303,'Annex 2 EHV charges'!$D:$O,9,FALSE)=0,"",VLOOKUP($A303,'Annex 2 EHV charges'!$D:$O,9,FALSE)),"")</f>
        <v/>
      </c>
      <c r="F303" s="159" t="str">
        <f>IFERROR(IF(VLOOKUP($A303,'Annex 2 EHV charges'!$D:$O,10,FALSE)=0,"",VLOOKUP($A303,'Annex 2 EHV charges'!$D:$O,10,FALSE)),"")</f>
        <v/>
      </c>
      <c r="G303" s="160" t="str">
        <f>IFERROR(IF(VLOOKUP($A303,'Annex 2 EHV charges'!$D:$O,11,FALSE)=0,"",VLOOKUP($A303,'Annex 2 EHV charges'!$D:$O,11,FALSE)),"")</f>
        <v/>
      </c>
      <c r="H303" s="160" t="str">
        <f>IFERROR(IF(VLOOKUP($A303,'Annex 2 EHV charges'!$D:$O,12,FALSE)=0,"",VLOOKUP($A303,'Annex 2 EHV charges'!$D:$O,12,FALSE)),"")</f>
        <v/>
      </c>
    </row>
    <row r="304" spans="1:8" x14ac:dyDescent="0.2">
      <c r="A304" s="154" t="str">
        <f t="array" ref="A304">IFERROR(INDEX('Annex 2 EHV charges'!$D$11:$D$302, MATCH(0, IF(ISBLANK('Annex 2 EHV charges'!$D$11:$D$302),1, COUNTIF(A$4:$A303, 'Annex 2 EHV charges'!$D$11:$D$302)), 0)),"")</f>
        <v/>
      </c>
      <c r="B304" s="153" t="str">
        <f>IF($A304="","",VLOOKUP($A304,'Annex 2 EHV charges'!$D:$O,2,0))</f>
        <v/>
      </c>
      <c r="C304" s="154" t="str">
        <f>IF($A304="","",VLOOKUP($A304,'Annex 2 EHV charges'!$D:$O,3,0))</f>
        <v/>
      </c>
      <c r="D304" s="153" t="str">
        <f>IF($A304="","",VLOOKUP($A304,'Annex 2 EHV charges'!$D:$O,4,0))</f>
        <v/>
      </c>
      <c r="E304" s="158" t="str">
        <f>IFERROR(IF(VLOOKUP($A304,'Annex 2 EHV charges'!$D:$O,9,FALSE)=0,"",VLOOKUP($A304,'Annex 2 EHV charges'!$D:$O,9,FALSE)),"")</f>
        <v/>
      </c>
      <c r="F304" s="159" t="str">
        <f>IFERROR(IF(VLOOKUP($A304,'Annex 2 EHV charges'!$D:$O,10,FALSE)=0,"",VLOOKUP($A304,'Annex 2 EHV charges'!$D:$O,10,FALSE)),"")</f>
        <v/>
      </c>
      <c r="G304" s="160" t="str">
        <f>IFERROR(IF(VLOOKUP($A304,'Annex 2 EHV charges'!$D:$O,11,FALSE)=0,"",VLOOKUP($A304,'Annex 2 EHV charges'!$D:$O,11,FALSE)),"")</f>
        <v/>
      </c>
      <c r="H304" s="160" t="str">
        <f>IFERROR(IF(VLOOKUP($A304,'Annex 2 EHV charges'!$D:$O,12,FALSE)=0,"",VLOOKUP($A304,'Annex 2 EHV charges'!$D:$O,12,FALSE)),"")</f>
        <v/>
      </c>
    </row>
    <row r="305" spans="1:8" x14ac:dyDescent="0.2">
      <c r="A305" s="154" t="str">
        <f t="array" ref="A305">IFERROR(INDEX('Annex 2 EHV charges'!$D$11:$D$302, MATCH(0, IF(ISBLANK('Annex 2 EHV charges'!$D$11:$D$302),1, COUNTIF(A$4:$A304, 'Annex 2 EHV charges'!$D$11:$D$302)), 0)),"")</f>
        <v/>
      </c>
      <c r="B305" s="153" t="str">
        <f>IF($A305="","",VLOOKUP($A305,'Annex 2 EHV charges'!$D:$O,2,0))</f>
        <v/>
      </c>
      <c r="C305" s="154" t="str">
        <f>IF($A305="","",VLOOKUP($A305,'Annex 2 EHV charges'!$D:$O,3,0))</f>
        <v/>
      </c>
      <c r="D305" s="153" t="str">
        <f>IF($A305="","",VLOOKUP($A305,'Annex 2 EHV charges'!$D:$O,4,0))</f>
        <v/>
      </c>
      <c r="E305" s="158" t="str">
        <f>IFERROR(IF(VLOOKUP($A305,'Annex 2 EHV charges'!$D:$O,9,FALSE)=0,"",VLOOKUP($A305,'Annex 2 EHV charges'!$D:$O,9,FALSE)),"")</f>
        <v/>
      </c>
      <c r="F305" s="159" t="str">
        <f>IFERROR(IF(VLOOKUP($A305,'Annex 2 EHV charges'!$D:$O,10,FALSE)=0,"",VLOOKUP($A305,'Annex 2 EHV charges'!$D:$O,10,FALSE)),"")</f>
        <v/>
      </c>
      <c r="G305" s="160" t="str">
        <f>IFERROR(IF(VLOOKUP($A305,'Annex 2 EHV charges'!$D:$O,11,FALSE)=0,"",VLOOKUP($A305,'Annex 2 EHV charges'!$D:$O,11,FALSE)),"")</f>
        <v/>
      </c>
      <c r="H305" s="160" t="str">
        <f>IFERROR(IF(VLOOKUP($A305,'Annex 2 EHV charges'!$D:$O,12,FALSE)=0,"",VLOOKUP($A305,'Annex 2 EHV charges'!$D:$O,12,FALSE)),"")</f>
        <v/>
      </c>
    </row>
    <row r="306" spans="1:8" x14ac:dyDescent="0.2">
      <c r="A306" s="154" t="str">
        <f t="array" ref="A306">IFERROR(INDEX('Annex 2 EHV charges'!$D$11:$D$302, MATCH(0, IF(ISBLANK('Annex 2 EHV charges'!$D$11:$D$302),1, COUNTIF(A$4:$A305, 'Annex 2 EHV charges'!$D$11:$D$302)), 0)),"")</f>
        <v/>
      </c>
      <c r="B306" s="153" t="str">
        <f>IF($A306="","",VLOOKUP($A306,'Annex 2 EHV charges'!$D:$O,2,0))</f>
        <v/>
      </c>
      <c r="C306" s="154" t="str">
        <f>IF($A306="","",VLOOKUP($A306,'Annex 2 EHV charges'!$D:$O,3,0))</f>
        <v/>
      </c>
      <c r="D306" s="153" t="str">
        <f>IF($A306="","",VLOOKUP($A306,'Annex 2 EHV charges'!$D:$O,4,0))</f>
        <v/>
      </c>
      <c r="E306" s="158" t="str">
        <f>IFERROR(IF(VLOOKUP($A306,'Annex 2 EHV charges'!$D:$O,9,FALSE)=0,"",VLOOKUP($A306,'Annex 2 EHV charges'!$D:$O,9,FALSE)),"")</f>
        <v/>
      </c>
      <c r="F306" s="159" t="str">
        <f>IFERROR(IF(VLOOKUP($A306,'Annex 2 EHV charges'!$D:$O,10,FALSE)=0,"",VLOOKUP($A306,'Annex 2 EHV charges'!$D:$O,10,FALSE)),"")</f>
        <v/>
      </c>
      <c r="G306" s="160" t="str">
        <f>IFERROR(IF(VLOOKUP($A306,'Annex 2 EHV charges'!$D:$O,11,FALSE)=0,"",VLOOKUP($A306,'Annex 2 EHV charges'!$D:$O,11,FALSE)),"")</f>
        <v/>
      </c>
      <c r="H306" s="160" t="str">
        <f>IFERROR(IF(VLOOKUP($A306,'Annex 2 EHV charges'!$D:$O,12,FALSE)=0,"",VLOOKUP($A306,'Annex 2 EHV charges'!$D:$O,12,FALSE)),"")</f>
        <v/>
      </c>
    </row>
    <row r="307" spans="1:8" x14ac:dyDescent="0.2">
      <c r="A307" s="154" t="str">
        <f t="array" ref="A307">IFERROR(INDEX('Annex 2 EHV charges'!$D$11:$D$302, MATCH(0, IF(ISBLANK('Annex 2 EHV charges'!$D$11:$D$302),1, COUNTIF(A$4:$A306, 'Annex 2 EHV charges'!$D$11:$D$302)), 0)),"")</f>
        <v/>
      </c>
      <c r="B307" s="153" t="str">
        <f>IF($A307="","",VLOOKUP($A307,'Annex 2 EHV charges'!$D:$O,2,0))</f>
        <v/>
      </c>
      <c r="C307" s="154" t="str">
        <f>IF($A307="","",VLOOKUP($A307,'Annex 2 EHV charges'!$D:$O,3,0))</f>
        <v/>
      </c>
      <c r="D307" s="153" t="str">
        <f>IF($A307="","",VLOOKUP($A307,'Annex 2 EHV charges'!$D:$O,4,0))</f>
        <v/>
      </c>
      <c r="E307" s="158" t="str">
        <f>IFERROR(IF(VLOOKUP($A307,'Annex 2 EHV charges'!$D:$O,9,FALSE)=0,"",VLOOKUP($A307,'Annex 2 EHV charges'!$D:$O,9,FALSE)),"")</f>
        <v/>
      </c>
      <c r="F307" s="159" t="str">
        <f>IFERROR(IF(VLOOKUP($A307,'Annex 2 EHV charges'!$D:$O,10,FALSE)=0,"",VLOOKUP($A307,'Annex 2 EHV charges'!$D:$O,10,FALSE)),"")</f>
        <v/>
      </c>
      <c r="G307" s="160" t="str">
        <f>IFERROR(IF(VLOOKUP($A307,'Annex 2 EHV charges'!$D:$O,11,FALSE)=0,"",VLOOKUP($A307,'Annex 2 EHV charges'!$D:$O,11,FALSE)),"")</f>
        <v/>
      </c>
      <c r="H307" s="160" t="str">
        <f>IFERROR(IF(VLOOKUP($A307,'Annex 2 EHV charges'!$D:$O,12,FALSE)=0,"",VLOOKUP($A307,'Annex 2 EHV charges'!$D:$O,12,FALSE)),"")</f>
        <v/>
      </c>
    </row>
  </sheetData>
  <mergeCells count="2">
    <mergeCell ref="A2:H2"/>
    <mergeCell ref="A1:H1"/>
  </mergeCells>
  <pageMargins left="0.39370078740157483" right="0.35433070866141736" top="0.86614173228346458" bottom="0.74803149606299213" header="0.27559055118110237" footer="0.31496062992125984"/>
  <pageSetup paperSize="9" scale="93" fitToHeight="0" orientation="landscape" r:id="rId1"/>
  <headerFooter scaleWithDoc="0">
    <oddHeader>&amp;L&amp;"Arial,Bold"Annex 2b&amp;"Arial,Regular" - Schedule of Export Charges for use of the Distribution System by Designated EHV Properties (including LDNOs with Designated EHV Properties/end-users).</oddHeader>
    <oddFooter xml:space="preserve">&amp;L&amp;8Note: The list of MPANs / MSIDs provided may be incomplete; the DNO reserves the right to apply the listed charges to any other MPANs / MSIDs associated with the site.
</oddFooter>
    <firstFooter>&amp;L&amp;8Note: The list of MPANs / MSIDs provided may be incomplete; the DNO reserves the right to apply the listed charges to any other MPANs / MSIDs associated with the site.&amp;R&amp;P of &amp;N</first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1"/>
  <sheetViews>
    <sheetView view="pageBreakPreview" zoomScaleNormal="80" zoomScaleSheetLayoutView="100" workbookViewId="0">
      <selection activeCell="F5" sqref="F5"/>
    </sheetView>
  </sheetViews>
  <sheetFormatPr defaultRowHeight="12.75" x14ac:dyDescent="0.2"/>
  <cols>
    <col min="1" max="1" width="27.42578125" customWidth="1"/>
    <col min="2" max="2" width="11" customWidth="1"/>
    <col min="4" max="10" width="16.5703125" customWidth="1"/>
  </cols>
  <sheetData>
    <row r="1" spans="1:12" s="2" customFormat="1" ht="27.75" customHeight="1" x14ac:dyDescent="0.2">
      <c r="A1" s="16" t="s">
        <v>40</v>
      </c>
      <c r="B1" s="3"/>
      <c r="D1" s="3"/>
      <c r="E1" s="3"/>
      <c r="F1" s="3"/>
      <c r="G1" s="10"/>
      <c r="H1" s="4"/>
      <c r="I1" s="4"/>
    </row>
    <row r="2" spans="1:12" s="2" customFormat="1" ht="27" customHeight="1" x14ac:dyDescent="0.2">
      <c r="A2" s="258" t="str">
        <f>Overview!B4&amp; " - Effective from "&amp;TEXT(Overview!D4,"D MMMM YYYY")&amp;" - "&amp;Overview!E4&amp;" LV and HV tariffs"</f>
        <v>Western Power Distribution (South West) plc - Effective from 1 April 2018 - Final LV and HV tariffs</v>
      </c>
      <c r="B2" s="258"/>
      <c r="C2" s="258"/>
      <c r="D2" s="258"/>
      <c r="E2" s="258"/>
      <c r="F2" s="258"/>
      <c r="G2" s="258"/>
      <c r="H2" s="258"/>
      <c r="I2" s="258"/>
      <c r="J2" s="258"/>
      <c r="K2" s="4"/>
    </row>
    <row r="3" spans="1:12" s="2" customFormat="1" ht="27" customHeight="1" x14ac:dyDescent="0.2">
      <c r="A3" s="291" t="s">
        <v>318</v>
      </c>
      <c r="B3" s="291"/>
      <c r="C3" s="291"/>
      <c r="D3" s="291"/>
      <c r="E3" s="291"/>
      <c r="F3" s="291"/>
      <c r="G3" s="291"/>
      <c r="H3" s="291"/>
      <c r="I3" s="291"/>
      <c r="J3" s="291"/>
      <c r="K3" s="4"/>
    </row>
    <row r="4" spans="1:12" s="2" customFormat="1" ht="71.25" customHeight="1" x14ac:dyDescent="0.2">
      <c r="A4" s="17"/>
      <c r="B4" s="189" t="s">
        <v>21</v>
      </c>
      <c r="C4" s="187" t="s">
        <v>46</v>
      </c>
      <c r="D4" s="187" t="s">
        <v>487</v>
      </c>
      <c r="E4" s="187" t="s">
        <v>488</v>
      </c>
      <c r="F4" s="187" t="s">
        <v>47</v>
      </c>
      <c r="G4" s="187"/>
      <c r="H4" s="187"/>
      <c r="I4" s="187"/>
      <c r="J4" s="187"/>
      <c r="K4" s="4"/>
    </row>
    <row r="5" spans="1:12" s="2" customFormat="1" ht="32.25" customHeight="1" x14ac:dyDescent="0.2">
      <c r="A5" s="18" t="s">
        <v>16</v>
      </c>
      <c r="B5" s="149">
        <v>510</v>
      </c>
      <c r="C5" s="78" t="s">
        <v>20</v>
      </c>
      <c r="D5" s="43">
        <v>1.9339999999999999</v>
      </c>
      <c r="E5" s="43">
        <v>1.337</v>
      </c>
      <c r="F5" s="45">
        <v>172.89</v>
      </c>
      <c r="G5" s="188"/>
      <c r="H5" s="188"/>
      <c r="I5" s="188"/>
      <c r="J5" s="188"/>
      <c r="K5" s="4"/>
      <c r="L5" s="4"/>
    </row>
    <row r="6" spans="1:12" ht="12.75" customHeight="1" x14ac:dyDescent="0.2">
      <c r="A6" s="294" t="s">
        <v>23</v>
      </c>
      <c r="B6" s="298" t="s">
        <v>402</v>
      </c>
      <c r="C6" s="298"/>
      <c r="D6" s="298"/>
      <c r="E6" s="298"/>
      <c r="F6" s="298"/>
      <c r="G6" s="298"/>
      <c r="H6" s="299"/>
      <c r="I6" s="299"/>
      <c r="J6" s="299"/>
    </row>
    <row r="7" spans="1:12" x14ac:dyDescent="0.2">
      <c r="A7" s="294"/>
      <c r="B7" s="292"/>
      <c r="C7" s="292"/>
      <c r="D7" s="292"/>
      <c r="E7" s="292"/>
      <c r="F7" s="292"/>
      <c r="G7" s="292"/>
      <c r="H7" s="293"/>
      <c r="I7" s="293"/>
      <c r="J7" s="293"/>
    </row>
    <row r="8" spans="1:12" x14ac:dyDescent="0.2">
      <c r="A8" s="294"/>
      <c r="B8" s="292"/>
      <c r="C8" s="292"/>
      <c r="D8" s="292"/>
      <c r="E8" s="292"/>
      <c r="F8" s="292"/>
      <c r="G8" s="292"/>
      <c r="H8" s="293"/>
      <c r="I8" s="293"/>
      <c r="J8" s="293"/>
    </row>
    <row r="9" spans="1:12" x14ac:dyDescent="0.2">
      <c r="A9" s="68"/>
      <c r="B9" s="68"/>
      <c r="C9" s="68"/>
      <c r="D9" s="68"/>
      <c r="E9" s="68"/>
      <c r="F9" s="68"/>
      <c r="G9" s="68"/>
      <c r="H9" s="68"/>
      <c r="I9" s="68"/>
      <c r="J9" s="68"/>
    </row>
    <row r="10" spans="1:12" x14ac:dyDescent="0.2">
      <c r="A10" s="68"/>
      <c r="B10" s="68"/>
      <c r="C10" s="68"/>
      <c r="D10" s="68"/>
      <c r="E10" s="68"/>
      <c r="F10" s="68"/>
      <c r="G10" s="68"/>
      <c r="H10" s="68"/>
      <c r="I10" s="68"/>
      <c r="J10" s="68"/>
    </row>
    <row r="11" spans="1:12" s="2" customFormat="1" ht="27" customHeight="1" x14ac:dyDescent="0.2">
      <c r="A11" s="291" t="s">
        <v>319</v>
      </c>
      <c r="B11" s="291"/>
      <c r="C11" s="291"/>
      <c r="D11" s="291"/>
      <c r="E11" s="291"/>
      <c r="F11" s="291"/>
      <c r="G11" s="291"/>
      <c r="H11" s="291"/>
      <c r="I11" s="291"/>
      <c r="J11" s="291"/>
      <c r="K11" s="4"/>
    </row>
    <row r="12" spans="1:12" s="2" customFormat="1" ht="58.5" customHeight="1" x14ac:dyDescent="0.2">
      <c r="A12" s="17"/>
      <c r="B12" s="29" t="s">
        <v>21</v>
      </c>
      <c r="C12" s="224" t="s">
        <v>46</v>
      </c>
      <c r="D12" s="224" t="s">
        <v>489</v>
      </c>
      <c r="E12" s="224" t="s">
        <v>490</v>
      </c>
      <c r="F12" s="224" t="s">
        <v>491</v>
      </c>
      <c r="G12" s="224" t="s">
        <v>47</v>
      </c>
      <c r="H12" s="224" t="s">
        <v>48</v>
      </c>
      <c r="I12" s="224" t="s">
        <v>317</v>
      </c>
      <c r="J12" s="224" t="s">
        <v>1029</v>
      </c>
      <c r="K12" s="4"/>
    </row>
    <row r="13" spans="1:12" s="2" customFormat="1" ht="32.25" customHeight="1" x14ac:dyDescent="0.2">
      <c r="A13" s="18"/>
      <c r="B13" s="28"/>
      <c r="C13" s="19">
        <v>0</v>
      </c>
      <c r="D13" s="20"/>
      <c r="E13" s="20"/>
      <c r="F13" s="20"/>
      <c r="G13" s="21"/>
      <c r="H13" s="21"/>
      <c r="I13" s="20"/>
      <c r="J13" s="21"/>
      <c r="K13" s="4"/>
    </row>
    <row r="14" spans="1:12" x14ac:dyDescent="0.2">
      <c r="A14" s="294" t="s">
        <v>23</v>
      </c>
      <c r="B14" s="295"/>
      <c r="C14" s="295"/>
      <c r="D14" s="295"/>
      <c r="E14" s="295"/>
      <c r="F14" s="295"/>
      <c r="G14" s="295"/>
      <c r="H14" s="296"/>
      <c r="I14" s="296"/>
      <c r="J14" s="296"/>
    </row>
    <row r="15" spans="1:12" x14ac:dyDescent="0.2">
      <c r="A15" s="294"/>
      <c r="B15" s="292"/>
      <c r="C15" s="292"/>
      <c r="D15" s="292"/>
      <c r="E15" s="292"/>
      <c r="F15" s="292"/>
      <c r="G15" s="292"/>
      <c r="H15" s="293"/>
      <c r="I15" s="293"/>
      <c r="J15" s="293"/>
    </row>
    <row r="16" spans="1:12" x14ac:dyDescent="0.2">
      <c r="A16" s="294"/>
      <c r="B16" s="292"/>
      <c r="C16" s="292"/>
      <c r="D16" s="292"/>
      <c r="E16" s="292"/>
      <c r="F16" s="292"/>
      <c r="G16" s="292"/>
      <c r="H16" s="293"/>
      <c r="I16" s="293"/>
      <c r="J16" s="293"/>
    </row>
    <row r="17" spans="1:10" x14ac:dyDescent="0.2">
      <c r="A17" s="297"/>
      <c r="B17" s="292"/>
      <c r="C17" s="292"/>
      <c r="D17" s="292"/>
      <c r="E17" s="292"/>
      <c r="F17" s="292"/>
      <c r="G17" s="292"/>
      <c r="H17" s="293"/>
      <c r="I17" s="293"/>
      <c r="J17" s="293"/>
    </row>
    <row r="18" spans="1:10" x14ac:dyDescent="0.2">
      <c r="A18" s="297"/>
      <c r="B18" s="292"/>
      <c r="C18" s="292"/>
      <c r="D18" s="292"/>
      <c r="E18" s="292"/>
      <c r="F18" s="292"/>
      <c r="G18" s="292"/>
      <c r="H18" s="293"/>
      <c r="I18" s="293"/>
      <c r="J18" s="293"/>
    </row>
    <row r="19" spans="1:10" x14ac:dyDescent="0.2">
      <c r="A19" s="297"/>
      <c r="B19" s="292"/>
      <c r="C19" s="292"/>
      <c r="D19" s="292"/>
      <c r="E19" s="292"/>
      <c r="F19" s="292"/>
      <c r="G19" s="292"/>
      <c r="H19" s="293"/>
      <c r="I19" s="293"/>
      <c r="J19" s="293"/>
    </row>
    <row r="20" spans="1:10" x14ac:dyDescent="0.2">
      <c r="A20" s="297"/>
      <c r="B20" s="292"/>
      <c r="C20" s="292"/>
      <c r="D20" s="292"/>
      <c r="E20" s="292"/>
      <c r="F20" s="292"/>
      <c r="G20" s="292"/>
      <c r="H20" s="293"/>
      <c r="I20" s="293"/>
      <c r="J20" s="293"/>
    </row>
    <row r="21" spans="1:10" x14ac:dyDescent="0.2">
      <c r="A21" s="297"/>
      <c r="B21" s="292"/>
      <c r="C21" s="292"/>
      <c r="D21" s="292"/>
      <c r="E21" s="292"/>
      <c r="F21" s="292"/>
      <c r="G21" s="292"/>
      <c r="H21" s="293"/>
      <c r="I21" s="293"/>
      <c r="J21" s="293"/>
    </row>
  </sheetData>
  <customSheetViews>
    <customSheetView guid="{5032A364-B81A-48DA-88DA-AB3B86B47EE9}" scale="80" fitToPage="1">
      <selection activeCell="A2" sqref="A2:J2"/>
      <pageMargins left="0.70866141732283472" right="0.70866141732283472" top="1.0236220472440944" bottom="0.74803149606299213" header="0.31496062992125984" footer="0.31496062992125984"/>
      <pageSetup paperSize="9" scale="57" fitToHeight="0" orientation="portrait" r:id="rId1"/>
      <headerFooter scaleWithDoc="0">
        <oddHeader>&amp;L
&amp;"Arial,Bold"Annex 3&amp;"Arial,Regular" - Schedule of Chargesfor use of the Distribution System to Preserved/Additional LLFC Classes</oddHeader>
        <oddFooter>&amp;C&amp;P of &amp;N</oddFooter>
      </headerFooter>
    </customSheetView>
  </customSheetViews>
  <mergeCells count="16">
    <mergeCell ref="A2:J2"/>
    <mergeCell ref="A3:J3"/>
    <mergeCell ref="B7:J7"/>
    <mergeCell ref="B17:J17"/>
    <mergeCell ref="B8:J8"/>
    <mergeCell ref="A6:A8"/>
    <mergeCell ref="A11:J11"/>
    <mergeCell ref="B14:J14"/>
    <mergeCell ref="B15:J15"/>
    <mergeCell ref="B16:J16"/>
    <mergeCell ref="A14:A21"/>
    <mergeCell ref="B6:J6"/>
    <mergeCell ref="B19:J19"/>
    <mergeCell ref="B20:J20"/>
    <mergeCell ref="B21:J21"/>
    <mergeCell ref="B18:J18"/>
  </mergeCells>
  <phoneticPr fontId="10" type="noConversion"/>
  <hyperlinks>
    <hyperlink ref="A1" location="Overview!A1" display="Back to Overview"/>
  </hyperlinks>
  <pageMargins left="0.39370078740157483" right="0.35433070866141736" top="0.86614173228346458" bottom="0.74803149606299213" header="0.27559055118110237" footer="0.31496062992125984"/>
  <pageSetup paperSize="9" scale="87" fitToHeight="0" orientation="landscape" r:id="rId2"/>
  <headerFooter scaleWithDoc="0">
    <oddHeader>&amp;L&amp;"Arial,Bold"Annex 3&amp;"Arial,Regular" - Schedule of Chargesfor use of the Distribution System to Preserved/Additional LLFC Classes</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R191"/>
  <sheetViews>
    <sheetView view="pageBreakPreview" topLeftCell="A46" zoomScale="70" zoomScaleNormal="85" zoomScaleSheetLayoutView="70" workbookViewId="0">
      <selection activeCell="F62" sqref="F62"/>
    </sheetView>
  </sheetViews>
  <sheetFormatPr defaultRowHeight="27.75" customHeight="1" x14ac:dyDescent="0.2"/>
  <cols>
    <col min="1" max="1" width="50.5703125" style="2" customWidth="1"/>
    <col min="2" max="2" width="17.85546875" style="3" customWidth="1"/>
    <col min="3" max="4" width="17.85546875" style="2" customWidth="1"/>
    <col min="5" max="7" width="17.85546875" style="3" customWidth="1"/>
    <col min="8" max="9" width="17.85546875" style="9" customWidth="1"/>
    <col min="10" max="10" width="17.85546875" style="4" customWidth="1"/>
    <col min="11" max="12" width="15.5703125" style="4" customWidth="1"/>
    <col min="13" max="18" width="15.5703125" style="2" customWidth="1"/>
    <col min="19" max="16384" width="9.140625" style="2"/>
  </cols>
  <sheetData>
    <row r="1" spans="1:14" ht="27.75" customHeight="1" x14ac:dyDescent="0.2">
      <c r="A1" s="16" t="s">
        <v>40</v>
      </c>
      <c r="B1" s="300" t="s">
        <v>599</v>
      </c>
      <c r="C1" s="301"/>
      <c r="D1" s="301"/>
      <c r="F1" s="302" t="s">
        <v>600</v>
      </c>
      <c r="G1" s="303"/>
      <c r="H1" s="304"/>
      <c r="I1" s="4"/>
      <c r="J1" s="2"/>
      <c r="K1" s="2"/>
      <c r="L1" s="2"/>
    </row>
    <row r="2" spans="1:14" ht="31.5" customHeight="1" x14ac:dyDescent="0.2">
      <c r="A2" s="305" t="str">
        <f>Overview!B4&amp; " - Effective from "&amp;TEXT(Overview!D4,"D MMMM YYYY")&amp;" - "&amp;Overview!E4&amp;" LDNO tariffs"</f>
        <v>Western Power Distribution (South West) plc - Effective from 1 April 2018 - Final LDNO tariffs</v>
      </c>
      <c r="B2" s="305"/>
      <c r="C2" s="305"/>
      <c r="D2" s="305"/>
      <c r="E2" s="305"/>
      <c r="F2" s="305"/>
      <c r="G2" s="305"/>
      <c r="H2" s="305"/>
      <c r="I2" s="305"/>
      <c r="J2" s="305"/>
    </row>
    <row r="3" spans="1:14" ht="8.25" customHeight="1" x14ac:dyDescent="0.2">
      <c r="A3" s="94"/>
      <c r="B3" s="94"/>
      <c r="C3" s="94"/>
      <c r="D3" s="94"/>
      <c r="E3" s="94"/>
      <c r="F3" s="94"/>
      <c r="G3" s="94"/>
      <c r="H3" s="94"/>
      <c r="I3" s="94"/>
      <c r="J3" s="94"/>
    </row>
    <row r="4" spans="1:14" ht="18" x14ac:dyDescent="0.2">
      <c r="A4" s="258" t="s">
        <v>381</v>
      </c>
      <c r="B4" s="258"/>
      <c r="C4" s="258"/>
      <c r="D4" s="258"/>
      <c r="E4" s="98"/>
      <c r="F4" s="258" t="s">
        <v>380</v>
      </c>
      <c r="G4" s="258"/>
      <c r="H4" s="258"/>
      <c r="I4" s="258"/>
      <c r="J4" s="258"/>
      <c r="M4" s="4"/>
    </row>
    <row r="5" spans="1:14" ht="30" x14ac:dyDescent="0.2">
      <c r="A5" s="85" t="s">
        <v>33</v>
      </c>
      <c r="B5" s="106" t="s">
        <v>374</v>
      </c>
      <c r="C5" s="115" t="s">
        <v>375</v>
      </c>
      <c r="D5" s="87" t="s">
        <v>376</v>
      </c>
      <c r="E5" s="90"/>
      <c r="F5" s="306"/>
      <c r="G5" s="307"/>
      <c r="H5" s="88" t="s">
        <v>378</v>
      </c>
      <c r="I5" s="89" t="s">
        <v>379</v>
      </c>
      <c r="J5" s="87" t="s">
        <v>376</v>
      </c>
      <c r="K5" s="90"/>
      <c r="L5" s="90"/>
      <c r="M5" s="4"/>
      <c r="N5" s="4"/>
    </row>
    <row r="6" spans="1:14" ht="51" customHeight="1" x14ac:dyDescent="0.2">
      <c r="A6" s="107" t="s">
        <v>400</v>
      </c>
      <c r="B6" s="211" t="s">
        <v>589</v>
      </c>
      <c r="C6" s="226" t="s">
        <v>585</v>
      </c>
      <c r="D6" s="212" t="s">
        <v>586</v>
      </c>
      <c r="E6" s="90"/>
      <c r="F6" s="275" t="s">
        <v>580</v>
      </c>
      <c r="G6" s="275"/>
      <c r="H6" s="211" t="s">
        <v>589</v>
      </c>
      <c r="I6" s="213" t="s">
        <v>585</v>
      </c>
      <c r="J6" s="213" t="s">
        <v>586</v>
      </c>
      <c r="K6" s="90"/>
      <c r="L6" s="90"/>
      <c r="M6" s="4"/>
      <c r="N6" s="4"/>
    </row>
    <row r="7" spans="1:14" ht="51" customHeight="1" x14ac:dyDescent="0.2">
      <c r="A7" s="107" t="s">
        <v>401</v>
      </c>
      <c r="B7" s="214"/>
      <c r="C7" s="217" t="s">
        <v>587</v>
      </c>
      <c r="D7" s="213" t="s">
        <v>588</v>
      </c>
      <c r="E7" s="90"/>
      <c r="F7" s="275" t="s">
        <v>581</v>
      </c>
      <c r="G7" s="275"/>
      <c r="H7" s="214"/>
      <c r="I7" s="213" t="s">
        <v>590</v>
      </c>
      <c r="J7" s="213" t="s">
        <v>586</v>
      </c>
      <c r="K7" s="90"/>
      <c r="L7" s="90"/>
      <c r="M7" s="4"/>
      <c r="N7" s="4"/>
    </row>
    <row r="8" spans="1:14" ht="51" customHeight="1" x14ac:dyDescent="0.2">
      <c r="A8" s="108" t="s">
        <v>34</v>
      </c>
      <c r="B8" s="261" t="s">
        <v>35</v>
      </c>
      <c r="C8" s="261"/>
      <c r="D8" s="261"/>
      <c r="E8" s="90"/>
      <c r="F8" s="275" t="s">
        <v>401</v>
      </c>
      <c r="G8" s="275"/>
      <c r="H8" s="214"/>
      <c r="I8" s="213" t="s">
        <v>587</v>
      </c>
      <c r="J8" s="213" t="s">
        <v>588</v>
      </c>
      <c r="K8" s="90"/>
      <c r="L8" s="90"/>
      <c r="M8" s="4"/>
      <c r="N8" s="4"/>
    </row>
    <row r="9" spans="1:14" s="86" customFormat="1" ht="18" x14ac:dyDescent="0.2">
      <c r="A9" s="111"/>
      <c r="B9" s="110"/>
      <c r="C9" s="112"/>
      <c r="D9" s="110"/>
      <c r="E9" s="95"/>
      <c r="F9" s="265" t="s">
        <v>34</v>
      </c>
      <c r="G9" s="265"/>
      <c r="H9" s="282" t="s">
        <v>35</v>
      </c>
      <c r="I9" s="283"/>
      <c r="J9" s="284"/>
      <c r="K9" s="90"/>
      <c r="L9" s="90"/>
      <c r="M9" s="68"/>
      <c r="N9" s="68"/>
    </row>
    <row r="10" spans="1:14" s="92" customFormat="1" ht="18" x14ac:dyDescent="0.2">
      <c r="A10" s="109"/>
      <c r="B10" s="274"/>
      <c r="C10" s="274"/>
      <c r="D10" s="274"/>
      <c r="E10" s="113"/>
      <c r="F10" s="308"/>
      <c r="G10" s="309"/>
      <c r="H10" s="114"/>
      <c r="I10" s="110"/>
      <c r="J10" s="110"/>
      <c r="K10" s="90"/>
      <c r="L10" s="90"/>
      <c r="M10" s="91"/>
      <c r="N10" s="91"/>
    </row>
    <row r="11" spans="1:14" s="92" customFormat="1" ht="18" x14ac:dyDescent="0.2">
      <c r="A11" s="90"/>
      <c r="B11" s="90"/>
      <c r="C11" s="90"/>
      <c r="D11" s="90"/>
      <c r="E11" s="90"/>
      <c r="F11" s="310"/>
      <c r="G11" s="311"/>
      <c r="H11" s="312"/>
      <c r="I11" s="271"/>
      <c r="J11" s="271"/>
      <c r="K11" s="91"/>
      <c r="L11" s="91"/>
      <c r="M11" s="91"/>
    </row>
    <row r="12" spans="1:14" s="92" customFormat="1" ht="18" x14ac:dyDescent="0.2">
      <c r="A12" s="90"/>
      <c r="B12" s="90"/>
      <c r="C12" s="90"/>
      <c r="D12" s="90"/>
      <c r="E12" s="90"/>
      <c r="F12" s="96"/>
      <c r="G12" s="96"/>
      <c r="H12" s="97"/>
      <c r="I12" s="97"/>
      <c r="J12" s="97"/>
      <c r="K12" s="91"/>
      <c r="L12" s="91"/>
      <c r="M12" s="91"/>
    </row>
    <row r="13" spans="1:14" ht="63.75" x14ac:dyDescent="0.2">
      <c r="A13" s="42" t="s">
        <v>598</v>
      </c>
      <c r="B13" s="42" t="s">
        <v>78</v>
      </c>
      <c r="C13" s="25" t="s">
        <v>46</v>
      </c>
      <c r="D13" s="234" t="s">
        <v>476</v>
      </c>
      <c r="E13" s="234" t="s">
        <v>477</v>
      </c>
      <c r="F13" s="234" t="s">
        <v>478</v>
      </c>
      <c r="G13" s="25" t="s">
        <v>47</v>
      </c>
      <c r="H13" s="25" t="s">
        <v>48</v>
      </c>
      <c r="I13" s="42" t="s">
        <v>1029</v>
      </c>
      <c r="J13" s="25" t="s">
        <v>317</v>
      </c>
      <c r="K13" s="2"/>
      <c r="L13" s="2"/>
    </row>
    <row r="14" spans="1:14" ht="27" customHeight="1" x14ac:dyDescent="0.2">
      <c r="A14" s="235" t="s">
        <v>1124</v>
      </c>
      <c r="B14" s="28">
        <v>20300</v>
      </c>
      <c r="C14" s="161">
        <v>1</v>
      </c>
      <c r="D14" s="43">
        <v>1.6910000000000001</v>
      </c>
      <c r="E14" s="46">
        <v>0</v>
      </c>
      <c r="F14" s="46">
        <v>0</v>
      </c>
      <c r="G14" s="53">
        <v>3.24</v>
      </c>
      <c r="H14" s="46">
        <v>0</v>
      </c>
      <c r="I14" s="67">
        <v>0</v>
      </c>
      <c r="J14" s="46">
        <v>0</v>
      </c>
      <c r="K14" s="120"/>
      <c r="L14" s="2"/>
    </row>
    <row r="15" spans="1:14" ht="27" customHeight="1" x14ac:dyDescent="0.2">
      <c r="A15" s="235" t="s">
        <v>1125</v>
      </c>
      <c r="B15" s="28">
        <v>20301</v>
      </c>
      <c r="C15" s="161">
        <v>2</v>
      </c>
      <c r="D15" s="43">
        <v>1.9039999999999999</v>
      </c>
      <c r="E15" s="43">
        <v>0.9</v>
      </c>
      <c r="F15" s="46">
        <v>0</v>
      </c>
      <c r="G15" s="53">
        <v>3.24</v>
      </c>
      <c r="H15" s="46">
        <v>0</v>
      </c>
      <c r="I15" s="67">
        <v>0</v>
      </c>
      <c r="J15" s="46">
        <v>0</v>
      </c>
      <c r="K15" s="120"/>
      <c r="L15" s="2"/>
    </row>
    <row r="16" spans="1:14" ht="27" customHeight="1" x14ac:dyDescent="0.2">
      <c r="A16" s="235" t="s">
        <v>1126</v>
      </c>
      <c r="B16" s="28">
        <v>20302</v>
      </c>
      <c r="C16" s="161">
        <v>2</v>
      </c>
      <c r="D16" s="43">
        <v>0.88800000000000001</v>
      </c>
      <c r="E16" s="46">
        <v>0</v>
      </c>
      <c r="F16" s="46">
        <v>0</v>
      </c>
      <c r="G16" s="46">
        <v>0</v>
      </c>
      <c r="H16" s="46">
        <v>0</v>
      </c>
      <c r="I16" s="67">
        <v>0</v>
      </c>
      <c r="J16" s="46">
        <v>0</v>
      </c>
      <c r="K16" s="2"/>
      <c r="L16" s="2"/>
    </row>
    <row r="17" spans="1:12" ht="27" customHeight="1" x14ac:dyDescent="0.2">
      <c r="A17" s="235" t="s">
        <v>1127</v>
      </c>
      <c r="B17" s="28">
        <v>20303</v>
      </c>
      <c r="C17" s="161">
        <v>3</v>
      </c>
      <c r="D17" s="43">
        <v>1.5429999999999999</v>
      </c>
      <c r="E17" s="46">
        <v>0</v>
      </c>
      <c r="F17" s="46">
        <v>0</v>
      </c>
      <c r="G17" s="53">
        <v>5.25</v>
      </c>
      <c r="H17" s="46">
        <v>0</v>
      </c>
      <c r="I17" s="67">
        <v>0</v>
      </c>
      <c r="J17" s="46">
        <v>0</v>
      </c>
      <c r="K17" s="2"/>
      <c r="L17" s="2"/>
    </row>
    <row r="18" spans="1:12" ht="27" customHeight="1" x14ac:dyDescent="0.2">
      <c r="A18" s="235" t="s">
        <v>1128</v>
      </c>
      <c r="B18" s="28">
        <v>20304</v>
      </c>
      <c r="C18" s="161">
        <v>4</v>
      </c>
      <c r="D18" s="43">
        <v>1.669</v>
      </c>
      <c r="E18" s="43">
        <v>0.89600000000000002</v>
      </c>
      <c r="F18" s="46">
        <v>0</v>
      </c>
      <c r="G18" s="53">
        <v>5.25</v>
      </c>
      <c r="H18" s="46">
        <v>0</v>
      </c>
      <c r="I18" s="67">
        <v>0</v>
      </c>
      <c r="J18" s="46">
        <v>0</v>
      </c>
      <c r="K18" s="2"/>
      <c r="L18" s="2"/>
    </row>
    <row r="19" spans="1:12" ht="27" customHeight="1" x14ac:dyDescent="0.2">
      <c r="A19" s="235" t="s">
        <v>1129</v>
      </c>
      <c r="B19" s="28">
        <v>20305</v>
      </c>
      <c r="C19" s="161">
        <v>4</v>
      </c>
      <c r="D19" s="43">
        <v>0.89300000000000002</v>
      </c>
      <c r="E19" s="46">
        <v>0</v>
      </c>
      <c r="F19" s="46">
        <v>0</v>
      </c>
      <c r="G19" s="46">
        <v>0</v>
      </c>
      <c r="H19" s="46">
        <v>0</v>
      </c>
      <c r="I19" s="67">
        <v>0</v>
      </c>
      <c r="J19" s="46">
        <v>0</v>
      </c>
      <c r="K19" s="2"/>
      <c r="L19" s="2"/>
    </row>
    <row r="20" spans="1:12" ht="27" customHeight="1" x14ac:dyDescent="0.2">
      <c r="A20" s="235" t="s">
        <v>1130</v>
      </c>
      <c r="B20" s="28">
        <v>20306</v>
      </c>
      <c r="C20" s="161" t="s">
        <v>20</v>
      </c>
      <c r="D20" s="43">
        <v>1.58</v>
      </c>
      <c r="E20" s="43">
        <v>0.88</v>
      </c>
      <c r="F20" s="46">
        <v>0</v>
      </c>
      <c r="G20" s="53">
        <v>23.3</v>
      </c>
      <c r="H20" s="46">
        <v>0</v>
      </c>
      <c r="I20" s="67">
        <v>0</v>
      </c>
      <c r="J20" s="46">
        <v>0</v>
      </c>
      <c r="K20" s="2"/>
      <c r="L20" s="2"/>
    </row>
    <row r="21" spans="1:12" ht="27" customHeight="1" x14ac:dyDescent="0.2">
      <c r="A21" s="235" t="s">
        <v>1131</v>
      </c>
      <c r="B21" s="28">
        <v>20307</v>
      </c>
      <c r="C21" s="162">
        <v>0</v>
      </c>
      <c r="D21" s="51">
        <v>8.7149999999999999</v>
      </c>
      <c r="E21" s="48">
        <v>1.133</v>
      </c>
      <c r="F21" s="55">
        <v>0.89100000000000001</v>
      </c>
      <c r="G21" s="53">
        <v>3.24</v>
      </c>
      <c r="H21" s="46">
        <v>0</v>
      </c>
      <c r="I21" s="67">
        <v>0</v>
      </c>
      <c r="J21" s="46">
        <v>0</v>
      </c>
      <c r="K21" s="2"/>
      <c r="L21" s="2"/>
    </row>
    <row r="22" spans="1:12" ht="27" customHeight="1" x14ac:dyDescent="0.2">
      <c r="A22" s="235" t="s">
        <v>1132</v>
      </c>
      <c r="B22" s="28">
        <v>20308</v>
      </c>
      <c r="C22" s="162">
        <v>0</v>
      </c>
      <c r="D22" s="51">
        <v>8.8719999999999999</v>
      </c>
      <c r="E22" s="48">
        <v>1.1399999999999999</v>
      </c>
      <c r="F22" s="55">
        <v>0.89300000000000002</v>
      </c>
      <c r="G22" s="53">
        <v>5.25</v>
      </c>
      <c r="H22" s="46">
        <v>0</v>
      </c>
      <c r="I22" s="67">
        <v>0</v>
      </c>
      <c r="J22" s="46">
        <v>0</v>
      </c>
      <c r="K22" s="2"/>
      <c r="L22" s="2"/>
    </row>
    <row r="23" spans="1:12" ht="27" customHeight="1" x14ac:dyDescent="0.2">
      <c r="A23" s="235" t="s">
        <v>1133</v>
      </c>
      <c r="B23" s="28">
        <v>20309</v>
      </c>
      <c r="C23" s="162">
        <v>0</v>
      </c>
      <c r="D23" s="51">
        <v>6.4720000000000004</v>
      </c>
      <c r="E23" s="48">
        <v>1.014</v>
      </c>
      <c r="F23" s="55">
        <v>0.86299999999999999</v>
      </c>
      <c r="G23" s="53">
        <v>7.41</v>
      </c>
      <c r="H23" s="53">
        <v>1.91</v>
      </c>
      <c r="I23" s="66">
        <v>4.3600000000000003</v>
      </c>
      <c r="J23" s="43">
        <v>9.5000000000000001E-2</v>
      </c>
      <c r="K23" s="2"/>
      <c r="L23" s="2"/>
    </row>
    <row r="24" spans="1:12" ht="27" customHeight="1" x14ac:dyDescent="0.2">
      <c r="A24" s="236" t="s">
        <v>1134</v>
      </c>
      <c r="B24" s="28">
        <v>20310</v>
      </c>
      <c r="C24" s="161">
        <v>8</v>
      </c>
      <c r="D24" s="43">
        <v>1.867</v>
      </c>
      <c r="E24" s="46">
        <v>0</v>
      </c>
      <c r="F24" s="46">
        <v>0</v>
      </c>
      <c r="G24" s="46">
        <v>0</v>
      </c>
      <c r="H24" s="46">
        <v>0</v>
      </c>
      <c r="I24" s="67">
        <v>0</v>
      </c>
      <c r="J24" s="46">
        <v>0</v>
      </c>
      <c r="K24" s="2"/>
      <c r="L24" s="2"/>
    </row>
    <row r="25" spans="1:12" ht="27" customHeight="1" x14ac:dyDescent="0.2">
      <c r="A25" s="236" t="s">
        <v>1135</v>
      </c>
      <c r="B25" s="28">
        <v>20311</v>
      </c>
      <c r="C25" s="161">
        <v>1</v>
      </c>
      <c r="D25" s="43">
        <v>2.1</v>
      </c>
      <c r="E25" s="46">
        <v>0</v>
      </c>
      <c r="F25" s="46">
        <v>0</v>
      </c>
      <c r="G25" s="46">
        <v>0</v>
      </c>
      <c r="H25" s="46">
        <v>0</v>
      </c>
      <c r="I25" s="67">
        <v>0</v>
      </c>
      <c r="J25" s="46">
        <v>0</v>
      </c>
      <c r="K25" s="2"/>
      <c r="L25" s="2"/>
    </row>
    <row r="26" spans="1:12" ht="27" customHeight="1" x14ac:dyDescent="0.2">
      <c r="A26" s="236" t="s">
        <v>1136</v>
      </c>
      <c r="B26" s="28">
        <v>20312</v>
      </c>
      <c r="C26" s="161">
        <v>1</v>
      </c>
      <c r="D26" s="43">
        <v>2.649</v>
      </c>
      <c r="E26" s="46">
        <v>0</v>
      </c>
      <c r="F26" s="46">
        <v>0</v>
      </c>
      <c r="G26" s="46">
        <v>0</v>
      </c>
      <c r="H26" s="46">
        <v>0</v>
      </c>
      <c r="I26" s="67">
        <v>0</v>
      </c>
      <c r="J26" s="46">
        <v>0</v>
      </c>
      <c r="K26" s="2"/>
      <c r="L26" s="2"/>
    </row>
    <row r="27" spans="1:12" ht="27" customHeight="1" x14ac:dyDescent="0.2">
      <c r="A27" s="236" t="s">
        <v>1137</v>
      </c>
      <c r="B27" s="28">
        <v>20313</v>
      </c>
      <c r="C27" s="161">
        <v>1</v>
      </c>
      <c r="D27" s="43">
        <v>1.641</v>
      </c>
      <c r="E27" s="46">
        <v>0</v>
      </c>
      <c r="F27" s="46">
        <v>0</v>
      </c>
      <c r="G27" s="46">
        <v>0</v>
      </c>
      <c r="H27" s="46">
        <v>0</v>
      </c>
      <c r="I27" s="67">
        <v>0</v>
      </c>
      <c r="J27" s="46">
        <v>0</v>
      </c>
      <c r="K27" s="2"/>
      <c r="L27" s="2"/>
    </row>
    <row r="28" spans="1:12" ht="27" customHeight="1" x14ac:dyDescent="0.2">
      <c r="A28" s="235" t="s">
        <v>1138</v>
      </c>
      <c r="B28" s="28">
        <v>20314</v>
      </c>
      <c r="C28" s="162">
        <v>0</v>
      </c>
      <c r="D28" s="64">
        <v>21.227</v>
      </c>
      <c r="E28" s="50">
        <v>1.671</v>
      </c>
      <c r="F28" s="55">
        <v>1.41</v>
      </c>
      <c r="G28" s="46">
        <v>0</v>
      </c>
      <c r="H28" s="46">
        <v>0</v>
      </c>
      <c r="I28" s="67">
        <v>0</v>
      </c>
      <c r="J28" s="46">
        <v>0</v>
      </c>
      <c r="K28" s="2"/>
      <c r="L28" s="2"/>
    </row>
    <row r="29" spans="1:12" ht="27" customHeight="1" x14ac:dyDescent="0.2">
      <c r="A29" s="235" t="s">
        <v>1139</v>
      </c>
      <c r="B29" s="150">
        <v>20315</v>
      </c>
      <c r="C29" s="162" t="s">
        <v>1123</v>
      </c>
      <c r="D29" s="43">
        <v>-0.69599999999999995</v>
      </c>
      <c r="E29" s="46">
        <v>0</v>
      </c>
      <c r="F29" s="46">
        <v>0</v>
      </c>
      <c r="G29" s="46">
        <v>0</v>
      </c>
      <c r="H29" s="46">
        <v>0</v>
      </c>
      <c r="I29" s="67">
        <v>0</v>
      </c>
      <c r="J29" s="46">
        <v>0</v>
      </c>
      <c r="K29" s="2"/>
      <c r="L29" s="2"/>
    </row>
    <row r="30" spans="1:12" ht="27" customHeight="1" x14ac:dyDescent="0.2">
      <c r="A30" s="235" t="s">
        <v>1140</v>
      </c>
      <c r="B30" s="28">
        <v>20316</v>
      </c>
      <c r="C30" s="162">
        <v>0</v>
      </c>
      <c r="D30" s="43">
        <v>-0.69599999999999995</v>
      </c>
      <c r="E30" s="46">
        <v>0</v>
      </c>
      <c r="F30" s="46">
        <v>0</v>
      </c>
      <c r="G30" s="46">
        <v>0</v>
      </c>
      <c r="H30" s="46">
        <v>0</v>
      </c>
      <c r="I30" s="67">
        <v>0</v>
      </c>
      <c r="J30" s="43">
        <v>0.151</v>
      </c>
      <c r="K30" s="120"/>
      <c r="L30" s="2"/>
    </row>
    <row r="31" spans="1:12" ht="27" customHeight="1" x14ac:dyDescent="0.2">
      <c r="A31" s="235" t="s">
        <v>1141</v>
      </c>
      <c r="B31" s="28">
        <v>20317</v>
      </c>
      <c r="C31" s="162">
        <v>0</v>
      </c>
      <c r="D31" s="51">
        <v>-8.5429999999999993</v>
      </c>
      <c r="E31" s="52">
        <v>-0.35399999999999998</v>
      </c>
      <c r="F31" s="49">
        <v>-9.1999999999999998E-2</v>
      </c>
      <c r="G31" s="46">
        <v>0</v>
      </c>
      <c r="H31" s="46">
        <v>0</v>
      </c>
      <c r="I31" s="67">
        <v>0</v>
      </c>
      <c r="J31" s="43">
        <v>0.151</v>
      </c>
      <c r="K31" s="120"/>
      <c r="L31" s="2"/>
    </row>
    <row r="32" spans="1:12" ht="27" customHeight="1" x14ac:dyDescent="0.2">
      <c r="A32" s="237" t="s">
        <v>1142</v>
      </c>
      <c r="B32" s="28">
        <v>20318</v>
      </c>
      <c r="C32" s="162">
        <v>1</v>
      </c>
      <c r="D32" s="43">
        <v>1.028</v>
      </c>
      <c r="E32" s="46">
        <v>0</v>
      </c>
      <c r="F32" s="46">
        <v>0</v>
      </c>
      <c r="G32" s="53">
        <v>1.97</v>
      </c>
      <c r="H32" s="46">
        <v>0</v>
      </c>
      <c r="I32" s="67">
        <v>0</v>
      </c>
      <c r="J32" s="46">
        <v>0</v>
      </c>
      <c r="K32" s="2"/>
      <c r="L32" s="2"/>
    </row>
    <row r="33" spans="1:12" ht="27" customHeight="1" x14ac:dyDescent="0.2">
      <c r="A33" s="235" t="s">
        <v>1143</v>
      </c>
      <c r="B33" s="28">
        <v>20319</v>
      </c>
      <c r="C33" s="162">
        <v>2</v>
      </c>
      <c r="D33" s="43">
        <v>1.157</v>
      </c>
      <c r="E33" s="43">
        <v>0.54700000000000004</v>
      </c>
      <c r="F33" s="46">
        <v>0</v>
      </c>
      <c r="G33" s="53">
        <v>1.97</v>
      </c>
      <c r="H33" s="46">
        <v>0</v>
      </c>
      <c r="I33" s="67">
        <v>0</v>
      </c>
      <c r="J33" s="46">
        <v>0</v>
      </c>
      <c r="K33" s="2"/>
      <c r="L33" s="2"/>
    </row>
    <row r="34" spans="1:12" ht="27" customHeight="1" x14ac:dyDescent="0.2">
      <c r="A34" s="235" t="s">
        <v>1144</v>
      </c>
      <c r="B34" s="28">
        <v>20320</v>
      </c>
      <c r="C34" s="162">
        <v>2</v>
      </c>
      <c r="D34" s="43">
        <v>0.54</v>
      </c>
      <c r="E34" s="46">
        <v>0</v>
      </c>
      <c r="F34" s="46">
        <v>0</v>
      </c>
      <c r="G34" s="46">
        <v>0</v>
      </c>
      <c r="H34" s="46">
        <v>0</v>
      </c>
      <c r="I34" s="67">
        <v>0</v>
      </c>
      <c r="J34" s="46">
        <v>0</v>
      </c>
      <c r="K34" s="2"/>
      <c r="L34" s="2"/>
    </row>
    <row r="35" spans="1:12" ht="27" customHeight="1" x14ac:dyDescent="0.2">
      <c r="A35" s="235" t="s">
        <v>1145</v>
      </c>
      <c r="B35" s="28">
        <v>20321</v>
      </c>
      <c r="C35" s="162">
        <v>3</v>
      </c>
      <c r="D35" s="43">
        <v>0.93700000000000006</v>
      </c>
      <c r="E35" s="46">
        <v>0</v>
      </c>
      <c r="F35" s="46">
        <v>0</v>
      </c>
      <c r="G35" s="53">
        <v>3.19</v>
      </c>
      <c r="H35" s="46">
        <v>0</v>
      </c>
      <c r="I35" s="67">
        <v>0</v>
      </c>
      <c r="J35" s="46">
        <v>0</v>
      </c>
      <c r="K35" s="2"/>
      <c r="L35" s="2"/>
    </row>
    <row r="36" spans="1:12" ht="27" customHeight="1" x14ac:dyDescent="0.2">
      <c r="A36" s="235" t="s">
        <v>1146</v>
      </c>
      <c r="B36" s="28">
        <v>20322</v>
      </c>
      <c r="C36" s="162">
        <v>4</v>
      </c>
      <c r="D36" s="43">
        <v>1.014</v>
      </c>
      <c r="E36" s="43">
        <v>0.54500000000000004</v>
      </c>
      <c r="F36" s="46">
        <v>0</v>
      </c>
      <c r="G36" s="53">
        <v>3.19</v>
      </c>
      <c r="H36" s="46">
        <v>0</v>
      </c>
      <c r="I36" s="67">
        <v>0</v>
      </c>
      <c r="J36" s="46">
        <v>0</v>
      </c>
      <c r="K36" s="2"/>
      <c r="L36" s="2"/>
    </row>
    <row r="37" spans="1:12" ht="27" customHeight="1" x14ac:dyDescent="0.2">
      <c r="A37" s="235" t="s">
        <v>1147</v>
      </c>
      <c r="B37" s="28">
        <v>20323</v>
      </c>
      <c r="C37" s="162">
        <v>4</v>
      </c>
      <c r="D37" s="43">
        <v>0.54300000000000004</v>
      </c>
      <c r="E37" s="46">
        <v>0</v>
      </c>
      <c r="F37" s="46">
        <v>0</v>
      </c>
      <c r="G37" s="46">
        <v>0</v>
      </c>
      <c r="H37" s="46">
        <v>0</v>
      </c>
      <c r="I37" s="67">
        <v>0</v>
      </c>
      <c r="J37" s="46">
        <v>0</v>
      </c>
      <c r="K37" s="2"/>
      <c r="L37" s="2"/>
    </row>
    <row r="38" spans="1:12" ht="27" customHeight="1" x14ac:dyDescent="0.2">
      <c r="A38" s="235" t="s">
        <v>1148</v>
      </c>
      <c r="B38" s="28">
        <v>20324</v>
      </c>
      <c r="C38" s="162" t="s">
        <v>20</v>
      </c>
      <c r="D38" s="43">
        <v>0.96</v>
      </c>
      <c r="E38" s="43">
        <v>0.53500000000000003</v>
      </c>
      <c r="F38" s="46">
        <v>0</v>
      </c>
      <c r="G38" s="53">
        <v>14.16</v>
      </c>
      <c r="H38" s="46">
        <v>0</v>
      </c>
      <c r="I38" s="67">
        <v>0</v>
      </c>
      <c r="J38" s="46">
        <v>0</v>
      </c>
      <c r="K38" s="2"/>
      <c r="L38" s="2"/>
    </row>
    <row r="39" spans="1:12" ht="27" customHeight="1" x14ac:dyDescent="0.2">
      <c r="A39" s="235" t="s">
        <v>1149</v>
      </c>
      <c r="B39" s="28">
        <v>20325</v>
      </c>
      <c r="C39" s="162">
        <v>0</v>
      </c>
      <c r="D39" s="51">
        <v>5.2960000000000003</v>
      </c>
      <c r="E39" s="48">
        <v>0.68799999999999994</v>
      </c>
      <c r="F39" s="55">
        <v>0.54100000000000004</v>
      </c>
      <c r="G39" s="53">
        <v>1.97</v>
      </c>
      <c r="H39" s="46">
        <v>0</v>
      </c>
      <c r="I39" s="67">
        <v>0</v>
      </c>
      <c r="J39" s="46">
        <v>0</v>
      </c>
      <c r="K39" s="2"/>
      <c r="L39" s="2"/>
    </row>
    <row r="40" spans="1:12" ht="27" customHeight="1" x14ac:dyDescent="0.2">
      <c r="A40" s="235" t="s">
        <v>1150</v>
      </c>
      <c r="B40" s="28">
        <v>20326</v>
      </c>
      <c r="C40" s="162">
        <v>0</v>
      </c>
      <c r="D40" s="51">
        <v>5.391</v>
      </c>
      <c r="E40" s="48">
        <v>0.69299999999999995</v>
      </c>
      <c r="F40" s="55">
        <v>0.54200000000000004</v>
      </c>
      <c r="G40" s="53">
        <v>3.19</v>
      </c>
      <c r="H40" s="46">
        <v>0</v>
      </c>
      <c r="I40" s="67">
        <v>0</v>
      </c>
      <c r="J40" s="46">
        <v>0</v>
      </c>
      <c r="K40" s="2"/>
      <c r="L40" s="2"/>
    </row>
    <row r="41" spans="1:12" ht="27" customHeight="1" x14ac:dyDescent="0.2">
      <c r="A41" s="235" t="s">
        <v>1151</v>
      </c>
      <c r="B41" s="28">
        <v>20327</v>
      </c>
      <c r="C41" s="162">
        <v>0</v>
      </c>
      <c r="D41" s="51">
        <v>3.9329999999999998</v>
      </c>
      <c r="E41" s="48">
        <v>0.61599999999999999</v>
      </c>
      <c r="F41" s="55">
        <v>0.52500000000000002</v>
      </c>
      <c r="G41" s="53">
        <v>4.5</v>
      </c>
      <c r="H41" s="53">
        <v>1.1599999999999999</v>
      </c>
      <c r="I41" s="66">
        <v>2.65</v>
      </c>
      <c r="J41" s="43">
        <v>5.8000000000000003E-2</v>
      </c>
      <c r="K41" s="2"/>
      <c r="L41" s="2"/>
    </row>
    <row r="42" spans="1:12" ht="27" customHeight="1" x14ac:dyDescent="0.2">
      <c r="A42" s="235" t="s">
        <v>1152</v>
      </c>
      <c r="B42" s="28">
        <v>20328</v>
      </c>
      <c r="C42" s="162">
        <v>0</v>
      </c>
      <c r="D42" s="51">
        <v>5.1760000000000002</v>
      </c>
      <c r="E42" s="48">
        <v>0.92500000000000004</v>
      </c>
      <c r="F42" s="55">
        <v>0.84199999999999997</v>
      </c>
      <c r="G42" s="53">
        <v>5.68</v>
      </c>
      <c r="H42" s="53">
        <v>2.04</v>
      </c>
      <c r="I42" s="66">
        <v>4.2</v>
      </c>
      <c r="J42" s="43">
        <v>6.7000000000000004E-2</v>
      </c>
      <c r="K42" s="2"/>
      <c r="L42" s="2"/>
    </row>
    <row r="43" spans="1:12" ht="27" customHeight="1" x14ac:dyDescent="0.2">
      <c r="A43" s="235" t="s">
        <v>1153</v>
      </c>
      <c r="B43" s="28">
        <v>20329</v>
      </c>
      <c r="C43" s="162">
        <v>0</v>
      </c>
      <c r="D43" s="51">
        <v>4.7910000000000004</v>
      </c>
      <c r="E43" s="48">
        <v>1.0249999999999999</v>
      </c>
      <c r="F43" s="55">
        <v>0.98199999999999998</v>
      </c>
      <c r="G43" s="53">
        <v>66.89</v>
      </c>
      <c r="H43" s="53">
        <v>2.06</v>
      </c>
      <c r="I43" s="66">
        <v>5.0599999999999996</v>
      </c>
      <c r="J43" s="43">
        <v>5.2999999999999999E-2</v>
      </c>
      <c r="K43" s="2"/>
      <c r="L43" s="2"/>
    </row>
    <row r="44" spans="1:12" ht="27" customHeight="1" x14ac:dyDescent="0.2">
      <c r="A44" s="236" t="s">
        <v>1154</v>
      </c>
      <c r="B44" s="28">
        <v>20330</v>
      </c>
      <c r="C44" s="162">
        <v>8</v>
      </c>
      <c r="D44" s="43">
        <v>1.1339999999999999</v>
      </c>
      <c r="E44" s="46">
        <v>0</v>
      </c>
      <c r="F44" s="46">
        <v>0</v>
      </c>
      <c r="G44" s="46">
        <v>0</v>
      </c>
      <c r="H44" s="46">
        <v>0</v>
      </c>
      <c r="I44" s="67">
        <v>0</v>
      </c>
      <c r="J44" s="46">
        <v>0</v>
      </c>
      <c r="K44" s="2"/>
      <c r="L44" s="2"/>
    </row>
    <row r="45" spans="1:12" ht="27" customHeight="1" x14ac:dyDescent="0.2">
      <c r="A45" s="236" t="s">
        <v>1155</v>
      </c>
      <c r="B45" s="28">
        <v>20331</v>
      </c>
      <c r="C45" s="162">
        <v>1</v>
      </c>
      <c r="D45" s="43">
        <v>1.276</v>
      </c>
      <c r="E45" s="46">
        <v>0</v>
      </c>
      <c r="F45" s="46">
        <v>0</v>
      </c>
      <c r="G45" s="46">
        <v>0</v>
      </c>
      <c r="H45" s="46">
        <v>0</v>
      </c>
      <c r="I45" s="67">
        <v>0</v>
      </c>
      <c r="J45" s="46">
        <v>0</v>
      </c>
      <c r="K45" s="2"/>
      <c r="L45" s="2"/>
    </row>
    <row r="46" spans="1:12" ht="27" customHeight="1" x14ac:dyDescent="0.2">
      <c r="A46" s="236" t="s">
        <v>1156</v>
      </c>
      <c r="B46" s="28">
        <v>20332</v>
      </c>
      <c r="C46" s="162">
        <v>1</v>
      </c>
      <c r="D46" s="43">
        <v>1.61</v>
      </c>
      <c r="E46" s="46">
        <v>0</v>
      </c>
      <c r="F46" s="46">
        <v>0</v>
      </c>
      <c r="G46" s="46">
        <v>0</v>
      </c>
      <c r="H46" s="46">
        <v>0</v>
      </c>
      <c r="I46" s="67">
        <v>0</v>
      </c>
      <c r="J46" s="46">
        <v>0</v>
      </c>
      <c r="K46" s="2"/>
      <c r="L46" s="2"/>
    </row>
    <row r="47" spans="1:12" ht="27" customHeight="1" x14ac:dyDescent="0.2">
      <c r="A47" s="236" t="s">
        <v>1157</v>
      </c>
      <c r="B47" s="28">
        <v>20333</v>
      </c>
      <c r="C47" s="162">
        <v>1</v>
      </c>
      <c r="D47" s="43">
        <v>0.997</v>
      </c>
      <c r="E47" s="46">
        <v>0</v>
      </c>
      <c r="F47" s="46">
        <v>0</v>
      </c>
      <c r="G47" s="46">
        <v>0</v>
      </c>
      <c r="H47" s="46">
        <v>0</v>
      </c>
      <c r="I47" s="67">
        <v>0</v>
      </c>
      <c r="J47" s="46">
        <v>0</v>
      </c>
      <c r="K47" s="2"/>
      <c r="L47" s="2"/>
    </row>
    <row r="48" spans="1:12" ht="27" customHeight="1" x14ac:dyDescent="0.2">
      <c r="A48" s="235" t="s">
        <v>1158</v>
      </c>
      <c r="B48" s="28">
        <v>20334</v>
      </c>
      <c r="C48" s="162">
        <v>0</v>
      </c>
      <c r="D48" s="64">
        <v>12.898</v>
      </c>
      <c r="E48" s="50">
        <v>1.0149999999999999</v>
      </c>
      <c r="F48" s="49">
        <v>0.85699999999999998</v>
      </c>
      <c r="G48" s="46">
        <v>0</v>
      </c>
      <c r="H48" s="46">
        <v>0</v>
      </c>
      <c r="I48" s="67">
        <v>0</v>
      </c>
      <c r="J48" s="46">
        <v>0</v>
      </c>
      <c r="K48" s="2"/>
      <c r="L48" s="2"/>
    </row>
    <row r="49" spans="1:18" ht="27" customHeight="1" x14ac:dyDescent="0.2">
      <c r="A49" s="235" t="s">
        <v>1159</v>
      </c>
      <c r="B49" s="150">
        <v>20335</v>
      </c>
      <c r="C49" s="162" t="s">
        <v>1123</v>
      </c>
      <c r="D49" s="43">
        <v>-0.69599999999999995</v>
      </c>
      <c r="E49" s="46">
        <v>0</v>
      </c>
      <c r="F49" s="46">
        <v>0</v>
      </c>
      <c r="G49" s="46">
        <v>0</v>
      </c>
      <c r="H49" s="46">
        <v>0</v>
      </c>
      <c r="I49" s="67">
        <v>0</v>
      </c>
      <c r="J49" s="46">
        <v>0</v>
      </c>
      <c r="K49" s="2"/>
      <c r="L49" s="2"/>
    </row>
    <row r="50" spans="1:18" ht="27" customHeight="1" x14ac:dyDescent="0.2">
      <c r="A50" s="235" t="s">
        <v>1160</v>
      </c>
      <c r="B50" s="28">
        <v>20336</v>
      </c>
      <c r="C50" s="162">
        <v>8</v>
      </c>
      <c r="D50" s="43">
        <v>-0.629</v>
      </c>
      <c r="E50" s="46">
        <v>0</v>
      </c>
      <c r="F50" s="46">
        <v>0</v>
      </c>
      <c r="G50" s="46">
        <v>0</v>
      </c>
      <c r="H50" s="46">
        <v>0</v>
      </c>
      <c r="I50" s="67">
        <v>0</v>
      </c>
      <c r="J50" s="46">
        <v>0</v>
      </c>
      <c r="K50" s="2"/>
      <c r="L50" s="2"/>
    </row>
    <row r="51" spans="1:18" ht="27" customHeight="1" x14ac:dyDescent="0.2">
      <c r="A51" s="235" t="s">
        <v>1161</v>
      </c>
      <c r="B51" s="28">
        <v>20337</v>
      </c>
      <c r="C51" s="162">
        <v>0</v>
      </c>
      <c r="D51" s="43">
        <v>-0.69599999999999995</v>
      </c>
      <c r="E51" s="46">
        <v>0</v>
      </c>
      <c r="F51" s="46">
        <v>0</v>
      </c>
      <c r="G51" s="46">
        <v>0</v>
      </c>
      <c r="H51" s="46">
        <v>0</v>
      </c>
      <c r="I51" s="67">
        <v>0</v>
      </c>
      <c r="J51" s="43">
        <v>0.151</v>
      </c>
      <c r="K51" s="2"/>
      <c r="L51" s="2"/>
    </row>
    <row r="52" spans="1:18" ht="27" customHeight="1" x14ac:dyDescent="0.2">
      <c r="A52" s="235" t="s">
        <v>1162</v>
      </c>
      <c r="B52" s="28">
        <v>20338</v>
      </c>
      <c r="C52" s="162">
        <v>0</v>
      </c>
      <c r="D52" s="51">
        <v>-8.5429999999999993</v>
      </c>
      <c r="E52" s="52">
        <v>-0.35399999999999998</v>
      </c>
      <c r="F52" s="49">
        <v>-9.1999999999999998E-2</v>
      </c>
      <c r="G52" s="46">
        <v>0</v>
      </c>
      <c r="H52" s="46">
        <v>0</v>
      </c>
      <c r="I52" s="67">
        <v>0</v>
      </c>
      <c r="J52" s="43">
        <v>0.151</v>
      </c>
      <c r="K52" s="2"/>
      <c r="L52" s="2"/>
    </row>
    <row r="53" spans="1:18" ht="39.75" customHeight="1" x14ac:dyDescent="0.2">
      <c r="A53" s="235" t="s">
        <v>1163</v>
      </c>
      <c r="B53" s="28">
        <v>20339</v>
      </c>
      <c r="C53" s="162">
        <v>0</v>
      </c>
      <c r="D53" s="43">
        <v>-0.629</v>
      </c>
      <c r="E53" s="46">
        <v>0</v>
      </c>
      <c r="F53" s="46">
        <v>0</v>
      </c>
      <c r="G53" s="46">
        <v>0</v>
      </c>
      <c r="H53" s="46">
        <v>0</v>
      </c>
      <c r="I53" s="67">
        <v>0</v>
      </c>
      <c r="J53" s="43">
        <v>0.126</v>
      </c>
      <c r="K53" s="2"/>
      <c r="L53" s="2"/>
    </row>
    <row r="54" spans="1:18" ht="27" customHeight="1" x14ac:dyDescent="0.2">
      <c r="A54" s="235" t="s">
        <v>1164</v>
      </c>
      <c r="B54" s="28">
        <v>20340</v>
      </c>
      <c r="C54" s="162">
        <v>0</v>
      </c>
      <c r="D54" s="51">
        <v>-7.8440000000000003</v>
      </c>
      <c r="E54" s="48">
        <v>-0.30299999999999999</v>
      </c>
      <c r="F54" s="49">
        <v>-8.2000000000000003E-2</v>
      </c>
      <c r="G54" s="46">
        <v>0</v>
      </c>
      <c r="H54" s="46">
        <v>0</v>
      </c>
      <c r="I54" s="67">
        <v>0</v>
      </c>
      <c r="J54" s="43">
        <v>0.126</v>
      </c>
      <c r="K54" s="120"/>
      <c r="L54" s="2"/>
      <c r="M54" s="116"/>
      <c r="P54" s="116"/>
    </row>
    <row r="55" spans="1:18" ht="27" customHeight="1" x14ac:dyDescent="0.2">
      <c r="A55" s="235" t="s">
        <v>1165</v>
      </c>
      <c r="B55" s="28">
        <v>20341</v>
      </c>
      <c r="C55" s="162">
        <v>0</v>
      </c>
      <c r="D55" s="43">
        <v>-0.4</v>
      </c>
      <c r="E55" s="46">
        <v>0</v>
      </c>
      <c r="F55" s="46">
        <v>0</v>
      </c>
      <c r="G55" s="46">
        <v>0</v>
      </c>
      <c r="H55" s="46">
        <v>0</v>
      </c>
      <c r="I55" s="67">
        <v>0</v>
      </c>
      <c r="J55" s="43">
        <v>9.6000000000000002E-2</v>
      </c>
      <c r="K55" s="120"/>
      <c r="L55" s="2"/>
      <c r="M55" s="116"/>
      <c r="N55" s="116"/>
      <c r="P55" s="116"/>
    </row>
    <row r="56" spans="1:18" ht="27" customHeight="1" x14ac:dyDescent="0.2">
      <c r="A56" s="235" t="s">
        <v>1166</v>
      </c>
      <c r="B56" s="28">
        <v>20342</v>
      </c>
      <c r="C56" s="162">
        <v>0</v>
      </c>
      <c r="D56" s="51">
        <v>-5.4420000000000002</v>
      </c>
      <c r="E56" s="48">
        <v>-0.13200000000000001</v>
      </c>
      <c r="F56" s="49">
        <v>-4.5999999999999999E-2</v>
      </c>
      <c r="G56" s="46">
        <v>0</v>
      </c>
      <c r="H56" s="46">
        <v>0</v>
      </c>
      <c r="I56" s="67">
        <v>0</v>
      </c>
      <c r="J56" s="43">
        <v>9.6000000000000002E-2</v>
      </c>
      <c r="K56" s="2"/>
      <c r="L56" s="2"/>
      <c r="M56" s="116"/>
    </row>
    <row r="57" spans="1:18" ht="27" customHeight="1" x14ac:dyDescent="0.2">
      <c r="A57" s="235" t="s">
        <v>1167</v>
      </c>
      <c r="B57" s="28">
        <v>20343</v>
      </c>
      <c r="C57" s="218">
        <v>1</v>
      </c>
      <c r="D57" s="43">
        <v>0.77900000000000003</v>
      </c>
      <c r="E57" s="44"/>
      <c r="F57" s="44"/>
      <c r="G57" s="53">
        <v>1.49</v>
      </c>
      <c r="H57" s="44"/>
      <c r="I57" s="26"/>
      <c r="J57" s="44"/>
      <c r="K57" s="2"/>
      <c r="L57" s="116">
        <f>IF(D57&lt;&gt;"",ROUND(D57,3),"")</f>
        <v>0.77900000000000003</v>
      </c>
      <c r="M57" s="116" t="str">
        <f t="shared" ref="M57:N72" si="0">IF(E57&lt;&gt;"",ROUND(E57,3),"")</f>
        <v/>
      </c>
      <c r="N57" s="116" t="str">
        <f t="shared" si="0"/>
        <v/>
      </c>
      <c r="O57" s="116">
        <f>IF(G57&lt;&gt;"",ROUND(G57,2),"")</f>
        <v>1.49</v>
      </c>
      <c r="P57" s="116" t="str">
        <f>IF(H57&lt;&gt;"",ROUND(H57,2),"")</f>
        <v/>
      </c>
      <c r="Q57" s="116" t="str">
        <f>IF(I57&lt;&gt;"",ROUND(I57,3),"")</f>
        <v/>
      </c>
    </row>
    <row r="58" spans="1:18" ht="27" customHeight="1" x14ac:dyDescent="0.2">
      <c r="A58" s="238" t="s">
        <v>1168</v>
      </c>
      <c r="B58" s="28">
        <v>20344</v>
      </c>
      <c r="C58" s="218">
        <v>2</v>
      </c>
      <c r="D58" s="43">
        <v>0.877</v>
      </c>
      <c r="E58" s="43">
        <v>0.41399999999999998</v>
      </c>
      <c r="F58" s="44"/>
      <c r="G58" s="53">
        <v>1.49</v>
      </c>
      <c r="H58" s="44"/>
      <c r="I58" s="26"/>
      <c r="J58" s="44"/>
      <c r="K58" s="2"/>
      <c r="L58" s="116">
        <f t="shared" ref="L58:L121" si="1">IF(D58&lt;&gt;"",ROUND(D58,3),"")</f>
        <v>0.877</v>
      </c>
      <c r="M58" s="116">
        <f t="shared" si="0"/>
        <v>0.41399999999999998</v>
      </c>
      <c r="N58" s="116" t="str">
        <f t="shared" si="0"/>
        <v/>
      </c>
      <c r="O58" s="116">
        <f t="shared" ref="O58:O121" si="2">IF(G58&lt;&gt;"",ROUND(G58,2),"")</f>
        <v>1.49</v>
      </c>
      <c r="P58" s="116" t="str">
        <f t="shared" ref="P58:P121" si="3">IF(H58&lt;&gt;"",ROUND(H58,2),"")</f>
        <v/>
      </c>
      <c r="Q58" s="116" t="str">
        <f t="shared" ref="Q58:Q121" si="4">IF(I58&lt;&gt;"",ROUND(I58,3),"")</f>
        <v/>
      </c>
    </row>
    <row r="59" spans="1:18" ht="27" customHeight="1" x14ac:dyDescent="0.2">
      <c r="A59" s="238" t="s">
        <v>1169</v>
      </c>
      <c r="B59" s="28">
        <v>20345</v>
      </c>
      <c r="C59" s="218">
        <v>2</v>
      </c>
      <c r="D59" s="43">
        <v>0.40899999999999997</v>
      </c>
      <c r="E59" s="44"/>
      <c r="F59" s="44"/>
      <c r="G59" s="44"/>
      <c r="H59" s="44"/>
      <c r="I59" s="26"/>
      <c r="J59" s="44"/>
      <c r="K59" s="2"/>
      <c r="L59" s="116">
        <f t="shared" si="1"/>
        <v>0.40899999999999997</v>
      </c>
      <c r="M59" s="116" t="str">
        <f t="shared" si="0"/>
        <v/>
      </c>
      <c r="N59" s="116" t="str">
        <f t="shared" si="0"/>
        <v/>
      </c>
      <c r="O59" s="116" t="str">
        <f t="shared" si="2"/>
        <v/>
      </c>
      <c r="P59" s="116" t="str">
        <f t="shared" si="3"/>
        <v/>
      </c>
      <c r="Q59" s="116" t="str">
        <f t="shared" si="4"/>
        <v/>
      </c>
    </row>
    <row r="60" spans="1:18" ht="27" customHeight="1" x14ac:dyDescent="0.2">
      <c r="A60" s="238" t="s">
        <v>1170</v>
      </c>
      <c r="B60" s="28">
        <v>20346</v>
      </c>
      <c r="C60" s="218">
        <v>3</v>
      </c>
      <c r="D60" s="43">
        <v>0.71</v>
      </c>
      <c r="E60" s="44"/>
      <c r="F60" s="44"/>
      <c r="G60" s="53">
        <v>2.42</v>
      </c>
      <c r="H60" s="44"/>
      <c r="I60" s="26"/>
      <c r="J60" s="44"/>
      <c r="K60" s="2"/>
      <c r="L60" s="116">
        <f t="shared" si="1"/>
        <v>0.71</v>
      </c>
      <c r="M60" s="116" t="str">
        <f t="shared" si="0"/>
        <v/>
      </c>
      <c r="N60" s="116" t="str">
        <f t="shared" si="0"/>
        <v/>
      </c>
      <c r="O60" s="116">
        <f t="shared" si="2"/>
        <v>2.42</v>
      </c>
      <c r="P60" s="116" t="str">
        <f t="shared" si="3"/>
        <v/>
      </c>
      <c r="Q60" s="116" t="str">
        <f t="shared" si="4"/>
        <v/>
      </c>
    </row>
    <row r="61" spans="1:18" ht="27" customHeight="1" x14ac:dyDescent="0.2">
      <c r="A61" s="238" t="s">
        <v>1171</v>
      </c>
      <c r="B61" s="28">
        <v>20347</v>
      </c>
      <c r="C61" s="218">
        <v>4</v>
      </c>
      <c r="D61" s="43">
        <v>0.76800000000000002</v>
      </c>
      <c r="E61" s="43">
        <v>0.41299999999999998</v>
      </c>
      <c r="F61" s="44"/>
      <c r="G61" s="53">
        <v>2.42</v>
      </c>
      <c r="H61" s="44"/>
      <c r="I61" s="26"/>
      <c r="J61" s="44"/>
      <c r="K61" s="2"/>
      <c r="L61" s="116">
        <f t="shared" si="1"/>
        <v>0.76800000000000002</v>
      </c>
      <c r="M61" s="116">
        <f t="shared" si="0"/>
        <v>0.41299999999999998</v>
      </c>
      <c r="N61" s="116" t="str">
        <f t="shared" si="0"/>
        <v/>
      </c>
      <c r="O61" s="116">
        <f t="shared" si="2"/>
        <v>2.42</v>
      </c>
      <c r="P61" s="116" t="str">
        <f t="shared" si="3"/>
        <v/>
      </c>
      <c r="Q61" s="116" t="str">
        <f t="shared" si="4"/>
        <v/>
      </c>
    </row>
    <row r="62" spans="1:18" ht="27" customHeight="1" x14ac:dyDescent="0.2">
      <c r="A62" s="238" t="s">
        <v>1172</v>
      </c>
      <c r="B62" s="28">
        <v>20348</v>
      </c>
      <c r="C62" s="218">
        <v>4</v>
      </c>
      <c r="D62" s="43">
        <v>0.41099999999999998</v>
      </c>
      <c r="E62" s="44"/>
      <c r="F62" s="44"/>
      <c r="G62" s="44"/>
      <c r="H62" s="44"/>
      <c r="I62" s="26"/>
      <c r="J62" s="44"/>
      <c r="K62" s="2"/>
      <c r="L62" s="116">
        <f t="shared" si="1"/>
        <v>0.41099999999999998</v>
      </c>
      <c r="M62" s="116" t="str">
        <f t="shared" si="0"/>
        <v/>
      </c>
      <c r="N62" s="116" t="str">
        <f t="shared" si="0"/>
        <v/>
      </c>
      <c r="O62" s="116" t="str">
        <f t="shared" si="2"/>
        <v/>
      </c>
      <c r="P62" s="116" t="str">
        <f t="shared" si="3"/>
        <v/>
      </c>
      <c r="Q62" s="116" t="str">
        <f t="shared" si="4"/>
        <v/>
      </c>
      <c r="R62" s="116"/>
    </row>
    <row r="63" spans="1:18" ht="27" customHeight="1" x14ac:dyDescent="0.2">
      <c r="A63" s="238" t="s">
        <v>1173</v>
      </c>
      <c r="B63" s="28">
        <v>20349</v>
      </c>
      <c r="C63" s="218" t="s">
        <v>20</v>
      </c>
      <c r="D63" s="43">
        <v>0.72699999999999998</v>
      </c>
      <c r="E63" s="43">
        <v>0.40500000000000003</v>
      </c>
      <c r="F63" s="44"/>
      <c r="G63" s="53">
        <v>10.73</v>
      </c>
      <c r="H63" s="44"/>
      <c r="I63" s="26"/>
      <c r="J63" s="44"/>
      <c r="K63" s="2"/>
      <c r="L63" s="116">
        <f t="shared" si="1"/>
        <v>0.72699999999999998</v>
      </c>
      <c r="M63" s="116">
        <f t="shared" si="0"/>
        <v>0.40500000000000003</v>
      </c>
      <c r="N63" s="116" t="str">
        <f t="shared" si="0"/>
        <v/>
      </c>
      <c r="O63" s="116">
        <f t="shared" si="2"/>
        <v>10.73</v>
      </c>
      <c r="P63" s="116" t="str">
        <f t="shared" si="3"/>
        <v/>
      </c>
      <c r="Q63" s="116" t="str">
        <f t="shared" si="4"/>
        <v/>
      </c>
      <c r="R63" s="116"/>
    </row>
    <row r="64" spans="1:18" ht="27" customHeight="1" x14ac:dyDescent="0.2">
      <c r="A64" s="238" t="s">
        <v>1174</v>
      </c>
      <c r="B64" s="28">
        <v>20350</v>
      </c>
      <c r="C64" s="218" t="s">
        <v>20</v>
      </c>
      <c r="D64" s="43">
        <v>1.1160000000000001</v>
      </c>
      <c r="E64" s="43">
        <v>0.64900000000000002</v>
      </c>
      <c r="F64" s="44"/>
      <c r="G64" s="53">
        <v>12.04</v>
      </c>
      <c r="H64" s="44"/>
      <c r="I64" s="26"/>
      <c r="J64" s="44"/>
      <c r="K64" s="2"/>
      <c r="L64" s="116">
        <f t="shared" si="1"/>
        <v>1.1160000000000001</v>
      </c>
      <c r="M64" s="116">
        <f t="shared" si="0"/>
        <v>0.64900000000000002</v>
      </c>
      <c r="N64" s="116" t="str">
        <f t="shared" si="0"/>
        <v/>
      </c>
      <c r="O64" s="116">
        <f t="shared" si="2"/>
        <v>12.04</v>
      </c>
      <c r="P64" s="116" t="str">
        <f t="shared" si="3"/>
        <v/>
      </c>
      <c r="Q64" s="116" t="str">
        <f t="shared" si="4"/>
        <v/>
      </c>
      <c r="R64" s="116"/>
    </row>
    <row r="65" spans="1:18" ht="27" customHeight="1" x14ac:dyDescent="0.2">
      <c r="A65" s="238" t="s">
        <v>1175</v>
      </c>
      <c r="B65" s="28">
        <v>20351</v>
      </c>
      <c r="C65" s="218" t="s">
        <v>20</v>
      </c>
      <c r="D65" s="43">
        <v>1.0640000000000001</v>
      </c>
      <c r="E65" s="43">
        <v>0.73599999999999999</v>
      </c>
      <c r="F65" s="44"/>
      <c r="G65" s="53">
        <v>95.12</v>
      </c>
      <c r="H65" s="44"/>
      <c r="I65" s="26"/>
      <c r="J65" s="44"/>
      <c r="K65" s="2"/>
      <c r="L65" s="116">
        <f t="shared" si="1"/>
        <v>1.0640000000000001</v>
      </c>
      <c r="M65" s="116">
        <f t="shared" si="0"/>
        <v>0.73599999999999999</v>
      </c>
      <c r="N65" s="116" t="str">
        <f t="shared" si="0"/>
        <v/>
      </c>
      <c r="O65" s="116">
        <f t="shared" si="2"/>
        <v>95.12</v>
      </c>
      <c r="P65" s="116" t="str">
        <f t="shared" si="3"/>
        <v/>
      </c>
      <c r="Q65" s="116" t="str">
        <f t="shared" si="4"/>
        <v/>
      </c>
    </row>
    <row r="66" spans="1:18" ht="27" customHeight="1" x14ac:dyDescent="0.2">
      <c r="A66" s="238" t="s">
        <v>1176</v>
      </c>
      <c r="B66" s="28">
        <v>20352</v>
      </c>
      <c r="C66" s="218">
        <v>0</v>
      </c>
      <c r="D66" s="51">
        <v>4.0129999999999999</v>
      </c>
      <c r="E66" s="48">
        <v>0.52200000000000002</v>
      </c>
      <c r="F66" s="57">
        <v>0.41</v>
      </c>
      <c r="G66" s="53">
        <v>1.49</v>
      </c>
      <c r="H66" s="44"/>
      <c r="I66" s="26"/>
      <c r="J66" s="44"/>
      <c r="K66" s="2"/>
      <c r="L66" s="116">
        <f t="shared" si="1"/>
        <v>4.0129999999999999</v>
      </c>
      <c r="M66" s="116">
        <f t="shared" si="0"/>
        <v>0.52200000000000002</v>
      </c>
      <c r="N66" s="116">
        <f t="shared" si="0"/>
        <v>0.41</v>
      </c>
      <c r="O66" s="116">
        <f t="shared" si="2"/>
        <v>1.49</v>
      </c>
      <c r="P66" s="116" t="str">
        <f t="shared" si="3"/>
        <v/>
      </c>
      <c r="Q66" s="116" t="str">
        <f t="shared" si="4"/>
        <v/>
      </c>
    </row>
    <row r="67" spans="1:18" ht="27" customHeight="1" x14ac:dyDescent="0.2">
      <c r="A67" s="238" t="s">
        <v>1177</v>
      </c>
      <c r="B67" s="28">
        <v>20353</v>
      </c>
      <c r="C67" s="218">
        <v>0</v>
      </c>
      <c r="D67" s="51">
        <v>4.0860000000000003</v>
      </c>
      <c r="E67" s="48">
        <v>0.52500000000000002</v>
      </c>
      <c r="F67" s="57">
        <v>0.41099999999999998</v>
      </c>
      <c r="G67" s="53">
        <v>2.42</v>
      </c>
      <c r="H67" s="44"/>
      <c r="I67" s="26"/>
      <c r="J67" s="44"/>
      <c r="K67" s="2"/>
      <c r="L67" s="116">
        <f t="shared" si="1"/>
        <v>4.0860000000000003</v>
      </c>
      <c r="M67" s="116">
        <f t="shared" si="0"/>
        <v>0.52500000000000002</v>
      </c>
      <c r="N67" s="116">
        <f t="shared" si="0"/>
        <v>0.41099999999999998</v>
      </c>
      <c r="O67" s="116">
        <f t="shared" si="2"/>
        <v>2.42</v>
      </c>
      <c r="P67" s="116" t="str">
        <f t="shared" si="3"/>
        <v/>
      </c>
      <c r="Q67" s="116" t="str">
        <f t="shared" si="4"/>
        <v/>
      </c>
    </row>
    <row r="68" spans="1:18" ht="27" customHeight="1" x14ac:dyDescent="0.2">
      <c r="A68" s="238" t="s">
        <v>1178</v>
      </c>
      <c r="B68" s="28">
        <v>20354</v>
      </c>
      <c r="C68" s="218">
        <v>0</v>
      </c>
      <c r="D68" s="51">
        <v>2.98</v>
      </c>
      <c r="E68" s="48">
        <v>0.46700000000000003</v>
      </c>
      <c r="F68" s="57">
        <v>0.39800000000000002</v>
      </c>
      <c r="G68" s="53">
        <v>3.41</v>
      </c>
      <c r="H68" s="53">
        <v>0.88</v>
      </c>
      <c r="I68" s="66">
        <v>2.0099999999999998</v>
      </c>
      <c r="J68" s="43">
        <v>4.3999999999999997E-2</v>
      </c>
      <c r="K68" s="2"/>
      <c r="L68" s="116">
        <f t="shared" si="1"/>
        <v>2.98</v>
      </c>
      <c r="M68" s="116">
        <f t="shared" si="0"/>
        <v>0.46700000000000003</v>
      </c>
      <c r="N68" s="116">
        <f t="shared" si="0"/>
        <v>0.39800000000000002</v>
      </c>
      <c r="O68" s="116">
        <f t="shared" si="2"/>
        <v>3.41</v>
      </c>
      <c r="P68" s="116">
        <f t="shared" si="3"/>
        <v>0.88</v>
      </c>
      <c r="Q68" s="116">
        <f t="shared" si="4"/>
        <v>2.0099999999999998</v>
      </c>
    </row>
    <row r="69" spans="1:18" ht="27" customHeight="1" x14ac:dyDescent="0.2">
      <c r="A69" s="238" t="s">
        <v>1179</v>
      </c>
      <c r="B69" s="28">
        <v>20355</v>
      </c>
      <c r="C69" s="218">
        <v>0</v>
      </c>
      <c r="D69" s="51">
        <v>3.8679999999999999</v>
      </c>
      <c r="E69" s="48">
        <v>0.69099999999999995</v>
      </c>
      <c r="F69" s="57">
        <v>0.629</v>
      </c>
      <c r="G69" s="53">
        <v>4.25</v>
      </c>
      <c r="H69" s="53">
        <v>1.53</v>
      </c>
      <c r="I69" s="66">
        <v>3.14</v>
      </c>
      <c r="J69" s="43">
        <v>0.05</v>
      </c>
      <c r="K69" s="2"/>
      <c r="L69" s="116">
        <f t="shared" si="1"/>
        <v>3.8679999999999999</v>
      </c>
      <c r="M69" s="116">
        <f t="shared" si="0"/>
        <v>0.69099999999999995</v>
      </c>
      <c r="N69" s="116">
        <f t="shared" si="0"/>
        <v>0.629</v>
      </c>
      <c r="O69" s="116">
        <f t="shared" si="2"/>
        <v>4.25</v>
      </c>
      <c r="P69" s="116">
        <f t="shared" si="3"/>
        <v>1.53</v>
      </c>
      <c r="Q69" s="116">
        <f t="shared" si="4"/>
        <v>3.14</v>
      </c>
    </row>
    <row r="70" spans="1:18" ht="27" customHeight="1" x14ac:dyDescent="0.2">
      <c r="A70" s="238" t="s">
        <v>1180</v>
      </c>
      <c r="B70" s="28">
        <v>20356</v>
      </c>
      <c r="C70" s="218">
        <v>0</v>
      </c>
      <c r="D70" s="51">
        <v>3.556</v>
      </c>
      <c r="E70" s="48">
        <v>0.76100000000000001</v>
      </c>
      <c r="F70" s="57">
        <v>0.72799999999999998</v>
      </c>
      <c r="G70" s="53">
        <v>49.64</v>
      </c>
      <c r="H70" s="53">
        <v>1.53</v>
      </c>
      <c r="I70" s="66">
        <v>3.75</v>
      </c>
      <c r="J70" s="43">
        <v>0.04</v>
      </c>
      <c r="K70" s="2"/>
      <c r="L70" s="116">
        <f t="shared" si="1"/>
        <v>3.556</v>
      </c>
      <c r="M70" s="116">
        <f t="shared" si="0"/>
        <v>0.76100000000000001</v>
      </c>
      <c r="N70" s="116">
        <f t="shared" si="0"/>
        <v>0.72799999999999998</v>
      </c>
      <c r="O70" s="116">
        <f t="shared" si="2"/>
        <v>49.64</v>
      </c>
      <c r="P70" s="116">
        <f t="shared" si="3"/>
        <v>1.53</v>
      </c>
      <c r="Q70" s="116">
        <f t="shared" si="4"/>
        <v>3.75</v>
      </c>
    </row>
    <row r="71" spans="1:18" ht="27" customHeight="1" x14ac:dyDescent="0.2">
      <c r="A71" s="239" t="s">
        <v>1181</v>
      </c>
      <c r="B71" s="28">
        <v>20357</v>
      </c>
      <c r="C71" s="218">
        <v>8</v>
      </c>
      <c r="D71" s="43">
        <v>0.86</v>
      </c>
      <c r="E71" s="44"/>
      <c r="F71" s="44"/>
      <c r="G71" s="44"/>
      <c r="H71" s="44"/>
      <c r="I71" s="27"/>
      <c r="J71" s="44"/>
      <c r="K71" s="2"/>
      <c r="L71" s="116">
        <f t="shared" si="1"/>
        <v>0.86</v>
      </c>
      <c r="M71" s="116" t="str">
        <f t="shared" si="0"/>
        <v/>
      </c>
      <c r="N71" s="116" t="str">
        <f t="shared" si="0"/>
        <v/>
      </c>
      <c r="O71" s="116" t="str">
        <f t="shared" si="2"/>
        <v/>
      </c>
      <c r="P71" s="116" t="str">
        <f t="shared" si="3"/>
        <v/>
      </c>
      <c r="Q71" s="116" t="str">
        <f t="shared" si="4"/>
        <v/>
      </c>
    </row>
    <row r="72" spans="1:18" ht="27" customHeight="1" x14ac:dyDescent="0.2">
      <c r="A72" s="239" t="s">
        <v>1182</v>
      </c>
      <c r="B72" s="28">
        <v>20358</v>
      </c>
      <c r="C72" s="218">
        <v>1</v>
      </c>
      <c r="D72" s="43">
        <v>0.96699999999999997</v>
      </c>
      <c r="E72" s="44"/>
      <c r="F72" s="44"/>
      <c r="G72" s="44"/>
      <c r="H72" s="44"/>
      <c r="I72" s="27"/>
      <c r="J72" s="44"/>
      <c r="K72" s="2"/>
      <c r="L72" s="116">
        <f t="shared" si="1"/>
        <v>0.96699999999999997</v>
      </c>
      <c r="M72" s="116" t="str">
        <f t="shared" si="0"/>
        <v/>
      </c>
      <c r="N72" s="116" t="str">
        <f t="shared" si="0"/>
        <v/>
      </c>
      <c r="O72" s="116" t="str">
        <f t="shared" si="2"/>
        <v/>
      </c>
      <c r="P72" s="116" t="str">
        <f t="shared" si="3"/>
        <v/>
      </c>
      <c r="Q72" s="116" t="str">
        <f t="shared" si="4"/>
        <v/>
      </c>
      <c r="R72" s="116"/>
    </row>
    <row r="73" spans="1:18" ht="27" customHeight="1" x14ac:dyDescent="0.2">
      <c r="A73" s="239" t="s">
        <v>1183</v>
      </c>
      <c r="B73" s="28">
        <v>20359</v>
      </c>
      <c r="C73" s="218">
        <v>1</v>
      </c>
      <c r="D73" s="43">
        <v>1.22</v>
      </c>
      <c r="E73" s="44"/>
      <c r="F73" s="44"/>
      <c r="G73" s="44"/>
      <c r="H73" s="44"/>
      <c r="I73" s="27"/>
      <c r="J73" s="44"/>
      <c r="K73" s="2"/>
      <c r="L73" s="116">
        <f t="shared" si="1"/>
        <v>1.22</v>
      </c>
      <c r="M73" s="116" t="str">
        <f t="shared" ref="M73:M136" si="5">IF(E73&lt;&gt;"",ROUND(E73,3),"")</f>
        <v/>
      </c>
      <c r="N73" s="116" t="str">
        <f t="shared" ref="N73:N136" si="6">IF(F73&lt;&gt;"",ROUND(F73,3),"")</f>
        <v/>
      </c>
      <c r="O73" s="116" t="str">
        <f t="shared" si="2"/>
        <v/>
      </c>
      <c r="P73" s="116" t="str">
        <f t="shared" si="3"/>
        <v/>
      </c>
      <c r="Q73" s="116" t="str">
        <f t="shared" si="4"/>
        <v/>
      </c>
      <c r="R73" s="116"/>
    </row>
    <row r="74" spans="1:18" ht="27" customHeight="1" x14ac:dyDescent="0.2">
      <c r="A74" s="239" t="s">
        <v>1184</v>
      </c>
      <c r="B74" s="28">
        <v>20360</v>
      </c>
      <c r="C74" s="218">
        <v>1</v>
      </c>
      <c r="D74" s="43">
        <v>0.75600000000000001</v>
      </c>
      <c r="E74" s="44"/>
      <c r="F74" s="44"/>
      <c r="G74" s="44"/>
      <c r="H74" s="44"/>
      <c r="I74" s="27"/>
      <c r="J74" s="44"/>
      <c r="K74" s="2"/>
      <c r="L74" s="116">
        <f t="shared" si="1"/>
        <v>0.75600000000000001</v>
      </c>
      <c r="M74" s="116" t="str">
        <f t="shared" si="5"/>
        <v/>
      </c>
      <c r="N74" s="116" t="str">
        <f t="shared" si="6"/>
        <v/>
      </c>
      <c r="O74" s="116" t="str">
        <f t="shared" si="2"/>
        <v/>
      </c>
      <c r="P74" s="116" t="str">
        <f t="shared" si="3"/>
        <v/>
      </c>
      <c r="Q74" s="116" t="str">
        <f t="shared" si="4"/>
        <v/>
      </c>
      <c r="R74" s="116"/>
    </row>
    <row r="75" spans="1:18" ht="27" customHeight="1" x14ac:dyDescent="0.2">
      <c r="A75" s="238" t="s">
        <v>1185</v>
      </c>
      <c r="B75" s="28">
        <v>20361</v>
      </c>
      <c r="C75" s="218">
        <v>0</v>
      </c>
      <c r="D75" s="64">
        <v>9.7750000000000004</v>
      </c>
      <c r="E75" s="50">
        <v>0.77</v>
      </c>
      <c r="F75" s="57">
        <v>0.64900000000000002</v>
      </c>
      <c r="G75" s="44"/>
      <c r="H75" s="44"/>
      <c r="I75" s="26"/>
      <c r="J75" s="44"/>
      <c r="K75" s="2"/>
      <c r="L75" s="116">
        <f t="shared" si="1"/>
        <v>9.7750000000000004</v>
      </c>
      <c r="M75" s="116">
        <f t="shared" si="5"/>
        <v>0.77</v>
      </c>
      <c r="N75" s="116">
        <f t="shared" si="6"/>
        <v>0.64900000000000002</v>
      </c>
      <c r="O75" s="116" t="str">
        <f t="shared" si="2"/>
        <v/>
      </c>
      <c r="P75" s="116" t="str">
        <f t="shared" si="3"/>
        <v/>
      </c>
      <c r="Q75" s="116" t="str">
        <f t="shared" si="4"/>
        <v/>
      </c>
      <c r="R75" s="116"/>
    </row>
    <row r="76" spans="1:18" ht="27" customHeight="1" x14ac:dyDescent="0.2">
      <c r="A76" s="238" t="s">
        <v>1186</v>
      </c>
      <c r="B76" s="28">
        <v>20362</v>
      </c>
      <c r="C76" s="218" t="s">
        <v>1123</v>
      </c>
      <c r="D76" s="43">
        <v>-0.32500000000000001</v>
      </c>
      <c r="E76" s="44"/>
      <c r="F76" s="44"/>
      <c r="G76" s="53">
        <v>0</v>
      </c>
      <c r="H76" s="44"/>
      <c r="I76" s="26"/>
      <c r="J76" s="44"/>
      <c r="K76" s="2"/>
      <c r="L76" s="116">
        <f t="shared" si="1"/>
        <v>-0.32500000000000001</v>
      </c>
      <c r="M76" s="116" t="str">
        <f t="shared" si="5"/>
        <v/>
      </c>
      <c r="N76" s="116" t="str">
        <f t="shared" si="6"/>
        <v/>
      </c>
      <c r="O76" s="116">
        <f t="shared" si="2"/>
        <v>0</v>
      </c>
      <c r="P76" s="116" t="str">
        <f t="shared" si="3"/>
        <v/>
      </c>
      <c r="Q76" s="116" t="str">
        <f t="shared" si="4"/>
        <v/>
      </c>
      <c r="R76" s="116"/>
    </row>
    <row r="77" spans="1:18" ht="27" customHeight="1" x14ac:dyDescent="0.2">
      <c r="A77" s="238" t="s">
        <v>1187</v>
      </c>
      <c r="B77" s="28">
        <v>20363</v>
      </c>
      <c r="C77" s="218">
        <v>8</v>
      </c>
      <c r="D77" s="43">
        <v>-0.34599999999999997</v>
      </c>
      <c r="E77" s="44"/>
      <c r="F77" s="44"/>
      <c r="G77" s="53">
        <v>0</v>
      </c>
      <c r="H77" s="44"/>
      <c r="I77" s="26"/>
      <c r="J77" s="44"/>
      <c r="K77" s="2"/>
      <c r="L77" s="116">
        <f t="shared" si="1"/>
        <v>-0.34599999999999997</v>
      </c>
      <c r="M77" s="116" t="str">
        <f t="shared" si="5"/>
        <v/>
      </c>
      <c r="N77" s="116" t="str">
        <f t="shared" si="6"/>
        <v/>
      </c>
      <c r="O77" s="116">
        <f t="shared" si="2"/>
        <v>0</v>
      </c>
      <c r="P77" s="116" t="str">
        <f t="shared" si="3"/>
        <v/>
      </c>
      <c r="Q77" s="116" t="str">
        <f t="shared" si="4"/>
        <v/>
      </c>
      <c r="R77" s="116"/>
    </row>
    <row r="78" spans="1:18" ht="27" customHeight="1" x14ac:dyDescent="0.2">
      <c r="A78" s="238" t="s">
        <v>1188</v>
      </c>
      <c r="B78" s="28">
        <v>20364</v>
      </c>
      <c r="C78" s="218">
        <v>0</v>
      </c>
      <c r="D78" s="43">
        <v>-0.32500000000000001</v>
      </c>
      <c r="E78" s="44"/>
      <c r="F78" s="44"/>
      <c r="G78" s="53">
        <v>0</v>
      </c>
      <c r="H78" s="44"/>
      <c r="I78" s="26"/>
      <c r="J78" s="43">
        <v>7.0999999999999994E-2</v>
      </c>
      <c r="K78" s="120"/>
      <c r="L78" s="116">
        <f t="shared" si="1"/>
        <v>-0.32500000000000001</v>
      </c>
      <c r="M78" s="116" t="str">
        <f t="shared" si="5"/>
        <v/>
      </c>
      <c r="N78" s="116" t="str">
        <f t="shared" si="6"/>
        <v/>
      </c>
      <c r="O78" s="116">
        <f t="shared" si="2"/>
        <v>0</v>
      </c>
      <c r="P78" s="116" t="str">
        <f t="shared" si="3"/>
        <v/>
      </c>
      <c r="Q78" s="116" t="str">
        <f t="shared" si="4"/>
        <v/>
      </c>
    </row>
    <row r="79" spans="1:18" ht="27" customHeight="1" x14ac:dyDescent="0.2">
      <c r="A79" s="238" t="s">
        <v>1189</v>
      </c>
      <c r="B79" s="28">
        <v>20365</v>
      </c>
      <c r="C79" s="218">
        <v>0</v>
      </c>
      <c r="D79" s="51">
        <v>-3.99</v>
      </c>
      <c r="E79" s="48">
        <v>-0.16500000000000001</v>
      </c>
      <c r="F79" s="57">
        <v>-4.2999999999999997E-2</v>
      </c>
      <c r="G79" s="53">
        <v>0</v>
      </c>
      <c r="H79" s="44"/>
      <c r="I79" s="26"/>
      <c r="J79" s="43">
        <v>7.0999999999999994E-2</v>
      </c>
      <c r="K79" s="120"/>
      <c r="L79" s="116">
        <f t="shared" si="1"/>
        <v>-3.99</v>
      </c>
      <c r="M79" s="116">
        <f t="shared" si="5"/>
        <v>-0.16500000000000001</v>
      </c>
      <c r="N79" s="116">
        <f t="shared" si="6"/>
        <v>-4.2999999999999997E-2</v>
      </c>
      <c r="O79" s="116">
        <f t="shared" si="2"/>
        <v>0</v>
      </c>
      <c r="P79" s="116" t="str">
        <f t="shared" si="3"/>
        <v/>
      </c>
      <c r="Q79" s="116" t="str">
        <f t="shared" si="4"/>
        <v/>
      </c>
    </row>
    <row r="80" spans="1:18" ht="27" customHeight="1" x14ac:dyDescent="0.2">
      <c r="A80" s="238" t="s">
        <v>1190</v>
      </c>
      <c r="B80" s="28">
        <v>20366</v>
      </c>
      <c r="C80" s="218">
        <v>0</v>
      </c>
      <c r="D80" s="43">
        <v>-0.34599999999999997</v>
      </c>
      <c r="E80" s="44"/>
      <c r="F80" s="44"/>
      <c r="G80" s="53">
        <v>0</v>
      </c>
      <c r="H80" s="44"/>
      <c r="I80" s="26"/>
      <c r="J80" s="43">
        <v>6.9000000000000006E-2</v>
      </c>
      <c r="K80" s="2"/>
      <c r="L80" s="116">
        <f t="shared" si="1"/>
        <v>-0.34599999999999997</v>
      </c>
      <c r="M80" s="116" t="str">
        <f t="shared" si="5"/>
        <v/>
      </c>
      <c r="N80" s="116" t="str">
        <f t="shared" si="6"/>
        <v/>
      </c>
      <c r="O80" s="116">
        <f t="shared" si="2"/>
        <v>0</v>
      </c>
      <c r="P80" s="116" t="str">
        <f t="shared" si="3"/>
        <v/>
      </c>
      <c r="Q80" s="116" t="str">
        <f t="shared" si="4"/>
        <v/>
      </c>
    </row>
    <row r="81" spans="1:18" ht="27" customHeight="1" x14ac:dyDescent="0.2">
      <c r="A81" s="238" t="s">
        <v>1191</v>
      </c>
      <c r="B81" s="28">
        <v>20367</v>
      </c>
      <c r="C81" s="218">
        <v>0</v>
      </c>
      <c r="D81" s="51">
        <v>-4.3159999999999998</v>
      </c>
      <c r="E81" s="48">
        <v>-0.16700000000000001</v>
      </c>
      <c r="F81" s="57">
        <v>-4.4999999999999998E-2</v>
      </c>
      <c r="G81" s="53">
        <v>0</v>
      </c>
      <c r="H81" s="44"/>
      <c r="I81" s="26"/>
      <c r="J81" s="43">
        <v>6.9000000000000006E-2</v>
      </c>
      <c r="K81" s="120"/>
      <c r="L81" s="116">
        <f t="shared" si="1"/>
        <v>-4.3159999999999998</v>
      </c>
      <c r="M81" s="116">
        <f t="shared" si="5"/>
        <v>-0.16700000000000001</v>
      </c>
      <c r="N81" s="116">
        <f t="shared" si="6"/>
        <v>-4.4999999999999998E-2</v>
      </c>
      <c r="O81" s="116">
        <f t="shared" si="2"/>
        <v>0</v>
      </c>
      <c r="P81" s="116" t="str">
        <f t="shared" si="3"/>
        <v/>
      </c>
      <c r="Q81" s="116" t="str">
        <f t="shared" si="4"/>
        <v/>
      </c>
    </row>
    <row r="82" spans="1:18" ht="27" customHeight="1" x14ac:dyDescent="0.2">
      <c r="A82" s="238" t="s">
        <v>1192</v>
      </c>
      <c r="B82" s="28">
        <v>20368</v>
      </c>
      <c r="C82" s="218">
        <v>0</v>
      </c>
      <c r="D82" s="43">
        <v>-0.4</v>
      </c>
      <c r="E82" s="44"/>
      <c r="F82" s="44"/>
      <c r="G82" s="53">
        <v>43.5</v>
      </c>
      <c r="H82" s="44"/>
      <c r="I82" s="26"/>
      <c r="J82" s="43">
        <v>9.6000000000000002E-2</v>
      </c>
      <c r="K82" s="120"/>
      <c r="L82" s="116">
        <f t="shared" si="1"/>
        <v>-0.4</v>
      </c>
      <c r="M82" s="116" t="str">
        <f t="shared" si="5"/>
        <v/>
      </c>
      <c r="N82" s="116" t="str">
        <f t="shared" si="6"/>
        <v/>
      </c>
      <c r="O82" s="116">
        <f t="shared" si="2"/>
        <v>43.5</v>
      </c>
      <c r="P82" s="116" t="str">
        <f t="shared" si="3"/>
        <v/>
      </c>
      <c r="Q82" s="116" t="str">
        <f t="shared" si="4"/>
        <v/>
      </c>
    </row>
    <row r="83" spans="1:18" ht="27" customHeight="1" x14ac:dyDescent="0.2">
      <c r="A83" s="238" t="s">
        <v>1193</v>
      </c>
      <c r="B83" s="28">
        <v>20369</v>
      </c>
      <c r="C83" s="218">
        <v>0</v>
      </c>
      <c r="D83" s="51">
        <v>-5.4420000000000002</v>
      </c>
      <c r="E83" s="48">
        <v>-0.13200000000000001</v>
      </c>
      <c r="F83" s="57">
        <v>-4.5999999999999999E-2</v>
      </c>
      <c r="G83" s="53">
        <v>43.5</v>
      </c>
      <c r="H83" s="44"/>
      <c r="I83" s="26"/>
      <c r="J83" s="43">
        <v>9.6000000000000002E-2</v>
      </c>
      <c r="K83" s="2"/>
      <c r="L83" s="116">
        <f t="shared" si="1"/>
        <v>-5.4420000000000002</v>
      </c>
      <c r="M83" s="116">
        <f t="shared" si="5"/>
        <v>-0.13200000000000001</v>
      </c>
      <c r="N83" s="116">
        <f t="shared" si="6"/>
        <v>-4.5999999999999999E-2</v>
      </c>
      <c r="O83" s="116">
        <f t="shared" si="2"/>
        <v>43.5</v>
      </c>
      <c r="P83" s="116" t="str">
        <f t="shared" si="3"/>
        <v/>
      </c>
      <c r="Q83" s="116" t="str">
        <f t="shared" si="4"/>
        <v/>
      </c>
    </row>
    <row r="84" spans="1:18" ht="27" customHeight="1" x14ac:dyDescent="0.2">
      <c r="A84" s="238" t="s">
        <v>1194</v>
      </c>
      <c r="B84" s="28">
        <v>20370</v>
      </c>
      <c r="C84" s="218">
        <v>1</v>
      </c>
      <c r="D84" s="43">
        <v>0.60499999999999998</v>
      </c>
      <c r="E84" s="44"/>
      <c r="F84" s="44"/>
      <c r="G84" s="53">
        <v>1.1599999999999999</v>
      </c>
      <c r="H84" s="44"/>
      <c r="I84" s="58"/>
      <c r="J84" s="44"/>
      <c r="K84" s="2"/>
      <c r="L84" s="116">
        <f t="shared" si="1"/>
        <v>0.60499999999999998</v>
      </c>
      <c r="M84" s="116" t="str">
        <f t="shared" si="5"/>
        <v/>
      </c>
      <c r="N84" s="116" t="str">
        <f t="shared" si="6"/>
        <v/>
      </c>
      <c r="O84" s="116">
        <f t="shared" si="2"/>
        <v>1.1599999999999999</v>
      </c>
      <c r="P84" s="116" t="str">
        <f t="shared" si="3"/>
        <v/>
      </c>
      <c r="Q84" s="116" t="str">
        <f t="shared" si="4"/>
        <v/>
      </c>
    </row>
    <row r="85" spans="1:18" ht="27" customHeight="1" x14ac:dyDescent="0.2">
      <c r="A85" s="238" t="s">
        <v>1195</v>
      </c>
      <c r="B85" s="28">
        <v>20371</v>
      </c>
      <c r="C85" s="218">
        <v>2</v>
      </c>
      <c r="D85" s="43">
        <v>0.68200000000000005</v>
      </c>
      <c r="E85" s="43">
        <v>0.32200000000000001</v>
      </c>
      <c r="F85" s="44"/>
      <c r="G85" s="53">
        <v>1.1599999999999999</v>
      </c>
      <c r="H85" s="44"/>
      <c r="I85" s="58"/>
      <c r="J85" s="44"/>
      <c r="K85" s="2"/>
      <c r="L85" s="116">
        <f t="shared" si="1"/>
        <v>0.68200000000000005</v>
      </c>
      <c r="M85" s="116">
        <f t="shared" si="5"/>
        <v>0.32200000000000001</v>
      </c>
      <c r="N85" s="116" t="str">
        <f t="shared" si="6"/>
        <v/>
      </c>
      <c r="O85" s="116">
        <f t="shared" si="2"/>
        <v>1.1599999999999999</v>
      </c>
      <c r="P85" s="116" t="str">
        <f t="shared" si="3"/>
        <v/>
      </c>
      <c r="Q85" s="116" t="str">
        <f t="shared" si="4"/>
        <v/>
      </c>
    </row>
    <row r="86" spans="1:18" ht="27" customHeight="1" x14ac:dyDescent="0.2">
      <c r="A86" s="238" t="s">
        <v>1196</v>
      </c>
      <c r="B86" s="28">
        <v>20372</v>
      </c>
      <c r="C86" s="218">
        <v>2</v>
      </c>
      <c r="D86" s="43">
        <v>0.318</v>
      </c>
      <c r="E86" s="44"/>
      <c r="F86" s="44"/>
      <c r="G86" s="44"/>
      <c r="H86" s="44"/>
      <c r="I86" s="58"/>
      <c r="J86" s="44"/>
      <c r="K86" s="2"/>
      <c r="L86" s="116">
        <f t="shared" si="1"/>
        <v>0.318</v>
      </c>
      <c r="M86" s="116" t="str">
        <f t="shared" si="5"/>
        <v/>
      </c>
      <c r="N86" s="116" t="str">
        <f t="shared" si="6"/>
        <v/>
      </c>
      <c r="O86" s="116" t="str">
        <f t="shared" si="2"/>
        <v/>
      </c>
      <c r="P86" s="116" t="str">
        <f t="shared" si="3"/>
        <v/>
      </c>
      <c r="Q86" s="116" t="str">
        <f t="shared" si="4"/>
        <v/>
      </c>
    </row>
    <row r="87" spans="1:18" ht="27" customHeight="1" x14ac:dyDescent="0.2">
      <c r="A87" s="238" t="s">
        <v>1197</v>
      </c>
      <c r="B87" s="28">
        <v>20373</v>
      </c>
      <c r="C87" s="218">
        <v>3</v>
      </c>
      <c r="D87" s="43">
        <v>0.55200000000000005</v>
      </c>
      <c r="E87" s="44"/>
      <c r="F87" s="44"/>
      <c r="G87" s="53">
        <v>1.88</v>
      </c>
      <c r="H87" s="44"/>
      <c r="I87" s="58"/>
      <c r="J87" s="44"/>
      <c r="K87" s="2"/>
      <c r="L87" s="116">
        <f t="shared" si="1"/>
        <v>0.55200000000000005</v>
      </c>
      <c r="M87" s="116" t="str">
        <f t="shared" si="5"/>
        <v/>
      </c>
      <c r="N87" s="116" t="str">
        <f t="shared" si="6"/>
        <v/>
      </c>
      <c r="O87" s="116">
        <f t="shared" si="2"/>
        <v>1.88</v>
      </c>
      <c r="P87" s="116" t="str">
        <f t="shared" si="3"/>
        <v/>
      </c>
      <c r="Q87" s="116" t="str">
        <f t="shared" si="4"/>
        <v/>
      </c>
      <c r="R87" s="116"/>
    </row>
    <row r="88" spans="1:18" ht="27" customHeight="1" x14ac:dyDescent="0.2">
      <c r="A88" s="238" t="s">
        <v>1198</v>
      </c>
      <c r="B88" s="28">
        <v>20374</v>
      </c>
      <c r="C88" s="218">
        <v>4</v>
      </c>
      <c r="D88" s="43">
        <v>0.59699999999999998</v>
      </c>
      <c r="E88" s="43">
        <v>0.32100000000000001</v>
      </c>
      <c r="F88" s="44"/>
      <c r="G88" s="53">
        <v>1.88</v>
      </c>
      <c r="H88" s="44"/>
      <c r="I88" s="58"/>
      <c r="J88" s="44"/>
      <c r="K88" s="2"/>
      <c r="L88" s="116">
        <f t="shared" si="1"/>
        <v>0.59699999999999998</v>
      </c>
      <c r="M88" s="116">
        <f t="shared" si="5"/>
        <v>0.32100000000000001</v>
      </c>
      <c r="N88" s="116" t="str">
        <f t="shared" si="6"/>
        <v/>
      </c>
      <c r="O88" s="116">
        <f t="shared" si="2"/>
        <v>1.88</v>
      </c>
      <c r="P88" s="116" t="str">
        <f t="shared" si="3"/>
        <v/>
      </c>
      <c r="Q88" s="116" t="str">
        <f t="shared" si="4"/>
        <v/>
      </c>
      <c r="R88" s="116"/>
    </row>
    <row r="89" spans="1:18" ht="27" customHeight="1" x14ac:dyDescent="0.2">
      <c r="A89" s="238" t="s">
        <v>1199</v>
      </c>
      <c r="B89" s="28">
        <v>20375</v>
      </c>
      <c r="C89" s="218">
        <v>4</v>
      </c>
      <c r="D89" s="43">
        <v>0.32</v>
      </c>
      <c r="E89" s="44"/>
      <c r="F89" s="44"/>
      <c r="G89" s="44"/>
      <c r="H89" s="44"/>
      <c r="I89" s="58"/>
      <c r="J89" s="44"/>
      <c r="K89" s="2"/>
      <c r="L89" s="116">
        <f t="shared" si="1"/>
        <v>0.32</v>
      </c>
      <c r="M89" s="116" t="str">
        <f t="shared" si="5"/>
        <v/>
      </c>
      <c r="N89" s="116" t="str">
        <f t="shared" si="6"/>
        <v/>
      </c>
      <c r="O89" s="116" t="str">
        <f t="shared" si="2"/>
        <v/>
      </c>
      <c r="P89" s="116" t="str">
        <f t="shared" si="3"/>
        <v/>
      </c>
      <c r="Q89" s="116" t="str">
        <f t="shared" si="4"/>
        <v/>
      </c>
      <c r="R89" s="116"/>
    </row>
    <row r="90" spans="1:18" ht="27" customHeight="1" x14ac:dyDescent="0.2">
      <c r="A90" s="238" t="s">
        <v>1200</v>
      </c>
      <c r="B90" s="28">
        <v>20376</v>
      </c>
      <c r="C90" s="218" t="s">
        <v>20</v>
      </c>
      <c r="D90" s="43">
        <v>0.56499999999999995</v>
      </c>
      <c r="E90" s="43">
        <v>0.315</v>
      </c>
      <c r="F90" s="44"/>
      <c r="G90" s="53">
        <v>8.34</v>
      </c>
      <c r="H90" s="44"/>
      <c r="I90" s="58"/>
      <c r="J90" s="44"/>
      <c r="K90" s="2"/>
      <c r="L90" s="116">
        <f t="shared" si="1"/>
        <v>0.56499999999999995</v>
      </c>
      <c r="M90" s="116">
        <f t="shared" si="5"/>
        <v>0.315</v>
      </c>
      <c r="N90" s="116" t="str">
        <f t="shared" si="6"/>
        <v/>
      </c>
      <c r="O90" s="116">
        <f t="shared" si="2"/>
        <v>8.34</v>
      </c>
      <c r="P90" s="116" t="str">
        <f t="shared" si="3"/>
        <v/>
      </c>
      <c r="Q90" s="116" t="str">
        <f t="shared" si="4"/>
        <v/>
      </c>
    </row>
    <row r="91" spans="1:18" ht="27" customHeight="1" x14ac:dyDescent="0.2">
      <c r="A91" s="238" t="s">
        <v>1201</v>
      </c>
      <c r="B91" s="28">
        <v>20377</v>
      </c>
      <c r="C91" s="218" t="s">
        <v>20</v>
      </c>
      <c r="D91" s="43">
        <v>0.86799999999999999</v>
      </c>
      <c r="E91" s="43">
        <v>0.505</v>
      </c>
      <c r="F91" s="44"/>
      <c r="G91" s="53">
        <v>9.36</v>
      </c>
      <c r="H91" s="44"/>
      <c r="I91" s="58"/>
      <c r="J91" s="44"/>
      <c r="K91" s="2"/>
      <c r="L91" s="116">
        <f t="shared" si="1"/>
        <v>0.86799999999999999</v>
      </c>
      <c r="M91" s="116">
        <f t="shared" si="5"/>
        <v>0.505</v>
      </c>
      <c r="N91" s="116" t="str">
        <f t="shared" si="6"/>
        <v/>
      </c>
      <c r="O91" s="116">
        <f t="shared" si="2"/>
        <v>9.36</v>
      </c>
      <c r="P91" s="116" t="str">
        <f t="shared" si="3"/>
        <v/>
      </c>
      <c r="Q91" s="116" t="str">
        <f t="shared" si="4"/>
        <v/>
      </c>
    </row>
    <row r="92" spans="1:18" ht="27" customHeight="1" x14ac:dyDescent="0.2">
      <c r="A92" s="238" t="s">
        <v>1202</v>
      </c>
      <c r="B92" s="28">
        <v>20378</v>
      </c>
      <c r="C92" s="218" t="s">
        <v>20</v>
      </c>
      <c r="D92" s="43">
        <v>0.82699999999999996</v>
      </c>
      <c r="E92" s="43">
        <v>0.57199999999999995</v>
      </c>
      <c r="F92" s="44"/>
      <c r="G92" s="53">
        <v>73.94</v>
      </c>
      <c r="H92" s="44"/>
      <c r="I92" s="58"/>
      <c r="J92" s="44"/>
      <c r="K92" s="2"/>
      <c r="L92" s="116">
        <f t="shared" si="1"/>
        <v>0.82699999999999996</v>
      </c>
      <c r="M92" s="116">
        <f t="shared" si="5"/>
        <v>0.57199999999999995</v>
      </c>
      <c r="N92" s="116" t="str">
        <f t="shared" si="6"/>
        <v/>
      </c>
      <c r="O92" s="116">
        <f t="shared" si="2"/>
        <v>73.94</v>
      </c>
      <c r="P92" s="116" t="str">
        <f t="shared" si="3"/>
        <v/>
      </c>
      <c r="Q92" s="116" t="str">
        <f t="shared" si="4"/>
        <v/>
      </c>
    </row>
    <row r="93" spans="1:18" ht="27" customHeight="1" x14ac:dyDescent="0.2">
      <c r="A93" s="238" t="s">
        <v>1203</v>
      </c>
      <c r="B93" s="28">
        <v>20379</v>
      </c>
      <c r="C93" s="218">
        <v>0</v>
      </c>
      <c r="D93" s="51">
        <v>3.12</v>
      </c>
      <c r="E93" s="48">
        <v>0.40600000000000003</v>
      </c>
      <c r="F93" s="57">
        <v>0.31900000000000001</v>
      </c>
      <c r="G93" s="53">
        <v>1.1599999999999999</v>
      </c>
      <c r="H93" s="44"/>
      <c r="I93" s="58"/>
      <c r="J93" s="44"/>
      <c r="K93" s="2"/>
      <c r="L93" s="116">
        <f t="shared" si="1"/>
        <v>3.12</v>
      </c>
      <c r="M93" s="116">
        <f t="shared" si="5"/>
        <v>0.40600000000000003</v>
      </c>
      <c r="N93" s="116">
        <f t="shared" si="6"/>
        <v>0.31900000000000001</v>
      </c>
      <c r="O93" s="116">
        <f t="shared" si="2"/>
        <v>1.1599999999999999</v>
      </c>
      <c r="P93" s="116" t="str">
        <f t="shared" si="3"/>
        <v/>
      </c>
      <c r="Q93" s="116" t="str">
        <f t="shared" si="4"/>
        <v/>
      </c>
    </row>
    <row r="94" spans="1:18" ht="27" customHeight="1" x14ac:dyDescent="0.2">
      <c r="A94" s="238" t="s">
        <v>1204</v>
      </c>
      <c r="B94" s="28">
        <v>20380</v>
      </c>
      <c r="C94" s="218">
        <v>0</v>
      </c>
      <c r="D94" s="51">
        <v>3.1760000000000002</v>
      </c>
      <c r="E94" s="48">
        <v>0.40799999999999997</v>
      </c>
      <c r="F94" s="57">
        <v>0.32</v>
      </c>
      <c r="G94" s="53">
        <v>1.88</v>
      </c>
      <c r="H94" s="44"/>
      <c r="I94" s="58"/>
      <c r="J94" s="44"/>
      <c r="K94" s="2"/>
      <c r="L94" s="116">
        <f t="shared" si="1"/>
        <v>3.1760000000000002</v>
      </c>
      <c r="M94" s="116">
        <f t="shared" si="5"/>
        <v>0.40799999999999997</v>
      </c>
      <c r="N94" s="116">
        <f t="shared" si="6"/>
        <v>0.32</v>
      </c>
      <c r="O94" s="116">
        <f t="shared" si="2"/>
        <v>1.88</v>
      </c>
      <c r="P94" s="116" t="str">
        <f t="shared" si="3"/>
        <v/>
      </c>
      <c r="Q94" s="116" t="str">
        <f t="shared" si="4"/>
        <v/>
      </c>
    </row>
    <row r="95" spans="1:18" ht="27" customHeight="1" x14ac:dyDescent="0.2">
      <c r="A95" s="238" t="s">
        <v>1205</v>
      </c>
      <c r="B95" s="28">
        <v>20381</v>
      </c>
      <c r="C95" s="218">
        <v>0</v>
      </c>
      <c r="D95" s="51">
        <v>2.3170000000000002</v>
      </c>
      <c r="E95" s="48">
        <v>0.36299999999999999</v>
      </c>
      <c r="F95" s="57">
        <v>0.309</v>
      </c>
      <c r="G95" s="53">
        <v>2.65</v>
      </c>
      <c r="H95" s="53">
        <v>0.68</v>
      </c>
      <c r="I95" s="66">
        <v>1.56</v>
      </c>
      <c r="J95" s="43">
        <v>3.4000000000000002E-2</v>
      </c>
      <c r="K95" s="2"/>
      <c r="L95" s="116">
        <f t="shared" si="1"/>
        <v>2.3170000000000002</v>
      </c>
      <c r="M95" s="116">
        <f t="shared" si="5"/>
        <v>0.36299999999999999</v>
      </c>
      <c r="N95" s="116">
        <f t="shared" si="6"/>
        <v>0.309</v>
      </c>
      <c r="O95" s="116">
        <f t="shared" si="2"/>
        <v>2.65</v>
      </c>
      <c r="P95" s="116">
        <f t="shared" si="3"/>
        <v>0.68</v>
      </c>
      <c r="Q95" s="116">
        <f t="shared" si="4"/>
        <v>1.56</v>
      </c>
    </row>
    <row r="96" spans="1:18" ht="27" customHeight="1" x14ac:dyDescent="0.2">
      <c r="A96" s="238" t="s">
        <v>1206</v>
      </c>
      <c r="B96" s="28">
        <v>20382</v>
      </c>
      <c r="C96" s="218">
        <v>0</v>
      </c>
      <c r="D96" s="51">
        <v>3.0059999999999998</v>
      </c>
      <c r="E96" s="48">
        <v>0.53700000000000003</v>
      </c>
      <c r="F96" s="57">
        <v>0.48899999999999999</v>
      </c>
      <c r="G96" s="53">
        <v>3.3</v>
      </c>
      <c r="H96" s="53">
        <v>1.19</v>
      </c>
      <c r="I96" s="66">
        <v>2.44</v>
      </c>
      <c r="J96" s="43">
        <v>3.9E-2</v>
      </c>
      <c r="K96" s="2"/>
      <c r="L96" s="116">
        <f t="shared" si="1"/>
        <v>3.0059999999999998</v>
      </c>
      <c r="M96" s="116">
        <f t="shared" si="5"/>
        <v>0.53700000000000003</v>
      </c>
      <c r="N96" s="116">
        <f t="shared" si="6"/>
        <v>0.48899999999999999</v>
      </c>
      <c r="O96" s="116">
        <f t="shared" si="2"/>
        <v>3.3</v>
      </c>
      <c r="P96" s="116">
        <f t="shared" si="3"/>
        <v>1.19</v>
      </c>
      <c r="Q96" s="116">
        <f t="shared" si="4"/>
        <v>2.44</v>
      </c>
    </row>
    <row r="97" spans="1:18" ht="27" customHeight="1" x14ac:dyDescent="0.2">
      <c r="A97" s="238" t="s">
        <v>1207</v>
      </c>
      <c r="B97" s="28">
        <v>20383</v>
      </c>
      <c r="C97" s="218">
        <v>0</v>
      </c>
      <c r="D97" s="51">
        <v>2.7639999999999998</v>
      </c>
      <c r="E97" s="48">
        <v>0.59099999999999997</v>
      </c>
      <c r="F97" s="57">
        <v>0.56599999999999995</v>
      </c>
      <c r="G97" s="53">
        <v>38.590000000000003</v>
      </c>
      <c r="H97" s="53">
        <v>1.19</v>
      </c>
      <c r="I97" s="66">
        <v>2.92</v>
      </c>
      <c r="J97" s="43">
        <v>3.1E-2</v>
      </c>
      <c r="K97" s="2"/>
      <c r="L97" s="116">
        <f t="shared" si="1"/>
        <v>2.7639999999999998</v>
      </c>
      <c r="M97" s="116">
        <f t="shared" si="5"/>
        <v>0.59099999999999997</v>
      </c>
      <c r="N97" s="116">
        <f t="shared" si="6"/>
        <v>0.56599999999999995</v>
      </c>
      <c r="O97" s="116">
        <f t="shared" si="2"/>
        <v>38.590000000000003</v>
      </c>
      <c r="P97" s="116">
        <f t="shared" si="3"/>
        <v>1.19</v>
      </c>
      <c r="Q97" s="116">
        <f t="shared" si="4"/>
        <v>2.92</v>
      </c>
      <c r="R97" s="116"/>
    </row>
    <row r="98" spans="1:18" ht="27" customHeight="1" x14ac:dyDescent="0.2">
      <c r="A98" s="239" t="s">
        <v>1208</v>
      </c>
      <c r="B98" s="28">
        <v>20384</v>
      </c>
      <c r="C98" s="218">
        <v>8</v>
      </c>
      <c r="D98" s="43">
        <v>0.66800000000000004</v>
      </c>
      <c r="E98" s="44"/>
      <c r="F98" s="44"/>
      <c r="G98" s="44"/>
      <c r="H98" s="44"/>
      <c r="I98" s="59"/>
      <c r="J98" s="44"/>
      <c r="K98" s="2"/>
      <c r="L98" s="116">
        <f t="shared" si="1"/>
        <v>0.66800000000000004</v>
      </c>
      <c r="M98" s="116" t="str">
        <f t="shared" si="5"/>
        <v/>
      </c>
      <c r="N98" s="116" t="str">
        <f t="shared" si="6"/>
        <v/>
      </c>
      <c r="O98" s="116" t="str">
        <f t="shared" si="2"/>
        <v/>
      </c>
      <c r="P98" s="116" t="str">
        <f t="shared" si="3"/>
        <v/>
      </c>
      <c r="Q98" s="116" t="str">
        <f t="shared" si="4"/>
        <v/>
      </c>
      <c r="R98" s="116"/>
    </row>
    <row r="99" spans="1:18" ht="27" customHeight="1" x14ac:dyDescent="0.2">
      <c r="A99" s="239" t="s">
        <v>1209</v>
      </c>
      <c r="B99" s="28">
        <v>20385</v>
      </c>
      <c r="C99" s="218">
        <v>1</v>
      </c>
      <c r="D99" s="43">
        <v>0.752</v>
      </c>
      <c r="E99" s="44"/>
      <c r="F99" s="44"/>
      <c r="G99" s="44"/>
      <c r="H99" s="44"/>
      <c r="I99" s="59"/>
      <c r="J99" s="44"/>
      <c r="K99" s="2"/>
      <c r="L99" s="116">
        <f t="shared" si="1"/>
        <v>0.752</v>
      </c>
      <c r="M99" s="116" t="str">
        <f t="shared" si="5"/>
        <v/>
      </c>
      <c r="N99" s="116" t="str">
        <f t="shared" si="6"/>
        <v/>
      </c>
      <c r="O99" s="116" t="str">
        <f t="shared" si="2"/>
        <v/>
      </c>
      <c r="P99" s="116" t="str">
        <f t="shared" si="3"/>
        <v/>
      </c>
      <c r="Q99" s="116" t="str">
        <f t="shared" si="4"/>
        <v/>
      </c>
      <c r="R99" s="116"/>
    </row>
    <row r="100" spans="1:18" ht="27" customHeight="1" x14ac:dyDescent="0.2">
      <c r="A100" s="239" t="s">
        <v>1210</v>
      </c>
      <c r="B100" s="28">
        <v>20386</v>
      </c>
      <c r="C100" s="218">
        <v>1</v>
      </c>
      <c r="D100" s="43">
        <v>0.94799999999999995</v>
      </c>
      <c r="E100" s="44"/>
      <c r="F100" s="44"/>
      <c r="G100" s="44"/>
      <c r="H100" s="44"/>
      <c r="I100" s="59"/>
      <c r="J100" s="44"/>
      <c r="K100" s="2"/>
      <c r="L100" s="116">
        <f t="shared" si="1"/>
        <v>0.94799999999999995</v>
      </c>
      <c r="M100" s="116" t="str">
        <f t="shared" si="5"/>
        <v/>
      </c>
      <c r="N100" s="116" t="str">
        <f t="shared" si="6"/>
        <v/>
      </c>
      <c r="O100" s="116" t="str">
        <f t="shared" si="2"/>
        <v/>
      </c>
      <c r="P100" s="116" t="str">
        <f t="shared" si="3"/>
        <v/>
      </c>
      <c r="Q100" s="116" t="str">
        <f t="shared" si="4"/>
        <v/>
      </c>
      <c r="R100" s="116"/>
    </row>
    <row r="101" spans="1:18" ht="27" customHeight="1" x14ac:dyDescent="0.2">
      <c r="A101" s="239" t="s">
        <v>1211</v>
      </c>
      <c r="B101" s="28">
        <v>20387</v>
      </c>
      <c r="C101" s="218">
        <v>1</v>
      </c>
      <c r="D101" s="43">
        <v>0.58699999999999997</v>
      </c>
      <c r="E101" s="44"/>
      <c r="F101" s="44"/>
      <c r="G101" s="44"/>
      <c r="H101" s="44"/>
      <c r="I101" s="59"/>
      <c r="J101" s="44"/>
      <c r="K101" s="2"/>
      <c r="L101" s="116">
        <f t="shared" si="1"/>
        <v>0.58699999999999997</v>
      </c>
      <c r="M101" s="116" t="str">
        <f t="shared" si="5"/>
        <v/>
      </c>
      <c r="N101" s="116" t="str">
        <f t="shared" si="6"/>
        <v/>
      </c>
      <c r="O101" s="116" t="str">
        <f t="shared" si="2"/>
        <v/>
      </c>
      <c r="P101" s="116" t="str">
        <f t="shared" si="3"/>
        <v/>
      </c>
      <c r="Q101" s="116" t="str">
        <f t="shared" si="4"/>
        <v/>
      </c>
      <c r="R101" s="116"/>
    </row>
    <row r="102" spans="1:18" ht="27" customHeight="1" x14ac:dyDescent="0.2">
      <c r="A102" s="238" t="s">
        <v>1212</v>
      </c>
      <c r="B102" s="28">
        <v>20388</v>
      </c>
      <c r="C102" s="218">
        <v>0</v>
      </c>
      <c r="D102" s="64">
        <v>7.5979999999999999</v>
      </c>
      <c r="E102" s="50">
        <v>0.59799999999999998</v>
      </c>
      <c r="F102" s="57">
        <v>0.505</v>
      </c>
      <c r="G102" s="44"/>
      <c r="H102" s="44"/>
      <c r="I102" s="58"/>
      <c r="J102" s="44"/>
      <c r="K102" s="2"/>
      <c r="L102" s="116">
        <f t="shared" si="1"/>
        <v>7.5979999999999999</v>
      </c>
      <c r="M102" s="116">
        <f t="shared" si="5"/>
        <v>0.59799999999999998</v>
      </c>
      <c r="N102" s="116">
        <f t="shared" si="6"/>
        <v>0.505</v>
      </c>
      <c r="O102" s="116" t="str">
        <f t="shared" si="2"/>
        <v/>
      </c>
      <c r="P102" s="116" t="str">
        <f t="shared" si="3"/>
        <v/>
      </c>
      <c r="Q102" s="116" t="str">
        <f t="shared" si="4"/>
        <v/>
      </c>
      <c r="R102" s="116"/>
    </row>
    <row r="103" spans="1:18" ht="27" customHeight="1" x14ac:dyDescent="0.2">
      <c r="A103" s="238" t="s">
        <v>1213</v>
      </c>
      <c r="B103" s="28">
        <v>20389</v>
      </c>
      <c r="C103" s="218" t="s">
        <v>1123</v>
      </c>
      <c r="D103" s="43">
        <v>-0.253</v>
      </c>
      <c r="E103" s="44"/>
      <c r="F103" s="44"/>
      <c r="G103" s="53">
        <v>0</v>
      </c>
      <c r="H103" s="44"/>
      <c r="I103" s="58"/>
      <c r="J103" s="44"/>
      <c r="K103" s="120"/>
      <c r="L103" s="116">
        <f t="shared" si="1"/>
        <v>-0.253</v>
      </c>
      <c r="M103" s="116" t="str">
        <f t="shared" si="5"/>
        <v/>
      </c>
      <c r="N103" s="116" t="str">
        <f t="shared" si="6"/>
        <v/>
      </c>
      <c r="O103" s="116">
        <f t="shared" si="2"/>
        <v>0</v>
      </c>
      <c r="P103" s="116" t="str">
        <f t="shared" si="3"/>
        <v/>
      </c>
      <c r="Q103" s="116" t="str">
        <f t="shared" si="4"/>
        <v/>
      </c>
    </row>
    <row r="104" spans="1:18" ht="27" customHeight="1" x14ac:dyDescent="0.2">
      <c r="A104" s="238" t="s">
        <v>1214</v>
      </c>
      <c r="B104" s="28">
        <v>20390</v>
      </c>
      <c r="C104" s="218">
        <v>8</v>
      </c>
      <c r="D104" s="43">
        <v>-0.26900000000000002</v>
      </c>
      <c r="E104" s="60"/>
      <c r="F104" s="44"/>
      <c r="G104" s="53">
        <v>0</v>
      </c>
      <c r="H104" s="44"/>
      <c r="I104" s="26"/>
      <c r="J104" s="44"/>
      <c r="K104" s="120"/>
      <c r="L104" s="116">
        <f t="shared" si="1"/>
        <v>-0.26900000000000002</v>
      </c>
      <c r="M104" s="116" t="str">
        <f t="shared" si="5"/>
        <v/>
      </c>
      <c r="N104" s="116" t="str">
        <f t="shared" si="6"/>
        <v/>
      </c>
      <c r="O104" s="116">
        <f t="shared" si="2"/>
        <v>0</v>
      </c>
      <c r="P104" s="116" t="str">
        <f t="shared" si="3"/>
        <v/>
      </c>
      <c r="Q104" s="116" t="str">
        <f t="shared" si="4"/>
        <v/>
      </c>
    </row>
    <row r="105" spans="1:18" ht="27" customHeight="1" x14ac:dyDescent="0.2">
      <c r="A105" s="238" t="s">
        <v>1215</v>
      </c>
      <c r="B105" s="28">
        <v>20391</v>
      </c>
      <c r="C105" s="218">
        <v>0</v>
      </c>
      <c r="D105" s="43">
        <v>-0.253</v>
      </c>
      <c r="E105" s="44"/>
      <c r="F105" s="44"/>
      <c r="G105" s="53">
        <v>0</v>
      </c>
      <c r="H105" s="44"/>
      <c r="I105" s="58"/>
      <c r="J105" s="43">
        <v>5.5E-2</v>
      </c>
      <c r="K105" s="2"/>
      <c r="L105" s="116">
        <f t="shared" si="1"/>
        <v>-0.253</v>
      </c>
      <c r="M105" s="116" t="str">
        <f t="shared" si="5"/>
        <v/>
      </c>
      <c r="N105" s="116" t="str">
        <f t="shared" si="6"/>
        <v/>
      </c>
      <c r="O105" s="116">
        <f t="shared" si="2"/>
        <v>0</v>
      </c>
      <c r="P105" s="116" t="str">
        <f t="shared" si="3"/>
        <v/>
      </c>
      <c r="Q105" s="116" t="str">
        <f t="shared" si="4"/>
        <v/>
      </c>
    </row>
    <row r="106" spans="1:18" ht="27" customHeight="1" x14ac:dyDescent="0.2">
      <c r="A106" s="238" t="s">
        <v>1216</v>
      </c>
      <c r="B106" s="28">
        <v>20392</v>
      </c>
      <c r="C106" s="218">
        <v>0</v>
      </c>
      <c r="D106" s="51">
        <v>-3.1019999999999999</v>
      </c>
      <c r="E106" s="52">
        <v>-0.129</v>
      </c>
      <c r="F106" s="57">
        <v>-3.3000000000000002E-2</v>
      </c>
      <c r="G106" s="53">
        <v>0</v>
      </c>
      <c r="H106" s="44"/>
      <c r="I106" s="58"/>
      <c r="J106" s="43">
        <v>5.5E-2</v>
      </c>
      <c r="K106" s="120"/>
      <c r="L106" s="116">
        <f t="shared" si="1"/>
        <v>-3.1019999999999999</v>
      </c>
      <c r="M106" s="116">
        <f t="shared" si="5"/>
        <v>-0.129</v>
      </c>
      <c r="N106" s="116">
        <f t="shared" si="6"/>
        <v>-3.3000000000000002E-2</v>
      </c>
      <c r="O106" s="116">
        <f t="shared" si="2"/>
        <v>0</v>
      </c>
      <c r="P106" s="116" t="str">
        <f t="shared" si="3"/>
        <v/>
      </c>
      <c r="Q106" s="116" t="str">
        <f t="shared" si="4"/>
        <v/>
      </c>
    </row>
    <row r="107" spans="1:18" ht="27" customHeight="1" x14ac:dyDescent="0.2">
      <c r="A107" s="238" t="s">
        <v>1217</v>
      </c>
      <c r="B107" s="28">
        <v>20393</v>
      </c>
      <c r="C107" s="218">
        <v>0</v>
      </c>
      <c r="D107" s="43">
        <v>-0.26900000000000002</v>
      </c>
      <c r="E107" s="44"/>
      <c r="F107" s="44"/>
      <c r="G107" s="53">
        <v>0</v>
      </c>
      <c r="H107" s="44"/>
      <c r="I107" s="58"/>
      <c r="J107" s="43">
        <v>5.3999999999999999E-2</v>
      </c>
      <c r="K107" s="120"/>
      <c r="L107" s="116">
        <f t="shared" si="1"/>
        <v>-0.26900000000000002</v>
      </c>
      <c r="M107" s="116" t="str">
        <f t="shared" si="5"/>
        <v/>
      </c>
      <c r="N107" s="116" t="str">
        <f t="shared" si="6"/>
        <v/>
      </c>
      <c r="O107" s="116">
        <f t="shared" si="2"/>
        <v>0</v>
      </c>
      <c r="P107" s="116" t="str">
        <f t="shared" si="3"/>
        <v/>
      </c>
      <c r="Q107" s="116" t="str">
        <f t="shared" si="4"/>
        <v/>
      </c>
    </row>
    <row r="108" spans="1:18" ht="27" customHeight="1" x14ac:dyDescent="0.2">
      <c r="A108" s="238" t="s">
        <v>1218</v>
      </c>
      <c r="B108" s="28">
        <v>20394</v>
      </c>
      <c r="C108" s="218">
        <v>0</v>
      </c>
      <c r="D108" s="51">
        <v>-3.355</v>
      </c>
      <c r="E108" s="48">
        <v>-0.13</v>
      </c>
      <c r="F108" s="57">
        <v>-3.5000000000000003E-2</v>
      </c>
      <c r="G108" s="53">
        <v>0</v>
      </c>
      <c r="H108" s="44"/>
      <c r="I108" s="58"/>
      <c r="J108" s="43">
        <v>5.3999999999999999E-2</v>
      </c>
      <c r="K108" s="2"/>
      <c r="L108" s="116">
        <f t="shared" si="1"/>
        <v>-3.355</v>
      </c>
      <c r="M108" s="116">
        <f t="shared" si="5"/>
        <v>-0.13</v>
      </c>
      <c r="N108" s="116">
        <f t="shared" si="6"/>
        <v>-3.5000000000000003E-2</v>
      </c>
      <c r="O108" s="116">
        <f t="shared" si="2"/>
        <v>0</v>
      </c>
      <c r="P108" s="116" t="str">
        <f t="shared" si="3"/>
        <v/>
      </c>
      <c r="Q108" s="116" t="str">
        <f t="shared" si="4"/>
        <v/>
      </c>
    </row>
    <row r="109" spans="1:18" ht="27" customHeight="1" x14ac:dyDescent="0.2">
      <c r="A109" s="238" t="s">
        <v>1219</v>
      </c>
      <c r="B109" s="28">
        <v>20395</v>
      </c>
      <c r="C109" s="218">
        <v>0</v>
      </c>
      <c r="D109" s="43">
        <v>-0.311</v>
      </c>
      <c r="E109" s="44"/>
      <c r="F109" s="44"/>
      <c r="G109" s="53">
        <v>33.81</v>
      </c>
      <c r="H109" s="44"/>
      <c r="I109" s="58"/>
      <c r="J109" s="43">
        <v>7.4999999999999997E-2</v>
      </c>
      <c r="K109" s="2"/>
      <c r="L109" s="116">
        <f t="shared" si="1"/>
        <v>-0.311</v>
      </c>
      <c r="M109" s="116" t="str">
        <f t="shared" si="5"/>
        <v/>
      </c>
      <c r="N109" s="116" t="str">
        <f t="shared" si="6"/>
        <v/>
      </c>
      <c r="O109" s="116">
        <f t="shared" si="2"/>
        <v>33.81</v>
      </c>
      <c r="P109" s="116" t="str">
        <f t="shared" si="3"/>
        <v/>
      </c>
      <c r="Q109" s="116" t="str">
        <f t="shared" si="4"/>
        <v/>
      </c>
    </row>
    <row r="110" spans="1:18" ht="27" customHeight="1" x14ac:dyDescent="0.2">
      <c r="A110" s="238" t="s">
        <v>1220</v>
      </c>
      <c r="B110" s="28">
        <v>20396</v>
      </c>
      <c r="C110" s="218">
        <v>0</v>
      </c>
      <c r="D110" s="51">
        <v>-4.2300000000000004</v>
      </c>
      <c r="E110" s="48">
        <v>-0.10299999999999999</v>
      </c>
      <c r="F110" s="57">
        <v>-3.5999999999999997E-2</v>
      </c>
      <c r="G110" s="53">
        <v>33.81</v>
      </c>
      <c r="H110" s="44"/>
      <c r="I110" s="58"/>
      <c r="J110" s="43">
        <v>7.4999999999999997E-2</v>
      </c>
      <c r="K110" s="2"/>
      <c r="L110" s="116">
        <f t="shared" si="1"/>
        <v>-4.2300000000000004</v>
      </c>
      <c r="M110" s="116">
        <f t="shared" si="5"/>
        <v>-0.10299999999999999</v>
      </c>
      <c r="N110" s="116">
        <f t="shared" si="6"/>
        <v>-3.5999999999999997E-2</v>
      </c>
      <c r="O110" s="116">
        <f t="shared" si="2"/>
        <v>33.81</v>
      </c>
      <c r="P110" s="116" t="str">
        <f t="shared" si="3"/>
        <v/>
      </c>
      <c r="Q110" s="116" t="str">
        <f t="shared" si="4"/>
        <v/>
      </c>
    </row>
    <row r="111" spans="1:18" ht="27" customHeight="1" x14ac:dyDescent="0.2">
      <c r="A111" s="238" t="s">
        <v>1221</v>
      </c>
      <c r="B111" s="28">
        <v>20397</v>
      </c>
      <c r="C111" s="218">
        <v>1</v>
      </c>
      <c r="D111" s="43">
        <v>0.46200000000000002</v>
      </c>
      <c r="E111" s="44"/>
      <c r="F111" s="44"/>
      <c r="G111" s="53">
        <v>0.89</v>
      </c>
      <c r="H111" s="44"/>
      <c r="I111" s="58"/>
      <c r="J111" s="44"/>
      <c r="K111" s="2"/>
      <c r="L111" s="116">
        <f t="shared" si="1"/>
        <v>0.46200000000000002</v>
      </c>
      <c r="M111" s="116" t="str">
        <f t="shared" si="5"/>
        <v/>
      </c>
      <c r="N111" s="116" t="str">
        <f t="shared" si="6"/>
        <v/>
      </c>
      <c r="O111" s="116">
        <f t="shared" si="2"/>
        <v>0.89</v>
      </c>
      <c r="P111" s="116" t="str">
        <f t="shared" si="3"/>
        <v/>
      </c>
      <c r="Q111" s="116" t="str">
        <f t="shared" si="4"/>
        <v/>
      </c>
    </row>
    <row r="112" spans="1:18" ht="27" customHeight="1" x14ac:dyDescent="0.2">
      <c r="A112" s="238" t="s">
        <v>1222</v>
      </c>
      <c r="B112" s="28">
        <v>20398</v>
      </c>
      <c r="C112" s="218">
        <v>2</v>
      </c>
      <c r="D112" s="43">
        <v>0.52</v>
      </c>
      <c r="E112" s="43">
        <v>0.246</v>
      </c>
      <c r="F112" s="44"/>
      <c r="G112" s="53">
        <v>0.89</v>
      </c>
      <c r="H112" s="44"/>
      <c r="I112" s="58"/>
      <c r="J112" s="44"/>
      <c r="K112" s="2"/>
      <c r="L112" s="116">
        <f t="shared" si="1"/>
        <v>0.52</v>
      </c>
      <c r="M112" s="116">
        <f t="shared" si="5"/>
        <v>0.246</v>
      </c>
      <c r="N112" s="116" t="str">
        <f t="shared" si="6"/>
        <v/>
      </c>
      <c r="O112" s="116">
        <f t="shared" si="2"/>
        <v>0.89</v>
      </c>
      <c r="P112" s="116" t="str">
        <f t="shared" si="3"/>
        <v/>
      </c>
      <c r="Q112" s="116" t="str">
        <f t="shared" si="4"/>
        <v/>
      </c>
      <c r="R112" s="116"/>
    </row>
    <row r="113" spans="1:18" ht="27" customHeight="1" x14ac:dyDescent="0.2">
      <c r="A113" s="238" t="s">
        <v>1223</v>
      </c>
      <c r="B113" s="28">
        <v>20399</v>
      </c>
      <c r="C113" s="218">
        <v>2</v>
      </c>
      <c r="D113" s="43">
        <v>0.24299999999999999</v>
      </c>
      <c r="E113" s="44"/>
      <c r="F113" s="44"/>
      <c r="G113" s="44"/>
      <c r="H113" s="44"/>
      <c r="I113" s="58"/>
      <c r="J113" s="44"/>
      <c r="K113" s="2"/>
      <c r="L113" s="116">
        <f t="shared" si="1"/>
        <v>0.24299999999999999</v>
      </c>
      <c r="M113" s="116" t="str">
        <f t="shared" si="5"/>
        <v/>
      </c>
      <c r="N113" s="116" t="str">
        <f t="shared" si="6"/>
        <v/>
      </c>
      <c r="O113" s="116" t="str">
        <f t="shared" si="2"/>
        <v/>
      </c>
      <c r="P113" s="116" t="str">
        <f t="shared" si="3"/>
        <v/>
      </c>
      <c r="Q113" s="116" t="str">
        <f t="shared" si="4"/>
        <v/>
      </c>
      <c r="R113" s="116"/>
    </row>
    <row r="114" spans="1:18" ht="27" customHeight="1" x14ac:dyDescent="0.2">
      <c r="A114" s="238" t="s">
        <v>1224</v>
      </c>
      <c r="B114" s="28">
        <v>20400</v>
      </c>
      <c r="C114" s="218">
        <v>3</v>
      </c>
      <c r="D114" s="43">
        <v>0.42099999999999999</v>
      </c>
      <c r="E114" s="44"/>
      <c r="F114" s="44"/>
      <c r="G114" s="53">
        <v>1.43</v>
      </c>
      <c r="H114" s="44"/>
      <c r="I114" s="58"/>
      <c r="J114" s="44"/>
      <c r="K114" s="2"/>
      <c r="L114" s="116">
        <f t="shared" si="1"/>
        <v>0.42099999999999999</v>
      </c>
      <c r="M114" s="116" t="str">
        <f t="shared" si="5"/>
        <v/>
      </c>
      <c r="N114" s="116" t="str">
        <f t="shared" si="6"/>
        <v/>
      </c>
      <c r="O114" s="116">
        <f t="shared" si="2"/>
        <v>1.43</v>
      </c>
      <c r="P114" s="116" t="str">
        <f t="shared" si="3"/>
        <v/>
      </c>
      <c r="Q114" s="116" t="str">
        <f t="shared" si="4"/>
        <v/>
      </c>
      <c r="R114" s="116"/>
    </row>
    <row r="115" spans="1:18" ht="27" customHeight="1" x14ac:dyDescent="0.2">
      <c r="A115" s="238" t="s">
        <v>1225</v>
      </c>
      <c r="B115" s="28">
        <v>20401</v>
      </c>
      <c r="C115" s="218">
        <v>4</v>
      </c>
      <c r="D115" s="43">
        <v>0.45600000000000002</v>
      </c>
      <c r="E115" s="43">
        <v>0.245</v>
      </c>
      <c r="F115" s="44"/>
      <c r="G115" s="53">
        <v>1.43</v>
      </c>
      <c r="H115" s="44"/>
      <c r="I115" s="58"/>
      <c r="J115" s="44"/>
      <c r="K115" s="2"/>
      <c r="L115" s="116">
        <f t="shared" si="1"/>
        <v>0.45600000000000002</v>
      </c>
      <c r="M115" s="116">
        <f t="shared" si="5"/>
        <v>0.245</v>
      </c>
      <c r="N115" s="116" t="str">
        <f t="shared" si="6"/>
        <v/>
      </c>
      <c r="O115" s="116">
        <f t="shared" si="2"/>
        <v>1.43</v>
      </c>
      <c r="P115" s="116" t="str">
        <f t="shared" si="3"/>
        <v/>
      </c>
      <c r="Q115" s="116" t="str">
        <f t="shared" si="4"/>
        <v/>
      </c>
    </row>
    <row r="116" spans="1:18" ht="27" customHeight="1" x14ac:dyDescent="0.2">
      <c r="A116" s="238" t="s">
        <v>1226</v>
      </c>
      <c r="B116" s="28">
        <v>20402</v>
      </c>
      <c r="C116" s="218">
        <v>4</v>
      </c>
      <c r="D116" s="43">
        <v>0.24399999999999999</v>
      </c>
      <c r="E116" s="44"/>
      <c r="F116" s="44"/>
      <c r="G116" s="44"/>
      <c r="H116" s="44"/>
      <c r="I116" s="58"/>
      <c r="J116" s="44"/>
      <c r="K116" s="2"/>
      <c r="L116" s="116">
        <f t="shared" si="1"/>
        <v>0.24399999999999999</v>
      </c>
      <c r="M116" s="116" t="str">
        <f t="shared" si="5"/>
        <v/>
      </c>
      <c r="N116" s="116" t="str">
        <f t="shared" si="6"/>
        <v/>
      </c>
      <c r="O116" s="116" t="str">
        <f t="shared" si="2"/>
        <v/>
      </c>
      <c r="P116" s="116" t="str">
        <f t="shared" si="3"/>
        <v/>
      </c>
      <c r="Q116" s="116" t="str">
        <f t="shared" si="4"/>
        <v/>
      </c>
    </row>
    <row r="117" spans="1:18" ht="27" customHeight="1" x14ac:dyDescent="0.2">
      <c r="A117" s="238" t="s">
        <v>1227</v>
      </c>
      <c r="B117" s="28">
        <v>20403</v>
      </c>
      <c r="C117" s="218" t="s">
        <v>20</v>
      </c>
      <c r="D117" s="43">
        <v>0.43099999999999999</v>
      </c>
      <c r="E117" s="43">
        <v>0.24</v>
      </c>
      <c r="F117" s="44"/>
      <c r="G117" s="53">
        <v>6.36</v>
      </c>
      <c r="H117" s="44"/>
      <c r="I117" s="58"/>
      <c r="J117" s="44"/>
      <c r="K117" s="2"/>
      <c r="L117" s="116">
        <f t="shared" si="1"/>
        <v>0.43099999999999999</v>
      </c>
      <c r="M117" s="116">
        <f t="shared" si="5"/>
        <v>0.24</v>
      </c>
      <c r="N117" s="116" t="str">
        <f t="shared" si="6"/>
        <v/>
      </c>
      <c r="O117" s="116">
        <f t="shared" si="2"/>
        <v>6.36</v>
      </c>
      <c r="P117" s="116" t="str">
        <f t="shared" si="3"/>
        <v/>
      </c>
      <c r="Q117" s="116" t="str">
        <f t="shared" si="4"/>
        <v/>
      </c>
    </row>
    <row r="118" spans="1:18" ht="27" customHeight="1" x14ac:dyDescent="0.2">
      <c r="A118" s="238" t="s">
        <v>1228</v>
      </c>
      <c r="B118" s="28">
        <v>20404</v>
      </c>
      <c r="C118" s="218" t="s">
        <v>20</v>
      </c>
      <c r="D118" s="43">
        <v>0.66200000000000003</v>
      </c>
      <c r="E118" s="43">
        <v>0.38500000000000001</v>
      </c>
      <c r="F118" s="44"/>
      <c r="G118" s="53">
        <v>7.14</v>
      </c>
      <c r="H118" s="44"/>
      <c r="I118" s="58"/>
      <c r="J118" s="44"/>
      <c r="K118" s="2"/>
      <c r="L118" s="116">
        <f t="shared" si="1"/>
        <v>0.66200000000000003</v>
      </c>
      <c r="M118" s="116">
        <f t="shared" si="5"/>
        <v>0.38500000000000001</v>
      </c>
      <c r="N118" s="116" t="str">
        <f t="shared" si="6"/>
        <v/>
      </c>
      <c r="O118" s="116">
        <f t="shared" si="2"/>
        <v>7.14</v>
      </c>
      <c r="P118" s="116" t="str">
        <f t="shared" si="3"/>
        <v/>
      </c>
      <c r="Q118" s="116" t="str">
        <f t="shared" si="4"/>
        <v/>
      </c>
    </row>
    <row r="119" spans="1:18" ht="27" customHeight="1" x14ac:dyDescent="0.2">
      <c r="A119" s="238" t="s">
        <v>1229</v>
      </c>
      <c r="B119" s="28">
        <v>20405</v>
      </c>
      <c r="C119" s="218" t="s">
        <v>20</v>
      </c>
      <c r="D119" s="43">
        <v>0.63100000000000001</v>
      </c>
      <c r="E119" s="43">
        <v>0.436</v>
      </c>
      <c r="F119" s="44"/>
      <c r="G119" s="53">
        <v>56.4</v>
      </c>
      <c r="H119" s="44"/>
      <c r="I119" s="58"/>
      <c r="J119" s="44"/>
      <c r="K119" s="2"/>
      <c r="L119" s="116">
        <f t="shared" si="1"/>
        <v>0.63100000000000001</v>
      </c>
      <c r="M119" s="116">
        <f t="shared" si="5"/>
        <v>0.436</v>
      </c>
      <c r="N119" s="116" t="str">
        <f t="shared" si="6"/>
        <v/>
      </c>
      <c r="O119" s="116">
        <f t="shared" si="2"/>
        <v>56.4</v>
      </c>
      <c r="P119" s="116" t="str">
        <f t="shared" si="3"/>
        <v/>
      </c>
      <c r="Q119" s="116" t="str">
        <f t="shared" si="4"/>
        <v/>
      </c>
    </row>
    <row r="120" spans="1:18" ht="27" customHeight="1" x14ac:dyDescent="0.2">
      <c r="A120" s="238" t="s">
        <v>1230</v>
      </c>
      <c r="B120" s="28">
        <v>20406</v>
      </c>
      <c r="C120" s="218">
        <v>0</v>
      </c>
      <c r="D120" s="51">
        <v>2.38</v>
      </c>
      <c r="E120" s="48">
        <v>0.309</v>
      </c>
      <c r="F120" s="57">
        <v>0.24299999999999999</v>
      </c>
      <c r="G120" s="53">
        <v>0.89</v>
      </c>
      <c r="H120" s="44"/>
      <c r="I120" s="58"/>
      <c r="J120" s="44"/>
      <c r="K120" s="2"/>
      <c r="L120" s="116">
        <f t="shared" si="1"/>
        <v>2.38</v>
      </c>
      <c r="M120" s="116">
        <f t="shared" si="5"/>
        <v>0.309</v>
      </c>
      <c r="N120" s="116">
        <f t="shared" si="6"/>
        <v>0.24299999999999999</v>
      </c>
      <c r="O120" s="116">
        <f t="shared" si="2"/>
        <v>0.89</v>
      </c>
      <c r="P120" s="116" t="str">
        <f t="shared" si="3"/>
        <v/>
      </c>
      <c r="Q120" s="116" t="str">
        <f t="shared" si="4"/>
        <v/>
      </c>
    </row>
    <row r="121" spans="1:18" ht="27" customHeight="1" x14ac:dyDescent="0.2">
      <c r="A121" s="238" t="s">
        <v>1231</v>
      </c>
      <c r="B121" s="28">
        <v>20407</v>
      </c>
      <c r="C121" s="218">
        <v>0</v>
      </c>
      <c r="D121" s="51">
        <v>2.423</v>
      </c>
      <c r="E121" s="48">
        <v>0.311</v>
      </c>
      <c r="F121" s="57">
        <v>0.24399999999999999</v>
      </c>
      <c r="G121" s="53">
        <v>1.43</v>
      </c>
      <c r="H121" s="44"/>
      <c r="I121" s="58"/>
      <c r="J121" s="44"/>
      <c r="K121" s="2"/>
      <c r="L121" s="116">
        <f t="shared" si="1"/>
        <v>2.423</v>
      </c>
      <c r="M121" s="116">
        <f t="shared" si="5"/>
        <v>0.311</v>
      </c>
      <c r="N121" s="116">
        <f t="shared" si="6"/>
        <v>0.24399999999999999</v>
      </c>
      <c r="O121" s="116">
        <f t="shared" si="2"/>
        <v>1.43</v>
      </c>
      <c r="P121" s="116" t="str">
        <f t="shared" si="3"/>
        <v/>
      </c>
      <c r="Q121" s="116" t="str">
        <f t="shared" si="4"/>
        <v/>
      </c>
    </row>
    <row r="122" spans="1:18" ht="27" customHeight="1" x14ac:dyDescent="0.2">
      <c r="A122" s="238" t="s">
        <v>1232</v>
      </c>
      <c r="B122" s="28">
        <v>20408</v>
      </c>
      <c r="C122" s="218">
        <v>0</v>
      </c>
      <c r="D122" s="51">
        <v>1.7669999999999999</v>
      </c>
      <c r="E122" s="48">
        <v>0.27700000000000002</v>
      </c>
      <c r="F122" s="57">
        <v>0.23599999999999999</v>
      </c>
      <c r="G122" s="53">
        <v>2.02</v>
      </c>
      <c r="H122" s="53">
        <v>0.52</v>
      </c>
      <c r="I122" s="66">
        <v>1.19</v>
      </c>
      <c r="J122" s="43">
        <v>2.5999999999999999E-2</v>
      </c>
      <c r="K122" s="2"/>
      <c r="L122" s="116">
        <f t="shared" ref="L122:L185" si="7">IF(D122&lt;&gt;"",ROUND(D122,3),"")</f>
        <v>1.7669999999999999</v>
      </c>
      <c r="M122" s="116">
        <f t="shared" si="5"/>
        <v>0.27700000000000002</v>
      </c>
      <c r="N122" s="116">
        <f t="shared" si="6"/>
        <v>0.23599999999999999</v>
      </c>
      <c r="O122" s="116">
        <f t="shared" ref="O122:O185" si="8">IF(G122&lt;&gt;"",ROUND(G122,2),"")</f>
        <v>2.02</v>
      </c>
      <c r="P122" s="116">
        <f t="shared" ref="P122:P185" si="9">IF(H122&lt;&gt;"",ROUND(H122,2),"")</f>
        <v>0.52</v>
      </c>
      <c r="Q122" s="116">
        <f t="shared" ref="Q122:Q185" si="10">IF(I122&lt;&gt;"",ROUND(I122,3),"")</f>
        <v>1.19</v>
      </c>
      <c r="R122" s="116"/>
    </row>
    <row r="123" spans="1:18" ht="27" customHeight="1" x14ac:dyDescent="0.2">
      <c r="A123" s="238" t="s">
        <v>1233</v>
      </c>
      <c r="B123" s="28">
        <v>20409</v>
      </c>
      <c r="C123" s="218">
        <v>0</v>
      </c>
      <c r="D123" s="51">
        <v>2.2930000000000001</v>
      </c>
      <c r="E123" s="48">
        <v>0.41</v>
      </c>
      <c r="F123" s="57">
        <v>0.373</v>
      </c>
      <c r="G123" s="53">
        <v>2.52</v>
      </c>
      <c r="H123" s="53">
        <v>0.91</v>
      </c>
      <c r="I123" s="66">
        <v>1.86</v>
      </c>
      <c r="J123" s="43">
        <v>0.03</v>
      </c>
      <c r="K123" s="2"/>
      <c r="L123" s="116">
        <f t="shared" si="7"/>
        <v>2.2930000000000001</v>
      </c>
      <c r="M123" s="116">
        <f t="shared" si="5"/>
        <v>0.41</v>
      </c>
      <c r="N123" s="116">
        <f t="shared" si="6"/>
        <v>0.373</v>
      </c>
      <c r="O123" s="116">
        <f t="shared" si="8"/>
        <v>2.52</v>
      </c>
      <c r="P123" s="116">
        <f t="shared" si="9"/>
        <v>0.91</v>
      </c>
      <c r="Q123" s="116">
        <f t="shared" si="10"/>
        <v>1.86</v>
      </c>
      <c r="R123" s="116"/>
    </row>
    <row r="124" spans="1:18" ht="27" customHeight="1" x14ac:dyDescent="0.2">
      <c r="A124" s="240" t="s">
        <v>1234</v>
      </c>
      <c r="B124" s="28">
        <v>20410</v>
      </c>
      <c r="C124" s="218">
        <v>0</v>
      </c>
      <c r="D124" s="51">
        <v>2.1080000000000001</v>
      </c>
      <c r="E124" s="48">
        <v>0.45100000000000001</v>
      </c>
      <c r="F124" s="57">
        <v>0.432</v>
      </c>
      <c r="G124" s="53">
        <v>29.43</v>
      </c>
      <c r="H124" s="53">
        <v>0.91</v>
      </c>
      <c r="I124" s="66">
        <v>2.2200000000000002</v>
      </c>
      <c r="J124" s="43">
        <v>2.3E-2</v>
      </c>
      <c r="K124" s="2"/>
      <c r="L124" s="116">
        <f t="shared" si="7"/>
        <v>2.1080000000000001</v>
      </c>
      <c r="M124" s="116">
        <f t="shared" si="5"/>
        <v>0.45100000000000001</v>
      </c>
      <c r="N124" s="116">
        <f t="shared" si="6"/>
        <v>0.432</v>
      </c>
      <c r="O124" s="116">
        <f t="shared" si="8"/>
        <v>29.43</v>
      </c>
      <c r="P124" s="116">
        <f t="shared" si="9"/>
        <v>0.91</v>
      </c>
      <c r="Q124" s="116">
        <f t="shared" si="10"/>
        <v>2.2200000000000002</v>
      </c>
      <c r="R124" s="116"/>
    </row>
    <row r="125" spans="1:18" ht="27" customHeight="1" x14ac:dyDescent="0.2">
      <c r="A125" s="239" t="s">
        <v>1235</v>
      </c>
      <c r="B125" s="28">
        <v>20411</v>
      </c>
      <c r="C125" s="218">
        <v>8</v>
      </c>
      <c r="D125" s="43">
        <v>0.51</v>
      </c>
      <c r="E125" s="44"/>
      <c r="F125" s="44"/>
      <c r="G125" s="44"/>
      <c r="H125" s="44"/>
      <c r="I125" s="59"/>
      <c r="J125" s="44"/>
      <c r="K125" s="2"/>
      <c r="L125" s="116">
        <f t="shared" si="7"/>
        <v>0.51</v>
      </c>
      <c r="M125" s="116" t="str">
        <f t="shared" si="5"/>
        <v/>
      </c>
      <c r="N125" s="116" t="str">
        <f t="shared" si="6"/>
        <v/>
      </c>
      <c r="O125" s="116" t="str">
        <f t="shared" si="8"/>
        <v/>
      </c>
      <c r="P125" s="116" t="str">
        <f t="shared" si="9"/>
        <v/>
      </c>
      <c r="Q125" s="116" t="str">
        <f t="shared" si="10"/>
        <v/>
      </c>
      <c r="R125" s="116"/>
    </row>
    <row r="126" spans="1:18" ht="27" customHeight="1" x14ac:dyDescent="0.2">
      <c r="A126" s="239" t="s">
        <v>1236</v>
      </c>
      <c r="B126" s="28">
        <v>20412</v>
      </c>
      <c r="C126" s="218">
        <v>1</v>
      </c>
      <c r="D126" s="43">
        <v>0.57299999999999995</v>
      </c>
      <c r="E126" s="44"/>
      <c r="F126" s="44"/>
      <c r="G126" s="44"/>
      <c r="H126" s="44"/>
      <c r="I126" s="59"/>
      <c r="J126" s="44"/>
      <c r="K126" s="2"/>
      <c r="L126" s="116">
        <f t="shared" si="7"/>
        <v>0.57299999999999995</v>
      </c>
      <c r="M126" s="116" t="str">
        <f t="shared" si="5"/>
        <v/>
      </c>
      <c r="N126" s="116" t="str">
        <f t="shared" si="6"/>
        <v/>
      </c>
      <c r="O126" s="116" t="str">
        <f t="shared" si="8"/>
        <v/>
      </c>
      <c r="P126" s="116" t="str">
        <f t="shared" si="9"/>
        <v/>
      </c>
      <c r="Q126" s="116" t="str">
        <f t="shared" si="10"/>
        <v/>
      </c>
      <c r="R126" s="116"/>
    </row>
    <row r="127" spans="1:18" ht="27" customHeight="1" x14ac:dyDescent="0.2">
      <c r="A127" s="239" t="s">
        <v>1237</v>
      </c>
      <c r="B127" s="28">
        <v>20413</v>
      </c>
      <c r="C127" s="218">
        <v>1</v>
      </c>
      <c r="D127" s="43">
        <v>0.72299999999999998</v>
      </c>
      <c r="E127" s="44"/>
      <c r="F127" s="44"/>
      <c r="G127" s="44"/>
      <c r="H127" s="44"/>
      <c r="I127" s="59"/>
      <c r="J127" s="44"/>
      <c r="K127" s="2"/>
      <c r="L127" s="116">
        <f t="shared" si="7"/>
        <v>0.72299999999999998</v>
      </c>
      <c r="M127" s="116" t="str">
        <f t="shared" si="5"/>
        <v/>
      </c>
      <c r="N127" s="116" t="str">
        <f t="shared" si="6"/>
        <v/>
      </c>
      <c r="O127" s="116" t="str">
        <f t="shared" si="8"/>
        <v/>
      </c>
      <c r="P127" s="116" t="str">
        <f t="shared" si="9"/>
        <v/>
      </c>
      <c r="Q127" s="116" t="str">
        <f t="shared" si="10"/>
        <v/>
      </c>
      <c r="R127" s="116"/>
    </row>
    <row r="128" spans="1:18" ht="27" customHeight="1" x14ac:dyDescent="0.2">
      <c r="A128" s="239" t="s">
        <v>1238</v>
      </c>
      <c r="B128" s="28">
        <v>20414</v>
      </c>
      <c r="C128" s="218">
        <v>1</v>
      </c>
      <c r="D128" s="43">
        <v>0.44800000000000001</v>
      </c>
      <c r="E128" s="44"/>
      <c r="F128" s="44"/>
      <c r="G128" s="44"/>
      <c r="H128" s="44"/>
      <c r="I128" s="59"/>
      <c r="J128" s="44"/>
      <c r="K128" s="120"/>
      <c r="L128" s="116">
        <f t="shared" si="7"/>
        <v>0.44800000000000001</v>
      </c>
      <c r="M128" s="116" t="str">
        <f t="shared" si="5"/>
        <v/>
      </c>
      <c r="N128" s="116" t="str">
        <f t="shared" si="6"/>
        <v/>
      </c>
      <c r="O128" s="116" t="str">
        <f t="shared" si="8"/>
        <v/>
      </c>
      <c r="P128" s="116" t="str">
        <f t="shared" si="9"/>
        <v/>
      </c>
      <c r="Q128" s="116" t="str">
        <f t="shared" si="10"/>
        <v/>
      </c>
    </row>
    <row r="129" spans="1:18" ht="27" customHeight="1" x14ac:dyDescent="0.2">
      <c r="A129" s="238" t="s">
        <v>1239</v>
      </c>
      <c r="B129" s="28">
        <v>20415</v>
      </c>
      <c r="C129" s="218">
        <v>0</v>
      </c>
      <c r="D129" s="64">
        <v>5.7960000000000003</v>
      </c>
      <c r="E129" s="50">
        <v>0.45600000000000002</v>
      </c>
      <c r="F129" s="57">
        <v>0.38500000000000001</v>
      </c>
      <c r="G129" s="44"/>
      <c r="H129" s="44"/>
      <c r="I129" s="58"/>
      <c r="J129" s="44"/>
      <c r="K129" s="120"/>
      <c r="L129" s="116">
        <f t="shared" si="7"/>
        <v>5.7960000000000003</v>
      </c>
      <c r="M129" s="116">
        <f t="shared" si="5"/>
        <v>0.45600000000000002</v>
      </c>
      <c r="N129" s="116">
        <f t="shared" si="6"/>
        <v>0.38500000000000001</v>
      </c>
      <c r="O129" s="116" t="str">
        <f t="shared" si="8"/>
        <v/>
      </c>
      <c r="P129" s="116" t="str">
        <f t="shared" si="9"/>
        <v/>
      </c>
      <c r="Q129" s="116" t="str">
        <f t="shared" si="10"/>
        <v/>
      </c>
    </row>
    <row r="130" spans="1:18" ht="27" customHeight="1" x14ac:dyDescent="0.2">
      <c r="A130" s="238" t="s">
        <v>1240</v>
      </c>
      <c r="B130" s="28">
        <v>20416</v>
      </c>
      <c r="C130" s="218" t="s">
        <v>1123</v>
      </c>
      <c r="D130" s="43">
        <v>-0.193</v>
      </c>
      <c r="E130" s="44"/>
      <c r="F130" s="44"/>
      <c r="G130" s="53">
        <v>0</v>
      </c>
      <c r="H130" s="44"/>
      <c r="I130" s="58"/>
      <c r="J130" s="44"/>
      <c r="K130" s="2"/>
      <c r="L130" s="116">
        <f t="shared" si="7"/>
        <v>-0.193</v>
      </c>
      <c r="M130" s="116" t="str">
        <f t="shared" si="5"/>
        <v/>
      </c>
      <c r="N130" s="116" t="str">
        <f t="shared" si="6"/>
        <v/>
      </c>
      <c r="O130" s="116">
        <f t="shared" si="8"/>
        <v>0</v>
      </c>
      <c r="P130" s="116" t="str">
        <f t="shared" si="9"/>
        <v/>
      </c>
      <c r="Q130" s="116" t="str">
        <f t="shared" si="10"/>
        <v/>
      </c>
    </row>
    <row r="131" spans="1:18" ht="27" customHeight="1" x14ac:dyDescent="0.2">
      <c r="A131" s="238" t="s">
        <v>1241</v>
      </c>
      <c r="B131" s="28">
        <v>20417</v>
      </c>
      <c r="C131" s="218">
        <v>8</v>
      </c>
      <c r="D131" s="43">
        <v>-0.20499999999999999</v>
      </c>
      <c r="E131" s="44"/>
      <c r="F131" s="44"/>
      <c r="G131" s="53">
        <v>0</v>
      </c>
      <c r="H131" s="44"/>
      <c r="I131" s="26"/>
      <c r="J131" s="44"/>
      <c r="K131" s="120"/>
      <c r="L131" s="116">
        <f t="shared" si="7"/>
        <v>-0.20499999999999999</v>
      </c>
      <c r="M131" s="116" t="str">
        <f t="shared" si="5"/>
        <v/>
      </c>
      <c r="N131" s="116" t="str">
        <f t="shared" si="6"/>
        <v/>
      </c>
      <c r="O131" s="116">
        <f t="shared" si="8"/>
        <v>0</v>
      </c>
      <c r="P131" s="116" t="str">
        <f t="shared" si="9"/>
        <v/>
      </c>
      <c r="Q131" s="116" t="str">
        <f t="shared" si="10"/>
        <v/>
      </c>
    </row>
    <row r="132" spans="1:18" ht="27" customHeight="1" x14ac:dyDescent="0.2">
      <c r="A132" s="238" t="s">
        <v>1242</v>
      </c>
      <c r="B132" s="28">
        <v>20418</v>
      </c>
      <c r="C132" s="218">
        <v>0</v>
      </c>
      <c r="D132" s="43">
        <v>-0.193</v>
      </c>
      <c r="E132" s="44"/>
      <c r="F132" s="44"/>
      <c r="G132" s="53">
        <v>0</v>
      </c>
      <c r="H132" s="44"/>
      <c r="I132" s="26"/>
      <c r="J132" s="43">
        <v>4.2000000000000003E-2</v>
      </c>
      <c r="K132" s="120"/>
      <c r="L132" s="116">
        <f t="shared" si="7"/>
        <v>-0.193</v>
      </c>
      <c r="M132" s="116" t="str">
        <f t="shared" si="5"/>
        <v/>
      </c>
      <c r="N132" s="116" t="str">
        <f t="shared" si="6"/>
        <v/>
      </c>
      <c r="O132" s="116">
        <f t="shared" si="8"/>
        <v>0</v>
      </c>
      <c r="P132" s="116" t="str">
        <f t="shared" si="9"/>
        <v/>
      </c>
      <c r="Q132" s="116" t="str">
        <f t="shared" si="10"/>
        <v/>
      </c>
    </row>
    <row r="133" spans="1:18" ht="27" customHeight="1" x14ac:dyDescent="0.2">
      <c r="A133" s="238" t="s">
        <v>1243</v>
      </c>
      <c r="B133" s="28">
        <v>20419</v>
      </c>
      <c r="C133" s="218">
        <v>0</v>
      </c>
      <c r="D133" s="51">
        <v>-2.3660000000000001</v>
      </c>
      <c r="E133" s="52">
        <v>-9.8000000000000004E-2</v>
      </c>
      <c r="F133" s="57">
        <v>-2.5000000000000001E-2</v>
      </c>
      <c r="G133" s="53">
        <v>0</v>
      </c>
      <c r="H133" s="44"/>
      <c r="I133" s="26"/>
      <c r="J133" s="43">
        <v>4.2000000000000003E-2</v>
      </c>
      <c r="K133" s="2"/>
      <c r="L133" s="116">
        <f t="shared" si="7"/>
        <v>-2.3660000000000001</v>
      </c>
      <c r="M133" s="116">
        <f t="shared" si="5"/>
        <v>-9.8000000000000004E-2</v>
      </c>
      <c r="N133" s="116">
        <f t="shared" si="6"/>
        <v>-2.5000000000000001E-2</v>
      </c>
      <c r="O133" s="116">
        <f t="shared" si="8"/>
        <v>0</v>
      </c>
      <c r="P133" s="116" t="str">
        <f t="shared" si="9"/>
        <v/>
      </c>
      <c r="Q133" s="116" t="str">
        <f t="shared" si="10"/>
        <v/>
      </c>
    </row>
    <row r="134" spans="1:18" ht="27" customHeight="1" x14ac:dyDescent="0.2">
      <c r="A134" s="238" t="s">
        <v>1244</v>
      </c>
      <c r="B134" s="28">
        <v>20420</v>
      </c>
      <c r="C134" s="218">
        <v>0</v>
      </c>
      <c r="D134" s="43">
        <v>-0.20499999999999999</v>
      </c>
      <c r="E134" s="44"/>
      <c r="F134" s="44"/>
      <c r="G134" s="53">
        <v>0</v>
      </c>
      <c r="H134" s="44"/>
      <c r="I134" s="26"/>
      <c r="J134" s="43">
        <v>4.1000000000000002E-2</v>
      </c>
      <c r="K134" s="2"/>
      <c r="L134" s="116">
        <f t="shared" si="7"/>
        <v>-0.20499999999999999</v>
      </c>
      <c r="M134" s="116" t="str">
        <f t="shared" si="5"/>
        <v/>
      </c>
      <c r="N134" s="116" t="str">
        <f t="shared" si="6"/>
        <v/>
      </c>
      <c r="O134" s="116">
        <f t="shared" si="8"/>
        <v>0</v>
      </c>
      <c r="P134" s="116" t="str">
        <f t="shared" si="9"/>
        <v/>
      </c>
      <c r="Q134" s="116" t="str">
        <f t="shared" si="10"/>
        <v/>
      </c>
    </row>
    <row r="135" spans="1:18" ht="27" customHeight="1" x14ac:dyDescent="0.2">
      <c r="A135" s="238" t="s">
        <v>1245</v>
      </c>
      <c r="B135" s="28">
        <v>20421</v>
      </c>
      <c r="C135" s="218">
        <v>0</v>
      </c>
      <c r="D135" s="51">
        <v>-2.5590000000000002</v>
      </c>
      <c r="E135" s="48">
        <v>-9.9000000000000005E-2</v>
      </c>
      <c r="F135" s="57">
        <v>-2.7E-2</v>
      </c>
      <c r="G135" s="53">
        <v>0</v>
      </c>
      <c r="H135" s="44"/>
      <c r="I135" s="26"/>
      <c r="J135" s="43">
        <v>4.1000000000000002E-2</v>
      </c>
      <c r="K135" s="2"/>
      <c r="L135" s="116">
        <f t="shared" si="7"/>
        <v>-2.5590000000000002</v>
      </c>
      <c r="M135" s="116">
        <f t="shared" si="5"/>
        <v>-9.9000000000000005E-2</v>
      </c>
      <c r="N135" s="116">
        <f t="shared" si="6"/>
        <v>-2.7E-2</v>
      </c>
      <c r="O135" s="116">
        <f t="shared" si="8"/>
        <v>0</v>
      </c>
      <c r="P135" s="116" t="str">
        <f t="shared" si="9"/>
        <v/>
      </c>
      <c r="Q135" s="116" t="str">
        <f t="shared" si="10"/>
        <v/>
      </c>
    </row>
    <row r="136" spans="1:18" ht="27" customHeight="1" x14ac:dyDescent="0.2">
      <c r="A136" s="238" t="s">
        <v>1246</v>
      </c>
      <c r="B136" s="28">
        <v>20422</v>
      </c>
      <c r="C136" s="218">
        <v>0</v>
      </c>
      <c r="D136" s="43">
        <v>-0.23699999999999999</v>
      </c>
      <c r="E136" s="44"/>
      <c r="F136" s="44"/>
      <c r="G136" s="53">
        <v>25.79</v>
      </c>
      <c r="H136" s="44"/>
      <c r="I136" s="26"/>
      <c r="J136" s="43">
        <v>5.7000000000000002E-2</v>
      </c>
      <c r="K136" s="2"/>
      <c r="L136" s="116">
        <f t="shared" si="7"/>
        <v>-0.23699999999999999</v>
      </c>
      <c r="M136" s="116" t="str">
        <f t="shared" si="5"/>
        <v/>
      </c>
      <c r="N136" s="116" t="str">
        <f t="shared" si="6"/>
        <v/>
      </c>
      <c r="O136" s="116">
        <f t="shared" si="8"/>
        <v>25.79</v>
      </c>
      <c r="P136" s="116" t="str">
        <f t="shared" si="9"/>
        <v/>
      </c>
      <c r="Q136" s="116" t="str">
        <f t="shared" si="10"/>
        <v/>
      </c>
    </row>
    <row r="137" spans="1:18" ht="27" customHeight="1" x14ac:dyDescent="0.2">
      <c r="A137" s="238" t="s">
        <v>1247</v>
      </c>
      <c r="B137" s="28">
        <v>20423</v>
      </c>
      <c r="C137" s="218">
        <v>0</v>
      </c>
      <c r="D137" s="51">
        <v>-3.2269999999999999</v>
      </c>
      <c r="E137" s="48">
        <v>-7.8E-2</v>
      </c>
      <c r="F137" s="57">
        <v>-2.7E-2</v>
      </c>
      <c r="G137" s="53">
        <v>25.79</v>
      </c>
      <c r="H137" s="44"/>
      <c r="I137" s="26"/>
      <c r="J137" s="43">
        <v>5.7000000000000002E-2</v>
      </c>
      <c r="K137" s="2"/>
      <c r="L137" s="116">
        <f t="shared" si="7"/>
        <v>-3.2269999999999999</v>
      </c>
      <c r="M137" s="116">
        <f t="shared" ref="M137:M191" si="11">IF(E137&lt;&gt;"",ROUND(E137,3),"")</f>
        <v>-7.8E-2</v>
      </c>
      <c r="N137" s="116">
        <f t="shared" ref="N137:N191" si="12">IF(F137&lt;&gt;"",ROUND(F137,3),"")</f>
        <v>-2.7E-2</v>
      </c>
      <c r="O137" s="116">
        <f t="shared" si="8"/>
        <v>25.79</v>
      </c>
      <c r="P137" s="116" t="str">
        <f t="shared" si="9"/>
        <v/>
      </c>
      <c r="Q137" s="116" t="str">
        <f t="shared" si="10"/>
        <v/>
      </c>
      <c r="R137" s="116"/>
    </row>
    <row r="138" spans="1:18" ht="27" customHeight="1" x14ac:dyDescent="0.2">
      <c r="A138" s="238" t="s">
        <v>1248</v>
      </c>
      <c r="B138" s="28">
        <v>20424</v>
      </c>
      <c r="C138" s="218">
        <v>1</v>
      </c>
      <c r="D138" s="43">
        <v>0.32100000000000001</v>
      </c>
      <c r="E138" s="44"/>
      <c r="F138" s="44"/>
      <c r="G138" s="53">
        <v>0.61</v>
      </c>
      <c r="H138" s="44"/>
      <c r="I138" s="58"/>
      <c r="J138" s="44"/>
      <c r="K138" s="2"/>
      <c r="L138" s="116">
        <f t="shared" si="7"/>
        <v>0.32100000000000001</v>
      </c>
      <c r="M138" s="116" t="str">
        <f t="shared" si="11"/>
        <v/>
      </c>
      <c r="N138" s="116" t="str">
        <f t="shared" si="12"/>
        <v/>
      </c>
      <c r="O138" s="116">
        <f t="shared" si="8"/>
        <v>0.61</v>
      </c>
      <c r="P138" s="116" t="str">
        <f t="shared" si="9"/>
        <v/>
      </c>
      <c r="Q138" s="116" t="str">
        <f t="shared" si="10"/>
        <v/>
      </c>
      <c r="R138" s="116"/>
    </row>
    <row r="139" spans="1:18" ht="27" customHeight="1" x14ac:dyDescent="0.2">
      <c r="A139" s="238" t="s">
        <v>1249</v>
      </c>
      <c r="B139" s="28">
        <v>20425</v>
      </c>
      <c r="C139" s="218">
        <v>2</v>
      </c>
      <c r="D139" s="43">
        <v>0.36099999999999999</v>
      </c>
      <c r="E139" s="43">
        <v>0.17</v>
      </c>
      <c r="F139" s="44"/>
      <c r="G139" s="53">
        <v>0.61</v>
      </c>
      <c r="H139" s="44"/>
      <c r="I139" s="58"/>
      <c r="J139" s="44"/>
      <c r="K139" s="2"/>
      <c r="L139" s="116">
        <f t="shared" si="7"/>
        <v>0.36099999999999999</v>
      </c>
      <c r="M139" s="116">
        <f t="shared" si="11"/>
        <v>0.17</v>
      </c>
      <c r="N139" s="116" t="str">
        <f t="shared" si="12"/>
        <v/>
      </c>
      <c r="O139" s="116">
        <f t="shared" si="8"/>
        <v>0.61</v>
      </c>
      <c r="P139" s="116" t="str">
        <f t="shared" si="9"/>
        <v/>
      </c>
      <c r="Q139" s="116" t="str">
        <f t="shared" si="10"/>
        <v/>
      </c>
      <c r="R139" s="116"/>
    </row>
    <row r="140" spans="1:18" ht="27" customHeight="1" x14ac:dyDescent="0.2">
      <c r="A140" s="238" t="s">
        <v>1250</v>
      </c>
      <c r="B140" s="28">
        <v>20426</v>
      </c>
      <c r="C140" s="218">
        <v>2</v>
      </c>
      <c r="D140" s="43">
        <v>0.16800000000000001</v>
      </c>
      <c r="E140" s="44"/>
      <c r="F140" s="44"/>
      <c r="G140" s="54"/>
      <c r="H140" s="44"/>
      <c r="I140" s="58"/>
      <c r="J140" s="44"/>
      <c r="K140" s="2"/>
      <c r="L140" s="116">
        <f t="shared" si="7"/>
        <v>0.16800000000000001</v>
      </c>
      <c r="M140" s="116" t="str">
        <f t="shared" si="11"/>
        <v/>
      </c>
      <c r="N140" s="116" t="str">
        <f t="shared" si="12"/>
        <v/>
      </c>
      <c r="O140" s="116" t="str">
        <f t="shared" si="8"/>
        <v/>
      </c>
      <c r="P140" s="116" t="str">
        <f t="shared" si="9"/>
        <v/>
      </c>
      <c r="Q140" s="116" t="str">
        <f t="shared" si="10"/>
        <v/>
      </c>
    </row>
    <row r="141" spans="1:18" ht="27" customHeight="1" x14ac:dyDescent="0.2">
      <c r="A141" s="238" t="s">
        <v>1251</v>
      </c>
      <c r="B141" s="28">
        <v>20427</v>
      </c>
      <c r="C141" s="218">
        <v>3</v>
      </c>
      <c r="D141" s="43">
        <v>0.29199999999999998</v>
      </c>
      <c r="E141" s="44"/>
      <c r="F141" s="44"/>
      <c r="G141" s="53">
        <v>1</v>
      </c>
      <c r="H141" s="44"/>
      <c r="I141" s="58"/>
      <c r="J141" s="44"/>
      <c r="K141" s="2"/>
      <c r="L141" s="116">
        <f t="shared" si="7"/>
        <v>0.29199999999999998</v>
      </c>
      <c r="M141" s="116" t="str">
        <f t="shared" si="11"/>
        <v/>
      </c>
      <c r="N141" s="116" t="str">
        <f t="shared" si="12"/>
        <v/>
      </c>
      <c r="O141" s="116">
        <f t="shared" si="8"/>
        <v>1</v>
      </c>
      <c r="P141" s="116" t="str">
        <f t="shared" si="9"/>
        <v/>
      </c>
      <c r="Q141" s="116" t="str">
        <f t="shared" si="10"/>
        <v/>
      </c>
    </row>
    <row r="142" spans="1:18" ht="27" customHeight="1" x14ac:dyDescent="0.2">
      <c r="A142" s="238" t="s">
        <v>1252</v>
      </c>
      <c r="B142" s="28">
        <v>20428</v>
      </c>
      <c r="C142" s="218">
        <v>4</v>
      </c>
      <c r="D142" s="43">
        <v>0.316</v>
      </c>
      <c r="E142" s="43">
        <v>0.17</v>
      </c>
      <c r="F142" s="44"/>
      <c r="G142" s="53">
        <v>1</v>
      </c>
      <c r="H142" s="44"/>
      <c r="I142" s="58"/>
      <c r="J142" s="44"/>
      <c r="K142" s="2"/>
      <c r="L142" s="116">
        <f t="shared" si="7"/>
        <v>0.316</v>
      </c>
      <c r="M142" s="116">
        <f t="shared" si="11"/>
        <v>0.17</v>
      </c>
      <c r="N142" s="116" t="str">
        <f t="shared" si="12"/>
        <v/>
      </c>
      <c r="O142" s="116">
        <f t="shared" si="8"/>
        <v>1</v>
      </c>
      <c r="P142" s="116" t="str">
        <f t="shared" si="9"/>
        <v/>
      </c>
      <c r="Q142" s="116" t="str">
        <f t="shared" si="10"/>
        <v/>
      </c>
    </row>
    <row r="143" spans="1:18" ht="27" customHeight="1" x14ac:dyDescent="0.2">
      <c r="A143" s="238" t="s">
        <v>1253</v>
      </c>
      <c r="B143" s="28">
        <v>20429</v>
      </c>
      <c r="C143" s="218">
        <v>4</v>
      </c>
      <c r="D143" s="43">
        <v>0.16900000000000001</v>
      </c>
      <c r="E143" s="44"/>
      <c r="F143" s="44"/>
      <c r="G143" s="54"/>
      <c r="H143" s="44"/>
      <c r="I143" s="58"/>
      <c r="J143" s="44"/>
      <c r="K143" s="2"/>
      <c r="L143" s="116">
        <f t="shared" si="7"/>
        <v>0.16900000000000001</v>
      </c>
      <c r="M143" s="116" t="str">
        <f t="shared" si="11"/>
        <v/>
      </c>
      <c r="N143" s="116" t="str">
        <f t="shared" si="12"/>
        <v/>
      </c>
      <c r="O143" s="116" t="str">
        <f t="shared" si="8"/>
        <v/>
      </c>
      <c r="P143" s="116" t="str">
        <f t="shared" si="9"/>
        <v/>
      </c>
      <c r="Q143" s="116" t="str">
        <f t="shared" si="10"/>
        <v/>
      </c>
    </row>
    <row r="144" spans="1:18" ht="27" customHeight="1" x14ac:dyDescent="0.2">
      <c r="A144" s="238" t="s">
        <v>1254</v>
      </c>
      <c r="B144" s="28">
        <v>20430</v>
      </c>
      <c r="C144" s="218" t="s">
        <v>20</v>
      </c>
      <c r="D144" s="43">
        <v>0.29899999999999999</v>
      </c>
      <c r="E144" s="43">
        <v>0.16700000000000001</v>
      </c>
      <c r="F144" s="44"/>
      <c r="G144" s="53">
        <v>4.42</v>
      </c>
      <c r="H144" s="44"/>
      <c r="I144" s="58"/>
      <c r="J144" s="44"/>
      <c r="K144" s="2"/>
      <c r="L144" s="116">
        <f t="shared" si="7"/>
        <v>0.29899999999999999</v>
      </c>
      <c r="M144" s="116">
        <f t="shared" si="11"/>
        <v>0.16700000000000001</v>
      </c>
      <c r="N144" s="116" t="str">
        <f t="shared" si="12"/>
        <v/>
      </c>
      <c r="O144" s="116">
        <f t="shared" si="8"/>
        <v>4.42</v>
      </c>
      <c r="P144" s="116" t="str">
        <f t="shared" si="9"/>
        <v/>
      </c>
      <c r="Q144" s="116" t="str">
        <f t="shared" si="10"/>
        <v/>
      </c>
    </row>
    <row r="145" spans="1:18" ht="27" customHeight="1" x14ac:dyDescent="0.2">
      <c r="A145" s="238" t="s">
        <v>1255</v>
      </c>
      <c r="B145" s="28">
        <v>20431</v>
      </c>
      <c r="C145" s="218" t="s">
        <v>20</v>
      </c>
      <c r="D145" s="43">
        <v>0.45900000000000002</v>
      </c>
      <c r="E145" s="43">
        <v>0.26700000000000002</v>
      </c>
      <c r="F145" s="44"/>
      <c r="G145" s="53">
        <v>4.95</v>
      </c>
      <c r="H145" s="44"/>
      <c r="I145" s="56"/>
      <c r="J145" s="44"/>
      <c r="K145" s="2"/>
      <c r="L145" s="116">
        <f t="shared" si="7"/>
        <v>0.45900000000000002</v>
      </c>
      <c r="M145" s="116">
        <f t="shared" si="11"/>
        <v>0.26700000000000002</v>
      </c>
      <c r="N145" s="116" t="str">
        <f t="shared" si="12"/>
        <v/>
      </c>
      <c r="O145" s="116">
        <f t="shared" si="8"/>
        <v>4.95</v>
      </c>
      <c r="P145" s="116" t="str">
        <f t="shared" si="9"/>
        <v/>
      </c>
      <c r="Q145" s="116" t="str">
        <f t="shared" si="10"/>
        <v/>
      </c>
    </row>
    <row r="146" spans="1:18" ht="27" customHeight="1" x14ac:dyDescent="0.2">
      <c r="A146" s="238" t="s">
        <v>1256</v>
      </c>
      <c r="B146" s="28">
        <v>20432</v>
      </c>
      <c r="C146" s="218" t="s">
        <v>20</v>
      </c>
      <c r="D146" s="43">
        <v>0.438</v>
      </c>
      <c r="E146" s="43">
        <v>0.30299999999999999</v>
      </c>
      <c r="F146" s="44"/>
      <c r="G146" s="53">
        <v>39.14</v>
      </c>
      <c r="H146" s="44"/>
      <c r="I146" s="56"/>
      <c r="J146" s="44"/>
      <c r="K146" s="2"/>
      <c r="L146" s="116">
        <f t="shared" si="7"/>
        <v>0.438</v>
      </c>
      <c r="M146" s="116">
        <f t="shared" si="11"/>
        <v>0.30299999999999999</v>
      </c>
      <c r="N146" s="116" t="str">
        <f t="shared" si="12"/>
        <v/>
      </c>
      <c r="O146" s="116">
        <f t="shared" si="8"/>
        <v>39.14</v>
      </c>
      <c r="P146" s="116" t="str">
        <f t="shared" si="9"/>
        <v/>
      </c>
      <c r="Q146" s="116" t="str">
        <f t="shared" si="10"/>
        <v/>
      </c>
    </row>
    <row r="147" spans="1:18" ht="27" customHeight="1" x14ac:dyDescent="0.2">
      <c r="A147" s="238" t="s">
        <v>1257</v>
      </c>
      <c r="B147" s="28">
        <v>20433</v>
      </c>
      <c r="C147" s="218">
        <v>0</v>
      </c>
      <c r="D147" s="51">
        <v>1.6519999999999999</v>
      </c>
      <c r="E147" s="48">
        <v>0.215</v>
      </c>
      <c r="F147" s="57">
        <v>0.16900000000000001</v>
      </c>
      <c r="G147" s="53">
        <v>0.61</v>
      </c>
      <c r="H147" s="44"/>
      <c r="I147" s="56"/>
      <c r="J147" s="44"/>
      <c r="K147" s="2"/>
      <c r="L147" s="116">
        <f t="shared" si="7"/>
        <v>1.6519999999999999</v>
      </c>
      <c r="M147" s="116">
        <f t="shared" si="11"/>
        <v>0.215</v>
      </c>
      <c r="N147" s="116">
        <f t="shared" si="12"/>
        <v>0.16900000000000001</v>
      </c>
      <c r="O147" s="116">
        <f t="shared" si="8"/>
        <v>0.61</v>
      </c>
      <c r="P147" s="116" t="str">
        <f t="shared" si="9"/>
        <v/>
      </c>
      <c r="Q147" s="116" t="str">
        <f t="shared" si="10"/>
        <v/>
      </c>
      <c r="R147" s="116"/>
    </row>
    <row r="148" spans="1:18" ht="27" customHeight="1" x14ac:dyDescent="0.2">
      <c r="A148" s="238" t="s">
        <v>1258</v>
      </c>
      <c r="B148" s="28">
        <v>20434</v>
      </c>
      <c r="C148" s="218">
        <v>0</v>
      </c>
      <c r="D148" s="51">
        <v>1.681</v>
      </c>
      <c r="E148" s="48">
        <v>0.216</v>
      </c>
      <c r="F148" s="57">
        <v>0.16900000000000001</v>
      </c>
      <c r="G148" s="53">
        <v>1</v>
      </c>
      <c r="H148" s="44"/>
      <c r="I148" s="56"/>
      <c r="J148" s="44"/>
      <c r="K148" s="2"/>
      <c r="L148" s="116">
        <f t="shared" si="7"/>
        <v>1.681</v>
      </c>
      <c r="M148" s="116">
        <f t="shared" si="11"/>
        <v>0.216</v>
      </c>
      <c r="N148" s="116">
        <f t="shared" si="12"/>
        <v>0.16900000000000001</v>
      </c>
      <c r="O148" s="116">
        <f t="shared" si="8"/>
        <v>1</v>
      </c>
      <c r="P148" s="116" t="str">
        <f t="shared" si="9"/>
        <v/>
      </c>
      <c r="Q148" s="116" t="str">
        <f t="shared" si="10"/>
        <v/>
      </c>
      <c r="R148" s="116"/>
    </row>
    <row r="149" spans="1:18" ht="27" customHeight="1" x14ac:dyDescent="0.2">
      <c r="A149" s="238" t="s">
        <v>1259</v>
      </c>
      <c r="B149" s="28">
        <v>20435</v>
      </c>
      <c r="C149" s="218">
        <v>0</v>
      </c>
      <c r="D149" s="51">
        <v>1.2270000000000001</v>
      </c>
      <c r="E149" s="48">
        <v>0.192</v>
      </c>
      <c r="F149" s="57">
        <v>0.16400000000000001</v>
      </c>
      <c r="G149" s="53">
        <v>1.4</v>
      </c>
      <c r="H149" s="53">
        <v>0.36</v>
      </c>
      <c r="I149" s="66">
        <v>0.83</v>
      </c>
      <c r="J149" s="43">
        <v>1.7999999999999999E-2</v>
      </c>
      <c r="K149" s="2"/>
      <c r="L149" s="116">
        <f t="shared" si="7"/>
        <v>1.2270000000000001</v>
      </c>
      <c r="M149" s="116">
        <f t="shared" si="11"/>
        <v>0.192</v>
      </c>
      <c r="N149" s="116">
        <f t="shared" si="12"/>
        <v>0.16400000000000001</v>
      </c>
      <c r="O149" s="116">
        <f t="shared" si="8"/>
        <v>1.4</v>
      </c>
      <c r="P149" s="116">
        <f t="shared" si="9"/>
        <v>0.36</v>
      </c>
      <c r="Q149" s="116">
        <f t="shared" si="10"/>
        <v>0.83</v>
      </c>
      <c r="R149" s="116"/>
    </row>
    <row r="150" spans="1:18" ht="27" customHeight="1" x14ac:dyDescent="0.2">
      <c r="A150" s="238" t="s">
        <v>1260</v>
      </c>
      <c r="B150" s="28">
        <v>20436</v>
      </c>
      <c r="C150" s="218">
        <v>0</v>
      </c>
      <c r="D150" s="51">
        <v>1.5920000000000001</v>
      </c>
      <c r="E150" s="48">
        <v>0.28399999999999997</v>
      </c>
      <c r="F150" s="57">
        <v>0.25900000000000001</v>
      </c>
      <c r="G150" s="53">
        <v>1.75</v>
      </c>
      <c r="H150" s="53">
        <v>0.63</v>
      </c>
      <c r="I150" s="66">
        <v>1.29</v>
      </c>
      <c r="J150" s="43">
        <v>2.1000000000000001E-2</v>
      </c>
      <c r="K150" s="2"/>
      <c r="L150" s="116">
        <f t="shared" si="7"/>
        <v>1.5920000000000001</v>
      </c>
      <c r="M150" s="116">
        <f t="shared" si="11"/>
        <v>0.28399999999999997</v>
      </c>
      <c r="N150" s="116">
        <f t="shared" si="12"/>
        <v>0.25900000000000001</v>
      </c>
      <c r="O150" s="116">
        <f t="shared" si="8"/>
        <v>1.75</v>
      </c>
      <c r="P150" s="116">
        <f t="shared" si="9"/>
        <v>0.63</v>
      </c>
      <c r="Q150" s="116">
        <f t="shared" si="10"/>
        <v>1.29</v>
      </c>
      <c r="R150" s="116"/>
    </row>
    <row r="151" spans="1:18" ht="27" customHeight="1" x14ac:dyDescent="0.2">
      <c r="A151" s="238" t="s">
        <v>1261</v>
      </c>
      <c r="B151" s="28">
        <v>20437</v>
      </c>
      <c r="C151" s="218">
        <v>0</v>
      </c>
      <c r="D151" s="51">
        <v>1.4630000000000001</v>
      </c>
      <c r="E151" s="48">
        <v>0.313</v>
      </c>
      <c r="F151" s="57">
        <v>0.3</v>
      </c>
      <c r="G151" s="53">
        <v>20.43</v>
      </c>
      <c r="H151" s="53">
        <v>0.63</v>
      </c>
      <c r="I151" s="66">
        <v>1.54</v>
      </c>
      <c r="J151" s="43">
        <v>1.6E-2</v>
      </c>
      <c r="K151" s="2"/>
      <c r="L151" s="116">
        <f t="shared" si="7"/>
        <v>1.4630000000000001</v>
      </c>
      <c r="M151" s="116">
        <f t="shared" si="11"/>
        <v>0.313</v>
      </c>
      <c r="N151" s="116">
        <f t="shared" si="12"/>
        <v>0.3</v>
      </c>
      <c r="O151" s="116">
        <f t="shared" si="8"/>
        <v>20.43</v>
      </c>
      <c r="P151" s="116">
        <f t="shared" si="9"/>
        <v>0.63</v>
      </c>
      <c r="Q151" s="116">
        <f t="shared" si="10"/>
        <v>1.54</v>
      </c>
      <c r="R151" s="116"/>
    </row>
    <row r="152" spans="1:18" ht="27" customHeight="1" x14ac:dyDescent="0.2">
      <c r="A152" s="239" t="s">
        <v>1262</v>
      </c>
      <c r="B152" s="28">
        <v>20438</v>
      </c>
      <c r="C152" s="218">
        <v>8</v>
      </c>
      <c r="D152" s="43">
        <v>0.35399999999999998</v>
      </c>
      <c r="E152" s="44"/>
      <c r="F152" s="44"/>
      <c r="G152" s="44"/>
      <c r="H152" s="44"/>
      <c r="I152" s="59"/>
      <c r="J152" s="44"/>
      <c r="K152" s="2"/>
      <c r="L152" s="116">
        <f t="shared" si="7"/>
        <v>0.35399999999999998</v>
      </c>
      <c r="M152" s="116" t="str">
        <f t="shared" si="11"/>
        <v/>
      </c>
      <c r="N152" s="116" t="str">
        <f t="shared" si="12"/>
        <v/>
      </c>
      <c r="O152" s="116" t="str">
        <f t="shared" si="8"/>
        <v/>
      </c>
      <c r="P152" s="116" t="str">
        <f t="shared" si="9"/>
        <v/>
      </c>
      <c r="Q152" s="116" t="str">
        <f t="shared" si="10"/>
        <v/>
      </c>
      <c r="R152" s="116"/>
    </row>
    <row r="153" spans="1:18" ht="27" customHeight="1" x14ac:dyDescent="0.2">
      <c r="A153" s="239" t="s">
        <v>1263</v>
      </c>
      <c r="B153" s="28">
        <v>20439</v>
      </c>
      <c r="C153" s="218">
        <v>1</v>
      </c>
      <c r="D153" s="43">
        <v>0.39800000000000002</v>
      </c>
      <c r="E153" s="44"/>
      <c r="F153" s="44"/>
      <c r="G153" s="44"/>
      <c r="H153" s="44"/>
      <c r="I153" s="59"/>
      <c r="J153" s="44"/>
      <c r="K153" s="120"/>
      <c r="L153" s="116">
        <f t="shared" si="7"/>
        <v>0.39800000000000002</v>
      </c>
      <c r="M153" s="116" t="str">
        <f t="shared" si="11"/>
        <v/>
      </c>
      <c r="N153" s="116" t="str">
        <f t="shared" si="12"/>
        <v/>
      </c>
      <c r="O153" s="116" t="str">
        <f t="shared" si="8"/>
        <v/>
      </c>
      <c r="P153" s="116" t="str">
        <f t="shared" si="9"/>
        <v/>
      </c>
      <c r="Q153" s="116" t="str">
        <f t="shared" si="10"/>
        <v/>
      </c>
    </row>
    <row r="154" spans="1:18" ht="27" customHeight="1" x14ac:dyDescent="0.2">
      <c r="A154" s="239" t="s">
        <v>1264</v>
      </c>
      <c r="B154" s="28">
        <v>20440</v>
      </c>
      <c r="C154" s="218">
        <v>1</v>
      </c>
      <c r="D154" s="43">
        <v>0.502</v>
      </c>
      <c r="E154" s="44"/>
      <c r="F154" s="44"/>
      <c r="G154" s="44"/>
      <c r="H154" s="44"/>
      <c r="I154" s="58"/>
      <c r="J154" s="44"/>
      <c r="K154" s="120"/>
      <c r="L154" s="116">
        <f t="shared" si="7"/>
        <v>0.502</v>
      </c>
      <c r="M154" s="116" t="str">
        <f t="shared" si="11"/>
        <v/>
      </c>
      <c r="N154" s="116" t="str">
        <f t="shared" si="12"/>
        <v/>
      </c>
      <c r="O154" s="116" t="str">
        <f t="shared" si="8"/>
        <v/>
      </c>
      <c r="P154" s="116" t="str">
        <f t="shared" si="9"/>
        <v/>
      </c>
      <c r="Q154" s="116" t="str">
        <f t="shared" si="10"/>
        <v/>
      </c>
    </row>
    <row r="155" spans="1:18" ht="27" customHeight="1" x14ac:dyDescent="0.2">
      <c r="A155" s="239" t="s">
        <v>1265</v>
      </c>
      <c r="B155" s="28">
        <v>20441</v>
      </c>
      <c r="C155" s="218">
        <v>1</v>
      </c>
      <c r="D155" s="43">
        <v>0.311</v>
      </c>
      <c r="E155" s="44"/>
      <c r="F155" s="44"/>
      <c r="G155" s="44"/>
      <c r="H155" s="44"/>
      <c r="I155" s="58"/>
      <c r="J155" s="44"/>
      <c r="K155" s="2"/>
      <c r="L155" s="116">
        <f t="shared" si="7"/>
        <v>0.311</v>
      </c>
      <c r="M155" s="116" t="str">
        <f t="shared" si="11"/>
        <v/>
      </c>
      <c r="N155" s="116" t="str">
        <f t="shared" si="12"/>
        <v/>
      </c>
      <c r="O155" s="116" t="str">
        <f t="shared" si="8"/>
        <v/>
      </c>
      <c r="P155" s="116" t="str">
        <f t="shared" si="9"/>
        <v/>
      </c>
      <c r="Q155" s="116" t="str">
        <f t="shared" si="10"/>
        <v/>
      </c>
    </row>
    <row r="156" spans="1:18" ht="27" customHeight="1" x14ac:dyDescent="0.2">
      <c r="A156" s="238" t="s">
        <v>1266</v>
      </c>
      <c r="B156" s="28">
        <v>20442</v>
      </c>
      <c r="C156" s="218">
        <v>0</v>
      </c>
      <c r="D156" s="64">
        <v>4.0229999999999997</v>
      </c>
      <c r="E156" s="50">
        <v>0.317</v>
      </c>
      <c r="F156" s="57">
        <v>0.26700000000000002</v>
      </c>
      <c r="G156" s="44"/>
      <c r="H156" s="44"/>
      <c r="I156" s="58"/>
      <c r="J156" s="44"/>
      <c r="K156" s="120"/>
      <c r="L156" s="116">
        <f t="shared" si="7"/>
        <v>4.0229999999999997</v>
      </c>
      <c r="M156" s="116">
        <f t="shared" si="11"/>
        <v>0.317</v>
      </c>
      <c r="N156" s="116">
        <f t="shared" si="12"/>
        <v>0.26700000000000002</v>
      </c>
      <c r="O156" s="116" t="str">
        <f t="shared" si="8"/>
        <v/>
      </c>
      <c r="P156" s="116" t="str">
        <f t="shared" si="9"/>
        <v/>
      </c>
      <c r="Q156" s="116" t="str">
        <f t="shared" si="10"/>
        <v/>
      </c>
    </row>
    <row r="157" spans="1:18" ht="27" customHeight="1" x14ac:dyDescent="0.2">
      <c r="A157" s="238" t="s">
        <v>1267</v>
      </c>
      <c r="B157" s="28">
        <v>20443</v>
      </c>
      <c r="C157" s="218" t="s">
        <v>1123</v>
      </c>
      <c r="D157" s="43">
        <v>-0.13400000000000001</v>
      </c>
      <c r="E157" s="44"/>
      <c r="F157" s="44"/>
      <c r="G157" s="53">
        <v>0</v>
      </c>
      <c r="H157" s="44"/>
      <c r="I157" s="58"/>
      <c r="J157" s="44"/>
      <c r="K157" s="120"/>
      <c r="L157" s="116">
        <f t="shared" si="7"/>
        <v>-0.13400000000000001</v>
      </c>
      <c r="M157" s="116" t="str">
        <f t="shared" si="11"/>
        <v/>
      </c>
      <c r="N157" s="116" t="str">
        <f t="shared" si="12"/>
        <v/>
      </c>
      <c r="O157" s="116">
        <f t="shared" si="8"/>
        <v>0</v>
      </c>
      <c r="P157" s="116" t="str">
        <f t="shared" si="9"/>
        <v/>
      </c>
      <c r="Q157" s="116" t="str">
        <f t="shared" si="10"/>
        <v/>
      </c>
    </row>
    <row r="158" spans="1:18" ht="27" customHeight="1" x14ac:dyDescent="0.2">
      <c r="A158" s="238" t="s">
        <v>1268</v>
      </c>
      <c r="B158" s="28">
        <v>20444</v>
      </c>
      <c r="C158" s="218">
        <v>8</v>
      </c>
      <c r="D158" s="43">
        <v>-0.14199999999999999</v>
      </c>
      <c r="E158" s="44"/>
      <c r="F158" s="44"/>
      <c r="G158" s="53">
        <v>0</v>
      </c>
      <c r="H158" s="44"/>
      <c r="I158" s="58"/>
      <c r="J158" s="44"/>
      <c r="K158" s="2"/>
      <c r="L158" s="116">
        <f t="shared" si="7"/>
        <v>-0.14199999999999999</v>
      </c>
      <c r="M158" s="116" t="str">
        <f t="shared" si="11"/>
        <v/>
      </c>
      <c r="N158" s="116" t="str">
        <f t="shared" si="12"/>
        <v/>
      </c>
      <c r="O158" s="116">
        <f t="shared" si="8"/>
        <v>0</v>
      </c>
      <c r="P158" s="116" t="str">
        <f t="shared" si="9"/>
        <v/>
      </c>
      <c r="Q158" s="116" t="str">
        <f t="shared" si="10"/>
        <v/>
      </c>
    </row>
    <row r="159" spans="1:18" ht="27" customHeight="1" x14ac:dyDescent="0.2">
      <c r="A159" s="238" t="s">
        <v>1269</v>
      </c>
      <c r="B159" s="28">
        <v>20445</v>
      </c>
      <c r="C159" s="218">
        <v>0</v>
      </c>
      <c r="D159" s="43">
        <v>-0.13400000000000001</v>
      </c>
      <c r="E159" s="44"/>
      <c r="F159" s="44"/>
      <c r="G159" s="53">
        <v>0</v>
      </c>
      <c r="H159" s="44"/>
      <c r="I159" s="58"/>
      <c r="J159" s="43">
        <v>2.9000000000000001E-2</v>
      </c>
      <c r="K159" s="2"/>
      <c r="L159" s="116">
        <f t="shared" si="7"/>
        <v>-0.13400000000000001</v>
      </c>
      <c r="M159" s="116" t="str">
        <f t="shared" si="11"/>
        <v/>
      </c>
      <c r="N159" s="116" t="str">
        <f t="shared" si="12"/>
        <v/>
      </c>
      <c r="O159" s="116">
        <f t="shared" si="8"/>
        <v>0</v>
      </c>
      <c r="P159" s="116" t="str">
        <f t="shared" si="9"/>
        <v/>
      </c>
      <c r="Q159" s="116" t="str">
        <f t="shared" si="10"/>
        <v/>
      </c>
    </row>
    <row r="160" spans="1:18" ht="27" customHeight="1" x14ac:dyDescent="0.2">
      <c r="A160" s="238" t="s">
        <v>1270</v>
      </c>
      <c r="B160" s="28">
        <v>20446</v>
      </c>
      <c r="C160" s="218">
        <v>0</v>
      </c>
      <c r="D160" s="51">
        <v>-1.6419999999999999</v>
      </c>
      <c r="E160" s="48">
        <v>-6.8000000000000005E-2</v>
      </c>
      <c r="F160" s="57">
        <v>-1.7999999999999999E-2</v>
      </c>
      <c r="G160" s="53">
        <v>0</v>
      </c>
      <c r="H160" s="44"/>
      <c r="I160" s="58"/>
      <c r="J160" s="43">
        <v>2.9000000000000001E-2</v>
      </c>
      <c r="K160" s="2"/>
      <c r="L160" s="116">
        <f t="shared" si="7"/>
        <v>-1.6419999999999999</v>
      </c>
      <c r="M160" s="116">
        <f t="shared" si="11"/>
        <v>-6.8000000000000005E-2</v>
      </c>
      <c r="N160" s="116">
        <f t="shared" si="12"/>
        <v>-1.7999999999999999E-2</v>
      </c>
      <c r="O160" s="116">
        <f t="shared" si="8"/>
        <v>0</v>
      </c>
      <c r="P160" s="116" t="str">
        <f t="shared" si="9"/>
        <v/>
      </c>
      <c r="Q160" s="116" t="str">
        <f t="shared" si="10"/>
        <v/>
      </c>
    </row>
    <row r="161" spans="1:18" ht="27" customHeight="1" x14ac:dyDescent="0.2">
      <c r="A161" s="238" t="s">
        <v>1271</v>
      </c>
      <c r="B161" s="28">
        <v>20447</v>
      </c>
      <c r="C161" s="218">
        <v>0</v>
      </c>
      <c r="D161" s="43">
        <v>-0.14199999999999999</v>
      </c>
      <c r="E161" s="44"/>
      <c r="F161" s="44"/>
      <c r="G161" s="53">
        <v>0</v>
      </c>
      <c r="H161" s="44"/>
      <c r="I161" s="58"/>
      <c r="J161" s="43">
        <v>2.9000000000000001E-2</v>
      </c>
      <c r="K161" s="2"/>
      <c r="L161" s="116">
        <f t="shared" si="7"/>
        <v>-0.14199999999999999</v>
      </c>
      <c r="M161" s="116" t="str">
        <f t="shared" si="11"/>
        <v/>
      </c>
      <c r="N161" s="116" t="str">
        <f t="shared" si="12"/>
        <v/>
      </c>
      <c r="O161" s="116">
        <f t="shared" si="8"/>
        <v>0</v>
      </c>
      <c r="P161" s="116" t="str">
        <f t="shared" si="9"/>
        <v/>
      </c>
      <c r="Q161" s="116" t="str">
        <f t="shared" si="10"/>
        <v/>
      </c>
    </row>
    <row r="162" spans="1:18" ht="27" customHeight="1" x14ac:dyDescent="0.2">
      <c r="A162" s="238" t="s">
        <v>1272</v>
      </c>
      <c r="B162" s="28">
        <v>20448</v>
      </c>
      <c r="C162" s="218">
        <v>0</v>
      </c>
      <c r="D162" s="51">
        <v>-1.776</v>
      </c>
      <c r="E162" s="48">
        <v>-6.9000000000000006E-2</v>
      </c>
      <c r="F162" s="57">
        <v>-1.9E-2</v>
      </c>
      <c r="G162" s="53">
        <v>0</v>
      </c>
      <c r="H162" s="44"/>
      <c r="I162" s="58"/>
      <c r="J162" s="43">
        <v>2.9000000000000001E-2</v>
      </c>
      <c r="K162" s="2"/>
      <c r="L162" s="116">
        <f t="shared" si="7"/>
        <v>-1.776</v>
      </c>
      <c r="M162" s="116">
        <f t="shared" si="11"/>
        <v>-6.9000000000000006E-2</v>
      </c>
      <c r="N162" s="116">
        <f t="shared" si="12"/>
        <v>-1.9E-2</v>
      </c>
      <c r="O162" s="116">
        <f t="shared" si="8"/>
        <v>0</v>
      </c>
      <c r="P162" s="116" t="str">
        <f t="shared" si="9"/>
        <v/>
      </c>
      <c r="Q162" s="116" t="str">
        <f t="shared" si="10"/>
        <v/>
      </c>
      <c r="R162" s="116"/>
    </row>
    <row r="163" spans="1:18" ht="27" customHeight="1" x14ac:dyDescent="0.2">
      <c r="A163" s="238" t="s">
        <v>1273</v>
      </c>
      <c r="B163" s="28">
        <v>20449</v>
      </c>
      <c r="C163" s="218">
        <v>0</v>
      </c>
      <c r="D163" s="43">
        <v>-0.16500000000000001</v>
      </c>
      <c r="E163" s="44"/>
      <c r="F163" s="44"/>
      <c r="G163" s="53">
        <v>17.899999999999999</v>
      </c>
      <c r="H163" s="44"/>
      <c r="I163" s="58"/>
      <c r="J163" s="43">
        <v>0.04</v>
      </c>
      <c r="K163" s="2"/>
      <c r="L163" s="116">
        <f t="shared" si="7"/>
        <v>-0.16500000000000001</v>
      </c>
      <c r="M163" s="116" t="str">
        <f t="shared" si="11"/>
        <v/>
      </c>
      <c r="N163" s="116" t="str">
        <f t="shared" si="12"/>
        <v/>
      </c>
      <c r="O163" s="116">
        <f t="shared" si="8"/>
        <v>17.899999999999999</v>
      </c>
      <c r="P163" s="116" t="str">
        <f t="shared" si="9"/>
        <v/>
      </c>
      <c r="Q163" s="116" t="str">
        <f t="shared" si="10"/>
        <v/>
      </c>
      <c r="R163" s="116"/>
    </row>
    <row r="164" spans="1:18" ht="27" customHeight="1" x14ac:dyDescent="0.2">
      <c r="A164" s="238" t="s">
        <v>1274</v>
      </c>
      <c r="B164" s="28">
        <v>20450</v>
      </c>
      <c r="C164" s="218">
        <v>0</v>
      </c>
      <c r="D164" s="51">
        <v>-2.2400000000000002</v>
      </c>
      <c r="E164" s="48">
        <v>-5.3999999999999999E-2</v>
      </c>
      <c r="F164" s="57">
        <v>-1.9E-2</v>
      </c>
      <c r="G164" s="53">
        <v>17.899999999999999</v>
      </c>
      <c r="H164" s="44"/>
      <c r="I164" s="26"/>
      <c r="J164" s="43">
        <v>0.04</v>
      </c>
      <c r="K164" s="2"/>
      <c r="L164" s="116">
        <f t="shared" si="7"/>
        <v>-2.2400000000000002</v>
      </c>
      <c r="M164" s="116">
        <f t="shared" si="11"/>
        <v>-5.3999999999999999E-2</v>
      </c>
      <c r="N164" s="116">
        <f t="shared" si="12"/>
        <v>-1.9E-2</v>
      </c>
      <c r="O164" s="116">
        <f t="shared" si="8"/>
        <v>17.899999999999999</v>
      </c>
      <c r="P164" s="116" t="str">
        <f t="shared" si="9"/>
        <v/>
      </c>
      <c r="Q164" s="116" t="str">
        <f t="shared" si="10"/>
        <v/>
      </c>
      <c r="R164" s="116"/>
    </row>
    <row r="165" spans="1:18" ht="27" customHeight="1" x14ac:dyDescent="0.2">
      <c r="A165" s="238" t="s">
        <v>1275</v>
      </c>
      <c r="B165" s="28">
        <v>20451</v>
      </c>
      <c r="C165" s="218">
        <v>1</v>
      </c>
      <c r="D165" s="43">
        <v>0.13100000000000001</v>
      </c>
      <c r="E165" s="44"/>
      <c r="F165" s="44"/>
      <c r="G165" s="53">
        <v>0.25</v>
      </c>
      <c r="H165" s="44"/>
      <c r="I165" s="58"/>
      <c r="J165" s="44"/>
      <c r="K165" s="2"/>
      <c r="L165" s="116">
        <f t="shared" si="7"/>
        <v>0.13100000000000001</v>
      </c>
      <c r="M165" s="116" t="str">
        <f t="shared" si="11"/>
        <v/>
      </c>
      <c r="N165" s="116" t="str">
        <f t="shared" si="12"/>
        <v/>
      </c>
      <c r="O165" s="116">
        <f t="shared" si="8"/>
        <v>0.25</v>
      </c>
      <c r="P165" s="116" t="str">
        <f t="shared" si="9"/>
        <v/>
      </c>
      <c r="Q165" s="116" t="str">
        <f t="shared" si="10"/>
        <v/>
      </c>
    </row>
    <row r="166" spans="1:18" ht="27" customHeight="1" x14ac:dyDescent="0.2">
      <c r="A166" s="238" t="s">
        <v>1276</v>
      </c>
      <c r="B166" s="28">
        <v>20452</v>
      </c>
      <c r="C166" s="218">
        <v>2</v>
      </c>
      <c r="D166" s="43">
        <v>0.14799999999999999</v>
      </c>
      <c r="E166" s="43">
        <v>7.0000000000000007E-2</v>
      </c>
      <c r="F166" s="44"/>
      <c r="G166" s="53">
        <v>0.25</v>
      </c>
      <c r="H166" s="44"/>
      <c r="I166" s="58"/>
      <c r="J166" s="44"/>
      <c r="K166" s="2"/>
      <c r="L166" s="116">
        <f t="shared" si="7"/>
        <v>0.14799999999999999</v>
      </c>
      <c r="M166" s="116">
        <f t="shared" si="11"/>
        <v>7.0000000000000007E-2</v>
      </c>
      <c r="N166" s="116" t="str">
        <f t="shared" si="12"/>
        <v/>
      </c>
      <c r="O166" s="116">
        <f t="shared" si="8"/>
        <v>0.25</v>
      </c>
      <c r="P166" s="116" t="str">
        <f t="shared" si="9"/>
        <v/>
      </c>
      <c r="Q166" s="116" t="str">
        <f t="shared" si="10"/>
        <v/>
      </c>
    </row>
    <row r="167" spans="1:18" ht="27" customHeight="1" x14ac:dyDescent="0.2">
      <c r="A167" s="238" t="s">
        <v>1277</v>
      </c>
      <c r="B167" s="28">
        <v>20453</v>
      </c>
      <c r="C167" s="218">
        <v>2</v>
      </c>
      <c r="D167" s="43">
        <v>6.9000000000000006E-2</v>
      </c>
      <c r="E167" s="44"/>
      <c r="F167" s="44"/>
      <c r="G167" s="44"/>
      <c r="H167" s="44"/>
      <c r="I167" s="58"/>
      <c r="J167" s="44"/>
      <c r="K167" s="2"/>
      <c r="L167" s="116">
        <f t="shared" si="7"/>
        <v>6.9000000000000006E-2</v>
      </c>
      <c r="M167" s="116" t="str">
        <f t="shared" si="11"/>
        <v/>
      </c>
      <c r="N167" s="116" t="str">
        <f t="shared" si="12"/>
        <v/>
      </c>
      <c r="O167" s="116" t="str">
        <f t="shared" si="8"/>
        <v/>
      </c>
      <c r="P167" s="116" t="str">
        <f t="shared" si="9"/>
        <v/>
      </c>
      <c r="Q167" s="116" t="str">
        <f t="shared" si="10"/>
        <v/>
      </c>
    </row>
    <row r="168" spans="1:18" ht="27" customHeight="1" x14ac:dyDescent="0.2">
      <c r="A168" s="238" t="s">
        <v>1278</v>
      </c>
      <c r="B168" s="28">
        <v>20454</v>
      </c>
      <c r="C168" s="218">
        <v>3</v>
      </c>
      <c r="D168" s="43">
        <v>0.12</v>
      </c>
      <c r="E168" s="44"/>
      <c r="F168" s="44"/>
      <c r="G168" s="53">
        <v>0.41</v>
      </c>
      <c r="H168" s="44"/>
      <c r="I168" s="58"/>
      <c r="J168" s="44"/>
      <c r="K168" s="2"/>
      <c r="L168" s="116">
        <f t="shared" si="7"/>
        <v>0.12</v>
      </c>
      <c r="M168" s="116" t="str">
        <f t="shared" si="11"/>
        <v/>
      </c>
      <c r="N168" s="116" t="str">
        <f t="shared" si="12"/>
        <v/>
      </c>
      <c r="O168" s="116">
        <f t="shared" si="8"/>
        <v>0.41</v>
      </c>
      <c r="P168" s="116" t="str">
        <f t="shared" si="9"/>
        <v/>
      </c>
      <c r="Q168" s="116" t="str">
        <f t="shared" si="10"/>
        <v/>
      </c>
    </row>
    <row r="169" spans="1:18" ht="27" customHeight="1" x14ac:dyDescent="0.2">
      <c r="A169" s="238" t="s">
        <v>1279</v>
      </c>
      <c r="B169" s="28">
        <v>20455</v>
      </c>
      <c r="C169" s="218">
        <v>4</v>
      </c>
      <c r="D169" s="43">
        <v>0.13</v>
      </c>
      <c r="E169" s="43">
        <v>7.0000000000000007E-2</v>
      </c>
      <c r="F169" s="44"/>
      <c r="G169" s="53">
        <v>0.41</v>
      </c>
      <c r="H169" s="44"/>
      <c r="I169" s="58"/>
      <c r="J169" s="44"/>
      <c r="K169" s="2"/>
      <c r="L169" s="116">
        <f t="shared" si="7"/>
        <v>0.13</v>
      </c>
      <c r="M169" s="116">
        <f t="shared" si="11"/>
        <v>7.0000000000000007E-2</v>
      </c>
      <c r="N169" s="116" t="str">
        <f t="shared" si="12"/>
        <v/>
      </c>
      <c r="O169" s="116">
        <f t="shared" si="8"/>
        <v>0.41</v>
      </c>
      <c r="P169" s="116" t="str">
        <f t="shared" si="9"/>
        <v/>
      </c>
      <c r="Q169" s="116" t="str">
        <f t="shared" si="10"/>
        <v/>
      </c>
    </row>
    <row r="170" spans="1:18" ht="27" customHeight="1" x14ac:dyDescent="0.2">
      <c r="A170" s="238" t="s">
        <v>1280</v>
      </c>
      <c r="B170" s="28">
        <v>20456</v>
      </c>
      <c r="C170" s="218">
        <v>4</v>
      </c>
      <c r="D170" s="43">
        <v>6.9000000000000006E-2</v>
      </c>
      <c r="E170" s="44"/>
      <c r="F170" s="44"/>
      <c r="G170" s="44"/>
      <c r="H170" s="44"/>
      <c r="I170" s="58"/>
      <c r="J170" s="44"/>
      <c r="K170" s="2"/>
      <c r="L170" s="116">
        <f t="shared" si="7"/>
        <v>6.9000000000000006E-2</v>
      </c>
      <c r="M170" s="116" t="str">
        <f t="shared" si="11"/>
        <v/>
      </c>
      <c r="N170" s="116" t="str">
        <f t="shared" si="12"/>
        <v/>
      </c>
      <c r="O170" s="116" t="str">
        <f t="shared" si="8"/>
        <v/>
      </c>
      <c r="P170" s="116" t="str">
        <f t="shared" si="9"/>
        <v/>
      </c>
      <c r="Q170" s="116" t="str">
        <f t="shared" si="10"/>
        <v/>
      </c>
    </row>
    <row r="171" spans="1:18" ht="27" customHeight="1" x14ac:dyDescent="0.2">
      <c r="A171" s="238" t="s">
        <v>1281</v>
      </c>
      <c r="B171" s="28">
        <v>20457</v>
      </c>
      <c r="C171" s="218" t="s">
        <v>20</v>
      </c>
      <c r="D171" s="43">
        <v>0.123</v>
      </c>
      <c r="E171" s="43">
        <v>6.8000000000000005E-2</v>
      </c>
      <c r="F171" s="44"/>
      <c r="G171" s="53">
        <v>1.81</v>
      </c>
      <c r="H171" s="44"/>
      <c r="I171" s="58"/>
      <c r="J171" s="44"/>
      <c r="K171" s="2"/>
      <c r="L171" s="116">
        <f t="shared" si="7"/>
        <v>0.123</v>
      </c>
      <c r="M171" s="116">
        <f t="shared" si="11"/>
        <v>6.8000000000000005E-2</v>
      </c>
      <c r="N171" s="116" t="str">
        <f t="shared" si="12"/>
        <v/>
      </c>
      <c r="O171" s="116">
        <f t="shared" si="8"/>
        <v>1.81</v>
      </c>
      <c r="P171" s="116" t="str">
        <f t="shared" si="9"/>
        <v/>
      </c>
      <c r="Q171" s="116" t="str">
        <f t="shared" si="10"/>
        <v/>
      </c>
    </row>
    <row r="172" spans="1:18" ht="27" customHeight="1" x14ac:dyDescent="0.2">
      <c r="A172" s="238" t="s">
        <v>1282</v>
      </c>
      <c r="B172" s="28">
        <v>20458</v>
      </c>
      <c r="C172" s="218" t="s">
        <v>20</v>
      </c>
      <c r="D172" s="43">
        <v>0.188</v>
      </c>
      <c r="E172" s="43">
        <v>0.11</v>
      </c>
      <c r="F172" s="44"/>
      <c r="G172" s="53">
        <v>2.0299999999999998</v>
      </c>
      <c r="H172" s="44"/>
      <c r="I172" s="56"/>
      <c r="J172" s="44"/>
      <c r="K172" s="2"/>
      <c r="L172" s="116">
        <f t="shared" si="7"/>
        <v>0.188</v>
      </c>
      <c r="M172" s="116">
        <f t="shared" si="11"/>
        <v>0.11</v>
      </c>
      <c r="N172" s="116" t="str">
        <f t="shared" si="12"/>
        <v/>
      </c>
      <c r="O172" s="116">
        <f t="shared" si="8"/>
        <v>2.0299999999999998</v>
      </c>
      <c r="P172" s="116" t="str">
        <f t="shared" si="9"/>
        <v/>
      </c>
      <c r="Q172" s="116" t="str">
        <f t="shared" si="10"/>
        <v/>
      </c>
      <c r="R172" s="116"/>
    </row>
    <row r="173" spans="1:18" ht="27" customHeight="1" x14ac:dyDescent="0.2">
      <c r="A173" s="238" t="s">
        <v>1283</v>
      </c>
      <c r="B173" s="28">
        <v>20459</v>
      </c>
      <c r="C173" s="218" t="s">
        <v>20</v>
      </c>
      <c r="D173" s="43">
        <v>0.18</v>
      </c>
      <c r="E173" s="43">
        <v>0.124</v>
      </c>
      <c r="F173" s="44"/>
      <c r="G173" s="53">
        <v>16.05</v>
      </c>
      <c r="H173" s="44"/>
      <c r="I173" s="56"/>
      <c r="J173" s="44"/>
      <c r="K173" s="2"/>
      <c r="L173" s="116">
        <f t="shared" si="7"/>
        <v>0.18</v>
      </c>
      <c r="M173" s="116">
        <f t="shared" si="11"/>
        <v>0.124</v>
      </c>
      <c r="N173" s="116" t="str">
        <f t="shared" si="12"/>
        <v/>
      </c>
      <c r="O173" s="116">
        <f t="shared" si="8"/>
        <v>16.05</v>
      </c>
      <c r="P173" s="116" t="str">
        <f t="shared" si="9"/>
        <v/>
      </c>
      <c r="Q173" s="116" t="str">
        <f t="shared" si="10"/>
        <v/>
      </c>
      <c r="R173" s="116"/>
    </row>
    <row r="174" spans="1:18" ht="27" customHeight="1" x14ac:dyDescent="0.2">
      <c r="A174" s="238" t="s">
        <v>1284</v>
      </c>
      <c r="B174" s="28">
        <v>20460</v>
      </c>
      <c r="C174" s="218">
        <v>0</v>
      </c>
      <c r="D174" s="51">
        <v>0.67700000000000005</v>
      </c>
      <c r="E174" s="48">
        <v>8.7999999999999995E-2</v>
      </c>
      <c r="F174" s="57">
        <v>6.9000000000000006E-2</v>
      </c>
      <c r="G174" s="53">
        <v>0.25</v>
      </c>
      <c r="H174" s="44"/>
      <c r="I174" s="56"/>
      <c r="J174" s="44"/>
      <c r="K174" s="2"/>
      <c r="L174" s="116">
        <f t="shared" si="7"/>
        <v>0.67700000000000005</v>
      </c>
      <c r="M174" s="116">
        <f t="shared" si="11"/>
        <v>8.7999999999999995E-2</v>
      </c>
      <c r="N174" s="116">
        <f t="shared" si="12"/>
        <v>6.9000000000000006E-2</v>
      </c>
      <c r="O174" s="116">
        <f t="shared" si="8"/>
        <v>0.25</v>
      </c>
      <c r="P174" s="116" t="str">
        <f t="shared" si="9"/>
        <v/>
      </c>
      <c r="Q174" s="116" t="str">
        <f t="shared" si="10"/>
        <v/>
      </c>
      <c r="R174" s="116"/>
    </row>
    <row r="175" spans="1:18" ht="27" customHeight="1" x14ac:dyDescent="0.2">
      <c r="A175" s="238" t="s">
        <v>1285</v>
      </c>
      <c r="B175" s="28">
        <v>20461</v>
      </c>
      <c r="C175" s="218">
        <v>0</v>
      </c>
      <c r="D175" s="51">
        <v>0.68899999999999995</v>
      </c>
      <c r="E175" s="48">
        <v>8.8999999999999996E-2</v>
      </c>
      <c r="F175" s="57">
        <v>6.9000000000000006E-2</v>
      </c>
      <c r="G175" s="53">
        <v>0.41</v>
      </c>
      <c r="H175" s="44"/>
      <c r="I175" s="56"/>
      <c r="J175" s="44"/>
      <c r="K175" s="2"/>
      <c r="L175" s="116">
        <f t="shared" si="7"/>
        <v>0.68899999999999995</v>
      </c>
      <c r="M175" s="116">
        <f t="shared" si="11"/>
        <v>8.8999999999999996E-2</v>
      </c>
      <c r="N175" s="116">
        <f t="shared" si="12"/>
        <v>6.9000000000000006E-2</v>
      </c>
      <c r="O175" s="116">
        <f t="shared" si="8"/>
        <v>0.41</v>
      </c>
      <c r="P175" s="116" t="str">
        <f t="shared" si="9"/>
        <v/>
      </c>
      <c r="Q175" s="116" t="str">
        <f t="shared" si="10"/>
        <v/>
      </c>
      <c r="R175" s="116"/>
    </row>
    <row r="176" spans="1:18" ht="27" customHeight="1" x14ac:dyDescent="0.2">
      <c r="A176" s="238" t="s">
        <v>1286</v>
      </c>
      <c r="B176" s="28">
        <v>20462</v>
      </c>
      <c r="C176" s="218">
        <v>0</v>
      </c>
      <c r="D176" s="51">
        <v>0.503</v>
      </c>
      <c r="E176" s="48">
        <v>7.9000000000000001E-2</v>
      </c>
      <c r="F176" s="57">
        <v>6.7000000000000004E-2</v>
      </c>
      <c r="G176" s="53">
        <v>0.57999999999999996</v>
      </c>
      <c r="H176" s="53">
        <v>0.15</v>
      </c>
      <c r="I176" s="66">
        <v>0.34</v>
      </c>
      <c r="J176" s="43">
        <v>7.0000000000000001E-3</v>
      </c>
      <c r="K176" s="2"/>
      <c r="L176" s="116">
        <f t="shared" si="7"/>
        <v>0.503</v>
      </c>
      <c r="M176" s="116">
        <f t="shared" si="11"/>
        <v>7.9000000000000001E-2</v>
      </c>
      <c r="N176" s="116">
        <f t="shared" si="12"/>
        <v>6.7000000000000004E-2</v>
      </c>
      <c r="O176" s="116">
        <f t="shared" si="8"/>
        <v>0.57999999999999996</v>
      </c>
      <c r="P176" s="116">
        <f t="shared" si="9"/>
        <v>0.15</v>
      </c>
      <c r="Q176" s="116">
        <f t="shared" si="10"/>
        <v>0.34</v>
      </c>
      <c r="R176" s="116"/>
    </row>
    <row r="177" spans="1:18" ht="27" customHeight="1" x14ac:dyDescent="0.2">
      <c r="A177" s="238" t="s">
        <v>1287</v>
      </c>
      <c r="B177" s="28">
        <v>20463</v>
      </c>
      <c r="C177" s="218">
        <v>0</v>
      </c>
      <c r="D177" s="51">
        <v>0.65300000000000002</v>
      </c>
      <c r="E177" s="48">
        <v>0.11700000000000001</v>
      </c>
      <c r="F177" s="57">
        <v>0.106</v>
      </c>
      <c r="G177" s="53">
        <v>0.72</v>
      </c>
      <c r="H177" s="53">
        <v>0.26</v>
      </c>
      <c r="I177" s="66">
        <v>0.53</v>
      </c>
      <c r="J177" s="43">
        <v>8.0000000000000002E-3</v>
      </c>
      <c r="K177" s="2"/>
      <c r="L177" s="116">
        <f t="shared" si="7"/>
        <v>0.65300000000000002</v>
      </c>
      <c r="M177" s="116">
        <f t="shared" si="11"/>
        <v>0.11700000000000001</v>
      </c>
      <c r="N177" s="116">
        <f t="shared" si="12"/>
        <v>0.106</v>
      </c>
      <c r="O177" s="116">
        <f t="shared" si="8"/>
        <v>0.72</v>
      </c>
      <c r="P177" s="116">
        <f t="shared" si="9"/>
        <v>0.26</v>
      </c>
      <c r="Q177" s="116">
        <f t="shared" si="10"/>
        <v>0.53</v>
      </c>
      <c r="R177" s="116"/>
    </row>
    <row r="178" spans="1:18" ht="27.75" customHeight="1" x14ac:dyDescent="0.2">
      <c r="A178" s="238" t="s">
        <v>1288</v>
      </c>
      <c r="B178" s="28">
        <v>20464</v>
      </c>
      <c r="C178" s="218">
        <v>0</v>
      </c>
      <c r="D178" s="51">
        <v>0.6</v>
      </c>
      <c r="E178" s="48">
        <v>0.128</v>
      </c>
      <c r="F178" s="57">
        <v>0.123</v>
      </c>
      <c r="G178" s="53">
        <v>8.3800000000000008</v>
      </c>
      <c r="H178" s="53">
        <v>0.26</v>
      </c>
      <c r="I178" s="66">
        <v>0.63</v>
      </c>
      <c r="J178" s="43">
        <v>7.0000000000000001E-3</v>
      </c>
      <c r="L178" s="116">
        <f t="shared" si="7"/>
        <v>0.6</v>
      </c>
      <c r="M178" s="116">
        <f t="shared" si="11"/>
        <v>0.128</v>
      </c>
      <c r="N178" s="116">
        <f t="shared" si="12"/>
        <v>0.123</v>
      </c>
      <c r="O178" s="116">
        <f t="shared" si="8"/>
        <v>8.3800000000000008</v>
      </c>
      <c r="P178" s="116">
        <f t="shared" si="9"/>
        <v>0.26</v>
      </c>
      <c r="Q178" s="116">
        <f t="shared" si="10"/>
        <v>0.63</v>
      </c>
    </row>
    <row r="179" spans="1:18" ht="27.75" customHeight="1" x14ac:dyDescent="0.2">
      <c r="A179" s="239" t="s">
        <v>1289</v>
      </c>
      <c r="B179" s="28">
        <v>20465</v>
      </c>
      <c r="C179" s="218">
        <v>8</v>
      </c>
      <c r="D179" s="43">
        <v>0.14499999999999999</v>
      </c>
      <c r="E179" s="44"/>
      <c r="F179" s="44"/>
      <c r="G179" s="44"/>
      <c r="H179" s="44"/>
      <c r="I179" s="59"/>
      <c r="J179" s="44"/>
      <c r="L179" s="116">
        <f t="shared" si="7"/>
        <v>0.14499999999999999</v>
      </c>
      <c r="M179" s="116" t="str">
        <f t="shared" si="11"/>
        <v/>
      </c>
      <c r="N179" s="116" t="str">
        <f t="shared" si="12"/>
        <v/>
      </c>
      <c r="O179" s="116" t="str">
        <f t="shared" si="8"/>
        <v/>
      </c>
      <c r="P179" s="116" t="str">
        <f t="shared" si="9"/>
        <v/>
      </c>
      <c r="Q179" s="116" t="str">
        <f t="shared" si="10"/>
        <v/>
      </c>
    </row>
    <row r="180" spans="1:18" ht="27.75" customHeight="1" x14ac:dyDescent="0.2">
      <c r="A180" s="239" t="s">
        <v>1290</v>
      </c>
      <c r="B180" s="28">
        <v>20466</v>
      </c>
      <c r="C180" s="218">
        <v>1</v>
      </c>
      <c r="D180" s="43">
        <v>0.16300000000000001</v>
      </c>
      <c r="E180" s="44"/>
      <c r="F180" s="44"/>
      <c r="G180" s="44"/>
      <c r="H180" s="44"/>
      <c r="I180" s="59"/>
      <c r="J180" s="44"/>
      <c r="L180" s="116">
        <f t="shared" si="7"/>
        <v>0.16300000000000001</v>
      </c>
      <c r="M180" s="116" t="str">
        <f t="shared" si="11"/>
        <v/>
      </c>
      <c r="N180" s="116" t="str">
        <f t="shared" si="12"/>
        <v/>
      </c>
      <c r="O180" s="116" t="str">
        <f t="shared" si="8"/>
        <v/>
      </c>
      <c r="P180" s="116" t="str">
        <f t="shared" si="9"/>
        <v/>
      </c>
      <c r="Q180" s="116" t="str">
        <f t="shared" si="10"/>
        <v/>
      </c>
    </row>
    <row r="181" spans="1:18" ht="27.75" customHeight="1" x14ac:dyDescent="0.2">
      <c r="A181" s="239" t="s">
        <v>1291</v>
      </c>
      <c r="B181" s="28">
        <v>20467</v>
      </c>
      <c r="C181" s="218">
        <v>1</v>
      </c>
      <c r="D181" s="43">
        <v>0.20599999999999999</v>
      </c>
      <c r="E181" s="44"/>
      <c r="F181" s="44"/>
      <c r="G181" s="44"/>
      <c r="H181" s="44"/>
      <c r="I181" s="58"/>
      <c r="J181" s="44"/>
      <c r="L181" s="116">
        <f t="shared" si="7"/>
        <v>0.20599999999999999</v>
      </c>
      <c r="M181" s="116" t="str">
        <f t="shared" si="11"/>
        <v/>
      </c>
      <c r="N181" s="116" t="str">
        <f t="shared" si="12"/>
        <v/>
      </c>
      <c r="O181" s="116" t="str">
        <f t="shared" si="8"/>
        <v/>
      </c>
      <c r="P181" s="116" t="str">
        <f t="shared" si="9"/>
        <v/>
      </c>
      <c r="Q181" s="116" t="str">
        <f t="shared" si="10"/>
        <v/>
      </c>
    </row>
    <row r="182" spans="1:18" ht="27.75" customHeight="1" x14ac:dyDescent="0.2">
      <c r="A182" s="239" t="s">
        <v>1292</v>
      </c>
      <c r="B182" s="28">
        <v>20468</v>
      </c>
      <c r="C182" s="218">
        <v>1</v>
      </c>
      <c r="D182" s="43">
        <v>0.128</v>
      </c>
      <c r="E182" s="44"/>
      <c r="F182" s="44"/>
      <c r="G182" s="44"/>
      <c r="H182" s="44"/>
      <c r="I182" s="58"/>
      <c r="J182" s="44"/>
      <c r="L182" s="116">
        <f t="shared" si="7"/>
        <v>0.128</v>
      </c>
      <c r="M182" s="116" t="str">
        <f t="shared" si="11"/>
        <v/>
      </c>
      <c r="N182" s="116" t="str">
        <f t="shared" si="12"/>
        <v/>
      </c>
      <c r="O182" s="116" t="str">
        <f t="shared" si="8"/>
        <v/>
      </c>
      <c r="P182" s="116" t="str">
        <f t="shared" si="9"/>
        <v/>
      </c>
      <c r="Q182" s="116" t="str">
        <f t="shared" si="10"/>
        <v/>
      </c>
    </row>
    <row r="183" spans="1:18" ht="27.75" customHeight="1" x14ac:dyDescent="0.2">
      <c r="A183" s="238" t="s">
        <v>1293</v>
      </c>
      <c r="B183" s="28">
        <v>20469</v>
      </c>
      <c r="C183" s="218">
        <v>0</v>
      </c>
      <c r="D183" s="64">
        <v>1.649</v>
      </c>
      <c r="E183" s="50">
        <v>0.13</v>
      </c>
      <c r="F183" s="57">
        <v>0.11</v>
      </c>
      <c r="G183" s="44"/>
      <c r="H183" s="44"/>
      <c r="I183" s="58"/>
      <c r="J183" s="44"/>
      <c r="L183" s="116">
        <f t="shared" si="7"/>
        <v>1.649</v>
      </c>
      <c r="M183" s="116">
        <f t="shared" si="11"/>
        <v>0.13</v>
      </c>
      <c r="N183" s="116">
        <f t="shared" si="12"/>
        <v>0.11</v>
      </c>
      <c r="O183" s="116" t="str">
        <f t="shared" si="8"/>
        <v/>
      </c>
      <c r="P183" s="116" t="str">
        <f t="shared" si="9"/>
        <v/>
      </c>
      <c r="Q183" s="116" t="str">
        <f t="shared" si="10"/>
        <v/>
      </c>
    </row>
    <row r="184" spans="1:18" ht="27.75" customHeight="1" x14ac:dyDescent="0.2">
      <c r="A184" s="238" t="s">
        <v>1294</v>
      </c>
      <c r="B184" s="28">
        <v>20470</v>
      </c>
      <c r="C184" s="218" t="s">
        <v>1123</v>
      </c>
      <c r="D184" s="43">
        <v>-5.5E-2</v>
      </c>
      <c r="E184" s="44"/>
      <c r="F184" s="44"/>
      <c r="G184" s="53">
        <v>0</v>
      </c>
      <c r="H184" s="44"/>
      <c r="I184" s="58"/>
      <c r="J184" s="44"/>
      <c r="L184" s="116">
        <f t="shared" si="7"/>
        <v>-5.5E-2</v>
      </c>
      <c r="M184" s="116" t="str">
        <f t="shared" si="11"/>
        <v/>
      </c>
      <c r="N184" s="116" t="str">
        <f t="shared" si="12"/>
        <v/>
      </c>
      <c r="O184" s="116">
        <f t="shared" si="8"/>
        <v>0</v>
      </c>
      <c r="P184" s="116" t="str">
        <f t="shared" si="9"/>
        <v/>
      </c>
      <c r="Q184" s="116" t="str">
        <f t="shared" si="10"/>
        <v/>
      </c>
    </row>
    <row r="185" spans="1:18" ht="27.75" customHeight="1" x14ac:dyDescent="0.2">
      <c r="A185" s="238" t="s">
        <v>1295</v>
      </c>
      <c r="B185" s="28">
        <v>20471</v>
      </c>
      <c r="C185" s="218">
        <v>8</v>
      </c>
      <c r="D185" s="43">
        <v>-5.8000000000000003E-2</v>
      </c>
      <c r="E185" s="44"/>
      <c r="F185" s="44"/>
      <c r="G185" s="53">
        <v>0</v>
      </c>
      <c r="H185" s="44"/>
      <c r="I185" s="58"/>
      <c r="J185" s="44"/>
      <c r="L185" s="116">
        <f t="shared" si="7"/>
        <v>-5.8000000000000003E-2</v>
      </c>
      <c r="M185" s="116" t="str">
        <f t="shared" si="11"/>
        <v/>
      </c>
      <c r="N185" s="116" t="str">
        <f t="shared" si="12"/>
        <v/>
      </c>
      <c r="O185" s="116">
        <f t="shared" si="8"/>
        <v>0</v>
      </c>
      <c r="P185" s="116" t="str">
        <f t="shared" si="9"/>
        <v/>
      </c>
      <c r="Q185" s="116" t="str">
        <f t="shared" si="10"/>
        <v/>
      </c>
    </row>
    <row r="186" spans="1:18" ht="27.75" customHeight="1" x14ac:dyDescent="0.2">
      <c r="A186" s="238" t="s">
        <v>1296</v>
      </c>
      <c r="B186" s="28">
        <v>20472</v>
      </c>
      <c r="C186" s="218">
        <v>0</v>
      </c>
      <c r="D186" s="43">
        <v>-5.5E-2</v>
      </c>
      <c r="E186" s="44"/>
      <c r="F186" s="44"/>
      <c r="G186" s="53">
        <v>0</v>
      </c>
      <c r="H186" s="44"/>
      <c r="I186" s="58"/>
      <c r="J186" s="43">
        <v>1.2E-2</v>
      </c>
      <c r="L186" s="116">
        <f t="shared" ref="L186:L191" si="13">IF(D186&lt;&gt;"",ROUND(D186,3),"")</f>
        <v>-5.5E-2</v>
      </c>
      <c r="M186" s="116" t="str">
        <f t="shared" si="11"/>
        <v/>
      </c>
      <c r="N186" s="116" t="str">
        <f t="shared" si="12"/>
        <v/>
      </c>
      <c r="O186" s="116">
        <f t="shared" ref="O186:O191" si="14">IF(G186&lt;&gt;"",ROUND(G186,2),"")</f>
        <v>0</v>
      </c>
      <c r="P186" s="116" t="str">
        <f t="shared" ref="P186:P191" si="15">IF(H186&lt;&gt;"",ROUND(H186,2),"")</f>
        <v/>
      </c>
      <c r="Q186" s="116" t="str">
        <f t="shared" ref="Q186:Q191" si="16">IF(I186&lt;&gt;"",ROUND(I186,3),"")</f>
        <v/>
      </c>
    </row>
    <row r="187" spans="1:18" ht="27.75" customHeight="1" x14ac:dyDescent="0.2">
      <c r="A187" s="238" t="s">
        <v>1297</v>
      </c>
      <c r="B187" s="28">
        <v>20473</v>
      </c>
      <c r="C187" s="218">
        <v>0</v>
      </c>
      <c r="D187" s="51">
        <v>-0.67300000000000004</v>
      </c>
      <c r="E187" s="48">
        <v>-2.8000000000000001E-2</v>
      </c>
      <c r="F187" s="57">
        <v>-7.0000000000000001E-3</v>
      </c>
      <c r="G187" s="53">
        <v>0</v>
      </c>
      <c r="H187" s="44"/>
      <c r="I187" s="58"/>
      <c r="J187" s="43">
        <v>1.2E-2</v>
      </c>
      <c r="L187" s="116">
        <f t="shared" si="13"/>
        <v>-0.67300000000000004</v>
      </c>
      <c r="M187" s="116">
        <f t="shared" si="11"/>
        <v>-2.8000000000000001E-2</v>
      </c>
      <c r="N187" s="116">
        <f t="shared" si="12"/>
        <v>-7.0000000000000001E-3</v>
      </c>
      <c r="O187" s="116">
        <f t="shared" si="14"/>
        <v>0</v>
      </c>
      <c r="P187" s="116" t="str">
        <f t="shared" si="15"/>
        <v/>
      </c>
      <c r="Q187" s="116" t="str">
        <f t="shared" si="16"/>
        <v/>
      </c>
    </row>
    <row r="188" spans="1:18" ht="27.75" customHeight="1" x14ac:dyDescent="0.2">
      <c r="A188" s="238" t="s">
        <v>1298</v>
      </c>
      <c r="B188" s="28">
        <v>20474</v>
      </c>
      <c r="C188" s="218">
        <v>0</v>
      </c>
      <c r="D188" s="43">
        <v>-5.8000000000000003E-2</v>
      </c>
      <c r="E188" s="44"/>
      <c r="F188" s="44"/>
      <c r="G188" s="53">
        <v>0</v>
      </c>
      <c r="H188" s="44"/>
      <c r="I188" s="58"/>
      <c r="J188" s="43">
        <v>1.2E-2</v>
      </c>
      <c r="L188" s="116">
        <f t="shared" si="13"/>
        <v>-5.8000000000000003E-2</v>
      </c>
      <c r="M188" s="116" t="str">
        <f t="shared" si="11"/>
        <v/>
      </c>
      <c r="N188" s="116" t="str">
        <f t="shared" si="12"/>
        <v/>
      </c>
      <c r="O188" s="116">
        <f t="shared" si="14"/>
        <v>0</v>
      </c>
      <c r="P188" s="116" t="str">
        <f t="shared" si="15"/>
        <v/>
      </c>
      <c r="Q188" s="116" t="str">
        <f t="shared" si="16"/>
        <v/>
      </c>
    </row>
    <row r="189" spans="1:18" ht="27.75" customHeight="1" x14ac:dyDescent="0.2">
      <c r="A189" s="238" t="s">
        <v>1299</v>
      </c>
      <c r="B189" s="28">
        <v>20475</v>
      </c>
      <c r="C189" s="218">
        <v>0</v>
      </c>
      <c r="D189" s="51">
        <v>-0.72799999999999998</v>
      </c>
      <c r="E189" s="48">
        <v>-2.8000000000000001E-2</v>
      </c>
      <c r="F189" s="57">
        <v>-8.0000000000000002E-3</v>
      </c>
      <c r="G189" s="53">
        <v>0</v>
      </c>
      <c r="H189" s="44"/>
      <c r="I189" s="58"/>
      <c r="J189" s="43">
        <v>1.2E-2</v>
      </c>
      <c r="L189" s="116">
        <f t="shared" si="13"/>
        <v>-0.72799999999999998</v>
      </c>
      <c r="M189" s="116">
        <f t="shared" si="11"/>
        <v>-2.8000000000000001E-2</v>
      </c>
      <c r="N189" s="116">
        <f t="shared" si="12"/>
        <v>-8.0000000000000002E-3</v>
      </c>
      <c r="O189" s="116">
        <f t="shared" si="14"/>
        <v>0</v>
      </c>
      <c r="P189" s="116" t="str">
        <f t="shared" si="15"/>
        <v/>
      </c>
      <c r="Q189" s="116" t="str">
        <f t="shared" si="16"/>
        <v/>
      </c>
    </row>
    <row r="190" spans="1:18" ht="27.75" customHeight="1" x14ac:dyDescent="0.2">
      <c r="A190" s="238" t="s">
        <v>1300</v>
      </c>
      <c r="B190" s="28">
        <v>20476</v>
      </c>
      <c r="C190" s="218">
        <v>0</v>
      </c>
      <c r="D190" s="43">
        <v>-6.7000000000000004E-2</v>
      </c>
      <c r="E190" s="44"/>
      <c r="F190" s="44"/>
      <c r="G190" s="53">
        <v>7.34</v>
      </c>
      <c r="H190" s="44"/>
      <c r="I190" s="58"/>
      <c r="J190" s="43">
        <v>1.6E-2</v>
      </c>
      <c r="L190" s="116">
        <f t="shared" si="13"/>
        <v>-6.7000000000000004E-2</v>
      </c>
      <c r="M190" s="116" t="str">
        <f t="shared" si="11"/>
        <v/>
      </c>
      <c r="N190" s="116" t="str">
        <f t="shared" si="12"/>
        <v/>
      </c>
      <c r="O190" s="116">
        <f t="shared" si="14"/>
        <v>7.34</v>
      </c>
      <c r="P190" s="116" t="str">
        <f t="shared" si="15"/>
        <v/>
      </c>
      <c r="Q190" s="116" t="str">
        <f t="shared" si="16"/>
        <v/>
      </c>
    </row>
    <row r="191" spans="1:18" ht="27.75" customHeight="1" x14ac:dyDescent="0.2">
      <c r="A191" s="238" t="s">
        <v>1301</v>
      </c>
      <c r="B191" s="28">
        <v>20477</v>
      </c>
      <c r="C191" s="218">
        <v>0</v>
      </c>
      <c r="D191" s="51">
        <v>-0.91800000000000004</v>
      </c>
      <c r="E191" s="48">
        <v>-2.1999999999999999E-2</v>
      </c>
      <c r="F191" s="57">
        <v>-8.0000000000000002E-3</v>
      </c>
      <c r="G191" s="53">
        <v>7.34</v>
      </c>
      <c r="H191" s="44"/>
      <c r="I191" s="26"/>
      <c r="J191" s="43">
        <v>1.6E-2</v>
      </c>
      <c r="L191" s="116">
        <f t="shared" si="13"/>
        <v>-0.91800000000000004</v>
      </c>
      <c r="M191" s="116">
        <f t="shared" si="11"/>
        <v>-2.1999999999999999E-2</v>
      </c>
      <c r="N191" s="116">
        <f t="shared" si="12"/>
        <v>-8.0000000000000002E-3</v>
      </c>
      <c r="O191" s="116">
        <f t="shared" si="14"/>
        <v>7.34</v>
      </c>
      <c r="P191" s="116" t="str">
        <f t="shared" si="15"/>
        <v/>
      </c>
      <c r="Q191" s="116" t="str">
        <f t="shared" si="16"/>
        <v/>
      </c>
    </row>
  </sheetData>
  <customSheetViews>
    <customSheetView guid="{5032A364-B81A-48DA-88DA-AB3B86B47EE9}" scale="70" fitToPage="1">
      <selection activeCell="D11" sqref="D11"/>
      <pageMargins left="0.39370078740157483" right="0.35433070866141736" top="0.9055118110236221" bottom="0.74803149606299213" header="0.51181102362204722" footer="0.51181102362204722"/>
      <pageSetup paperSize="9" scale="44" fitToHeight="0" orientation="portrait" r:id="rId1"/>
      <headerFooter differentFirst="1" scaleWithDoc="0">
        <oddFooter>&amp;C&amp;P of &amp;N</oddFooter>
        <firstHeader>&amp;L
Annex 4 - Charges applied to LDNOs with HV/LV end users</firstHeader>
        <firstFooter>&amp;C&amp;P of &amp;N</firstFooter>
      </headerFooter>
    </customSheetView>
  </customSheetViews>
  <mergeCells count="16">
    <mergeCell ref="H9:J9"/>
    <mergeCell ref="F8:G8"/>
    <mergeCell ref="F9:G9"/>
    <mergeCell ref="F10:G10"/>
    <mergeCell ref="F11:G11"/>
    <mergeCell ref="H11:J11"/>
    <mergeCell ref="F6:G6"/>
    <mergeCell ref="F7:G7"/>
    <mergeCell ref="B10:D10"/>
    <mergeCell ref="A4:D4"/>
    <mergeCell ref="B8:D8"/>
    <mergeCell ref="B1:D1"/>
    <mergeCell ref="F1:H1"/>
    <mergeCell ref="A2:J2"/>
    <mergeCell ref="F4:J4"/>
    <mergeCell ref="F5:G5"/>
  </mergeCells>
  <phoneticPr fontId="5" type="noConversion"/>
  <hyperlinks>
    <hyperlink ref="A1" location="Overview!A1" display="Back to Overview"/>
  </hyperlinks>
  <pageMargins left="0.39370078740157483" right="0.35433070866141736" top="0.86614173228346458" bottom="0.74803149606299213" header="0.27559055118110237" footer="0.62992125984251968"/>
  <pageSetup paperSize="9" scale="67" fitToHeight="0" orientation="landscape" r:id="rId2"/>
  <headerFooter scaleWithDoc="0">
    <oddHeader>&amp;L&amp;"Arial,Bold"Annex 4 &amp;"Arial,Regular"- Charges applied to LDNOs with HV/LV end users</oddHeader>
    <oddFooter>&amp;L&amp;8Note: Where a tariff only has a p/kWh unit rate in Unit Charge 1 then this unit rate applies at all times.</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533"/>
  <sheetViews>
    <sheetView view="pageBreakPreview" zoomScaleNormal="70" zoomScaleSheetLayoutView="100" workbookViewId="0">
      <selection activeCell="F7" sqref="F7"/>
    </sheetView>
  </sheetViews>
  <sheetFormatPr defaultRowHeight="12.75" x14ac:dyDescent="0.2"/>
  <cols>
    <col min="1" max="1" width="34.28515625" bestFit="1" customWidth="1"/>
    <col min="2" max="6" width="24" customWidth="1"/>
    <col min="9" max="9" width="14.5703125" customWidth="1"/>
  </cols>
  <sheetData>
    <row r="1" spans="1:9" s="2" customFormat="1" ht="27.75" customHeight="1" x14ac:dyDescent="0.2">
      <c r="A1" s="16" t="s">
        <v>40</v>
      </c>
      <c r="B1" s="3"/>
      <c r="D1" s="3"/>
      <c r="E1" s="3"/>
      <c r="F1" s="3"/>
      <c r="G1" s="10"/>
      <c r="H1" s="4"/>
      <c r="I1" s="4"/>
    </row>
    <row r="2" spans="1:9" s="2" customFormat="1" ht="33.75" customHeight="1" x14ac:dyDescent="0.2">
      <c r="A2" s="314" t="s">
        <v>1119</v>
      </c>
      <c r="B2" s="314"/>
      <c r="C2" s="314"/>
      <c r="D2" s="314"/>
      <c r="E2" s="314"/>
      <c r="F2" s="3"/>
      <c r="G2" s="10"/>
      <c r="H2" s="4"/>
      <c r="I2" s="4"/>
    </row>
    <row r="3" spans="1:9" ht="47.25" customHeight="1" x14ac:dyDescent="0.2">
      <c r="A3" s="258" t="str">
        <f>Overview!B4&amp; " - Illustrative LLFs for year beginning "&amp;TEXT(DATE(YEAR(Overview!D4),MONTH(Overview!D4),DAY(Overview!D4)),"D MMMM YYYY")</f>
        <v>Western Power Distribution (South West) plc - Illustrative LLFs for year beginning 1 April 2018</v>
      </c>
      <c r="B3" s="258"/>
      <c r="C3" s="258"/>
      <c r="D3" s="258"/>
      <c r="E3" s="258"/>
    </row>
    <row r="4" spans="1:9" ht="19.5" customHeight="1" x14ac:dyDescent="0.2">
      <c r="A4" s="318" t="s">
        <v>33</v>
      </c>
      <c r="B4" s="22" t="s">
        <v>25</v>
      </c>
      <c r="C4" s="22" t="s">
        <v>26</v>
      </c>
      <c r="D4" s="22" t="s">
        <v>27</v>
      </c>
      <c r="E4" s="22" t="s">
        <v>28</v>
      </c>
    </row>
    <row r="5" spans="1:9" ht="19.5" customHeight="1" x14ac:dyDescent="0.2">
      <c r="A5" s="319"/>
      <c r="B5" s="22" t="s">
        <v>392</v>
      </c>
      <c r="C5" s="22" t="s">
        <v>393</v>
      </c>
      <c r="D5" s="22" t="s">
        <v>394</v>
      </c>
      <c r="E5" s="22" t="s">
        <v>395</v>
      </c>
    </row>
    <row r="6" spans="1:9" ht="25.5" x14ac:dyDescent="0.2">
      <c r="A6" s="101" t="s">
        <v>398</v>
      </c>
      <c r="B6" s="214"/>
      <c r="C6" s="214"/>
      <c r="D6" s="211" t="s">
        <v>592</v>
      </c>
      <c r="E6" s="211" t="s">
        <v>593</v>
      </c>
    </row>
    <row r="7" spans="1:9" ht="25.5" x14ac:dyDescent="0.2">
      <c r="A7" s="101" t="s">
        <v>399</v>
      </c>
      <c r="B7" s="211" t="s">
        <v>594</v>
      </c>
      <c r="C7" s="219" t="s">
        <v>595</v>
      </c>
      <c r="D7" s="211" t="s">
        <v>592</v>
      </c>
      <c r="E7" s="211" t="s">
        <v>596</v>
      </c>
    </row>
    <row r="8" spans="1:9" ht="25.5" x14ac:dyDescent="0.2">
      <c r="A8" s="101" t="s">
        <v>36</v>
      </c>
      <c r="B8" s="214"/>
      <c r="C8" s="214"/>
      <c r="D8" s="211" t="s">
        <v>592</v>
      </c>
      <c r="E8" s="211" t="s">
        <v>593</v>
      </c>
    </row>
    <row r="9" spans="1:9" ht="25.5" customHeight="1" x14ac:dyDescent="0.2">
      <c r="A9" s="102" t="s">
        <v>34</v>
      </c>
      <c r="B9" s="315" t="s">
        <v>35</v>
      </c>
      <c r="C9" s="316"/>
      <c r="D9" s="316"/>
      <c r="E9" s="317"/>
    </row>
    <row r="10" spans="1:9" s="14" customFormat="1" x14ac:dyDescent="0.2">
      <c r="A10" s="13"/>
      <c r="B10" s="12"/>
      <c r="C10" s="12"/>
      <c r="D10" s="12"/>
      <c r="E10" s="12"/>
    </row>
    <row r="11" spans="1:9" x14ac:dyDescent="0.2">
      <c r="A11" s="231"/>
      <c r="B11" s="12"/>
      <c r="C11" s="12"/>
      <c r="D11" s="12"/>
      <c r="E11" s="12"/>
    </row>
    <row r="12" spans="1:9" ht="21.95" customHeight="1" x14ac:dyDescent="0.2">
      <c r="A12" s="306" t="s">
        <v>396</v>
      </c>
      <c r="B12" s="313"/>
      <c r="C12" s="313"/>
      <c r="D12" s="313"/>
      <c r="E12" s="313"/>
      <c r="F12" s="307"/>
    </row>
    <row r="13" spans="1:9" ht="21.95" customHeight="1" x14ac:dyDescent="0.2">
      <c r="A13" s="306" t="s">
        <v>24</v>
      </c>
      <c r="B13" s="313"/>
      <c r="C13" s="313"/>
      <c r="D13" s="313"/>
      <c r="E13" s="313"/>
      <c r="F13" s="307"/>
    </row>
    <row r="14" spans="1:9" ht="21.95" customHeight="1" x14ac:dyDescent="0.2">
      <c r="A14" s="22" t="s">
        <v>397</v>
      </c>
      <c r="B14" s="22" t="s">
        <v>25</v>
      </c>
      <c r="C14" s="22" t="s">
        <v>26</v>
      </c>
      <c r="D14" s="22" t="s">
        <v>27</v>
      </c>
      <c r="E14" s="22" t="s">
        <v>28</v>
      </c>
      <c r="F14" s="22" t="s">
        <v>29</v>
      </c>
    </row>
    <row r="15" spans="1:9" ht="51" x14ac:dyDescent="0.2">
      <c r="A15" s="1" t="s">
        <v>454</v>
      </c>
      <c r="B15" s="103">
        <v>1.0620000000000001</v>
      </c>
      <c r="C15" s="103">
        <v>1.0580000000000001</v>
      </c>
      <c r="D15" s="103">
        <v>1.056</v>
      </c>
      <c r="E15" s="103">
        <v>1.056</v>
      </c>
      <c r="F15" s="1" t="s">
        <v>657</v>
      </c>
    </row>
    <row r="16" spans="1:9" ht="29.25" customHeight="1" x14ac:dyDescent="0.2">
      <c r="A16" s="1" t="s">
        <v>455</v>
      </c>
      <c r="B16" s="103">
        <v>1.0489999999999999</v>
      </c>
      <c r="C16" s="103">
        <v>1.0469999999999999</v>
      </c>
      <c r="D16" s="103">
        <v>1.0469999999999999</v>
      </c>
      <c r="E16" s="103">
        <v>1.0469999999999999</v>
      </c>
      <c r="F16" s="1" t="s">
        <v>658</v>
      </c>
    </row>
    <row r="17" spans="1:6" x14ac:dyDescent="0.2">
      <c r="A17" s="1" t="s">
        <v>456</v>
      </c>
      <c r="B17" s="103">
        <v>1.038</v>
      </c>
      <c r="C17" s="103">
        <v>1.034</v>
      </c>
      <c r="D17" s="103">
        <v>1.0269999999999999</v>
      </c>
      <c r="E17" s="103">
        <v>1.0309999999999999</v>
      </c>
      <c r="F17" s="1" t="s">
        <v>659</v>
      </c>
    </row>
    <row r="18" spans="1:6" ht="17.25" customHeight="1" x14ac:dyDescent="0.2">
      <c r="A18" s="1" t="s">
        <v>457</v>
      </c>
      <c r="B18" s="103">
        <v>1.0209999999999999</v>
      </c>
      <c r="C18" s="103">
        <v>1.02</v>
      </c>
      <c r="D18" s="103">
        <v>1.018</v>
      </c>
      <c r="E18" s="103">
        <v>1.0189999999999999</v>
      </c>
      <c r="F18" s="1" t="s">
        <v>660</v>
      </c>
    </row>
    <row r="19" spans="1:6" ht="17.25" customHeight="1" x14ac:dyDescent="0.2">
      <c r="A19" s="1" t="s">
        <v>458</v>
      </c>
      <c r="B19" s="103">
        <v>1.012</v>
      </c>
      <c r="C19" s="103">
        <v>1.012</v>
      </c>
      <c r="D19" s="103">
        <v>1.01</v>
      </c>
      <c r="E19" s="103">
        <v>1.0109999999999999</v>
      </c>
      <c r="F19" s="1" t="s">
        <v>661</v>
      </c>
    </row>
    <row r="20" spans="1:6" ht="17.25" customHeight="1" x14ac:dyDescent="0.2">
      <c r="A20" s="1" t="s">
        <v>459</v>
      </c>
      <c r="B20" s="103">
        <v>1.006</v>
      </c>
      <c r="C20" s="103">
        <v>1.0049999999999999</v>
      </c>
      <c r="D20" s="103">
        <v>1.006</v>
      </c>
      <c r="E20" s="103">
        <v>1.006</v>
      </c>
      <c r="F20" s="1"/>
    </row>
    <row r="21" spans="1:6" ht="17.25" customHeight="1" x14ac:dyDescent="0.2">
      <c r="A21" s="1" t="s">
        <v>460</v>
      </c>
      <c r="B21" s="103">
        <v>1.0069999999999999</v>
      </c>
      <c r="C21" s="103">
        <v>1.0069999999999999</v>
      </c>
      <c r="D21" s="103">
        <v>1.006</v>
      </c>
      <c r="E21" s="103">
        <v>1.0069999999999999</v>
      </c>
      <c r="F21" s="1"/>
    </row>
    <row r="22" spans="1:6" ht="17.25" customHeight="1" x14ac:dyDescent="0.2">
      <c r="A22" s="1" t="s">
        <v>461</v>
      </c>
      <c r="B22" s="103">
        <v>1.002</v>
      </c>
      <c r="C22" s="103">
        <v>1.002</v>
      </c>
      <c r="D22" s="103">
        <v>1.002</v>
      </c>
      <c r="E22" s="103">
        <v>1.002</v>
      </c>
      <c r="F22" s="1"/>
    </row>
    <row r="24" spans="1:6" ht="21.95" customHeight="1" x14ac:dyDescent="0.2">
      <c r="A24" s="306" t="s">
        <v>343</v>
      </c>
      <c r="B24" s="313"/>
      <c r="C24" s="313"/>
      <c r="D24" s="313"/>
      <c r="E24" s="313"/>
      <c r="F24" s="307"/>
    </row>
    <row r="25" spans="1:6" ht="21.95" customHeight="1" x14ac:dyDescent="0.2">
      <c r="A25" s="306" t="s">
        <v>31</v>
      </c>
      <c r="B25" s="313"/>
      <c r="C25" s="313"/>
      <c r="D25" s="313"/>
      <c r="E25" s="313"/>
      <c r="F25" s="307"/>
    </row>
    <row r="26" spans="1:6" ht="21.95" customHeight="1" x14ac:dyDescent="0.2">
      <c r="A26" s="22" t="s">
        <v>30</v>
      </c>
      <c r="B26" s="22" t="s">
        <v>25</v>
      </c>
      <c r="C26" s="22" t="s">
        <v>26</v>
      </c>
      <c r="D26" s="22" t="s">
        <v>27</v>
      </c>
      <c r="E26" s="22" t="s">
        <v>28</v>
      </c>
      <c r="F26" s="22" t="s">
        <v>29</v>
      </c>
    </row>
    <row r="27" spans="1:6" x14ac:dyDescent="0.2">
      <c r="A27" s="104" t="s">
        <v>1034</v>
      </c>
      <c r="B27" s="103">
        <v>1.0620000000000001</v>
      </c>
      <c r="C27" s="103">
        <v>1.0580000000000001</v>
      </c>
      <c r="D27" s="103">
        <v>1.056</v>
      </c>
      <c r="E27" s="103">
        <v>1.056</v>
      </c>
      <c r="F27" s="105">
        <v>204</v>
      </c>
    </row>
    <row r="28" spans="1:6" x14ac:dyDescent="0.2">
      <c r="A28" s="104" t="s">
        <v>1035</v>
      </c>
      <c r="B28" s="103">
        <v>1.012</v>
      </c>
      <c r="C28" s="103">
        <v>1.012</v>
      </c>
      <c r="D28" s="103">
        <v>1.01</v>
      </c>
      <c r="E28" s="103">
        <v>1.0109999999999999</v>
      </c>
      <c r="F28" s="105">
        <v>260</v>
      </c>
    </row>
    <row r="29" spans="1:6" x14ac:dyDescent="0.2">
      <c r="A29" s="104" t="s">
        <v>1036</v>
      </c>
      <c r="B29" s="103">
        <v>1.012</v>
      </c>
      <c r="C29" s="103">
        <v>1.012</v>
      </c>
      <c r="D29" s="103">
        <v>1.01</v>
      </c>
      <c r="E29" s="103">
        <v>1.0109999999999999</v>
      </c>
      <c r="F29" s="105">
        <v>261</v>
      </c>
    </row>
    <row r="30" spans="1:6" x14ac:dyDescent="0.2">
      <c r="A30" s="104" t="s">
        <v>863</v>
      </c>
      <c r="B30" s="103">
        <v>1.012</v>
      </c>
      <c r="C30" s="103">
        <v>1.012</v>
      </c>
      <c r="D30" s="103">
        <v>1.01</v>
      </c>
      <c r="E30" s="103">
        <v>1.0109999999999999</v>
      </c>
      <c r="F30" s="105">
        <v>262</v>
      </c>
    </row>
    <row r="31" spans="1:6" x14ac:dyDescent="0.2">
      <c r="A31" s="104" t="s">
        <v>864</v>
      </c>
      <c r="B31" s="103">
        <v>1.012</v>
      </c>
      <c r="C31" s="103">
        <v>1.012</v>
      </c>
      <c r="D31" s="103">
        <v>1.01</v>
      </c>
      <c r="E31" s="103">
        <v>1.0109999999999999</v>
      </c>
      <c r="F31" s="105">
        <v>263</v>
      </c>
    </row>
    <row r="32" spans="1:6" x14ac:dyDescent="0.2">
      <c r="A32" s="104" t="s">
        <v>865</v>
      </c>
      <c r="B32" s="103">
        <v>1.012</v>
      </c>
      <c r="C32" s="103">
        <v>1.012</v>
      </c>
      <c r="D32" s="103">
        <v>1.01</v>
      </c>
      <c r="E32" s="103">
        <v>1.0109999999999999</v>
      </c>
      <c r="F32" s="105">
        <v>264</v>
      </c>
    </row>
    <row r="33" spans="1:6" x14ac:dyDescent="0.2">
      <c r="A33" s="104" t="s">
        <v>601</v>
      </c>
      <c r="B33" s="103">
        <v>1.012</v>
      </c>
      <c r="C33" s="103">
        <v>1.012</v>
      </c>
      <c r="D33" s="103">
        <v>1.01</v>
      </c>
      <c r="E33" s="103">
        <v>1.0109999999999999</v>
      </c>
      <c r="F33" s="105">
        <v>265</v>
      </c>
    </row>
    <row r="34" spans="1:6" x14ac:dyDescent="0.2">
      <c r="A34" s="104" t="s">
        <v>866</v>
      </c>
      <c r="B34" s="103">
        <v>1.012</v>
      </c>
      <c r="C34" s="103">
        <v>1.012</v>
      </c>
      <c r="D34" s="103">
        <v>1.01</v>
      </c>
      <c r="E34" s="103">
        <v>1.0109999999999999</v>
      </c>
      <c r="F34" s="105">
        <v>266</v>
      </c>
    </row>
    <row r="35" spans="1:6" x14ac:dyDescent="0.2">
      <c r="A35" s="104" t="s">
        <v>867</v>
      </c>
      <c r="B35" s="103">
        <v>1.012</v>
      </c>
      <c r="C35" s="103">
        <v>1.012</v>
      </c>
      <c r="D35" s="103">
        <v>1.01</v>
      </c>
      <c r="E35" s="103">
        <v>1.0109999999999999</v>
      </c>
      <c r="F35" s="105">
        <v>267</v>
      </c>
    </row>
    <row r="36" spans="1:6" x14ac:dyDescent="0.2">
      <c r="A36" s="104" t="s">
        <v>602</v>
      </c>
      <c r="B36" s="103">
        <v>1.012</v>
      </c>
      <c r="C36" s="103">
        <v>1.012</v>
      </c>
      <c r="D36" s="103">
        <v>1.01</v>
      </c>
      <c r="E36" s="103">
        <v>1.0109999999999999</v>
      </c>
      <c r="F36" s="105">
        <v>268</v>
      </c>
    </row>
    <row r="37" spans="1:6" x14ac:dyDescent="0.2">
      <c r="A37" s="104" t="s">
        <v>868</v>
      </c>
      <c r="B37" s="103">
        <v>1.012</v>
      </c>
      <c r="C37" s="103">
        <v>1.012</v>
      </c>
      <c r="D37" s="103">
        <v>1.01</v>
      </c>
      <c r="E37" s="103">
        <v>1.0109999999999999</v>
      </c>
      <c r="F37" s="105">
        <v>269</v>
      </c>
    </row>
    <row r="38" spans="1:6" x14ac:dyDescent="0.2">
      <c r="A38" s="104" t="s">
        <v>869</v>
      </c>
      <c r="B38" s="103">
        <v>1.012</v>
      </c>
      <c r="C38" s="103">
        <v>1.012</v>
      </c>
      <c r="D38" s="103">
        <v>1.01</v>
      </c>
      <c r="E38" s="103">
        <v>1.0109999999999999</v>
      </c>
      <c r="F38" s="105">
        <v>270</v>
      </c>
    </row>
    <row r="39" spans="1:6" x14ac:dyDescent="0.2">
      <c r="A39" s="104" t="s">
        <v>870</v>
      </c>
      <c r="B39" s="103">
        <v>1.012</v>
      </c>
      <c r="C39" s="103">
        <v>1.012</v>
      </c>
      <c r="D39" s="103">
        <v>1.01</v>
      </c>
      <c r="E39" s="103">
        <v>1.0109999999999999</v>
      </c>
      <c r="F39" s="105">
        <v>271</v>
      </c>
    </row>
    <row r="40" spans="1:6" x14ac:dyDescent="0.2">
      <c r="A40" s="104" t="s">
        <v>871</v>
      </c>
      <c r="B40" s="103">
        <v>1.012</v>
      </c>
      <c r="C40" s="103">
        <v>1.012</v>
      </c>
      <c r="D40" s="103">
        <v>1.01</v>
      </c>
      <c r="E40" s="103">
        <v>1.0109999999999999</v>
      </c>
      <c r="F40" s="105">
        <v>272</v>
      </c>
    </row>
    <row r="41" spans="1:6" x14ac:dyDescent="0.2">
      <c r="A41" s="104" t="s">
        <v>872</v>
      </c>
      <c r="B41" s="103">
        <v>1.012</v>
      </c>
      <c r="C41" s="103">
        <v>1.012</v>
      </c>
      <c r="D41" s="103">
        <v>1.01</v>
      </c>
      <c r="E41" s="103">
        <v>1.0109999999999999</v>
      </c>
      <c r="F41" s="105">
        <v>273</v>
      </c>
    </row>
    <row r="42" spans="1:6" x14ac:dyDescent="0.2">
      <c r="A42" s="104" t="s">
        <v>873</v>
      </c>
      <c r="B42" s="103">
        <v>1.012</v>
      </c>
      <c r="C42" s="103">
        <v>1.012</v>
      </c>
      <c r="D42" s="103">
        <v>1.01</v>
      </c>
      <c r="E42" s="103">
        <v>1.0109999999999999</v>
      </c>
      <c r="F42" s="105">
        <v>274</v>
      </c>
    </row>
    <row r="43" spans="1:6" x14ac:dyDescent="0.2">
      <c r="A43" s="104" t="s">
        <v>874</v>
      </c>
      <c r="B43" s="103">
        <v>1.012</v>
      </c>
      <c r="C43" s="103">
        <v>1.012</v>
      </c>
      <c r="D43" s="103">
        <v>1.01</v>
      </c>
      <c r="E43" s="103">
        <v>1.0109999999999999</v>
      </c>
      <c r="F43" s="105">
        <v>275</v>
      </c>
    </row>
    <row r="44" spans="1:6" x14ac:dyDescent="0.2">
      <c r="A44" s="104" t="s">
        <v>1037</v>
      </c>
      <c r="B44" s="103">
        <v>1.012</v>
      </c>
      <c r="C44" s="103">
        <v>1.012</v>
      </c>
      <c r="D44" s="103">
        <v>1.01</v>
      </c>
      <c r="E44" s="103">
        <v>1.0109999999999999</v>
      </c>
      <c r="F44" s="105">
        <v>276</v>
      </c>
    </row>
    <row r="45" spans="1:6" x14ac:dyDescent="0.2">
      <c r="A45" s="104" t="s">
        <v>875</v>
      </c>
      <c r="B45" s="103">
        <v>1.012</v>
      </c>
      <c r="C45" s="103">
        <v>1.012</v>
      </c>
      <c r="D45" s="103">
        <v>1.01</v>
      </c>
      <c r="E45" s="103">
        <v>1.0109999999999999</v>
      </c>
      <c r="F45" s="105">
        <v>277</v>
      </c>
    </row>
    <row r="46" spans="1:6" x14ac:dyDescent="0.2">
      <c r="A46" s="104" t="s">
        <v>876</v>
      </c>
      <c r="B46" s="103">
        <v>1.012</v>
      </c>
      <c r="C46" s="103">
        <v>1.012</v>
      </c>
      <c r="D46" s="103">
        <v>1.01</v>
      </c>
      <c r="E46" s="103">
        <v>1.0109999999999999</v>
      </c>
      <c r="F46" s="105">
        <v>278</v>
      </c>
    </row>
    <row r="47" spans="1:6" x14ac:dyDescent="0.2">
      <c r="A47" s="104" t="s">
        <v>877</v>
      </c>
      <c r="B47" s="103">
        <v>1.012</v>
      </c>
      <c r="C47" s="103">
        <v>1.012</v>
      </c>
      <c r="D47" s="103">
        <v>1.01</v>
      </c>
      <c r="E47" s="103">
        <v>1.0109999999999999</v>
      </c>
      <c r="F47" s="105">
        <v>279</v>
      </c>
    </row>
    <row r="48" spans="1:6" x14ac:dyDescent="0.2">
      <c r="A48" s="104" t="s">
        <v>1038</v>
      </c>
      <c r="B48" s="103">
        <v>1.012</v>
      </c>
      <c r="C48" s="103">
        <v>1.012</v>
      </c>
      <c r="D48" s="103">
        <v>1.01</v>
      </c>
      <c r="E48" s="103">
        <v>1.0109999999999999</v>
      </c>
      <c r="F48" s="105">
        <v>280</v>
      </c>
    </row>
    <row r="49" spans="1:6" x14ac:dyDescent="0.2">
      <c r="A49" s="104" t="s">
        <v>878</v>
      </c>
      <c r="B49" s="103">
        <v>1.012</v>
      </c>
      <c r="C49" s="103">
        <v>1.012</v>
      </c>
      <c r="D49" s="103">
        <v>1.01</v>
      </c>
      <c r="E49" s="103">
        <v>1.0109999999999999</v>
      </c>
      <c r="F49" s="105">
        <v>281</v>
      </c>
    </row>
    <row r="50" spans="1:6" x14ac:dyDescent="0.2">
      <c r="A50" s="104" t="s">
        <v>879</v>
      </c>
      <c r="B50" s="103">
        <v>1.012</v>
      </c>
      <c r="C50" s="103">
        <v>1.012</v>
      </c>
      <c r="D50" s="103">
        <v>1.01</v>
      </c>
      <c r="E50" s="103">
        <v>1.0109999999999999</v>
      </c>
      <c r="F50" s="105">
        <v>282</v>
      </c>
    </row>
    <row r="51" spans="1:6" x14ac:dyDescent="0.2">
      <c r="A51" s="104" t="s">
        <v>603</v>
      </c>
      <c r="B51" s="103">
        <v>1.012</v>
      </c>
      <c r="C51" s="103">
        <v>1.012</v>
      </c>
      <c r="D51" s="103">
        <v>1.01</v>
      </c>
      <c r="E51" s="103">
        <v>1.0109999999999999</v>
      </c>
      <c r="F51" s="105">
        <v>283</v>
      </c>
    </row>
    <row r="52" spans="1:6" x14ac:dyDescent="0.2">
      <c r="A52" s="104" t="s">
        <v>880</v>
      </c>
      <c r="B52" s="103">
        <v>1.012</v>
      </c>
      <c r="C52" s="103">
        <v>1.012</v>
      </c>
      <c r="D52" s="103">
        <v>1.01</v>
      </c>
      <c r="E52" s="103">
        <v>1.0109999999999999</v>
      </c>
      <c r="F52" s="105">
        <v>284</v>
      </c>
    </row>
    <row r="53" spans="1:6" x14ac:dyDescent="0.2">
      <c r="A53" s="104" t="s">
        <v>881</v>
      </c>
      <c r="B53" s="103">
        <v>1.012</v>
      </c>
      <c r="C53" s="103">
        <v>1.012</v>
      </c>
      <c r="D53" s="103">
        <v>1.01</v>
      </c>
      <c r="E53" s="103">
        <v>1.0109999999999999</v>
      </c>
      <c r="F53" s="105">
        <v>285</v>
      </c>
    </row>
    <row r="54" spans="1:6" x14ac:dyDescent="0.2">
      <c r="A54" s="104" t="s">
        <v>882</v>
      </c>
      <c r="B54" s="103">
        <v>1.012</v>
      </c>
      <c r="C54" s="103">
        <v>1.012</v>
      </c>
      <c r="D54" s="103">
        <v>1.01</v>
      </c>
      <c r="E54" s="103">
        <v>1.0109999999999999</v>
      </c>
      <c r="F54" s="105">
        <v>286</v>
      </c>
    </row>
    <row r="55" spans="1:6" x14ac:dyDescent="0.2">
      <c r="A55" s="104" t="s">
        <v>883</v>
      </c>
      <c r="B55" s="103">
        <v>1.012</v>
      </c>
      <c r="C55" s="103">
        <v>1.012</v>
      </c>
      <c r="D55" s="103">
        <v>1.01</v>
      </c>
      <c r="E55" s="103">
        <v>1.0109999999999999</v>
      </c>
      <c r="F55" s="105">
        <v>287</v>
      </c>
    </row>
    <row r="56" spans="1:6" x14ac:dyDescent="0.2">
      <c r="A56" s="104" t="s">
        <v>604</v>
      </c>
      <c r="B56" s="103">
        <v>1.012</v>
      </c>
      <c r="C56" s="103">
        <v>1.012</v>
      </c>
      <c r="D56" s="103">
        <v>1.01</v>
      </c>
      <c r="E56" s="103">
        <v>1.0109999999999999</v>
      </c>
      <c r="F56" s="105">
        <v>288</v>
      </c>
    </row>
    <row r="57" spans="1:6" x14ac:dyDescent="0.2">
      <c r="A57" s="104" t="s">
        <v>884</v>
      </c>
      <c r="B57" s="103">
        <v>1.012</v>
      </c>
      <c r="C57" s="103">
        <v>1.012</v>
      </c>
      <c r="D57" s="103">
        <v>1.01</v>
      </c>
      <c r="E57" s="103">
        <v>1.0109999999999999</v>
      </c>
      <c r="F57" s="105">
        <v>289</v>
      </c>
    </row>
    <row r="58" spans="1:6" x14ac:dyDescent="0.2">
      <c r="A58" s="104" t="s">
        <v>885</v>
      </c>
      <c r="B58" s="103">
        <v>1.012</v>
      </c>
      <c r="C58" s="103">
        <v>1.012</v>
      </c>
      <c r="D58" s="103">
        <v>1.01</v>
      </c>
      <c r="E58" s="103">
        <v>1.0109999999999999</v>
      </c>
      <c r="F58" s="105">
        <v>290</v>
      </c>
    </row>
    <row r="59" spans="1:6" x14ac:dyDescent="0.2">
      <c r="A59" s="104" t="s">
        <v>886</v>
      </c>
      <c r="B59" s="103">
        <v>1.012</v>
      </c>
      <c r="C59" s="103">
        <v>1.012</v>
      </c>
      <c r="D59" s="103">
        <v>1.01</v>
      </c>
      <c r="E59" s="103">
        <v>1.0109999999999999</v>
      </c>
      <c r="F59" s="105">
        <v>291</v>
      </c>
    </row>
    <row r="60" spans="1:6" x14ac:dyDescent="0.2">
      <c r="A60" s="104" t="s">
        <v>887</v>
      </c>
      <c r="B60" s="103">
        <v>1.012</v>
      </c>
      <c r="C60" s="103">
        <v>1.012</v>
      </c>
      <c r="D60" s="103">
        <v>1.01</v>
      </c>
      <c r="E60" s="103">
        <v>1.0109999999999999</v>
      </c>
      <c r="F60" s="105">
        <v>292</v>
      </c>
    </row>
    <row r="61" spans="1:6" x14ac:dyDescent="0.2">
      <c r="A61" s="104" t="s">
        <v>888</v>
      </c>
      <c r="B61" s="103">
        <v>1.012</v>
      </c>
      <c r="C61" s="103">
        <v>1.012</v>
      </c>
      <c r="D61" s="103">
        <v>1.01</v>
      </c>
      <c r="E61" s="103">
        <v>1.0109999999999999</v>
      </c>
      <c r="F61" s="105">
        <v>293</v>
      </c>
    </row>
    <row r="62" spans="1:6" x14ac:dyDescent="0.2">
      <c r="A62" s="104" t="s">
        <v>605</v>
      </c>
      <c r="B62" s="103">
        <v>1.012</v>
      </c>
      <c r="C62" s="103">
        <v>1.012</v>
      </c>
      <c r="D62" s="103">
        <v>1.01</v>
      </c>
      <c r="E62" s="103">
        <v>1.0109999999999999</v>
      </c>
      <c r="F62" s="105">
        <v>294</v>
      </c>
    </row>
    <row r="63" spans="1:6" x14ac:dyDescent="0.2">
      <c r="A63" s="104" t="s">
        <v>889</v>
      </c>
      <c r="B63" s="103">
        <v>1.012</v>
      </c>
      <c r="C63" s="103">
        <v>1.012</v>
      </c>
      <c r="D63" s="103">
        <v>1.01</v>
      </c>
      <c r="E63" s="103">
        <v>1.0109999999999999</v>
      </c>
      <c r="F63" s="105">
        <v>295</v>
      </c>
    </row>
    <row r="64" spans="1:6" x14ac:dyDescent="0.2">
      <c r="A64" s="104" t="s">
        <v>890</v>
      </c>
      <c r="B64" s="103">
        <v>1.012</v>
      </c>
      <c r="C64" s="103">
        <v>1.012</v>
      </c>
      <c r="D64" s="103">
        <v>1.01</v>
      </c>
      <c r="E64" s="103">
        <v>1.0109999999999999</v>
      </c>
      <c r="F64" s="105">
        <v>296</v>
      </c>
    </row>
    <row r="65" spans="1:6" x14ac:dyDescent="0.2">
      <c r="A65" s="104" t="s">
        <v>891</v>
      </c>
      <c r="B65" s="103">
        <v>1.012</v>
      </c>
      <c r="C65" s="103">
        <v>1.012</v>
      </c>
      <c r="D65" s="103">
        <v>1.01</v>
      </c>
      <c r="E65" s="103">
        <v>1.0109999999999999</v>
      </c>
      <c r="F65" s="105">
        <v>297</v>
      </c>
    </row>
    <row r="66" spans="1:6" x14ac:dyDescent="0.2">
      <c r="A66" s="104" t="s">
        <v>892</v>
      </c>
      <c r="B66" s="103">
        <v>1.012</v>
      </c>
      <c r="C66" s="103">
        <v>1.012</v>
      </c>
      <c r="D66" s="103">
        <v>1.01</v>
      </c>
      <c r="E66" s="103">
        <v>1.0109999999999999</v>
      </c>
      <c r="F66" s="105">
        <v>298</v>
      </c>
    </row>
    <row r="67" spans="1:6" x14ac:dyDescent="0.2">
      <c r="A67" s="104" t="s">
        <v>893</v>
      </c>
      <c r="B67" s="103">
        <v>1.012</v>
      </c>
      <c r="C67" s="103">
        <v>1.012</v>
      </c>
      <c r="D67" s="103">
        <v>1.01</v>
      </c>
      <c r="E67" s="103">
        <v>1.0109999999999999</v>
      </c>
      <c r="F67" s="105">
        <v>299</v>
      </c>
    </row>
    <row r="68" spans="1:6" x14ac:dyDescent="0.2">
      <c r="A68" s="104" t="s">
        <v>894</v>
      </c>
      <c r="B68" s="103">
        <v>1.012</v>
      </c>
      <c r="C68" s="103">
        <v>1.012</v>
      </c>
      <c r="D68" s="103">
        <v>1.01</v>
      </c>
      <c r="E68" s="103">
        <v>1.0109999999999999</v>
      </c>
      <c r="F68" s="105">
        <v>300</v>
      </c>
    </row>
    <row r="69" spans="1:6" x14ac:dyDescent="0.2">
      <c r="A69" s="104" t="s">
        <v>895</v>
      </c>
      <c r="B69" s="103">
        <v>1.012</v>
      </c>
      <c r="C69" s="103">
        <v>1.012</v>
      </c>
      <c r="D69" s="103">
        <v>1.01</v>
      </c>
      <c r="E69" s="103">
        <v>1.0109999999999999</v>
      </c>
      <c r="F69" s="105">
        <v>301</v>
      </c>
    </row>
    <row r="70" spans="1:6" x14ac:dyDescent="0.2">
      <c r="A70" s="104" t="s">
        <v>896</v>
      </c>
      <c r="B70" s="103">
        <v>1.012</v>
      </c>
      <c r="C70" s="103">
        <v>1.012</v>
      </c>
      <c r="D70" s="103">
        <v>1.01</v>
      </c>
      <c r="E70" s="103">
        <v>1.0109999999999999</v>
      </c>
      <c r="F70" s="105">
        <v>302</v>
      </c>
    </row>
    <row r="71" spans="1:6" x14ac:dyDescent="0.2">
      <c r="A71" s="104" t="s">
        <v>897</v>
      </c>
      <c r="B71" s="103">
        <v>1.012</v>
      </c>
      <c r="C71" s="103">
        <v>1.012</v>
      </c>
      <c r="D71" s="103">
        <v>1.01</v>
      </c>
      <c r="E71" s="103">
        <v>1.0109999999999999</v>
      </c>
      <c r="F71" s="105">
        <v>303</v>
      </c>
    </row>
    <row r="72" spans="1:6" x14ac:dyDescent="0.2">
      <c r="A72" s="104" t="s">
        <v>898</v>
      </c>
      <c r="B72" s="103">
        <v>1.012</v>
      </c>
      <c r="C72" s="103">
        <v>1.012</v>
      </c>
      <c r="D72" s="103">
        <v>1.01</v>
      </c>
      <c r="E72" s="103">
        <v>1.0109999999999999</v>
      </c>
      <c r="F72" s="105">
        <v>304</v>
      </c>
    </row>
    <row r="73" spans="1:6" x14ac:dyDescent="0.2">
      <c r="A73" s="104" t="s">
        <v>899</v>
      </c>
      <c r="B73" s="103">
        <v>1.012</v>
      </c>
      <c r="C73" s="103">
        <v>1.012</v>
      </c>
      <c r="D73" s="103">
        <v>1.01</v>
      </c>
      <c r="E73" s="103">
        <v>1.0109999999999999</v>
      </c>
      <c r="F73" s="105">
        <v>305</v>
      </c>
    </row>
    <row r="74" spans="1:6" x14ac:dyDescent="0.2">
      <c r="A74" s="104" t="s">
        <v>900</v>
      </c>
      <c r="B74" s="103">
        <v>1.012</v>
      </c>
      <c r="C74" s="103">
        <v>1.012</v>
      </c>
      <c r="D74" s="103">
        <v>1.01</v>
      </c>
      <c r="E74" s="103">
        <v>1.0109999999999999</v>
      </c>
      <c r="F74" s="105">
        <v>306</v>
      </c>
    </row>
    <row r="75" spans="1:6" x14ac:dyDescent="0.2">
      <c r="A75" s="104" t="s">
        <v>901</v>
      </c>
      <c r="B75" s="103">
        <v>1.012</v>
      </c>
      <c r="C75" s="103">
        <v>1.012</v>
      </c>
      <c r="D75" s="103">
        <v>1.01</v>
      </c>
      <c r="E75" s="103">
        <v>1.0109999999999999</v>
      </c>
      <c r="F75" s="105">
        <v>307</v>
      </c>
    </row>
    <row r="76" spans="1:6" x14ac:dyDescent="0.2">
      <c r="A76" s="104" t="s">
        <v>902</v>
      </c>
      <c r="B76" s="103">
        <v>1.012</v>
      </c>
      <c r="C76" s="103">
        <v>1.012</v>
      </c>
      <c r="D76" s="103">
        <v>1.01</v>
      </c>
      <c r="E76" s="103">
        <v>1.0109999999999999</v>
      </c>
      <c r="F76" s="105">
        <v>308</v>
      </c>
    </row>
    <row r="77" spans="1:6" x14ac:dyDescent="0.2">
      <c r="A77" s="104" t="s">
        <v>903</v>
      </c>
      <c r="B77" s="103">
        <v>1.012</v>
      </c>
      <c r="C77" s="103">
        <v>1.012</v>
      </c>
      <c r="D77" s="103">
        <v>1.01</v>
      </c>
      <c r="E77" s="103">
        <v>1.0109999999999999</v>
      </c>
      <c r="F77" s="105">
        <v>309</v>
      </c>
    </row>
    <row r="78" spans="1:6" x14ac:dyDescent="0.2">
      <c r="A78" s="104" t="s">
        <v>904</v>
      </c>
      <c r="B78" s="103">
        <v>1.012</v>
      </c>
      <c r="C78" s="103">
        <v>1.012</v>
      </c>
      <c r="D78" s="103">
        <v>1.01</v>
      </c>
      <c r="E78" s="103">
        <v>1.0109999999999999</v>
      </c>
      <c r="F78" s="105">
        <v>310</v>
      </c>
    </row>
    <row r="79" spans="1:6" x14ac:dyDescent="0.2">
      <c r="A79" s="104" t="s">
        <v>606</v>
      </c>
      <c r="B79" s="103">
        <v>1.012</v>
      </c>
      <c r="C79" s="103">
        <v>1.012</v>
      </c>
      <c r="D79" s="103">
        <v>1.01</v>
      </c>
      <c r="E79" s="103">
        <v>1.0109999999999999</v>
      </c>
      <c r="F79" s="105">
        <v>311</v>
      </c>
    </row>
    <row r="80" spans="1:6" x14ac:dyDescent="0.2">
      <c r="A80" s="104" t="s">
        <v>905</v>
      </c>
      <c r="B80" s="103">
        <v>1.012</v>
      </c>
      <c r="C80" s="103">
        <v>1.012</v>
      </c>
      <c r="D80" s="103">
        <v>1.01</v>
      </c>
      <c r="E80" s="103">
        <v>1.0109999999999999</v>
      </c>
      <c r="F80" s="105">
        <v>312</v>
      </c>
    </row>
    <row r="81" spans="1:6" x14ac:dyDescent="0.2">
      <c r="A81" s="104" t="s">
        <v>906</v>
      </c>
      <c r="B81" s="103">
        <v>1.012</v>
      </c>
      <c r="C81" s="103">
        <v>1.012</v>
      </c>
      <c r="D81" s="103">
        <v>1.01</v>
      </c>
      <c r="E81" s="103">
        <v>1.0109999999999999</v>
      </c>
      <c r="F81" s="105">
        <v>313</v>
      </c>
    </row>
    <row r="82" spans="1:6" x14ac:dyDescent="0.2">
      <c r="A82" s="104" t="s">
        <v>907</v>
      </c>
      <c r="B82" s="103">
        <v>1.012</v>
      </c>
      <c r="C82" s="103">
        <v>1.012</v>
      </c>
      <c r="D82" s="103">
        <v>1.01</v>
      </c>
      <c r="E82" s="103">
        <v>1.0109999999999999</v>
      </c>
      <c r="F82" s="105">
        <v>314</v>
      </c>
    </row>
    <row r="83" spans="1:6" x14ac:dyDescent="0.2">
      <c r="A83" s="104" t="s">
        <v>908</v>
      </c>
      <c r="B83" s="103">
        <v>1.012</v>
      </c>
      <c r="C83" s="103">
        <v>1.012</v>
      </c>
      <c r="D83" s="103">
        <v>1.01</v>
      </c>
      <c r="E83" s="103">
        <v>1.0109999999999999</v>
      </c>
      <c r="F83" s="105">
        <v>315</v>
      </c>
    </row>
    <row r="84" spans="1:6" x14ac:dyDescent="0.2">
      <c r="A84" s="104" t="s">
        <v>909</v>
      </c>
      <c r="B84" s="103">
        <v>1.012</v>
      </c>
      <c r="C84" s="103">
        <v>1.012</v>
      </c>
      <c r="D84" s="103">
        <v>1.01</v>
      </c>
      <c r="E84" s="103">
        <v>1.0109999999999999</v>
      </c>
      <c r="F84" s="105">
        <v>316</v>
      </c>
    </row>
    <row r="85" spans="1:6" x14ac:dyDescent="0.2">
      <c r="A85" s="104" t="s">
        <v>910</v>
      </c>
      <c r="B85" s="103">
        <v>1.012</v>
      </c>
      <c r="C85" s="103">
        <v>1.012</v>
      </c>
      <c r="D85" s="103">
        <v>1.01</v>
      </c>
      <c r="E85" s="103">
        <v>1.0109999999999999</v>
      </c>
      <c r="F85" s="105">
        <v>317</v>
      </c>
    </row>
    <row r="86" spans="1:6" x14ac:dyDescent="0.2">
      <c r="A86" s="104" t="s">
        <v>607</v>
      </c>
      <c r="B86" s="103">
        <v>1.012</v>
      </c>
      <c r="C86" s="103">
        <v>1.012</v>
      </c>
      <c r="D86" s="103">
        <v>1.01</v>
      </c>
      <c r="E86" s="103">
        <v>1.0109999999999999</v>
      </c>
      <c r="F86" s="105">
        <v>318</v>
      </c>
    </row>
    <row r="87" spans="1:6" x14ac:dyDescent="0.2">
      <c r="A87" s="104" t="s">
        <v>911</v>
      </c>
      <c r="B87" s="103">
        <v>1.012</v>
      </c>
      <c r="C87" s="103">
        <v>1.012</v>
      </c>
      <c r="D87" s="103">
        <v>1.01</v>
      </c>
      <c r="E87" s="103">
        <v>1.0109999999999999</v>
      </c>
      <c r="F87" s="105">
        <v>319</v>
      </c>
    </row>
    <row r="88" spans="1:6" x14ac:dyDescent="0.2">
      <c r="A88" s="104" t="s">
        <v>912</v>
      </c>
      <c r="B88" s="103">
        <v>1.012</v>
      </c>
      <c r="C88" s="103">
        <v>1.012</v>
      </c>
      <c r="D88" s="103">
        <v>1.01</v>
      </c>
      <c r="E88" s="103">
        <v>1.0109999999999999</v>
      </c>
      <c r="F88" s="105">
        <v>320</v>
      </c>
    </row>
    <row r="89" spans="1:6" x14ac:dyDescent="0.2">
      <c r="A89" s="104" t="s">
        <v>608</v>
      </c>
      <c r="B89" s="103">
        <v>1.012</v>
      </c>
      <c r="C89" s="103">
        <v>1.012</v>
      </c>
      <c r="D89" s="103">
        <v>1.01</v>
      </c>
      <c r="E89" s="103">
        <v>1.0109999999999999</v>
      </c>
      <c r="F89" s="105">
        <v>321</v>
      </c>
    </row>
    <row r="90" spans="1:6" x14ac:dyDescent="0.2">
      <c r="A90" s="104" t="s">
        <v>609</v>
      </c>
      <c r="B90" s="103">
        <v>1.012</v>
      </c>
      <c r="C90" s="103">
        <v>1.012</v>
      </c>
      <c r="D90" s="103">
        <v>1.01</v>
      </c>
      <c r="E90" s="103">
        <v>1.0109999999999999</v>
      </c>
      <c r="F90" s="105">
        <v>322</v>
      </c>
    </row>
    <row r="91" spans="1:6" x14ac:dyDescent="0.2">
      <c r="A91" s="104" t="s">
        <v>913</v>
      </c>
      <c r="B91" s="103">
        <v>1.012</v>
      </c>
      <c r="C91" s="103">
        <v>1.012</v>
      </c>
      <c r="D91" s="103">
        <v>1.01</v>
      </c>
      <c r="E91" s="103">
        <v>1.0109999999999999</v>
      </c>
      <c r="F91" s="105">
        <v>323</v>
      </c>
    </row>
    <row r="92" spans="1:6" x14ac:dyDescent="0.2">
      <c r="A92" s="104" t="s">
        <v>914</v>
      </c>
      <c r="B92" s="103">
        <v>1.012</v>
      </c>
      <c r="C92" s="103">
        <v>1.012</v>
      </c>
      <c r="D92" s="103">
        <v>1.01</v>
      </c>
      <c r="E92" s="103">
        <v>1.0109999999999999</v>
      </c>
      <c r="F92" s="105">
        <v>324</v>
      </c>
    </row>
    <row r="93" spans="1:6" x14ac:dyDescent="0.2">
      <c r="A93" s="104" t="s">
        <v>1039</v>
      </c>
      <c r="B93" s="103">
        <v>1.012</v>
      </c>
      <c r="C93" s="103">
        <v>1.012</v>
      </c>
      <c r="D93" s="103">
        <v>1.01</v>
      </c>
      <c r="E93" s="103">
        <v>1.0109999999999999</v>
      </c>
      <c r="F93" s="105">
        <v>325</v>
      </c>
    </row>
    <row r="94" spans="1:6" x14ac:dyDescent="0.2">
      <c r="A94" s="104" t="s">
        <v>915</v>
      </c>
      <c r="B94" s="103">
        <v>1.012</v>
      </c>
      <c r="C94" s="103">
        <v>1.012</v>
      </c>
      <c r="D94" s="103">
        <v>1.01</v>
      </c>
      <c r="E94" s="103">
        <v>1.0109999999999999</v>
      </c>
      <c r="F94" s="105">
        <v>327</v>
      </c>
    </row>
    <row r="95" spans="1:6" x14ac:dyDescent="0.2">
      <c r="A95" s="104" t="s">
        <v>916</v>
      </c>
      <c r="B95" s="103">
        <v>1.012</v>
      </c>
      <c r="C95" s="103">
        <v>1.012</v>
      </c>
      <c r="D95" s="103">
        <v>1.01</v>
      </c>
      <c r="E95" s="103">
        <v>1.0109999999999999</v>
      </c>
      <c r="F95" s="105">
        <v>328</v>
      </c>
    </row>
    <row r="96" spans="1:6" x14ac:dyDescent="0.2">
      <c r="A96" s="104" t="s">
        <v>917</v>
      </c>
      <c r="B96" s="103">
        <v>1.012</v>
      </c>
      <c r="C96" s="103">
        <v>1.012</v>
      </c>
      <c r="D96" s="103">
        <v>1.01</v>
      </c>
      <c r="E96" s="103">
        <v>1.0109999999999999</v>
      </c>
      <c r="F96" s="105">
        <v>329</v>
      </c>
    </row>
    <row r="97" spans="1:6" x14ac:dyDescent="0.2">
      <c r="A97" s="104" t="s">
        <v>918</v>
      </c>
      <c r="B97" s="103">
        <v>1.012</v>
      </c>
      <c r="C97" s="103">
        <v>1.012</v>
      </c>
      <c r="D97" s="103">
        <v>1.01</v>
      </c>
      <c r="E97" s="103">
        <v>1.0109999999999999</v>
      </c>
      <c r="F97" s="105">
        <v>330</v>
      </c>
    </row>
    <row r="98" spans="1:6" x14ac:dyDescent="0.2">
      <c r="A98" s="104" t="s">
        <v>656</v>
      </c>
      <c r="B98" s="103">
        <v>1.012</v>
      </c>
      <c r="C98" s="103">
        <v>1.012</v>
      </c>
      <c r="D98" s="103">
        <v>1.01</v>
      </c>
      <c r="E98" s="103">
        <v>1.0109999999999999</v>
      </c>
      <c r="F98" s="105">
        <v>331</v>
      </c>
    </row>
    <row r="99" spans="1:6" x14ac:dyDescent="0.2">
      <c r="A99" s="104" t="s">
        <v>919</v>
      </c>
      <c r="B99" s="103">
        <v>1.012</v>
      </c>
      <c r="C99" s="103">
        <v>1.012</v>
      </c>
      <c r="D99" s="103">
        <v>1.01</v>
      </c>
      <c r="E99" s="103">
        <v>1.0109999999999999</v>
      </c>
      <c r="F99" s="105">
        <v>332</v>
      </c>
    </row>
    <row r="100" spans="1:6" x14ac:dyDescent="0.2">
      <c r="A100" s="104" t="s">
        <v>920</v>
      </c>
      <c r="B100" s="103">
        <v>1.012</v>
      </c>
      <c r="C100" s="103">
        <v>1.012</v>
      </c>
      <c r="D100" s="103">
        <v>1.01</v>
      </c>
      <c r="E100" s="103">
        <v>1.0109999999999999</v>
      </c>
      <c r="F100" s="105">
        <v>333</v>
      </c>
    </row>
    <row r="101" spans="1:6" x14ac:dyDescent="0.2">
      <c r="A101" s="104" t="s">
        <v>921</v>
      </c>
      <c r="B101" s="103">
        <v>1.012</v>
      </c>
      <c r="C101" s="103">
        <v>1.012</v>
      </c>
      <c r="D101" s="103">
        <v>1.01</v>
      </c>
      <c r="E101" s="103">
        <v>1.0109999999999999</v>
      </c>
      <c r="F101" s="105">
        <v>334</v>
      </c>
    </row>
    <row r="102" spans="1:6" x14ac:dyDescent="0.2">
      <c r="A102" s="104" t="s">
        <v>922</v>
      </c>
      <c r="B102" s="103">
        <v>1.012</v>
      </c>
      <c r="C102" s="103">
        <v>1.012</v>
      </c>
      <c r="D102" s="103">
        <v>1.01</v>
      </c>
      <c r="E102" s="103">
        <v>1.0109999999999999</v>
      </c>
      <c r="F102" s="105">
        <v>335</v>
      </c>
    </row>
    <row r="103" spans="1:6" x14ac:dyDescent="0.2">
      <c r="A103" s="104" t="s">
        <v>923</v>
      </c>
      <c r="B103" s="103">
        <v>1.012</v>
      </c>
      <c r="C103" s="103">
        <v>1.012</v>
      </c>
      <c r="D103" s="103">
        <v>1.01</v>
      </c>
      <c r="E103" s="103">
        <v>1.0109999999999999</v>
      </c>
      <c r="F103" s="105">
        <v>336</v>
      </c>
    </row>
    <row r="104" spans="1:6" x14ac:dyDescent="0.2">
      <c r="A104" s="104" t="s">
        <v>924</v>
      </c>
      <c r="B104" s="103">
        <v>1.012</v>
      </c>
      <c r="C104" s="103">
        <v>1.012</v>
      </c>
      <c r="D104" s="103">
        <v>1.01</v>
      </c>
      <c r="E104" s="103">
        <v>1.0109999999999999</v>
      </c>
      <c r="F104" s="105">
        <v>337</v>
      </c>
    </row>
    <row r="105" spans="1:6" x14ac:dyDescent="0.2">
      <c r="A105" s="104" t="s">
        <v>925</v>
      </c>
      <c r="B105" s="103">
        <v>1.012</v>
      </c>
      <c r="C105" s="103">
        <v>1.012</v>
      </c>
      <c r="D105" s="103">
        <v>1.01</v>
      </c>
      <c r="E105" s="103">
        <v>1.0109999999999999</v>
      </c>
      <c r="F105" s="105">
        <v>338</v>
      </c>
    </row>
    <row r="106" spans="1:6" x14ac:dyDescent="0.2">
      <c r="A106" s="104" t="s">
        <v>926</v>
      </c>
      <c r="B106" s="103">
        <v>1.012</v>
      </c>
      <c r="C106" s="103">
        <v>1.012</v>
      </c>
      <c r="D106" s="103">
        <v>1.01</v>
      </c>
      <c r="E106" s="103">
        <v>1.0109999999999999</v>
      </c>
      <c r="F106" s="105">
        <v>339</v>
      </c>
    </row>
    <row r="107" spans="1:6" x14ac:dyDescent="0.2">
      <c r="A107" s="104" t="s">
        <v>927</v>
      </c>
      <c r="B107" s="103">
        <v>1.012</v>
      </c>
      <c r="C107" s="103">
        <v>1.012</v>
      </c>
      <c r="D107" s="103">
        <v>1.01</v>
      </c>
      <c r="E107" s="103">
        <v>1.0109999999999999</v>
      </c>
      <c r="F107" s="105">
        <v>340</v>
      </c>
    </row>
    <row r="108" spans="1:6" x14ac:dyDescent="0.2">
      <c r="A108" s="104" t="s">
        <v>1040</v>
      </c>
      <c r="B108" s="103">
        <v>1.012</v>
      </c>
      <c r="C108" s="103">
        <v>1.012</v>
      </c>
      <c r="D108" s="103">
        <v>1.01</v>
      </c>
      <c r="E108" s="103">
        <v>1.0109999999999999</v>
      </c>
      <c r="F108" s="105">
        <v>341</v>
      </c>
    </row>
    <row r="109" spans="1:6" x14ac:dyDescent="0.2">
      <c r="A109" s="104" t="s">
        <v>1041</v>
      </c>
      <c r="B109" s="103">
        <v>1.012</v>
      </c>
      <c r="C109" s="103">
        <v>1.012</v>
      </c>
      <c r="D109" s="103">
        <v>1.01</v>
      </c>
      <c r="E109" s="103">
        <v>1.0109999999999999</v>
      </c>
      <c r="F109" s="105">
        <v>342</v>
      </c>
    </row>
    <row r="110" spans="1:6" x14ac:dyDescent="0.2">
      <c r="A110" s="104" t="s">
        <v>1042</v>
      </c>
      <c r="B110" s="103">
        <v>1.012</v>
      </c>
      <c r="C110" s="103">
        <v>1.012</v>
      </c>
      <c r="D110" s="103">
        <v>1.01</v>
      </c>
      <c r="E110" s="103">
        <v>1.0109999999999999</v>
      </c>
      <c r="F110" s="105">
        <v>343</v>
      </c>
    </row>
    <row r="111" spans="1:6" x14ac:dyDescent="0.2">
      <c r="A111" s="104" t="s">
        <v>1043</v>
      </c>
      <c r="B111" s="103">
        <v>1.012</v>
      </c>
      <c r="C111" s="103">
        <v>1.012</v>
      </c>
      <c r="D111" s="103">
        <v>1.01</v>
      </c>
      <c r="E111" s="103">
        <v>1.0109999999999999</v>
      </c>
      <c r="F111" s="105">
        <v>344</v>
      </c>
    </row>
    <row r="112" spans="1:6" x14ac:dyDescent="0.2">
      <c r="A112" s="104" t="s">
        <v>1044</v>
      </c>
      <c r="B112" s="103">
        <v>1.012</v>
      </c>
      <c r="C112" s="103">
        <v>1.012</v>
      </c>
      <c r="D112" s="103">
        <v>1.01</v>
      </c>
      <c r="E112" s="103">
        <v>1.0109999999999999</v>
      </c>
      <c r="F112" s="105">
        <v>345</v>
      </c>
    </row>
    <row r="113" spans="1:6" x14ac:dyDescent="0.2">
      <c r="A113" s="104" t="s">
        <v>1045</v>
      </c>
      <c r="B113" s="103">
        <v>1.012</v>
      </c>
      <c r="C113" s="103">
        <v>1.012</v>
      </c>
      <c r="D113" s="103">
        <v>1.01</v>
      </c>
      <c r="E113" s="103">
        <v>1.0109999999999999</v>
      </c>
      <c r="F113" s="105">
        <v>346</v>
      </c>
    </row>
    <row r="114" spans="1:6" x14ac:dyDescent="0.2">
      <c r="A114" s="104" t="s">
        <v>1046</v>
      </c>
      <c r="B114" s="103">
        <v>1.012</v>
      </c>
      <c r="C114" s="103">
        <v>1.012</v>
      </c>
      <c r="D114" s="103">
        <v>1.01</v>
      </c>
      <c r="E114" s="103">
        <v>1.0109999999999999</v>
      </c>
      <c r="F114" s="105">
        <v>347</v>
      </c>
    </row>
    <row r="115" spans="1:6" x14ac:dyDescent="0.2">
      <c r="A115" s="104" t="s">
        <v>1047</v>
      </c>
      <c r="B115" s="103">
        <v>1.012</v>
      </c>
      <c r="C115" s="103">
        <v>1.012</v>
      </c>
      <c r="D115" s="103">
        <v>1.01</v>
      </c>
      <c r="E115" s="103">
        <v>1.0109999999999999</v>
      </c>
      <c r="F115" s="105">
        <v>348</v>
      </c>
    </row>
    <row r="116" spans="1:6" x14ac:dyDescent="0.2">
      <c r="A116" s="104" t="s">
        <v>1048</v>
      </c>
      <c r="B116" s="103">
        <v>1.012</v>
      </c>
      <c r="C116" s="103">
        <v>1.012</v>
      </c>
      <c r="D116" s="103">
        <v>1.01</v>
      </c>
      <c r="E116" s="103">
        <v>1.0109999999999999</v>
      </c>
      <c r="F116" s="105">
        <v>349</v>
      </c>
    </row>
    <row r="117" spans="1:6" x14ac:dyDescent="0.2">
      <c r="A117" s="104" t="s">
        <v>655</v>
      </c>
      <c r="B117" s="103">
        <v>1.012</v>
      </c>
      <c r="C117" s="103">
        <v>1.012</v>
      </c>
      <c r="D117" s="103">
        <v>1.01</v>
      </c>
      <c r="E117" s="103">
        <v>1.0109999999999999</v>
      </c>
      <c r="F117" s="105">
        <v>350</v>
      </c>
    </row>
    <row r="118" spans="1:6" x14ac:dyDescent="0.2">
      <c r="A118" s="104" t="s">
        <v>1049</v>
      </c>
      <c r="B118" s="103">
        <v>1.012</v>
      </c>
      <c r="C118" s="103">
        <v>1.012</v>
      </c>
      <c r="D118" s="103">
        <v>1.01</v>
      </c>
      <c r="E118" s="103">
        <v>1.0109999999999999</v>
      </c>
      <c r="F118" s="105">
        <v>351</v>
      </c>
    </row>
    <row r="119" spans="1:6" x14ac:dyDescent="0.2">
      <c r="A119" s="104" t="s">
        <v>1050</v>
      </c>
      <c r="B119" s="103">
        <v>1.012</v>
      </c>
      <c r="C119" s="103">
        <v>1.012</v>
      </c>
      <c r="D119" s="103">
        <v>1.01</v>
      </c>
      <c r="E119" s="103">
        <v>1.0109999999999999</v>
      </c>
      <c r="F119" s="105">
        <v>352</v>
      </c>
    </row>
    <row r="120" spans="1:6" x14ac:dyDescent="0.2">
      <c r="A120" s="104" t="s">
        <v>1051</v>
      </c>
      <c r="B120" s="103">
        <v>1.012</v>
      </c>
      <c r="C120" s="103">
        <v>1.012</v>
      </c>
      <c r="D120" s="103">
        <v>1.01</v>
      </c>
      <c r="E120" s="103">
        <v>1.0109999999999999</v>
      </c>
      <c r="F120" s="105">
        <v>353</v>
      </c>
    </row>
    <row r="121" spans="1:6" x14ac:dyDescent="0.2">
      <c r="A121" s="104" t="s">
        <v>1052</v>
      </c>
      <c r="B121" s="103">
        <v>1.012</v>
      </c>
      <c r="C121" s="103">
        <v>1.012</v>
      </c>
      <c r="D121" s="103">
        <v>1.01</v>
      </c>
      <c r="E121" s="103">
        <v>1.0109999999999999</v>
      </c>
      <c r="F121" s="105">
        <v>354</v>
      </c>
    </row>
    <row r="122" spans="1:6" x14ac:dyDescent="0.2">
      <c r="A122" s="104" t="s">
        <v>1053</v>
      </c>
      <c r="B122" s="103">
        <v>1.012</v>
      </c>
      <c r="C122" s="103">
        <v>1.012</v>
      </c>
      <c r="D122" s="103">
        <v>1.01</v>
      </c>
      <c r="E122" s="103">
        <v>1.0109999999999999</v>
      </c>
      <c r="F122" s="105">
        <v>355</v>
      </c>
    </row>
    <row r="123" spans="1:6" x14ac:dyDescent="0.2">
      <c r="A123" s="104" t="s">
        <v>1054</v>
      </c>
      <c r="B123" s="103">
        <v>1.012</v>
      </c>
      <c r="C123" s="103">
        <v>1.012</v>
      </c>
      <c r="D123" s="103">
        <v>1.01</v>
      </c>
      <c r="E123" s="103">
        <v>1.0109999999999999</v>
      </c>
      <c r="F123" s="105">
        <v>356</v>
      </c>
    </row>
    <row r="124" spans="1:6" x14ac:dyDescent="0.2">
      <c r="A124" s="104" t="s">
        <v>1055</v>
      </c>
      <c r="B124" s="103">
        <v>1.012</v>
      </c>
      <c r="C124" s="103">
        <v>1.012</v>
      </c>
      <c r="D124" s="103">
        <v>1.01</v>
      </c>
      <c r="E124" s="103">
        <v>1.0109999999999999</v>
      </c>
      <c r="F124" s="105">
        <v>357</v>
      </c>
    </row>
    <row r="125" spans="1:6" x14ac:dyDescent="0.2">
      <c r="A125" s="104" t="s">
        <v>1056</v>
      </c>
      <c r="B125" s="103">
        <v>1.012</v>
      </c>
      <c r="C125" s="103">
        <v>1.012</v>
      </c>
      <c r="D125" s="103">
        <v>1.01</v>
      </c>
      <c r="E125" s="103">
        <v>1.0109999999999999</v>
      </c>
      <c r="F125" s="105">
        <v>358</v>
      </c>
    </row>
    <row r="126" spans="1:6" x14ac:dyDescent="0.2">
      <c r="A126" s="104" t="s">
        <v>928</v>
      </c>
      <c r="B126" s="103">
        <v>1.0209999999999999</v>
      </c>
      <c r="C126" s="103">
        <v>1.02</v>
      </c>
      <c r="D126" s="103">
        <v>1.018</v>
      </c>
      <c r="E126" s="103">
        <v>1.0189999999999999</v>
      </c>
      <c r="F126" s="105">
        <v>600</v>
      </c>
    </row>
    <row r="127" spans="1:6" x14ac:dyDescent="0.2">
      <c r="A127" s="104" t="s">
        <v>929</v>
      </c>
      <c r="B127" s="103">
        <v>1.006</v>
      </c>
      <c r="C127" s="103">
        <v>1.0049999999999999</v>
      </c>
      <c r="D127" s="103">
        <v>1.006</v>
      </c>
      <c r="E127" s="103">
        <v>1.006</v>
      </c>
      <c r="F127" s="105">
        <v>603</v>
      </c>
    </row>
    <row r="128" spans="1:6" x14ac:dyDescent="0.2">
      <c r="A128" s="104" t="s">
        <v>1057</v>
      </c>
      <c r="B128" s="103">
        <v>1.006</v>
      </c>
      <c r="C128" s="103">
        <v>1.0049999999999999</v>
      </c>
      <c r="D128" s="103">
        <v>1.006</v>
      </c>
      <c r="E128" s="103">
        <v>1.006</v>
      </c>
      <c r="F128" s="105">
        <v>604</v>
      </c>
    </row>
    <row r="129" spans="1:6" x14ac:dyDescent="0.2">
      <c r="A129" s="104" t="s">
        <v>930</v>
      </c>
      <c r="B129" s="103">
        <v>1.012</v>
      </c>
      <c r="C129" s="103">
        <v>1.012</v>
      </c>
      <c r="D129" s="103">
        <v>1.01</v>
      </c>
      <c r="E129" s="103">
        <v>1.0109999999999999</v>
      </c>
      <c r="F129" s="105">
        <v>607</v>
      </c>
    </row>
    <row r="130" spans="1:6" x14ac:dyDescent="0.2">
      <c r="A130" s="104" t="s">
        <v>931</v>
      </c>
      <c r="B130" s="103">
        <v>1.012</v>
      </c>
      <c r="C130" s="103">
        <v>1.012</v>
      </c>
      <c r="D130" s="103">
        <v>1.01</v>
      </c>
      <c r="E130" s="103">
        <v>1.0109999999999999</v>
      </c>
      <c r="F130" s="105">
        <v>608</v>
      </c>
    </row>
    <row r="131" spans="1:6" x14ac:dyDescent="0.2">
      <c r="A131" s="104" t="s">
        <v>1058</v>
      </c>
      <c r="B131" s="103">
        <v>1.012</v>
      </c>
      <c r="C131" s="103">
        <v>1.012</v>
      </c>
      <c r="D131" s="103">
        <v>1.01</v>
      </c>
      <c r="E131" s="103">
        <v>1.0109999999999999</v>
      </c>
      <c r="F131" s="105">
        <v>609</v>
      </c>
    </row>
    <row r="132" spans="1:6" x14ac:dyDescent="0.2">
      <c r="A132" s="104" t="s">
        <v>610</v>
      </c>
      <c r="B132" s="103">
        <v>1.012</v>
      </c>
      <c r="C132" s="103">
        <v>1.0529999999999999</v>
      </c>
      <c r="D132" s="103">
        <v>1.052</v>
      </c>
      <c r="E132" s="103">
        <v>1.0529999999999999</v>
      </c>
      <c r="F132" s="105">
        <v>612</v>
      </c>
    </row>
    <row r="133" spans="1:6" x14ac:dyDescent="0.2">
      <c r="A133" s="104" t="s">
        <v>611</v>
      </c>
      <c r="B133" s="103">
        <v>1.012</v>
      </c>
      <c r="C133" s="103">
        <v>1.012</v>
      </c>
      <c r="D133" s="103">
        <v>1.01</v>
      </c>
      <c r="E133" s="103">
        <v>1.0109999999999999</v>
      </c>
      <c r="F133" s="105">
        <v>613</v>
      </c>
    </row>
    <row r="134" spans="1:6" x14ac:dyDescent="0.2">
      <c r="A134" s="104" t="s">
        <v>612</v>
      </c>
      <c r="B134" s="103">
        <v>1.012</v>
      </c>
      <c r="C134" s="103">
        <v>1.012</v>
      </c>
      <c r="D134" s="103">
        <v>1.01</v>
      </c>
      <c r="E134" s="103">
        <v>1.0109999999999999</v>
      </c>
      <c r="F134" s="105">
        <v>614</v>
      </c>
    </row>
    <row r="135" spans="1:6" x14ac:dyDescent="0.2">
      <c r="A135" s="104" t="s">
        <v>932</v>
      </c>
      <c r="B135" s="103">
        <v>1.012</v>
      </c>
      <c r="C135" s="103">
        <v>1.012</v>
      </c>
      <c r="D135" s="103">
        <v>1.01</v>
      </c>
      <c r="E135" s="103">
        <v>1.0109999999999999</v>
      </c>
      <c r="F135" s="105">
        <v>615</v>
      </c>
    </row>
    <row r="136" spans="1:6" x14ac:dyDescent="0.2">
      <c r="A136" s="104" t="s">
        <v>933</v>
      </c>
      <c r="B136" s="103">
        <v>1.012</v>
      </c>
      <c r="C136" s="103">
        <v>1.012</v>
      </c>
      <c r="D136" s="103">
        <v>1.01</v>
      </c>
      <c r="E136" s="103">
        <v>1.0109999999999999</v>
      </c>
      <c r="F136" s="105">
        <v>616</v>
      </c>
    </row>
    <row r="137" spans="1:6" x14ac:dyDescent="0.2">
      <c r="A137" s="104" t="s">
        <v>613</v>
      </c>
      <c r="B137" s="103">
        <v>1.012</v>
      </c>
      <c r="C137" s="103">
        <v>1.012</v>
      </c>
      <c r="D137" s="103">
        <v>1.01</v>
      </c>
      <c r="E137" s="103">
        <v>1.0109999999999999</v>
      </c>
      <c r="F137" s="105">
        <v>617</v>
      </c>
    </row>
    <row r="138" spans="1:6" x14ac:dyDescent="0.2">
      <c r="A138" s="104" t="s">
        <v>614</v>
      </c>
      <c r="B138" s="103">
        <v>1.002</v>
      </c>
      <c r="C138" s="103">
        <v>1.002</v>
      </c>
      <c r="D138" s="103">
        <v>1.002</v>
      </c>
      <c r="E138" s="103">
        <v>1.002</v>
      </c>
      <c r="F138" s="105">
        <v>618</v>
      </c>
    </row>
    <row r="139" spans="1:6" x14ac:dyDescent="0.2">
      <c r="A139" s="104" t="s">
        <v>934</v>
      </c>
      <c r="B139" s="103">
        <v>1.012</v>
      </c>
      <c r="C139" s="103">
        <v>1.012</v>
      </c>
      <c r="D139" s="103">
        <v>1.01</v>
      </c>
      <c r="E139" s="103">
        <v>1.0109999999999999</v>
      </c>
      <c r="F139" s="105">
        <v>619</v>
      </c>
    </row>
    <row r="140" spans="1:6" x14ac:dyDescent="0.2">
      <c r="A140" s="104" t="s">
        <v>935</v>
      </c>
      <c r="B140" s="103">
        <v>1.014</v>
      </c>
      <c r="C140" s="103">
        <v>1.014</v>
      </c>
      <c r="D140" s="103">
        <v>1.014</v>
      </c>
      <c r="E140" s="103">
        <v>1.014</v>
      </c>
      <c r="F140" s="105">
        <v>620</v>
      </c>
    </row>
    <row r="141" spans="1:6" x14ac:dyDescent="0.2">
      <c r="A141" s="104" t="s">
        <v>1059</v>
      </c>
      <c r="B141" s="103">
        <v>1.012</v>
      </c>
      <c r="C141" s="103">
        <v>1.012</v>
      </c>
      <c r="D141" s="103">
        <v>1.01</v>
      </c>
      <c r="E141" s="103">
        <v>1.0109999999999999</v>
      </c>
      <c r="F141" s="105">
        <v>622</v>
      </c>
    </row>
    <row r="142" spans="1:6" x14ac:dyDescent="0.2">
      <c r="A142" s="104" t="s">
        <v>936</v>
      </c>
      <c r="B142" s="103">
        <v>1.012</v>
      </c>
      <c r="C142" s="103">
        <v>1.012</v>
      </c>
      <c r="D142" s="103">
        <v>1.01</v>
      </c>
      <c r="E142" s="103">
        <v>1.0109999999999999</v>
      </c>
      <c r="F142" s="105">
        <v>623</v>
      </c>
    </row>
    <row r="143" spans="1:6" x14ac:dyDescent="0.2">
      <c r="A143" s="104" t="s">
        <v>937</v>
      </c>
      <c r="B143" s="103">
        <v>1.012</v>
      </c>
      <c r="C143" s="103">
        <v>1.012</v>
      </c>
      <c r="D143" s="103">
        <v>1.01</v>
      </c>
      <c r="E143" s="103">
        <v>1.0109999999999999</v>
      </c>
      <c r="F143" s="105">
        <v>624</v>
      </c>
    </row>
    <row r="144" spans="1:6" x14ac:dyDescent="0.2">
      <c r="A144" s="104" t="s">
        <v>615</v>
      </c>
      <c r="B144" s="103">
        <v>1.0109999999999999</v>
      </c>
      <c r="C144" s="103">
        <v>1.0109999999999999</v>
      </c>
      <c r="D144" s="103">
        <v>1.0109999999999999</v>
      </c>
      <c r="E144" s="103">
        <v>1.0109999999999999</v>
      </c>
      <c r="F144" s="105">
        <v>625</v>
      </c>
    </row>
    <row r="145" spans="1:6" x14ac:dyDescent="0.2">
      <c r="A145" s="104" t="s">
        <v>938</v>
      </c>
      <c r="B145" s="103">
        <v>1.012</v>
      </c>
      <c r="C145" s="103">
        <v>1.012</v>
      </c>
      <c r="D145" s="103">
        <v>1.01</v>
      </c>
      <c r="E145" s="103">
        <v>1.0109999999999999</v>
      </c>
      <c r="F145" s="105">
        <v>626</v>
      </c>
    </row>
    <row r="146" spans="1:6" x14ac:dyDescent="0.2">
      <c r="A146" s="104" t="s">
        <v>939</v>
      </c>
      <c r="B146" s="103">
        <v>1.012</v>
      </c>
      <c r="C146" s="103">
        <v>1.012</v>
      </c>
      <c r="D146" s="103">
        <v>1.01</v>
      </c>
      <c r="E146" s="103">
        <v>1.0109999999999999</v>
      </c>
      <c r="F146" s="105">
        <v>627</v>
      </c>
    </row>
    <row r="147" spans="1:6" x14ac:dyDescent="0.2">
      <c r="A147" s="104" t="s">
        <v>616</v>
      </c>
      <c r="B147" s="103">
        <v>1.012</v>
      </c>
      <c r="C147" s="103">
        <v>1.012</v>
      </c>
      <c r="D147" s="103">
        <v>1.01</v>
      </c>
      <c r="E147" s="103">
        <v>1.0109999999999999</v>
      </c>
      <c r="F147" s="105">
        <v>628</v>
      </c>
    </row>
    <row r="148" spans="1:6" x14ac:dyDescent="0.2">
      <c r="A148" s="104" t="s">
        <v>617</v>
      </c>
      <c r="B148" s="103">
        <v>1.012</v>
      </c>
      <c r="C148" s="103">
        <v>1.012</v>
      </c>
      <c r="D148" s="103">
        <v>1.01</v>
      </c>
      <c r="E148" s="103">
        <v>1.0109999999999999</v>
      </c>
      <c r="F148" s="105">
        <v>629</v>
      </c>
    </row>
    <row r="149" spans="1:6" x14ac:dyDescent="0.2">
      <c r="A149" s="104" t="s">
        <v>940</v>
      </c>
      <c r="B149" s="103">
        <v>1.012</v>
      </c>
      <c r="C149" s="103">
        <v>1.012</v>
      </c>
      <c r="D149" s="103">
        <v>1.01</v>
      </c>
      <c r="E149" s="103">
        <v>1.0109999999999999</v>
      </c>
      <c r="F149" s="105">
        <v>632</v>
      </c>
    </row>
    <row r="150" spans="1:6" x14ac:dyDescent="0.2">
      <c r="A150" s="104" t="s">
        <v>941</v>
      </c>
      <c r="B150" s="103">
        <v>1.012</v>
      </c>
      <c r="C150" s="103">
        <v>1.012</v>
      </c>
      <c r="D150" s="103">
        <v>1.01</v>
      </c>
      <c r="E150" s="103">
        <v>1.0109999999999999</v>
      </c>
      <c r="F150" s="105">
        <v>633</v>
      </c>
    </row>
    <row r="151" spans="1:6" x14ac:dyDescent="0.2">
      <c r="A151" s="104" t="s">
        <v>618</v>
      </c>
      <c r="B151" s="103">
        <v>1.012</v>
      </c>
      <c r="C151" s="103">
        <v>1.012</v>
      </c>
      <c r="D151" s="103">
        <v>1.01</v>
      </c>
      <c r="E151" s="103">
        <v>1.0109999999999999</v>
      </c>
      <c r="F151" s="105">
        <v>634</v>
      </c>
    </row>
    <row r="152" spans="1:6" x14ac:dyDescent="0.2">
      <c r="A152" s="104" t="s">
        <v>619</v>
      </c>
      <c r="B152" s="103">
        <v>1.012</v>
      </c>
      <c r="C152" s="103">
        <v>1.012</v>
      </c>
      <c r="D152" s="103">
        <v>1.01</v>
      </c>
      <c r="E152" s="103">
        <v>1.0109999999999999</v>
      </c>
      <c r="F152" s="105">
        <v>635</v>
      </c>
    </row>
    <row r="153" spans="1:6" x14ac:dyDescent="0.2">
      <c r="A153" s="104" t="s">
        <v>620</v>
      </c>
      <c r="B153" s="103">
        <v>1.012</v>
      </c>
      <c r="C153" s="103">
        <v>1.012</v>
      </c>
      <c r="D153" s="103">
        <v>1.01</v>
      </c>
      <c r="E153" s="103">
        <v>1.0109999999999999</v>
      </c>
      <c r="F153" s="105">
        <v>636</v>
      </c>
    </row>
    <row r="154" spans="1:6" x14ac:dyDescent="0.2">
      <c r="A154" s="104" t="s">
        <v>621</v>
      </c>
      <c r="B154" s="103">
        <v>1.002</v>
      </c>
      <c r="C154" s="103">
        <v>1.002</v>
      </c>
      <c r="D154" s="103">
        <v>1.0089999999999999</v>
      </c>
      <c r="E154" s="103">
        <v>1.002</v>
      </c>
      <c r="F154" s="105">
        <v>637</v>
      </c>
    </row>
    <row r="155" spans="1:6" x14ac:dyDescent="0.2">
      <c r="A155" s="104" t="s">
        <v>622</v>
      </c>
      <c r="B155" s="103">
        <v>1.026</v>
      </c>
      <c r="C155" s="103">
        <v>1.026</v>
      </c>
      <c r="D155" s="103">
        <v>1.0249999999999999</v>
      </c>
      <c r="E155" s="103">
        <v>1.0249999999999999</v>
      </c>
      <c r="F155" s="105">
        <v>638</v>
      </c>
    </row>
    <row r="156" spans="1:6" x14ac:dyDescent="0.2">
      <c r="A156" s="104" t="s">
        <v>623</v>
      </c>
      <c r="B156" s="103">
        <v>1.012</v>
      </c>
      <c r="C156" s="103">
        <v>1.012</v>
      </c>
      <c r="D156" s="103">
        <v>1.01</v>
      </c>
      <c r="E156" s="103">
        <v>1.0109999999999999</v>
      </c>
      <c r="F156" s="105">
        <v>639</v>
      </c>
    </row>
    <row r="157" spans="1:6" x14ac:dyDescent="0.2">
      <c r="A157" s="104" t="s">
        <v>942</v>
      </c>
      <c r="B157" s="103">
        <v>1.012</v>
      </c>
      <c r="C157" s="103">
        <v>1.012</v>
      </c>
      <c r="D157" s="103">
        <v>1.01</v>
      </c>
      <c r="E157" s="103">
        <v>1.0109999999999999</v>
      </c>
      <c r="F157" s="105">
        <v>640</v>
      </c>
    </row>
    <row r="158" spans="1:6" x14ac:dyDescent="0.2">
      <c r="A158" s="104" t="s">
        <v>943</v>
      </c>
      <c r="B158" s="103">
        <v>1.012</v>
      </c>
      <c r="C158" s="103">
        <v>1.012</v>
      </c>
      <c r="D158" s="103">
        <v>1.01</v>
      </c>
      <c r="E158" s="103">
        <v>1.0109999999999999</v>
      </c>
      <c r="F158" s="105">
        <v>642</v>
      </c>
    </row>
    <row r="159" spans="1:6" x14ac:dyDescent="0.2">
      <c r="A159" s="104" t="s">
        <v>944</v>
      </c>
      <c r="B159" s="103">
        <v>1.012</v>
      </c>
      <c r="C159" s="103">
        <v>1.012</v>
      </c>
      <c r="D159" s="103">
        <v>1.01</v>
      </c>
      <c r="E159" s="103">
        <v>1.0109999999999999</v>
      </c>
      <c r="F159" s="105">
        <v>643</v>
      </c>
    </row>
    <row r="160" spans="1:6" x14ac:dyDescent="0.2">
      <c r="A160" s="104" t="s">
        <v>945</v>
      </c>
      <c r="B160" s="103">
        <v>1.012</v>
      </c>
      <c r="C160" s="103">
        <v>1.012</v>
      </c>
      <c r="D160" s="103">
        <v>1.01</v>
      </c>
      <c r="E160" s="103">
        <v>1.0109999999999999</v>
      </c>
      <c r="F160" s="105">
        <v>644</v>
      </c>
    </row>
    <row r="161" spans="1:6" x14ac:dyDescent="0.2">
      <c r="A161" s="104" t="s">
        <v>946</v>
      </c>
      <c r="B161" s="103">
        <v>1.012</v>
      </c>
      <c r="C161" s="103">
        <v>1.012</v>
      </c>
      <c r="D161" s="103">
        <v>1.01</v>
      </c>
      <c r="E161" s="103">
        <v>1.0109999999999999</v>
      </c>
      <c r="F161" s="105">
        <v>645</v>
      </c>
    </row>
    <row r="162" spans="1:6" x14ac:dyDescent="0.2">
      <c r="A162" s="104" t="s">
        <v>947</v>
      </c>
      <c r="B162" s="103">
        <v>1.012</v>
      </c>
      <c r="C162" s="103">
        <v>1.012</v>
      </c>
      <c r="D162" s="103">
        <v>1.01</v>
      </c>
      <c r="E162" s="103">
        <v>1.0109999999999999</v>
      </c>
      <c r="F162" s="105">
        <v>646</v>
      </c>
    </row>
    <row r="163" spans="1:6" x14ac:dyDescent="0.2">
      <c r="A163" s="104" t="s">
        <v>948</v>
      </c>
      <c r="B163" s="103">
        <v>1.012</v>
      </c>
      <c r="C163" s="103">
        <v>1.012</v>
      </c>
      <c r="D163" s="103">
        <v>1.01</v>
      </c>
      <c r="E163" s="103">
        <v>1.0109999999999999</v>
      </c>
      <c r="F163" s="105">
        <v>647</v>
      </c>
    </row>
    <row r="164" spans="1:6" x14ac:dyDescent="0.2">
      <c r="A164" s="104" t="s">
        <v>1060</v>
      </c>
      <c r="B164" s="103">
        <v>1.012</v>
      </c>
      <c r="C164" s="103">
        <v>1.012</v>
      </c>
      <c r="D164" s="103">
        <v>1.01</v>
      </c>
      <c r="E164" s="103">
        <v>1.0109999999999999</v>
      </c>
      <c r="F164" s="105">
        <v>648</v>
      </c>
    </row>
    <row r="165" spans="1:6" x14ac:dyDescent="0.2">
      <c r="A165" s="104" t="s">
        <v>949</v>
      </c>
      <c r="B165" s="103">
        <v>1.012</v>
      </c>
      <c r="C165" s="103">
        <v>1.012</v>
      </c>
      <c r="D165" s="103">
        <v>1.01</v>
      </c>
      <c r="E165" s="103">
        <v>1.0109999999999999</v>
      </c>
      <c r="F165" s="105">
        <v>649</v>
      </c>
    </row>
    <row r="166" spans="1:6" x14ac:dyDescent="0.2">
      <c r="A166" s="104" t="s">
        <v>950</v>
      </c>
      <c r="B166" s="103">
        <v>1.012</v>
      </c>
      <c r="C166" s="103">
        <v>1.012</v>
      </c>
      <c r="D166" s="103">
        <v>1.01</v>
      </c>
      <c r="E166" s="103">
        <v>1.0109999999999999</v>
      </c>
      <c r="F166" s="105">
        <v>650</v>
      </c>
    </row>
    <row r="167" spans="1:6" x14ac:dyDescent="0.2">
      <c r="A167" s="104" t="s">
        <v>951</v>
      </c>
      <c r="B167" s="103">
        <v>1.012</v>
      </c>
      <c r="C167" s="103">
        <v>1.012</v>
      </c>
      <c r="D167" s="103">
        <v>1.01</v>
      </c>
      <c r="E167" s="103">
        <v>1.0109999999999999</v>
      </c>
      <c r="F167" s="105">
        <v>652</v>
      </c>
    </row>
    <row r="168" spans="1:6" x14ac:dyDescent="0.2">
      <c r="A168" s="104" t="s">
        <v>952</v>
      </c>
      <c r="B168" s="103">
        <v>1.012</v>
      </c>
      <c r="C168" s="103">
        <v>1.012</v>
      </c>
      <c r="D168" s="103">
        <v>1.01</v>
      </c>
      <c r="E168" s="103">
        <v>1.0109999999999999</v>
      </c>
      <c r="F168" s="105">
        <v>653</v>
      </c>
    </row>
    <row r="169" spans="1:6" x14ac:dyDescent="0.2">
      <c r="A169" s="104" t="s">
        <v>953</v>
      </c>
      <c r="B169" s="103">
        <v>1.012</v>
      </c>
      <c r="C169" s="103">
        <v>1.012</v>
      </c>
      <c r="D169" s="103">
        <v>1.01</v>
      </c>
      <c r="E169" s="103">
        <v>1.0109999999999999</v>
      </c>
      <c r="F169" s="105">
        <v>654</v>
      </c>
    </row>
    <row r="170" spans="1:6" x14ac:dyDescent="0.2">
      <c r="A170" s="104" t="s">
        <v>954</v>
      </c>
      <c r="B170" s="103">
        <v>1.012</v>
      </c>
      <c r="C170" s="103">
        <v>1.012</v>
      </c>
      <c r="D170" s="103">
        <v>1.01</v>
      </c>
      <c r="E170" s="103">
        <v>1.0109999999999999</v>
      </c>
      <c r="F170" s="105">
        <v>655</v>
      </c>
    </row>
    <row r="171" spans="1:6" x14ac:dyDescent="0.2">
      <c r="A171" s="104" t="s">
        <v>955</v>
      </c>
      <c r="B171" s="103">
        <v>1.012</v>
      </c>
      <c r="C171" s="103">
        <v>1.012</v>
      </c>
      <c r="D171" s="103">
        <v>1.01</v>
      </c>
      <c r="E171" s="103">
        <v>1.0109999999999999</v>
      </c>
      <c r="F171" s="105">
        <v>656</v>
      </c>
    </row>
    <row r="172" spans="1:6" x14ac:dyDescent="0.2">
      <c r="A172" s="104" t="s">
        <v>956</v>
      </c>
      <c r="B172" s="103">
        <v>1.012</v>
      </c>
      <c r="C172" s="103">
        <v>1.012</v>
      </c>
      <c r="D172" s="103">
        <v>1.01</v>
      </c>
      <c r="E172" s="103">
        <v>1.0109999999999999</v>
      </c>
      <c r="F172" s="105">
        <v>657</v>
      </c>
    </row>
    <row r="173" spans="1:6" x14ac:dyDescent="0.2">
      <c r="A173" s="104" t="s">
        <v>957</v>
      </c>
      <c r="B173" s="103">
        <v>1.012</v>
      </c>
      <c r="C173" s="103">
        <v>1.012</v>
      </c>
      <c r="D173" s="103">
        <v>1.01</v>
      </c>
      <c r="E173" s="103">
        <v>1.0109999999999999</v>
      </c>
      <c r="F173" s="105">
        <v>658</v>
      </c>
    </row>
    <row r="174" spans="1:6" x14ac:dyDescent="0.2">
      <c r="A174" s="104" t="s">
        <v>958</v>
      </c>
      <c r="B174" s="103">
        <v>1.012</v>
      </c>
      <c r="C174" s="103">
        <v>1.012</v>
      </c>
      <c r="D174" s="103">
        <v>1.01</v>
      </c>
      <c r="E174" s="103">
        <v>1.0109999999999999</v>
      </c>
      <c r="F174" s="105">
        <v>659</v>
      </c>
    </row>
    <row r="175" spans="1:6" x14ac:dyDescent="0.2">
      <c r="A175" s="104" t="s">
        <v>959</v>
      </c>
      <c r="B175" s="103">
        <v>1.012</v>
      </c>
      <c r="C175" s="103">
        <v>1.012</v>
      </c>
      <c r="D175" s="103">
        <v>1.01</v>
      </c>
      <c r="E175" s="103">
        <v>1.0109999999999999</v>
      </c>
      <c r="F175" s="105">
        <v>662</v>
      </c>
    </row>
    <row r="176" spans="1:6" x14ac:dyDescent="0.2">
      <c r="A176" s="104" t="s">
        <v>960</v>
      </c>
      <c r="B176" s="103">
        <v>1.012</v>
      </c>
      <c r="C176" s="103">
        <v>1.012</v>
      </c>
      <c r="D176" s="103">
        <v>1.01</v>
      </c>
      <c r="E176" s="103">
        <v>1.0109999999999999</v>
      </c>
      <c r="F176" s="105">
        <v>663</v>
      </c>
    </row>
    <row r="177" spans="1:6" x14ac:dyDescent="0.2">
      <c r="A177" s="104" t="s">
        <v>961</v>
      </c>
      <c r="B177" s="103">
        <v>1.0209999999999999</v>
      </c>
      <c r="C177" s="103">
        <v>1.02</v>
      </c>
      <c r="D177" s="103">
        <v>1.018</v>
      </c>
      <c r="E177" s="103">
        <v>1.0189999999999999</v>
      </c>
      <c r="F177" s="105">
        <v>664</v>
      </c>
    </row>
    <row r="178" spans="1:6" x14ac:dyDescent="0.2">
      <c r="A178" s="104" t="s">
        <v>962</v>
      </c>
      <c r="B178" s="103">
        <v>1.012</v>
      </c>
      <c r="C178" s="103">
        <v>1.012</v>
      </c>
      <c r="D178" s="103">
        <v>1.01</v>
      </c>
      <c r="E178" s="103">
        <v>1.0109999999999999</v>
      </c>
      <c r="F178" s="105">
        <v>665</v>
      </c>
    </row>
    <row r="179" spans="1:6" x14ac:dyDescent="0.2">
      <c r="A179" s="104" t="s">
        <v>1061</v>
      </c>
      <c r="B179" s="103">
        <v>1.002</v>
      </c>
      <c r="C179" s="103">
        <v>1.002</v>
      </c>
      <c r="D179" s="103">
        <v>1.002</v>
      </c>
      <c r="E179" s="103">
        <v>1.002</v>
      </c>
      <c r="F179" s="105">
        <v>667</v>
      </c>
    </row>
    <row r="180" spans="1:6" x14ac:dyDescent="0.2">
      <c r="A180" s="104" t="s">
        <v>963</v>
      </c>
      <c r="B180" s="103">
        <v>1.0209999999999999</v>
      </c>
      <c r="C180" s="103">
        <v>1.02</v>
      </c>
      <c r="D180" s="103">
        <v>1.018</v>
      </c>
      <c r="E180" s="103">
        <v>1.0189999999999999</v>
      </c>
      <c r="F180" s="105">
        <v>669</v>
      </c>
    </row>
    <row r="181" spans="1:6" x14ac:dyDescent="0.2">
      <c r="A181" s="104" t="s">
        <v>1062</v>
      </c>
      <c r="B181" s="103">
        <v>1.002</v>
      </c>
      <c r="C181" s="103">
        <v>1.002</v>
      </c>
      <c r="D181" s="103">
        <v>1.002</v>
      </c>
      <c r="E181" s="103">
        <v>1.002</v>
      </c>
      <c r="F181" s="105">
        <v>672</v>
      </c>
    </row>
    <row r="182" spans="1:6" x14ac:dyDescent="0.2">
      <c r="A182" s="104" t="s">
        <v>624</v>
      </c>
      <c r="B182" s="103">
        <v>1.002</v>
      </c>
      <c r="C182" s="103">
        <v>1.002</v>
      </c>
      <c r="D182" s="103">
        <v>1.002</v>
      </c>
      <c r="E182" s="103">
        <v>1.002</v>
      </c>
      <c r="F182" s="105">
        <v>673</v>
      </c>
    </row>
    <row r="183" spans="1:6" x14ac:dyDescent="0.2">
      <c r="A183" s="104" t="s">
        <v>964</v>
      </c>
      <c r="B183" s="103">
        <v>1.002</v>
      </c>
      <c r="C183" s="103">
        <v>1.002</v>
      </c>
      <c r="D183" s="103">
        <v>1.002</v>
      </c>
      <c r="E183" s="103">
        <v>1.002</v>
      </c>
      <c r="F183" s="105">
        <v>674</v>
      </c>
    </row>
    <row r="184" spans="1:6" x14ac:dyDescent="0.2">
      <c r="A184" s="104" t="s">
        <v>965</v>
      </c>
      <c r="B184" s="103">
        <v>1.0409999999999999</v>
      </c>
      <c r="C184" s="103">
        <v>1.0409999999999999</v>
      </c>
      <c r="D184" s="103">
        <v>1.0389999999999999</v>
      </c>
      <c r="E184" s="103">
        <v>1.0389999999999999</v>
      </c>
      <c r="F184" s="105">
        <v>690</v>
      </c>
    </row>
    <row r="185" spans="1:6" x14ac:dyDescent="0.2">
      <c r="A185" s="104" t="s">
        <v>625</v>
      </c>
      <c r="B185" s="103">
        <v>1.012</v>
      </c>
      <c r="C185" s="103">
        <v>1.012</v>
      </c>
      <c r="D185" s="103">
        <v>1.0669999999999999</v>
      </c>
      <c r="E185" s="103">
        <v>1.0669999999999999</v>
      </c>
      <c r="F185" s="105">
        <v>692</v>
      </c>
    </row>
    <row r="186" spans="1:6" x14ac:dyDescent="0.2">
      <c r="A186" s="104" t="s">
        <v>626</v>
      </c>
      <c r="B186" s="103">
        <v>1.0369999999999999</v>
      </c>
      <c r="C186" s="103">
        <v>1.0369999999999999</v>
      </c>
      <c r="D186" s="103">
        <v>1.0369999999999999</v>
      </c>
      <c r="E186" s="103">
        <v>1.0369999999999999</v>
      </c>
      <c r="F186" s="105">
        <v>694</v>
      </c>
    </row>
    <row r="187" spans="1:6" x14ac:dyDescent="0.2">
      <c r="A187" s="104" t="s">
        <v>966</v>
      </c>
      <c r="B187" s="103">
        <v>1.01</v>
      </c>
      <c r="C187" s="103">
        <v>1.01</v>
      </c>
      <c r="D187" s="103">
        <v>1.01</v>
      </c>
      <c r="E187" s="103">
        <v>1.01</v>
      </c>
      <c r="F187" s="105">
        <v>695</v>
      </c>
    </row>
    <row r="188" spans="1:6" x14ac:dyDescent="0.2">
      <c r="A188" s="104" t="s">
        <v>967</v>
      </c>
      <c r="B188" s="103">
        <v>1.036</v>
      </c>
      <c r="C188" s="103">
        <v>1.0369999999999999</v>
      </c>
      <c r="D188" s="103">
        <v>1.036</v>
      </c>
      <c r="E188" s="103">
        <v>1.036</v>
      </c>
      <c r="F188" s="105">
        <v>696</v>
      </c>
    </row>
    <row r="189" spans="1:6" x14ac:dyDescent="0.2">
      <c r="A189" s="104" t="s">
        <v>968</v>
      </c>
      <c r="B189" s="103">
        <v>1.0209999999999999</v>
      </c>
      <c r="C189" s="103">
        <v>1.02</v>
      </c>
      <c r="D189" s="103">
        <v>1.018</v>
      </c>
      <c r="E189" s="103">
        <v>1.0189999999999999</v>
      </c>
      <c r="F189" s="105">
        <v>697</v>
      </c>
    </row>
    <row r="190" spans="1:6" x14ac:dyDescent="0.2">
      <c r="A190" s="104" t="s">
        <v>969</v>
      </c>
      <c r="B190" s="103">
        <v>1.0209999999999999</v>
      </c>
      <c r="C190" s="103">
        <v>1.02</v>
      </c>
      <c r="D190" s="103">
        <v>1.018</v>
      </c>
      <c r="E190" s="103">
        <v>1.0189999999999999</v>
      </c>
      <c r="F190" s="105">
        <v>698</v>
      </c>
    </row>
    <row r="191" spans="1:6" x14ac:dyDescent="0.2">
      <c r="A191" s="104" t="s">
        <v>970</v>
      </c>
      <c r="B191" s="103">
        <v>1.0209999999999999</v>
      </c>
      <c r="C191" s="103">
        <v>1.02</v>
      </c>
      <c r="D191" s="103">
        <v>1.018</v>
      </c>
      <c r="E191" s="103">
        <v>1.0189999999999999</v>
      </c>
      <c r="F191" s="105">
        <v>699</v>
      </c>
    </row>
    <row r="192" spans="1:6" x14ac:dyDescent="0.2">
      <c r="A192" s="104" t="s">
        <v>971</v>
      </c>
      <c r="B192" s="103">
        <v>1.0209999999999999</v>
      </c>
      <c r="C192" s="103">
        <v>1.02</v>
      </c>
      <c r="D192" s="103">
        <v>1.018</v>
      </c>
      <c r="E192" s="103">
        <v>1.0189999999999999</v>
      </c>
      <c r="F192" s="105">
        <v>700</v>
      </c>
    </row>
    <row r="193" spans="1:6" x14ac:dyDescent="0.2">
      <c r="A193" s="104" t="s">
        <v>972</v>
      </c>
      <c r="B193" s="103">
        <v>1.0209999999999999</v>
      </c>
      <c r="C193" s="103">
        <v>1.02</v>
      </c>
      <c r="D193" s="103">
        <v>1.018</v>
      </c>
      <c r="E193" s="103">
        <v>1.0189999999999999</v>
      </c>
      <c r="F193" s="105">
        <v>701</v>
      </c>
    </row>
    <row r="194" spans="1:6" x14ac:dyDescent="0.2">
      <c r="A194" s="104" t="s">
        <v>973</v>
      </c>
      <c r="B194" s="103">
        <v>1.0209999999999999</v>
      </c>
      <c r="C194" s="103">
        <v>1.02</v>
      </c>
      <c r="D194" s="103">
        <v>1.018</v>
      </c>
      <c r="E194" s="103">
        <v>1.0189999999999999</v>
      </c>
      <c r="F194" s="105">
        <v>702</v>
      </c>
    </row>
    <row r="195" spans="1:6" x14ac:dyDescent="0.2">
      <c r="A195" s="104" t="s">
        <v>627</v>
      </c>
      <c r="B195" s="103">
        <v>1.0209999999999999</v>
      </c>
      <c r="C195" s="103">
        <v>1.02</v>
      </c>
      <c r="D195" s="103">
        <v>1.018</v>
      </c>
      <c r="E195" s="103">
        <v>1.0189999999999999</v>
      </c>
      <c r="F195" s="105">
        <v>703</v>
      </c>
    </row>
    <row r="196" spans="1:6" x14ac:dyDescent="0.2">
      <c r="A196" s="104" t="s">
        <v>974</v>
      </c>
      <c r="B196" s="103">
        <v>1.0209999999999999</v>
      </c>
      <c r="C196" s="103">
        <v>1.02</v>
      </c>
      <c r="D196" s="103">
        <v>1.018</v>
      </c>
      <c r="E196" s="103">
        <v>1.0189999999999999</v>
      </c>
      <c r="F196" s="105">
        <v>704</v>
      </c>
    </row>
    <row r="197" spans="1:6" x14ac:dyDescent="0.2">
      <c r="A197" s="104" t="s">
        <v>975</v>
      </c>
      <c r="B197" s="103">
        <v>1.0209999999999999</v>
      </c>
      <c r="C197" s="103">
        <v>1.02</v>
      </c>
      <c r="D197" s="103">
        <v>1.018</v>
      </c>
      <c r="E197" s="103">
        <v>1.0189999999999999</v>
      </c>
      <c r="F197" s="105">
        <v>705</v>
      </c>
    </row>
    <row r="198" spans="1:6" x14ac:dyDescent="0.2">
      <c r="A198" s="104" t="s">
        <v>976</v>
      </c>
      <c r="B198" s="103">
        <v>1.0209999999999999</v>
      </c>
      <c r="C198" s="103">
        <v>1.02</v>
      </c>
      <c r="D198" s="103">
        <v>1.018</v>
      </c>
      <c r="E198" s="103">
        <v>1.0189999999999999</v>
      </c>
      <c r="F198" s="105">
        <v>706</v>
      </c>
    </row>
    <row r="199" spans="1:6" x14ac:dyDescent="0.2">
      <c r="A199" s="104" t="s">
        <v>977</v>
      </c>
      <c r="B199" s="103">
        <v>1.0209999999999999</v>
      </c>
      <c r="C199" s="103">
        <v>1.02</v>
      </c>
      <c r="D199" s="103">
        <v>1.018</v>
      </c>
      <c r="E199" s="103">
        <v>1.0189999999999999</v>
      </c>
      <c r="F199" s="105">
        <v>707</v>
      </c>
    </row>
    <row r="200" spans="1:6" x14ac:dyDescent="0.2">
      <c r="A200" s="104" t="s">
        <v>978</v>
      </c>
      <c r="B200" s="103">
        <v>1.0209999999999999</v>
      </c>
      <c r="C200" s="103">
        <v>1.02</v>
      </c>
      <c r="D200" s="103">
        <v>1.018</v>
      </c>
      <c r="E200" s="103">
        <v>1.0189999999999999</v>
      </c>
      <c r="F200" s="105">
        <v>708</v>
      </c>
    </row>
    <row r="201" spans="1:6" x14ac:dyDescent="0.2">
      <c r="A201" s="104" t="s">
        <v>979</v>
      </c>
      <c r="B201" s="103">
        <v>1.0209999999999999</v>
      </c>
      <c r="C201" s="103">
        <v>1.02</v>
      </c>
      <c r="D201" s="103">
        <v>1.018</v>
      </c>
      <c r="E201" s="103">
        <v>1.0189999999999999</v>
      </c>
      <c r="F201" s="105">
        <v>709</v>
      </c>
    </row>
    <row r="202" spans="1:6" x14ac:dyDescent="0.2">
      <c r="A202" s="104" t="s">
        <v>980</v>
      </c>
      <c r="B202" s="103">
        <v>1.0209999999999999</v>
      </c>
      <c r="C202" s="103">
        <v>1.02</v>
      </c>
      <c r="D202" s="103">
        <v>1.018</v>
      </c>
      <c r="E202" s="103">
        <v>1.0189999999999999</v>
      </c>
      <c r="F202" s="105">
        <v>712</v>
      </c>
    </row>
    <row r="203" spans="1:6" x14ac:dyDescent="0.2">
      <c r="A203" s="104" t="s">
        <v>981</v>
      </c>
      <c r="B203" s="103">
        <v>1.012</v>
      </c>
      <c r="C203" s="103">
        <v>1.012</v>
      </c>
      <c r="D203" s="103">
        <v>1.01</v>
      </c>
      <c r="E203" s="103">
        <v>1.0109999999999999</v>
      </c>
      <c r="F203" s="105">
        <v>713</v>
      </c>
    </row>
    <row r="204" spans="1:6" x14ac:dyDescent="0.2">
      <c r="A204" s="104" t="s">
        <v>982</v>
      </c>
      <c r="B204" s="103">
        <v>1.012</v>
      </c>
      <c r="C204" s="103">
        <v>1.012</v>
      </c>
      <c r="D204" s="103">
        <v>1.01</v>
      </c>
      <c r="E204" s="103">
        <v>1.0109999999999999</v>
      </c>
      <c r="F204" s="105">
        <v>714</v>
      </c>
    </row>
    <row r="205" spans="1:6" x14ac:dyDescent="0.2">
      <c r="A205" s="104" t="s">
        <v>983</v>
      </c>
      <c r="B205" s="103">
        <v>1.012</v>
      </c>
      <c r="C205" s="103">
        <v>1.012</v>
      </c>
      <c r="D205" s="103">
        <v>1.01</v>
      </c>
      <c r="E205" s="103">
        <v>1.0109999999999999</v>
      </c>
      <c r="F205" s="105">
        <v>715</v>
      </c>
    </row>
    <row r="206" spans="1:6" x14ac:dyDescent="0.2">
      <c r="A206" s="104" t="s">
        <v>984</v>
      </c>
      <c r="B206" s="103">
        <v>1.012</v>
      </c>
      <c r="C206" s="103">
        <v>1.012</v>
      </c>
      <c r="D206" s="103">
        <v>1.01</v>
      </c>
      <c r="E206" s="103">
        <v>1.0109999999999999</v>
      </c>
      <c r="F206" s="105">
        <v>716</v>
      </c>
    </row>
    <row r="207" spans="1:6" x14ac:dyDescent="0.2">
      <c r="A207" s="104" t="s">
        <v>985</v>
      </c>
      <c r="B207" s="103">
        <v>1.012</v>
      </c>
      <c r="C207" s="103">
        <v>1.012</v>
      </c>
      <c r="D207" s="103">
        <v>1.01</v>
      </c>
      <c r="E207" s="103">
        <v>1.0109999999999999</v>
      </c>
      <c r="F207" s="105">
        <v>717</v>
      </c>
    </row>
    <row r="208" spans="1:6" x14ac:dyDescent="0.2">
      <c r="A208" s="104" t="s">
        <v>628</v>
      </c>
      <c r="B208" s="103">
        <v>1.002</v>
      </c>
      <c r="C208" s="103">
        <v>1.002</v>
      </c>
      <c r="D208" s="103">
        <v>1.002</v>
      </c>
      <c r="E208" s="103">
        <v>1.002</v>
      </c>
      <c r="F208" s="105">
        <v>718</v>
      </c>
    </row>
    <row r="209" spans="1:6" x14ac:dyDescent="0.2">
      <c r="A209" s="104" t="s">
        <v>1063</v>
      </c>
      <c r="B209" s="103">
        <v>1.002</v>
      </c>
      <c r="C209" s="103">
        <v>1.002</v>
      </c>
      <c r="D209" s="103">
        <v>1.002</v>
      </c>
      <c r="E209" s="103">
        <v>1.002</v>
      </c>
      <c r="F209" s="105">
        <v>719</v>
      </c>
    </row>
    <row r="210" spans="1:6" x14ac:dyDescent="0.2">
      <c r="A210" s="104" t="s">
        <v>986</v>
      </c>
      <c r="B210" s="103">
        <v>1.0209999999999999</v>
      </c>
      <c r="C210" s="103">
        <v>1.02</v>
      </c>
      <c r="D210" s="103">
        <v>1.018</v>
      </c>
      <c r="E210" s="103">
        <v>1.0189999999999999</v>
      </c>
      <c r="F210" s="105">
        <v>720</v>
      </c>
    </row>
    <row r="211" spans="1:6" x14ac:dyDescent="0.2">
      <c r="A211" s="104" t="s">
        <v>987</v>
      </c>
      <c r="B211" s="103">
        <v>1.002</v>
      </c>
      <c r="C211" s="103">
        <v>1.002</v>
      </c>
      <c r="D211" s="103">
        <v>1.002</v>
      </c>
      <c r="E211" s="103">
        <v>1.002</v>
      </c>
      <c r="F211" s="105">
        <v>750</v>
      </c>
    </row>
    <row r="212" spans="1:6" x14ac:dyDescent="0.2">
      <c r="A212" s="104" t="s">
        <v>988</v>
      </c>
      <c r="B212" s="103">
        <v>1.012</v>
      </c>
      <c r="C212" s="103">
        <v>1.012</v>
      </c>
      <c r="D212" s="103">
        <v>1.01</v>
      </c>
      <c r="E212" s="103">
        <v>1.0109999999999999</v>
      </c>
      <c r="F212" s="105">
        <v>759</v>
      </c>
    </row>
    <row r="213" spans="1:6" x14ac:dyDescent="0.2">
      <c r="A213" s="104" t="s">
        <v>989</v>
      </c>
      <c r="B213" s="103">
        <v>1.0209999999999999</v>
      </c>
      <c r="C213" s="103">
        <v>1.02</v>
      </c>
      <c r="D213" s="103">
        <v>1.018</v>
      </c>
      <c r="E213" s="103">
        <v>1.0189999999999999</v>
      </c>
      <c r="F213" s="105">
        <v>797</v>
      </c>
    </row>
    <row r="214" spans="1:6" x14ac:dyDescent="0.2">
      <c r="A214" s="104" t="s">
        <v>990</v>
      </c>
      <c r="B214" s="103">
        <v>1.0209999999999999</v>
      </c>
      <c r="C214" s="103">
        <v>1.02</v>
      </c>
      <c r="D214" s="103">
        <v>1.018</v>
      </c>
      <c r="E214" s="103">
        <v>1.0189999999999999</v>
      </c>
      <c r="F214" s="105">
        <v>798</v>
      </c>
    </row>
    <row r="215" spans="1:6" x14ac:dyDescent="0.2">
      <c r="A215" s="104" t="s">
        <v>991</v>
      </c>
      <c r="B215" s="103">
        <v>1.0209999999999999</v>
      </c>
      <c r="C215" s="103">
        <v>1.02</v>
      </c>
      <c r="D215" s="103">
        <v>1.018</v>
      </c>
      <c r="E215" s="103">
        <v>1.0189999999999999</v>
      </c>
      <c r="F215" s="105">
        <v>799</v>
      </c>
    </row>
    <row r="216" spans="1:6" x14ac:dyDescent="0.2">
      <c r="A216" s="104" t="s">
        <v>992</v>
      </c>
      <c r="B216" s="103">
        <v>1.0209999999999999</v>
      </c>
      <c r="C216" s="103">
        <v>1.02</v>
      </c>
      <c r="D216" s="103">
        <v>1.018</v>
      </c>
      <c r="E216" s="103">
        <v>1.0189999999999999</v>
      </c>
      <c r="F216" s="105">
        <v>800</v>
      </c>
    </row>
    <row r="217" spans="1:6" x14ac:dyDescent="0.2">
      <c r="A217" s="104" t="s">
        <v>993</v>
      </c>
      <c r="B217" s="103">
        <v>1.0129999999999999</v>
      </c>
      <c r="C217" s="103">
        <v>1.0129999999999999</v>
      </c>
      <c r="D217" s="103">
        <v>1.012</v>
      </c>
      <c r="E217" s="103">
        <v>1.012</v>
      </c>
      <c r="F217" s="105">
        <v>805</v>
      </c>
    </row>
    <row r="218" spans="1:6" x14ac:dyDescent="0.2">
      <c r="A218" s="104" t="s">
        <v>629</v>
      </c>
      <c r="B218" s="103">
        <v>1.012</v>
      </c>
      <c r="C218" s="103">
        <v>1.012</v>
      </c>
      <c r="D218" s="103">
        <v>1.01</v>
      </c>
      <c r="E218" s="103">
        <v>1.0109999999999999</v>
      </c>
      <c r="F218" s="105">
        <v>810</v>
      </c>
    </row>
    <row r="219" spans="1:6" x14ac:dyDescent="0.2">
      <c r="A219" s="104" t="s">
        <v>630</v>
      </c>
      <c r="B219" s="103">
        <v>1.0209999999999999</v>
      </c>
      <c r="C219" s="103">
        <v>1.02</v>
      </c>
      <c r="D219" s="103">
        <v>1.018</v>
      </c>
      <c r="E219" s="103">
        <v>1.0189999999999999</v>
      </c>
      <c r="F219" s="105">
        <v>811</v>
      </c>
    </row>
    <row r="220" spans="1:6" x14ac:dyDescent="0.2">
      <c r="A220" s="104" t="s">
        <v>994</v>
      </c>
      <c r="B220" s="103">
        <v>1.0209999999999999</v>
      </c>
      <c r="C220" s="103">
        <v>1.02</v>
      </c>
      <c r="D220" s="103">
        <v>1.018</v>
      </c>
      <c r="E220" s="103">
        <v>1.0189999999999999</v>
      </c>
      <c r="F220" s="105">
        <v>812</v>
      </c>
    </row>
    <row r="221" spans="1:6" x14ac:dyDescent="0.2">
      <c r="A221" s="104" t="s">
        <v>631</v>
      </c>
      <c r="B221" s="103">
        <v>1.012</v>
      </c>
      <c r="C221" s="103">
        <v>1.012</v>
      </c>
      <c r="D221" s="103">
        <v>1.01</v>
      </c>
      <c r="E221" s="103">
        <v>1.0109999999999999</v>
      </c>
      <c r="F221" s="105">
        <v>815</v>
      </c>
    </row>
    <row r="222" spans="1:6" x14ac:dyDescent="0.2">
      <c r="A222" s="104" t="s">
        <v>632</v>
      </c>
      <c r="B222" s="103">
        <v>1.012</v>
      </c>
      <c r="C222" s="103">
        <v>1.012</v>
      </c>
      <c r="D222" s="103">
        <v>1.01</v>
      </c>
      <c r="E222" s="103">
        <v>1.0109999999999999</v>
      </c>
      <c r="F222" s="105">
        <v>816</v>
      </c>
    </row>
    <row r="223" spans="1:6" x14ac:dyDescent="0.2">
      <c r="A223" s="104" t="s">
        <v>633</v>
      </c>
      <c r="B223" s="103">
        <v>1.012</v>
      </c>
      <c r="C223" s="103">
        <v>1.012</v>
      </c>
      <c r="D223" s="103">
        <v>1.01</v>
      </c>
      <c r="E223" s="103">
        <v>1.0109999999999999</v>
      </c>
      <c r="F223" s="105">
        <v>817</v>
      </c>
    </row>
    <row r="224" spans="1:6" x14ac:dyDescent="0.2">
      <c r="A224" s="104" t="s">
        <v>995</v>
      </c>
      <c r="B224" s="103">
        <v>1.0089999999999999</v>
      </c>
      <c r="C224" s="103">
        <v>1.0089999999999999</v>
      </c>
      <c r="D224" s="103">
        <v>1.0089999999999999</v>
      </c>
      <c r="E224" s="103">
        <v>1.0089999999999999</v>
      </c>
      <c r="F224" s="105">
        <v>818</v>
      </c>
    </row>
    <row r="225" spans="1:6" x14ac:dyDescent="0.2">
      <c r="A225" s="104" t="s">
        <v>1064</v>
      </c>
      <c r="B225" s="103">
        <v>1.012</v>
      </c>
      <c r="C225" s="103">
        <v>1.012</v>
      </c>
      <c r="D225" s="103">
        <v>1.01</v>
      </c>
      <c r="E225" s="103">
        <v>1.0109999999999999</v>
      </c>
      <c r="F225" s="105">
        <v>819</v>
      </c>
    </row>
    <row r="226" spans="1:6" x14ac:dyDescent="0.2">
      <c r="A226" s="104" t="s">
        <v>634</v>
      </c>
      <c r="B226" s="103">
        <v>1.012</v>
      </c>
      <c r="C226" s="103">
        <v>1.012</v>
      </c>
      <c r="D226" s="103">
        <v>1.01</v>
      </c>
      <c r="E226" s="103">
        <v>1.0109999999999999</v>
      </c>
      <c r="F226" s="105">
        <v>820</v>
      </c>
    </row>
    <row r="227" spans="1:6" x14ac:dyDescent="0.2">
      <c r="A227" s="104" t="s">
        <v>635</v>
      </c>
      <c r="B227" s="103">
        <v>1.012</v>
      </c>
      <c r="C227" s="103">
        <v>1.012</v>
      </c>
      <c r="D227" s="103">
        <v>1.01</v>
      </c>
      <c r="E227" s="103">
        <v>1.0109999999999999</v>
      </c>
      <c r="F227" s="105">
        <v>821</v>
      </c>
    </row>
    <row r="228" spans="1:6" x14ac:dyDescent="0.2">
      <c r="A228" s="104" t="s">
        <v>636</v>
      </c>
      <c r="B228" s="103">
        <v>1.012</v>
      </c>
      <c r="C228" s="103">
        <v>1.012</v>
      </c>
      <c r="D228" s="103">
        <v>1.01</v>
      </c>
      <c r="E228" s="103">
        <v>1.0109999999999999</v>
      </c>
      <c r="F228" s="105">
        <v>822</v>
      </c>
    </row>
    <row r="229" spans="1:6" x14ac:dyDescent="0.2">
      <c r="A229" s="104" t="s">
        <v>637</v>
      </c>
      <c r="B229" s="103">
        <v>1.012</v>
      </c>
      <c r="C229" s="103">
        <v>1.012</v>
      </c>
      <c r="D229" s="103">
        <v>1.01</v>
      </c>
      <c r="E229" s="103">
        <v>1.0109999999999999</v>
      </c>
      <c r="F229" s="105">
        <v>823</v>
      </c>
    </row>
    <row r="230" spans="1:6" x14ac:dyDescent="0.2">
      <c r="A230" s="104" t="s">
        <v>638</v>
      </c>
      <c r="B230" s="103">
        <v>1.012</v>
      </c>
      <c r="C230" s="103">
        <v>1.012</v>
      </c>
      <c r="D230" s="103">
        <v>1.01</v>
      </c>
      <c r="E230" s="103">
        <v>1.0109999999999999</v>
      </c>
      <c r="F230" s="105">
        <v>824</v>
      </c>
    </row>
    <row r="231" spans="1:6" x14ac:dyDescent="0.2">
      <c r="A231" s="104" t="s">
        <v>639</v>
      </c>
      <c r="B231" s="103">
        <v>1.012</v>
      </c>
      <c r="C231" s="103">
        <v>1.012</v>
      </c>
      <c r="D231" s="103">
        <v>1.01</v>
      </c>
      <c r="E231" s="103">
        <v>1.0109999999999999</v>
      </c>
      <c r="F231" s="105">
        <v>825</v>
      </c>
    </row>
    <row r="232" spans="1:6" x14ac:dyDescent="0.2">
      <c r="A232" s="104" t="s">
        <v>640</v>
      </c>
      <c r="B232" s="103">
        <v>1.012</v>
      </c>
      <c r="C232" s="103">
        <v>1.012</v>
      </c>
      <c r="D232" s="103">
        <v>1.01</v>
      </c>
      <c r="E232" s="103">
        <v>1.0109999999999999</v>
      </c>
      <c r="F232" s="105">
        <v>826</v>
      </c>
    </row>
    <row r="233" spans="1:6" x14ac:dyDescent="0.2">
      <c r="A233" s="104" t="s">
        <v>641</v>
      </c>
      <c r="B233" s="103">
        <v>1.012</v>
      </c>
      <c r="C233" s="103">
        <v>1.012</v>
      </c>
      <c r="D233" s="103">
        <v>1.01</v>
      </c>
      <c r="E233" s="103">
        <v>1.0109999999999999</v>
      </c>
      <c r="F233" s="105">
        <v>827</v>
      </c>
    </row>
    <row r="234" spans="1:6" x14ac:dyDescent="0.2">
      <c r="A234" s="104" t="s">
        <v>642</v>
      </c>
      <c r="B234" s="103">
        <v>1.012</v>
      </c>
      <c r="C234" s="103">
        <v>1.012</v>
      </c>
      <c r="D234" s="103">
        <v>1.0109999999999999</v>
      </c>
      <c r="E234" s="103">
        <v>1.0109999999999999</v>
      </c>
      <c r="F234" s="105">
        <v>828</v>
      </c>
    </row>
    <row r="235" spans="1:6" x14ac:dyDescent="0.2">
      <c r="A235" s="104" t="s">
        <v>643</v>
      </c>
      <c r="B235" s="103">
        <v>1.012</v>
      </c>
      <c r="C235" s="103">
        <v>1.012</v>
      </c>
      <c r="D235" s="103">
        <v>1.01</v>
      </c>
      <c r="E235" s="103">
        <v>1.0109999999999999</v>
      </c>
      <c r="F235" s="105">
        <v>829</v>
      </c>
    </row>
    <row r="236" spans="1:6" x14ac:dyDescent="0.2">
      <c r="A236" s="104" t="s">
        <v>644</v>
      </c>
      <c r="B236" s="103">
        <v>1.012</v>
      </c>
      <c r="C236" s="103">
        <v>1.012</v>
      </c>
      <c r="D236" s="103">
        <v>1.01</v>
      </c>
      <c r="E236" s="103">
        <v>1.0109999999999999</v>
      </c>
      <c r="F236" s="105">
        <v>830</v>
      </c>
    </row>
    <row r="237" spans="1:6" x14ac:dyDescent="0.2">
      <c r="A237" s="104" t="s">
        <v>1065</v>
      </c>
      <c r="B237" s="103">
        <v>1.012</v>
      </c>
      <c r="C237" s="103">
        <v>1.012</v>
      </c>
      <c r="D237" s="103">
        <v>1.01</v>
      </c>
      <c r="E237" s="103">
        <v>1.0109999999999999</v>
      </c>
      <c r="F237" s="105">
        <v>831</v>
      </c>
    </row>
    <row r="238" spans="1:6" x14ac:dyDescent="0.2">
      <c r="A238" s="104" t="s">
        <v>1066</v>
      </c>
      <c r="B238" s="103">
        <v>1.012</v>
      </c>
      <c r="C238" s="103">
        <v>1.012</v>
      </c>
      <c r="D238" s="103">
        <v>1.01</v>
      </c>
      <c r="E238" s="103">
        <v>1.0109999999999999</v>
      </c>
      <c r="F238" s="105">
        <v>832</v>
      </c>
    </row>
    <row r="239" spans="1:6" x14ac:dyDescent="0.2">
      <c r="A239" s="104" t="s">
        <v>645</v>
      </c>
      <c r="B239" s="103">
        <v>1.012</v>
      </c>
      <c r="C239" s="103">
        <v>1.012</v>
      </c>
      <c r="D239" s="103">
        <v>1.01</v>
      </c>
      <c r="E239" s="103">
        <v>1.0109999999999999</v>
      </c>
      <c r="F239" s="105">
        <v>833</v>
      </c>
    </row>
    <row r="240" spans="1:6" x14ac:dyDescent="0.2">
      <c r="A240" s="104" t="s">
        <v>646</v>
      </c>
      <c r="B240" s="103">
        <v>1.012</v>
      </c>
      <c r="C240" s="103">
        <v>1.012</v>
      </c>
      <c r="D240" s="103">
        <v>1.01</v>
      </c>
      <c r="E240" s="103">
        <v>1.0109999999999999</v>
      </c>
      <c r="F240" s="105">
        <v>834</v>
      </c>
    </row>
    <row r="241" spans="1:6" x14ac:dyDescent="0.2">
      <c r="A241" s="104" t="s">
        <v>647</v>
      </c>
      <c r="B241" s="103">
        <v>1.012</v>
      </c>
      <c r="C241" s="103">
        <v>1.012</v>
      </c>
      <c r="D241" s="103">
        <v>1.01</v>
      </c>
      <c r="E241" s="103">
        <v>1.0109999999999999</v>
      </c>
      <c r="F241" s="105">
        <v>835</v>
      </c>
    </row>
    <row r="242" spans="1:6" x14ac:dyDescent="0.2">
      <c r="A242" s="104" t="s">
        <v>1067</v>
      </c>
      <c r="B242" s="103">
        <v>1.012</v>
      </c>
      <c r="C242" s="103">
        <v>1.012</v>
      </c>
      <c r="D242" s="103">
        <v>1.01</v>
      </c>
      <c r="E242" s="103">
        <v>1.0109999999999999</v>
      </c>
      <c r="F242" s="105">
        <v>836</v>
      </c>
    </row>
    <row r="243" spans="1:6" x14ac:dyDescent="0.2">
      <c r="A243" s="104" t="s">
        <v>648</v>
      </c>
      <c r="B243" s="103">
        <v>1.012</v>
      </c>
      <c r="C243" s="103">
        <v>1.012</v>
      </c>
      <c r="D243" s="103">
        <v>1.01</v>
      </c>
      <c r="E243" s="103">
        <v>1.0109999999999999</v>
      </c>
      <c r="F243" s="105">
        <v>837</v>
      </c>
    </row>
    <row r="244" spans="1:6" x14ac:dyDescent="0.2">
      <c r="A244" s="104" t="s">
        <v>1068</v>
      </c>
      <c r="B244" s="103">
        <v>1.012</v>
      </c>
      <c r="C244" s="103">
        <v>1.012</v>
      </c>
      <c r="D244" s="103">
        <v>1.01</v>
      </c>
      <c r="E244" s="103">
        <v>1.0109999999999999</v>
      </c>
      <c r="F244" s="105">
        <v>838</v>
      </c>
    </row>
    <row r="245" spans="1:6" x14ac:dyDescent="0.2">
      <c r="A245" s="104" t="s">
        <v>996</v>
      </c>
      <c r="B245" s="103">
        <v>1.012</v>
      </c>
      <c r="C245" s="103">
        <v>1.012</v>
      </c>
      <c r="D245" s="103">
        <v>1.01</v>
      </c>
      <c r="E245" s="103">
        <v>1.0109999999999999</v>
      </c>
      <c r="F245" s="105">
        <v>839</v>
      </c>
    </row>
    <row r="246" spans="1:6" x14ac:dyDescent="0.2">
      <c r="A246" s="104" t="s">
        <v>1069</v>
      </c>
      <c r="B246" s="103">
        <v>1.012</v>
      </c>
      <c r="C246" s="103">
        <v>1.012</v>
      </c>
      <c r="D246" s="103">
        <v>1.01</v>
      </c>
      <c r="E246" s="103">
        <v>1.0109999999999999</v>
      </c>
      <c r="F246" s="105">
        <v>840</v>
      </c>
    </row>
    <row r="247" spans="1:6" x14ac:dyDescent="0.2">
      <c r="A247" s="104" t="s">
        <v>649</v>
      </c>
      <c r="B247" s="103">
        <v>1.012</v>
      </c>
      <c r="C247" s="103">
        <v>1.012</v>
      </c>
      <c r="D247" s="103">
        <v>1.01</v>
      </c>
      <c r="E247" s="103">
        <v>1.0109999999999999</v>
      </c>
      <c r="F247" s="105">
        <v>841</v>
      </c>
    </row>
    <row r="248" spans="1:6" x14ac:dyDescent="0.2">
      <c r="A248" s="104" t="s">
        <v>650</v>
      </c>
      <c r="B248" s="103">
        <v>1.012</v>
      </c>
      <c r="C248" s="103">
        <v>1.012</v>
      </c>
      <c r="D248" s="103">
        <v>1.01</v>
      </c>
      <c r="E248" s="103">
        <v>1.0109999999999999</v>
      </c>
      <c r="F248" s="105">
        <v>842</v>
      </c>
    </row>
    <row r="249" spans="1:6" x14ac:dyDescent="0.2">
      <c r="A249" s="104" t="s">
        <v>997</v>
      </c>
      <c r="B249" s="103">
        <v>1.012</v>
      </c>
      <c r="C249" s="103">
        <v>1.012</v>
      </c>
      <c r="D249" s="103">
        <v>1.01</v>
      </c>
      <c r="E249" s="103">
        <v>1.0109999999999999</v>
      </c>
      <c r="F249" s="105">
        <v>843</v>
      </c>
    </row>
    <row r="250" spans="1:6" x14ac:dyDescent="0.2">
      <c r="A250" s="104" t="s">
        <v>998</v>
      </c>
      <c r="B250" s="103">
        <v>1.012</v>
      </c>
      <c r="C250" s="103">
        <v>1.012</v>
      </c>
      <c r="D250" s="103">
        <v>1.01</v>
      </c>
      <c r="E250" s="103">
        <v>1.0109999999999999</v>
      </c>
      <c r="F250" s="105">
        <v>844</v>
      </c>
    </row>
    <row r="251" spans="1:6" x14ac:dyDescent="0.2">
      <c r="A251" s="104" t="s">
        <v>651</v>
      </c>
      <c r="B251" s="103">
        <v>1.012</v>
      </c>
      <c r="C251" s="103">
        <v>1.012</v>
      </c>
      <c r="D251" s="103">
        <v>1.01</v>
      </c>
      <c r="E251" s="103">
        <v>1.0109999999999999</v>
      </c>
      <c r="F251" s="105">
        <v>845</v>
      </c>
    </row>
    <row r="252" spans="1:6" x14ac:dyDescent="0.2">
      <c r="A252" s="104" t="s">
        <v>999</v>
      </c>
      <c r="B252" s="103">
        <v>1.012</v>
      </c>
      <c r="C252" s="103">
        <v>1.012</v>
      </c>
      <c r="D252" s="103">
        <v>1.01</v>
      </c>
      <c r="E252" s="103">
        <v>1.0109999999999999</v>
      </c>
      <c r="F252" s="105">
        <v>846</v>
      </c>
    </row>
    <row r="253" spans="1:6" x14ac:dyDescent="0.2">
      <c r="A253" s="104" t="s">
        <v>1000</v>
      </c>
      <c r="B253" s="103">
        <v>1.012</v>
      </c>
      <c r="C253" s="103">
        <v>1.012</v>
      </c>
      <c r="D253" s="103">
        <v>1.01</v>
      </c>
      <c r="E253" s="103">
        <v>1.0109999999999999</v>
      </c>
      <c r="F253" s="105">
        <v>847</v>
      </c>
    </row>
    <row r="254" spans="1:6" x14ac:dyDescent="0.2">
      <c r="A254" s="104" t="s">
        <v>1001</v>
      </c>
      <c r="B254" s="103">
        <v>1.012</v>
      </c>
      <c r="C254" s="103">
        <v>1.012</v>
      </c>
      <c r="D254" s="103">
        <v>1.01</v>
      </c>
      <c r="E254" s="103">
        <v>1.0109999999999999</v>
      </c>
      <c r="F254" s="105">
        <v>848</v>
      </c>
    </row>
    <row r="255" spans="1:6" x14ac:dyDescent="0.2">
      <c r="A255" s="104" t="s">
        <v>1002</v>
      </c>
      <c r="B255" s="103">
        <v>1.012</v>
      </c>
      <c r="C255" s="103">
        <v>1.012</v>
      </c>
      <c r="D255" s="103">
        <v>1.01</v>
      </c>
      <c r="E255" s="103">
        <v>1.0109999999999999</v>
      </c>
      <c r="F255" s="105">
        <v>849</v>
      </c>
    </row>
    <row r="256" spans="1:6" x14ac:dyDescent="0.2">
      <c r="A256" s="104" t="s">
        <v>1003</v>
      </c>
      <c r="B256" s="103">
        <v>1.012</v>
      </c>
      <c r="C256" s="103">
        <v>1.012</v>
      </c>
      <c r="D256" s="103">
        <v>1.01</v>
      </c>
      <c r="E256" s="103">
        <v>1.0109999999999999</v>
      </c>
      <c r="F256" s="105">
        <v>850</v>
      </c>
    </row>
    <row r="257" spans="1:6" x14ac:dyDescent="0.2">
      <c r="A257" s="104" t="s">
        <v>1004</v>
      </c>
      <c r="B257" s="103">
        <v>1.012</v>
      </c>
      <c r="C257" s="103">
        <v>1.012</v>
      </c>
      <c r="D257" s="103">
        <v>1.01</v>
      </c>
      <c r="E257" s="103">
        <v>1.0109999999999999</v>
      </c>
      <c r="F257" s="105">
        <v>851</v>
      </c>
    </row>
    <row r="258" spans="1:6" x14ac:dyDescent="0.2">
      <c r="A258" s="104" t="s">
        <v>1005</v>
      </c>
      <c r="B258" s="103">
        <v>1.012</v>
      </c>
      <c r="C258" s="103">
        <v>1.012</v>
      </c>
      <c r="D258" s="103">
        <v>1.01</v>
      </c>
      <c r="E258" s="103">
        <v>1.0109999999999999</v>
      </c>
      <c r="F258" s="105">
        <v>852</v>
      </c>
    </row>
    <row r="259" spans="1:6" x14ac:dyDescent="0.2">
      <c r="A259" s="104" t="s">
        <v>1006</v>
      </c>
      <c r="B259" s="103">
        <v>1.012</v>
      </c>
      <c r="C259" s="103">
        <v>1.012</v>
      </c>
      <c r="D259" s="103">
        <v>1.01</v>
      </c>
      <c r="E259" s="103">
        <v>1.0109999999999999</v>
      </c>
      <c r="F259" s="105">
        <v>853</v>
      </c>
    </row>
    <row r="260" spans="1:6" x14ac:dyDescent="0.2">
      <c r="A260" s="104" t="s">
        <v>1007</v>
      </c>
      <c r="B260" s="103">
        <v>1.012</v>
      </c>
      <c r="C260" s="103">
        <v>1.012</v>
      </c>
      <c r="D260" s="103">
        <v>1.01</v>
      </c>
      <c r="E260" s="103">
        <v>1.0109999999999999</v>
      </c>
      <c r="F260" s="105">
        <v>854</v>
      </c>
    </row>
    <row r="261" spans="1:6" x14ac:dyDescent="0.2">
      <c r="A261" s="104" t="s">
        <v>1008</v>
      </c>
      <c r="B261" s="103">
        <v>1.012</v>
      </c>
      <c r="C261" s="103">
        <v>1.012</v>
      </c>
      <c r="D261" s="103">
        <v>1.01</v>
      </c>
      <c r="E261" s="103">
        <v>1.0109999999999999</v>
      </c>
      <c r="F261" s="105">
        <v>855</v>
      </c>
    </row>
    <row r="262" spans="1:6" x14ac:dyDescent="0.2">
      <c r="A262" s="104" t="s">
        <v>1070</v>
      </c>
      <c r="B262" s="103">
        <v>1.012</v>
      </c>
      <c r="C262" s="103">
        <v>1.012</v>
      </c>
      <c r="D262" s="103">
        <v>1.01</v>
      </c>
      <c r="E262" s="103">
        <v>1.0109999999999999</v>
      </c>
      <c r="F262" s="105">
        <v>856</v>
      </c>
    </row>
    <row r="263" spans="1:6" x14ac:dyDescent="0.2">
      <c r="A263" s="104" t="s">
        <v>1009</v>
      </c>
      <c r="B263" s="103">
        <v>1.012</v>
      </c>
      <c r="C263" s="103">
        <v>1.012</v>
      </c>
      <c r="D263" s="103">
        <v>1.01</v>
      </c>
      <c r="E263" s="103">
        <v>1.0109999999999999</v>
      </c>
      <c r="F263" s="105">
        <v>857</v>
      </c>
    </row>
    <row r="264" spans="1:6" x14ac:dyDescent="0.2">
      <c r="A264" s="104" t="s">
        <v>1010</v>
      </c>
      <c r="B264" s="103">
        <v>1.012</v>
      </c>
      <c r="C264" s="103">
        <v>1.012</v>
      </c>
      <c r="D264" s="103">
        <v>1.01</v>
      </c>
      <c r="E264" s="103">
        <v>1.0109999999999999</v>
      </c>
      <c r="F264" s="105">
        <v>858</v>
      </c>
    </row>
    <row r="265" spans="1:6" x14ac:dyDescent="0.2">
      <c r="A265" s="104" t="s">
        <v>1011</v>
      </c>
      <c r="B265" s="103">
        <v>1.012</v>
      </c>
      <c r="C265" s="103">
        <v>1.012</v>
      </c>
      <c r="D265" s="103">
        <v>1.01</v>
      </c>
      <c r="E265" s="103">
        <v>1.0109999999999999</v>
      </c>
      <c r="F265" s="105">
        <v>859</v>
      </c>
    </row>
    <row r="266" spans="1:6" x14ac:dyDescent="0.2">
      <c r="A266" s="104" t="s">
        <v>1012</v>
      </c>
      <c r="B266" s="103">
        <v>1.012</v>
      </c>
      <c r="C266" s="103">
        <v>1.012</v>
      </c>
      <c r="D266" s="103">
        <v>1.01</v>
      </c>
      <c r="E266" s="103">
        <v>1.0109999999999999</v>
      </c>
      <c r="F266" s="105">
        <v>860</v>
      </c>
    </row>
    <row r="267" spans="1:6" x14ac:dyDescent="0.2">
      <c r="A267" s="104" t="s">
        <v>1013</v>
      </c>
      <c r="B267" s="103">
        <v>1.012</v>
      </c>
      <c r="C267" s="103">
        <v>1.012</v>
      </c>
      <c r="D267" s="103">
        <v>1.01</v>
      </c>
      <c r="E267" s="103">
        <v>1.0109999999999999</v>
      </c>
      <c r="F267" s="105">
        <v>861</v>
      </c>
    </row>
    <row r="268" spans="1:6" x14ac:dyDescent="0.2">
      <c r="A268" s="104" t="s">
        <v>652</v>
      </c>
      <c r="B268" s="103">
        <v>1.012</v>
      </c>
      <c r="C268" s="103">
        <v>1.012</v>
      </c>
      <c r="D268" s="103">
        <v>1.01</v>
      </c>
      <c r="E268" s="103">
        <v>1.0109999999999999</v>
      </c>
      <c r="F268" s="105">
        <v>862</v>
      </c>
    </row>
    <row r="269" spans="1:6" x14ac:dyDescent="0.2">
      <c r="A269" s="104" t="s">
        <v>1014</v>
      </c>
      <c r="B269" s="103">
        <v>1.012</v>
      </c>
      <c r="C269" s="103">
        <v>1.012</v>
      </c>
      <c r="D269" s="103">
        <v>1.01</v>
      </c>
      <c r="E269" s="103">
        <v>1.0109999999999999</v>
      </c>
      <c r="F269" s="105">
        <v>863</v>
      </c>
    </row>
    <row r="270" spans="1:6" x14ac:dyDescent="0.2">
      <c r="A270" s="104" t="s">
        <v>653</v>
      </c>
      <c r="B270" s="103">
        <v>1.012</v>
      </c>
      <c r="C270" s="103">
        <v>1.012</v>
      </c>
      <c r="D270" s="103">
        <v>1.01</v>
      </c>
      <c r="E270" s="103">
        <v>1.0109999999999999</v>
      </c>
      <c r="F270" s="105">
        <v>864</v>
      </c>
    </row>
    <row r="271" spans="1:6" x14ac:dyDescent="0.2">
      <c r="A271" s="104" t="s">
        <v>1015</v>
      </c>
      <c r="B271" s="103">
        <v>1.012</v>
      </c>
      <c r="C271" s="103">
        <v>1.012</v>
      </c>
      <c r="D271" s="103">
        <v>1.01</v>
      </c>
      <c r="E271" s="103">
        <v>1.0109999999999999</v>
      </c>
      <c r="F271" s="105">
        <v>865</v>
      </c>
    </row>
    <row r="272" spans="1:6" x14ac:dyDescent="0.2">
      <c r="A272" s="104" t="s">
        <v>654</v>
      </c>
      <c r="B272" s="103">
        <v>1.012</v>
      </c>
      <c r="C272" s="103">
        <v>1.012</v>
      </c>
      <c r="D272" s="103">
        <v>1.01</v>
      </c>
      <c r="E272" s="103">
        <v>1.0109999999999999</v>
      </c>
      <c r="F272" s="105">
        <v>866</v>
      </c>
    </row>
    <row r="273" spans="1:6" x14ac:dyDescent="0.2">
      <c r="A273" s="104" t="s">
        <v>1016</v>
      </c>
      <c r="B273" s="103">
        <v>1.012</v>
      </c>
      <c r="C273" s="103">
        <v>1.012</v>
      </c>
      <c r="D273" s="103">
        <v>1.01</v>
      </c>
      <c r="E273" s="103">
        <v>1.0109999999999999</v>
      </c>
      <c r="F273" s="105">
        <v>867</v>
      </c>
    </row>
    <row r="274" spans="1:6" x14ac:dyDescent="0.2">
      <c r="A274" s="104" t="s">
        <v>1017</v>
      </c>
      <c r="B274" s="103">
        <v>1.012</v>
      </c>
      <c r="C274" s="103">
        <v>1.012</v>
      </c>
      <c r="D274" s="103">
        <v>1.01</v>
      </c>
      <c r="E274" s="103">
        <v>1.0109999999999999</v>
      </c>
      <c r="F274" s="105">
        <v>868</v>
      </c>
    </row>
    <row r="275" spans="1:6" x14ac:dyDescent="0.2">
      <c r="A275" s="104" t="s">
        <v>1018</v>
      </c>
      <c r="B275" s="103">
        <v>1.012</v>
      </c>
      <c r="C275" s="103">
        <v>1.012</v>
      </c>
      <c r="D275" s="103">
        <v>1.01</v>
      </c>
      <c r="E275" s="103">
        <v>1.0109999999999999</v>
      </c>
      <c r="F275" s="105">
        <v>869</v>
      </c>
    </row>
    <row r="276" spans="1:6" x14ac:dyDescent="0.2">
      <c r="A276" s="104" t="s">
        <v>1019</v>
      </c>
      <c r="B276" s="103">
        <v>1.012</v>
      </c>
      <c r="C276" s="103">
        <v>1.012</v>
      </c>
      <c r="D276" s="103">
        <v>1.01</v>
      </c>
      <c r="E276" s="103">
        <v>1.0109999999999999</v>
      </c>
      <c r="F276" s="105">
        <v>870</v>
      </c>
    </row>
    <row r="277" spans="1:6" x14ac:dyDescent="0.2">
      <c r="A277" s="104" t="s">
        <v>1020</v>
      </c>
      <c r="B277" s="103">
        <v>1.012</v>
      </c>
      <c r="C277" s="103">
        <v>1.012</v>
      </c>
      <c r="D277" s="103">
        <v>1.01</v>
      </c>
      <c r="E277" s="103">
        <v>1.0109999999999999</v>
      </c>
      <c r="F277" s="105">
        <v>871</v>
      </c>
    </row>
    <row r="278" spans="1:6" x14ac:dyDescent="0.2">
      <c r="A278" s="104" t="s">
        <v>1021</v>
      </c>
      <c r="B278" s="103">
        <v>1.012</v>
      </c>
      <c r="C278" s="103">
        <v>1.012</v>
      </c>
      <c r="D278" s="103">
        <v>1.01</v>
      </c>
      <c r="E278" s="103">
        <v>1.0109999999999999</v>
      </c>
      <c r="F278" s="105">
        <v>872</v>
      </c>
    </row>
    <row r="279" spans="1:6" x14ac:dyDescent="0.2">
      <c r="A279" s="104" t="s">
        <v>1022</v>
      </c>
      <c r="B279" s="103">
        <v>1.012</v>
      </c>
      <c r="C279" s="103">
        <v>1.012</v>
      </c>
      <c r="D279" s="103">
        <v>1.01</v>
      </c>
      <c r="E279" s="103">
        <v>1.0109999999999999</v>
      </c>
      <c r="F279" s="105">
        <v>873</v>
      </c>
    </row>
    <row r="280" spans="1:6" x14ac:dyDescent="0.2">
      <c r="A280" s="104" t="s">
        <v>1023</v>
      </c>
      <c r="B280" s="103">
        <v>1.012</v>
      </c>
      <c r="C280" s="103">
        <v>1.012</v>
      </c>
      <c r="D280" s="103">
        <v>1.01</v>
      </c>
      <c r="E280" s="103">
        <v>1.0109999999999999</v>
      </c>
      <c r="F280" s="105">
        <v>874</v>
      </c>
    </row>
    <row r="281" spans="1:6" x14ac:dyDescent="0.2">
      <c r="A281" s="104" t="s">
        <v>1071</v>
      </c>
      <c r="B281" s="103">
        <v>1.012</v>
      </c>
      <c r="C281" s="103">
        <v>1.012</v>
      </c>
      <c r="D281" s="103">
        <v>1.01</v>
      </c>
      <c r="E281" s="103">
        <v>1.0109999999999999</v>
      </c>
      <c r="F281" s="105">
        <v>875</v>
      </c>
    </row>
    <row r="282" spans="1:6" x14ac:dyDescent="0.2">
      <c r="A282" s="104" t="s">
        <v>1024</v>
      </c>
      <c r="B282" s="103">
        <v>1.038</v>
      </c>
      <c r="C282" s="103">
        <v>1.034</v>
      </c>
      <c r="D282" s="103">
        <v>1.0269999999999999</v>
      </c>
      <c r="E282" s="103">
        <v>1.0309999999999999</v>
      </c>
      <c r="F282" s="105">
        <v>961</v>
      </c>
    </row>
    <row r="283" spans="1:6" x14ac:dyDescent="0.2">
      <c r="A283" s="104" t="s">
        <v>1025</v>
      </c>
      <c r="B283" s="103">
        <v>1.038</v>
      </c>
      <c r="C283" s="103">
        <v>1.034</v>
      </c>
      <c r="D283" s="103">
        <v>1.0269999999999999</v>
      </c>
      <c r="E283" s="103">
        <v>1.0309999999999999</v>
      </c>
      <c r="F283" s="105">
        <v>962</v>
      </c>
    </row>
    <row r="284" spans="1:6" x14ac:dyDescent="0.2">
      <c r="A284" s="104" t="s">
        <v>1026</v>
      </c>
      <c r="B284" s="103">
        <v>1.0620000000000001</v>
      </c>
      <c r="C284" s="103">
        <v>1.0580000000000001</v>
      </c>
      <c r="D284" s="103">
        <v>1.056</v>
      </c>
      <c r="E284" s="103">
        <v>1.056</v>
      </c>
      <c r="F284" s="105">
        <v>7049</v>
      </c>
    </row>
    <row r="285" spans="1:6" x14ac:dyDescent="0.2">
      <c r="A285" s="104" t="s">
        <v>1027</v>
      </c>
      <c r="B285" s="103">
        <v>1.038</v>
      </c>
      <c r="C285" s="103">
        <v>1.034</v>
      </c>
      <c r="D285" s="103">
        <v>1.0269999999999999</v>
      </c>
      <c r="E285" s="103">
        <v>1.0309999999999999</v>
      </c>
      <c r="F285" s="105">
        <v>7118</v>
      </c>
    </row>
    <row r="286" spans="1:6" x14ac:dyDescent="0.2">
      <c r="A286" s="104" t="s">
        <v>1027</v>
      </c>
      <c r="B286" s="103">
        <v>1.038</v>
      </c>
      <c r="C286" s="103">
        <v>1.034</v>
      </c>
      <c r="D286" s="103">
        <v>1.0269999999999999</v>
      </c>
      <c r="E286" s="103">
        <v>1.0309999999999999</v>
      </c>
      <c r="F286" s="105">
        <v>7122</v>
      </c>
    </row>
    <row r="287" spans="1:6" x14ac:dyDescent="0.2">
      <c r="A287" s="104" t="s">
        <v>862</v>
      </c>
      <c r="B287" s="103">
        <v>1.0089999999999999</v>
      </c>
      <c r="C287" s="103">
        <v>1.01</v>
      </c>
      <c r="D287" s="103">
        <v>1.01</v>
      </c>
      <c r="E287" s="103">
        <v>1.01</v>
      </c>
      <c r="F287" s="105">
        <v>7158</v>
      </c>
    </row>
    <row r="288" spans="1:6" x14ac:dyDescent="0.2">
      <c r="A288" s="104" t="s">
        <v>1028</v>
      </c>
      <c r="B288" s="103">
        <v>1.006</v>
      </c>
      <c r="C288" s="103">
        <v>1.0049999999999999</v>
      </c>
      <c r="D288" s="103">
        <v>1.006</v>
      </c>
      <c r="E288" s="103">
        <v>1.006</v>
      </c>
      <c r="F288" s="105">
        <v>7293</v>
      </c>
    </row>
    <row r="289" spans="1:6" x14ac:dyDescent="0.2">
      <c r="A289" s="104" t="s">
        <v>1072</v>
      </c>
      <c r="B289" s="103">
        <v>1.038</v>
      </c>
      <c r="C289" s="103">
        <v>1.034</v>
      </c>
      <c r="D289" s="103">
        <v>1.0269999999999999</v>
      </c>
      <c r="E289" s="103">
        <v>1.0309999999999999</v>
      </c>
      <c r="F289" s="105">
        <v>7307</v>
      </c>
    </row>
    <row r="290" spans="1:6" x14ac:dyDescent="0.2">
      <c r="A290" s="104" t="s">
        <v>1073</v>
      </c>
      <c r="B290" s="103">
        <v>1.012</v>
      </c>
      <c r="C290" s="103">
        <v>1.012</v>
      </c>
      <c r="D290" s="103">
        <v>1.01</v>
      </c>
      <c r="E290" s="103">
        <v>1.0109999999999999</v>
      </c>
      <c r="F290" s="105">
        <v>7319</v>
      </c>
    </row>
    <row r="292" spans="1:6" ht="21.95" customHeight="1" x14ac:dyDescent="0.2">
      <c r="A292" s="306" t="s">
        <v>344</v>
      </c>
      <c r="B292" s="313"/>
      <c r="C292" s="313"/>
      <c r="D292" s="313"/>
      <c r="E292" s="313"/>
      <c r="F292" s="307"/>
    </row>
    <row r="293" spans="1:6" ht="21.95" customHeight="1" x14ac:dyDescent="0.2">
      <c r="A293" s="306" t="s">
        <v>32</v>
      </c>
      <c r="B293" s="313"/>
      <c r="C293" s="313"/>
      <c r="D293" s="313"/>
      <c r="E293" s="313"/>
      <c r="F293" s="307"/>
    </row>
    <row r="294" spans="1:6" ht="21.95" customHeight="1" x14ac:dyDescent="0.2">
      <c r="A294" s="22" t="s">
        <v>30</v>
      </c>
      <c r="B294" s="22" t="s">
        <v>25</v>
      </c>
      <c r="C294" s="22" t="s">
        <v>26</v>
      </c>
      <c r="D294" s="22" t="s">
        <v>27</v>
      </c>
      <c r="E294" s="22" t="s">
        <v>28</v>
      </c>
      <c r="F294" s="22" t="s">
        <v>29</v>
      </c>
    </row>
    <row r="295" spans="1:6" x14ac:dyDescent="0.2">
      <c r="A295" s="104" t="s">
        <v>1074</v>
      </c>
      <c r="B295" s="103">
        <v>1.012</v>
      </c>
      <c r="C295" s="103">
        <v>1.012</v>
      </c>
      <c r="D295" s="103">
        <v>1.01</v>
      </c>
      <c r="E295" s="103">
        <v>1.0109999999999999</v>
      </c>
      <c r="F295" s="105">
        <v>371</v>
      </c>
    </row>
    <row r="296" spans="1:6" x14ac:dyDescent="0.2">
      <c r="A296" s="104" t="s">
        <v>1075</v>
      </c>
      <c r="B296" s="103">
        <v>1.012</v>
      </c>
      <c r="C296" s="103">
        <v>1.012</v>
      </c>
      <c r="D296" s="103">
        <v>1.01</v>
      </c>
      <c r="E296" s="103">
        <v>1.0109999999999999</v>
      </c>
      <c r="F296" s="105">
        <v>372</v>
      </c>
    </row>
    <row r="297" spans="1:6" x14ac:dyDescent="0.2">
      <c r="A297" s="104" t="s">
        <v>662</v>
      </c>
      <c r="B297" s="103">
        <v>1.012</v>
      </c>
      <c r="C297" s="103">
        <v>0.998</v>
      </c>
      <c r="D297" s="103">
        <v>1.01</v>
      </c>
      <c r="E297" s="103">
        <v>0.998</v>
      </c>
      <c r="F297" s="105">
        <v>373</v>
      </c>
    </row>
    <row r="298" spans="1:6" x14ac:dyDescent="0.2">
      <c r="A298" s="104" t="s">
        <v>663</v>
      </c>
      <c r="B298" s="103">
        <v>1.012</v>
      </c>
      <c r="C298" s="103">
        <v>1.0289999999999999</v>
      </c>
      <c r="D298" s="103">
        <v>1.01</v>
      </c>
      <c r="E298" s="103">
        <v>1.0289999999999999</v>
      </c>
      <c r="F298" s="105">
        <v>374</v>
      </c>
    </row>
    <row r="299" spans="1:6" x14ac:dyDescent="0.2">
      <c r="A299" s="104" t="s">
        <v>664</v>
      </c>
      <c r="B299" s="103">
        <v>1.012</v>
      </c>
      <c r="C299" s="103">
        <v>1.014</v>
      </c>
      <c r="D299" s="103">
        <v>1.01</v>
      </c>
      <c r="E299" s="103">
        <v>1.0129999999999999</v>
      </c>
      <c r="F299" s="105">
        <v>375</v>
      </c>
    </row>
    <row r="300" spans="1:6" x14ac:dyDescent="0.2">
      <c r="A300" s="104" t="s">
        <v>665</v>
      </c>
      <c r="B300" s="103">
        <v>1.012</v>
      </c>
      <c r="C300" s="103">
        <v>1.036</v>
      </c>
      <c r="D300" s="103">
        <v>1.01</v>
      </c>
      <c r="E300" s="103">
        <v>1.036</v>
      </c>
      <c r="F300" s="105">
        <v>376</v>
      </c>
    </row>
    <row r="301" spans="1:6" x14ac:dyDescent="0.2">
      <c r="A301" s="104" t="s">
        <v>666</v>
      </c>
      <c r="B301" s="103">
        <v>1.012</v>
      </c>
      <c r="C301" s="103">
        <v>1.046</v>
      </c>
      <c r="D301" s="103">
        <v>1.01</v>
      </c>
      <c r="E301" s="103">
        <v>1.046</v>
      </c>
      <c r="F301" s="105">
        <v>377</v>
      </c>
    </row>
    <row r="302" spans="1:6" x14ac:dyDescent="0.2">
      <c r="A302" s="104" t="s">
        <v>667</v>
      </c>
      <c r="B302" s="103">
        <v>1.012</v>
      </c>
      <c r="C302" s="103">
        <v>1.0409999999999999</v>
      </c>
      <c r="D302" s="103">
        <v>1.01</v>
      </c>
      <c r="E302" s="103">
        <v>1.04</v>
      </c>
      <c r="F302" s="105">
        <v>378</v>
      </c>
    </row>
    <row r="303" spans="1:6" x14ac:dyDescent="0.2">
      <c r="A303" s="104" t="s">
        <v>668</v>
      </c>
      <c r="B303" s="103">
        <v>1.012</v>
      </c>
      <c r="C303" s="103">
        <v>1.0129999999999999</v>
      </c>
      <c r="D303" s="103">
        <v>1.01</v>
      </c>
      <c r="E303" s="103">
        <v>1.0129999999999999</v>
      </c>
      <c r="F303" s="105">
        <v>379</v>
      </c>
    </row>
    <row r="304" spans="1:6" x14ac:dyDescent="0.2">
      <c r="A304" s="104" t="s">
        <v>669</v>
      </c>
      <c r="B304" s="103">
        <v>1.012</v>
      </c>
      <c r="C304" s="103">
        <v>1.022</v>
      </c>
      <c r="D304" s="103">
        <v>1.01</v>
      </c>
      <c r="E304" s="103">
        <v>1.022</v>
      </c>
      <c r="F304" s="105">
        <v>380</v>
      </c>
    </row>
    <row r="305" spans="1:6" x14ac:dyDescent="0.2">
      <c r="A305" s="104" t="s">
        <v>670</v>
      </c>
      <c r="B305" s="103">
        <v>1.012</v>
      </c>
      <c r="C305" s="103">
        <v>1.071</v>
      </c>
      <c r="D305" s="103">
        <v>1.01</v>
      </c>
      <c r="E305" s="103">
        <v>1.069</v>
      </c>
      <c r="F305" s="105">
        <v>381</v>
      </c>
    </row>
    <row r="306" spans="1:6" x14ac:dyDescent="0.2">
      <c r="A306" s="104" t="s">
        <v>671</v>
      </c>
      <c r="B306" s="103">
        <v>1.012</v>
      </c>
      <c r="C306" s="103">
        <v>1.0329999999999999</v>
      </c>
      <c r="D306" s="103">
        <v>1.01</v>
      </c>
      <c r="E306" s="103">
        <v>1.0309999999999999</v>
      </c>
      <c r="F306" s="105">
        <v>382</v>
      </c>
    </row>
    <row r="307" spans="1:6" x14ac:dyDescent="0.2">
      <c r="A307" s="104" t="s">
        <v>672</v>
      </c>
      <c r="B307" s="103">
        <v>1.012</v>
      </c>
      <c r="C307" s="103">
        <v>1.008</v>
      </c>
      <c r="D307" s="103">
        <v>1.01</v>
      </c>
      <c r="E307" s="103">
        <v>1.008</v>
      </c>
      <c r="F307" s="105">
        <v>383</v>
      </c>
    </row>
    <row r="308" spans="1:6" x14ac:dyDescent="0.2">
      <c r="A308" s="104" t="s">
        <v>673</v>
      </c>
      <c r="B308" s="103">
        <v>1.012</v>
      </c>
      <c r="C308" s="103">
        <v>1.0429999999999999</v>
      </c>
      <c r="D308" s="103">
        <v>1.01</v>
      </c>
      <c r="E308" s="103">
        <v>1.042</v>
      </c>
      <c r="F308" s="105">
        <v>384</v>
      </c>
    </row>
    <row r="309" spans="1:6" x14ac:dyDescent="0.2">
      <c r="A309" s="104" t="s">
        <v>674</v>
      </c>
      <c r="B309" s="103">
        <v>1.012</v>
      </c>
      <c r="C309" s="103">
        <v>1.012</v>
      </c>
      <c r="D309" s="103">
        <v>1.01</v>
      </c>
      <c r="E309" s="103">
        <v>1.0109999999999999</v>
      </c>
      <c r="F309" s="105">
        <v>385</v>
      </c>
    </row>
    <row r="310" spans="1:6" x14ac:dyDescent="0.2">
      <c r="A310" s="104" t="s">
        <v>675</v>
      </c>
      <c r="B310" s="103">
        <v>1.012</v>
      </c>
      <c r="C310" s="103">
        <v>1.0609999999999999</v>
      </c>
      <c r="D310" s="103">
        <v>1.01</v>
      </c>
      <c r="E310" s="103">
        <v>1.0609999999999999</v>
      </c>
      <c r="F310" s="105">
        <v>386</v>
      </c>
    </row>
    <row r="311" spans="1:6" x14ac:dyDescent="0.2">
      <c r="A311" s="104" t="s">
        <v>1076</v>
      </c>
      <c r="B311" s="103">
        <v>1.012</v>
      </c>
      <c r="C311" s="103">
        <v>1.012</v>
      </c>
      <c r="D311" s="103">
        <v>1.01</v>
      </c>
      <c r="E311" s="103">
        <v>1.0109999999999999</v>
      </c>
      <c r="F311" s="105">
        <v>387</v>
      </c>
    </row>
    <row r="312" spans="1:6" x14ac:dyDescent="0.2">
      <c r="A312" s="104" t="s">
        <v>676</v>
      </c>
      <c r="B312" s="103">
        <v>1.012</v>
      </c>
      <c r="C312" s="103">
        <v>1.0609999999999999</v>
      </c>
      <c r="D312" s="103">
        <v>1.01</v>
      </c>
      <c r="E312" s="103">
        <v>1.0609999999999999</v>
      </c>
      <c r="F312" s="105">
        <v>388</v>
      </c>
    </row>
    <row r="313" spans="1:6" x14ac:dyDescent="0.2">
      <c r="A313" s="104" t="s">
        <v>677</v>
      </c>
      <c r="B313" s="103">
        <v>1.012</v>
      </c>
      <c r="C313" s="103">
        <v>1.028</v>
      </c>
      <c r="D313" s="103">
        <v>1.01</v>
      </c>
      <c r="E313" s="103">
        <v>1.0269999999999999</v>
      </c>
      <c r="F313" s="105">
        <v>389</v>
      </c>
    </row>
    <row r="314" spans="1:6" x14ac:dyDescent="0.2">
      <c r="A314" s="104" t="s">
        <v>678</v>
      </c>
      <c r="B314" s="103">
        <v>1.0089999999999999</v>
      </c>
      <c r="C314" s="103">
        <v>1.012</v>
      </c>
      <c r="D314" s="103">
        <v>1.01</v>
      </c>
      <c r="E314" s="103">
        <v>1.0109999999999999</v>
      </c>
      <c r="F314" s="105">
        <v>390</v>
      </c>
    </row>
    <row r="315" spans="1:6" x14ac:dyDescent="0.2">
      <c r="A315" s="104" t="s">
        <v>1077</v>
      </c>
      <c r="B315" s="103">
        <v>1.012</v>
      </c>
      <c r="C315" s="103">
        <v>1.012</v>
      </c>
      <c r="D315" s="103">
        <v>1.01</v>
      </c>
      <c r="E315" s="103">
        <v>1.0109999999999999</v>
      </c>
      <c r="F315" s="105">
        <v>391</v>
      </c>
    </row>
    <row r="316" spans="1:6" x14ac:dyDescent="0.2">
      <c r="A316" s="104" t="s">
        <v>679</v>
      </c>
      <c r="B316" s="103">
        <v>1.012</v>
      </c>
      <c r="C316" s="103">
        <v>1.075</v>
      </c>
      <c r="D316" s="103">
        <v>1.01</v>
      </c>
      <c r="E316" s="103">
        <v>1.0740000000000001</v>
      </c>
      <c r="F316" s="105">
        <v>392</v>
      </c>
    </row>
    <row r="317" spans="1:6" x14ac:dyDescent="0.2">
      <c r="A317" s="104" t="s">
        <v>680</v>
      </c>
      <c r="B317" s="103">
        <v>1.012</v>
      </c>
      <c r="C317" s="103">
        <v>1.014</v>
      </c>
      <c r="D317" s="103">
        <v>1.01</v>
      </c>
      <c r="E317" s="103">
        <v>1.0129999999999999</v>
      </c>
      <c r="F317" s="105">
        <v>393</v>
      </c>
    </row>
    <row r="318" spans="1:6" x14ac:dyDescent="0.2">
      <c r="A318" s="104" t="s">
        <v>681</v>
      </c>
      <c r="B318" s="103">
        <v>1.012</v>
      </c>
      <c r="C318" s="103">
        <v>1.0069999999999999</v>
      </c>
      <c r="D318" s="103">
        <v>1.01</v>
      </c>
      <c r="E318" s="103">
        <v>1.0069999999999999</v>
      </c>
      <c r="F318" s="105">
        <v>394</v>
      </c>
    </row>
    <row r="319" spans="1:6" x14ac:dyDescent="0.2">
      <c r="A319" s="104" t="s">
        <v>682</v>
      </c>
      <c r="B319" s="103">
        <v>1.012</v>
      </c>
      <c r="C319" s="103">
        <v>1.069</v>
      </c>
      <c r="D319" s="103">
        <v>1.01</v>
      </c>
      <c r="E319" s="103">
        <v>1.069</v>
      </c>
      <c r="F319" s="105">
        <v>395</v>
      </c>
    </row>
    <row r="320" spans="1:6" x14ac:dyDescent="0.2">
      <c r="A320" s="104" t="s">
        <v>683</v>
      </c>
      <c r="B320" s="103">
        <v>1.0169999999999999</v>
      </c>
      <c r="C320" s="103">
        <v>1.016</v>
      </c>
      <c r="D320" s="103">
        <v>1.0169999999999999</v>
      </c>
      <c r="E320" s="103">
        <v>1.0169999999999999</v>
      </c>
      <c r="F320" s="105">
        <v>396</v>
      </c>
    </row>
    <row r="321" spans="1:6" x14ac:dyDescent="0.2">
      <c r="A321" s="104" t="s">
        <v>684</v>
      </c>
      <c r="B321" s="103">
        <v>1.012</v>
      </c>
      <c r="C321" s="103">
        <v>1.02</v>
      </c>
      <c r="D321" s="103">
        <v>1.01</v>
      </c>
      <c r="E321" s="103">
        <v>1.0189999999999999</v>
      </c>
      <c r="F321" s="105">
        <v>397</v>
      </c>
    </row>
    <row r="322" spans="1:6" x14ac:dyDescent="0.2">
      <c r="A322" s="104" t="s">
        <v>685</v>
      </c>
      <c r="B322" s="103">
        <v>1.012</v>
      </c>
      <c r="C322" s="103">
        <v>1.014</v>
      </c>
      <c r="D322" s="103">
        <v>1.01</v>
      </c>
      <c r="E322" s="103">
        <v>1.0129999999999999</v>
      </c>
      <c r="F322" s="105">
        <v>398</v>
      </c>
    </row>
    <row r="323" spans="1:6" x14ac:dyDescent="0.2">
      <c r="A323" s="104" t="s">
        <v>686</v>
      </c>
      <c r="B323" s="103">
        <v>1.012</v>
      </c>
      <c r="C323" s="103">
        <v>1.0580000000000001</v>
      </c>
      <c r="D323" s="103">
        <v>1.01</v>
      </c>
      <c r="E323" s="103">
        <v>1.0569999999999999</v>
      </c>
      <c r="F323" s="105">
        <v>399</v>
      </c>
    </row>
    <row r="324" spans="1:6" x14ac:dyDescent="0.2">
      <c r="A324" s="104" t="s">
        <v>687</v>
      </c>
      <c r="B324" s="103">
        <v>1.012</v>
      </c>
      <c r="C324" s="103">
        <v>1.0169999999999999</v>
      </c>
      <c r="D324" s="103">
        <v>1.01</v>
      </c>
      <c r="E324" s="103">
        <v>1.0169999999999999</v>
      </c>
      <c r="F324" s="105">
        <v>400</v>
      </c>
    </row>
    <row r="325" spans="1:6" x14ac:dyDescent="0.2">
      <c r="A325" s="104" t="s">
        <v>688</v>
      </c>
      <c r="B325" s="103">
        <v>1.012</v>
      </c>
      <c r="C325" s="103">
        <v>1.04</v>
      </c>
      <c r="D325" s="103">
        <v>1.01</v>
      </c>
      <c r="E325" s="103">
        <v>1.04</v>
      </c>
      <c r="F325" s="105">
        <v>401</v>
      </c>
    </row>
    <row r="326" spans="1:6" x14ac:dyDescent="0.2">
      <c r="A326" s="104" t="s">
        <v>689</v>
      </c>
      <c r="B326" s="103">
        <v>1.012</v>
      </c>
      <c r="C326" s="103">
        <v>1.046</v>
      </c>
      <c r="D326" s="103">
        <v>1.01</v>
      </c>
      <c r="E326" s="103">
        <v>1.0449999999999999</v>
      </c>
      <c r="F326" s="105">
        <v>402</v>
      </c>
    </row>
    <row r="327" spans="1:6" x14ac:dyDescent="0.2">
      <c r="A327" s="104" t="s">
        <v>690</v>
      </c>
      <c r="B327" s="103">
        <v>1.012</v>
      </c>
      <c r="C327" s="103">
        <v>1.012</v>
      </c>
      <c r="D327" s="103">
        <v>1.01</v>
      </c>
      <c r="E327" s="103">
        <v>1.0109999999999999</v>
      </c>
      <c r="F327" s="105">
        <v>403</v>
      </c>
    </row>
    <row r="328" spans="1:6" x14ac:dyDescent="0.2">
      <c r="A328" s="104" t="s">
        <v>691</v>
      </c>
      <c r="B328" s="103">
        <v>1.012</v>
      </c>
      <c r="C328" s="103">
        <v>1.046</v>
      </c>
      <c r="D328" s="103">
        <v>1.01</v>
      </c>
      <c r="E328" s="103">
        <v>1.0429999999999999</v>
      </c>
      <c r="F328" s="105">
        <v>404</v>
      </c>
    </row>
    <row r="329" spans="1:6" x14ac:dyDescent="0.2">
      <c r="A329" s="104" t="s">
        <v>692</v>
      </c>
      <c r="B329" s="103">
        <v>1.034</v>
      </c>
      <c r="C329" s="103">
        <v>1.0349999999999999</v>
      </c>
      <c r="D329" s="103">
        <v>1.0369999999999999</v>
      </c>
      <c r="E329" s="103">
        <v>1.038</v>
      </c>
      <c r="F329" s="105">
        <v>405</v>
      </c>
    </row>
    <row r="330" spans="1:6" x14ac:dyDescent="0.2">
      <c r="A330" s="104" t="s">
        <v>693</v>
      </c>
      <c r="B330" s="103">
        <v>1.012</v>
      </c>
      <c r="C330" s="103">
        <v>1.012</v>
      </c>
      <c r="D330" s="103">
        <v>1.01</v>
      </c>
      <c r="E330" s="103">
        <v>1.0109999999999999</v>
      </c>
      <c r="F330" s="105">
        <v>406</v>
      </c>
    </row>
    <row r="331" spans="1:6" x14ac:dyDescent="0.2">
      <c r="A331" s="104" t="s">
        <v>694</v>
      </c>
      <c r="B331" s="103">
        <v>1.012</v>
      </c>
      <c r="C331" s="103">
        <v>1.0129999999999999</v>
      </c>
      <c r="D331" s="103">
        <v>1.01</v>
      </c>
      <c r="E331" s="103">
        <v>1.012</v>
      </c>
      <c r="F331" s="105">
        <v>407</v>
      </c>
    </row>
    <row r="332" spans="1:6" x14ac:dyDescent="0.2">
      <c r="A332" s="104" t="s">
        <v>695</v>
      </c>
      <c r="B332" s="103">
        <v>1.012</v>
      </c>
      <c r="C332" s="103">
        <v>1.0149999999999999</v>
      </c>
      <c r="D332" s="103">
        <v>1.01</v>
      </c>
      <c r="E332" s="103">
        <v>1.014</v>
      </c>
      <c r="F332" s="105">
        <v>408</v>
      </c>
    </row>
    <row r="333" spans="1:6" x14ac:dyDescent="0.2">
      <c r="A333" s="104" t="s">
        <v>696</v>
      </c>
      <c r="B333" s="103">
        <v>1.012</v>
      </c>
      <c r="C333" s="103">
        <v>1.0169999999999999</v>
      </c>
      <c r="D333" s="103">
        <v>1.01</v>
      </c>
      <c r="E333" s="103">
        <v>1.016</v>
      </c>
      <c r="F333" s="105">
        <v>409</v>
      </c>
    </row>
    <row r="334" spans="1:6" x14ac:dyDescent="0.2">
      <c r="A334" s="104" t="s">
        <v>697</v>
      </c>
      <c r="B334" s="103">
        <v>1.012</v>
      </c>
      <c r="C334" s="103">
        <v>1.02</v>
      </c>
      <c r="D334" s="103">
        <v>1.01</v>
      </c>
      <c r="E334" s="103">
        <v>1.0189999999999999</v>
      </c>
      <c r="F334" s="105">
        <v>410</v>
      </c>
    </row>
    <row r="335" spans="1:6" x14ac:dyDescent="0.2">
      <c r="A335" s="104" t="s">
        <v>698</v>
      </c>
      <c r="B335" s="103">
        <v>1.012</v>
      </c>
      <c r="C335" s="103">
        <v>1.012</v>
      </c>
      <c r="D335" s="103">
        <v>1.01</v>
      </c>
      <c r="E335" s="103">
        <v>1.0109999999999999</v>
      </c>
      <c r="F335" s="105">
        <v>411</v>
      </c>
    </row>
    <row r="336" spans="1:6" x14ac:dyDescent="0.2">
      <c r="A336" s="104" t="s">
        <v>699</v>
      </c>
      <c r="B336" s="103">
        <v>1.012</v>
      </c>
      <c r="C336" s="103">
        <v>1.038</v>
      </c>
      <c r="D336" s="103">
        <v>1.01</v>
      </c>
      <c r="E336" s="103">
        <v>1.036</v>
      </c>
      <c r="F336" s="105">
        <v>412</v>
      </c>
    </row>
    <row r="337" spans="1:6" x14ac:dyDescent="0.2">
      <c r="A337" s="104" t="s">
        <v>700</v>
      </c>
      <c r="B337" s="103">
        <v>1.012</v>
      </c>
      <c r="C337" s="103">
        <v>1.0309999999999999</v>
      </c>
      <c r="D337" s="103">
        <v>1.01</v>
      </c>
      <c r="E337" s="103">
        <v>1.0309999999999999</v>
      </c>
      <c r="F337" s="105">
        <v>413</v>
      </c>
    </row>
    <row r="338" spans="1:6" x14ac:dyDescent="0.2">
      <c r="A338" s="104" t="s">
        <v>701</v>
      </c>
      <c r="B338" s="103">
        <v>1.012</v>
      </c>
      <c r="C338" s="103">
        <v>1.032</v>
      </c>
      <c r="D338" s="103">
        <v>1.01</v>
      </c>
      <c r="E338" s="103">
        <v>1.0289999999999999</v>
      </c>
      <c r="F338" s="105">
        <v>414</v>
      </c>
    </row>
    <row r="339" spans="1:6" x14ac:dyDescent="0.2">
      <c r="A339" s="104" t="s">
        <v>702</v>
      </c>
      <c r="B339" s="103">
        <v>1.012</v>
      </c>
      <c r="C339" s="103">
        <v>1.036</v>
      </c>
      <c r="D339" s="103">
        <v>1.01</v>
      </c>
      <c r="E339" s="103">
        <v>1.0349999999999999</v>
      </c>
      <c r="F339" s="105">
        <v>415</v>
      </c>
    </row>
    <row r="340" spans="1:6" x14ac:dyDescent="0.2">
      <c r="A340" s="104" t="s">
        <v>703</v>
      </c>
      <c r="B340" s="103">
        <v>1.012</v>
      </c>
      <c r="C340" s="103">
        <v>1.018</v>
      </c>
      <c r="D340" s="103">
        <v>1.01</v>
      </c>
      <c r="E340" s="103">
        <v>1.0169999999999999</v>
      </c>
      <c r="F340" s="105">
        <v>416</v>
      </c>
    </row>
    <row r="341" spans="1:6" x14ac:dyDescent="0.2">
      <c r="A341" s="104" t="s">
        <v>704</v>
      </c>
      <c r="B341" s="103">
        <v>1.012</v>
      </c>
      <c r="C341" s="103">
        <v>1.0069999999999999</v>
      </c>
      <c r="D341" s="103">
        <v>1.01</v>
      </c>
      <c r="E341" s="103">
        <v>1.0049999999999999</v>
      </c>
      <c r="F341" s="105">
        <v>417</v>
      </c>
    </row>
    <row r="342" spans="1:6" x14ac:dyDescent="0.2">
      <c r="A342" s="104" t="s">
        <v>705</v>
      </c>
      <c r="B342" s="103">
        <v>1.012</v>
      </c>
      <c r="C342" s="103">
        <v>1.026</v>
      </c>
      <c r="D342" s="103">
        <v>1.01</v>
      </c>
      <c r="E342" s="103">
        <v>1.0249999999999999</v>
      </c>
      <c r="F342" s="105">
        <v>418</v>
      </c>
    </row>
    <row r="343" spans="1:6" x14ac:dyDescent="0.2">
      <c r="A343" s="104" t="s">
        <v>706</v>
      </c>
      <c r="B343" s="103">
        <v>1.012</v>
      </c>
      <c r="C343" s="103">
        <v>1.0449999999999999</v>
      </c>
      <c r="D343" s="103">
        <v>1.01</v>
      </c>
      <c r="E343" s="103">
        <v>1.0429999999999999</v>
      </c>
      <c r="F343" s="105">
        <v>419</v>
      </c>
    </row>
    <row r="344" spans="1:6" x14ac:dyDescent="0.2">
      <c r="A344" s="104" t="s">
        <v>707</v>
      </c>
      <c r="B344" s="103">
        <v>1.012</v>
      </c>
      <c r="C344" s="103">
        <v>1.0429999999999999</v>
      </c>
      <c r="D344" s="103">
        <v>1.01</v>
      </c>
      <c r="E344" s="103">
        <v>1.042</v>
      </c>
      <c r="F344" s="105">
        <v>420</v>
      </c>
    </row>
    <row r="345" spans="1:6" x14ac:dyDescent="0.2">
      <c r="A345" s="104" t="s">
        <v>708</v>
      </c>
      <c r="B345" s="103">
        <v>1.012</v>
      </c>
      <c r="C345" s="103">
        <v>1.0169999999999999</v>
      </c>
      <c r="D345" s="103">
        <v>1.01</v>
      </c>
      <c r="E345" s="103">
        <v>1.016</v>
      </c>
      <c r="F345" s="105">
        <v>421</v>
      </c>
    </row>
    <row r="346" spans="1:6" x14ac:dyDescent="0.2">
      <c r="A346" s="104" t="s">
        <v>709</v>
      </c>
      <c r="B346" s="103">
        <v>1.012</v>
      </c>
      <c r="C346" s="103">
        <v>1.04</v>
      </c>
      <c r="D346" s="103">
        <v>1.01</v>
      </c>
      <c r="E346" s="103">
        <v>1.0389999999999999</v>
      </c>
      <c r="F346" s="105">
        <v>422</v>
      </c>
    </row>
    <row r="347" spans="1:6" x14ac:dyDescent="0.2">
      <c r="A347" s="104" t="s">
        <v>710</v>
      </c>
      <c r="B347" s="103">
        <v>1.012</v>
      </c>
      <c r="C347" s="103">
        <v>1.0249999999999999</v>
      </c>
      <c r="D347" s="103">
        <v>1.01</v>
      </c>
      <c r="E347" s="103">
        <v>1.024</v>
      </c>
      <c r="F347" s="105">
        <v>423</v>
      </c>
    </row>
    <row r="348" spans="1:6" x14ac:dyDescent="0.2">
      <c r="A348" s="104" t="s">
        <v>711</v>
      </c>
      <c r="B348" s="103">
        <v>1.012</v>
      </c>
      <c r="C348" s="103">
        <v>1.0189999999999999</v>
      </c>
      <c r="D348" s="103">
        <v>1.01</v>
      </c>
      <c r="E348" s="103">
        <v>1.018</v>
      </c>
      <c r="F348" s="105">
        <v>424</v>
      </c>
    </row>
    <row r="349" spans="1:6" x14ac:dyDescent="0.2">
      <c r="A349" s="104" t="s">
        <v>712</v>
      </c>
      <c r="B349" s="103">
        <v>1.012</v>
      </c>
      <c r="C349" s="103">
        <v>1.018</v>
      </c>
      <c r="D349" s="103">
        <v>1.01</v>
      </c>
      <c r="E349" s="103">
        <v>1.018</v>
      </c>
      <c r="F349" s="105">
        <v>425</v>
      </c>
    </row>
    <row r="350" spans="1:6" x14ac:dyDescent="0.2">
      <c r="A350" s="104" t="s">
        <v>713</v>
      </c>
      <c r="B350" s="103">
        <v>1.012</v>
      </c>
      <c r="C350" s="103">
        <v>1.0129999999999999</v>
      </c>
      <c r="D350" s="103">
        <v>1.01</v>
      </c>
      <c r="E350" s="103">
        <v>1.0129999999999999</v>
      </c>
      <c r="F350" s="105">
        <v>426</v>
      </c>
    </row>
    <row r="351" spans="1:6" x14ac:dyDescent="0.2">
      <c r="A351" s="104" t="s">
        <v>714</v>
      </c>
      <c r="B351" s="103">
        <v>1.012</v>
      </c>
      <c r="C351" s="103">
        <v>1.012</v>
      </c>
      <c r="D351" s="103">
        <v>1.01</v>
      </c>
      <c r="E351" s="103">
        <v>1.0109999999999999</v>
      </c>
      <c r="F351" s="105">
        <v>427</v>
      </c>
    </row>
    <row r="352" spans="1:6" x14ac:dyDescent="0.2">
      <c r="A352" s="104" t="s">
        <v>715</v>
      </c>
      <c r="B352" s="103">
        <v>1.012</v>
      </c>
      <c r="C352" s="103">
        <v>1.0169999999999999</v>
      </c>
      <c r="D352" s="103">
        <v>1.018</v>
      </c>
      <c r="E352" s="103">
        <v>1.0169999999999999</v>
      </c>
      <c r="F352" s="105">
        <v>428</v>
      </c>
    </row>
    <row r="353" spans="1:6" x14ac:dyDescent="0.2">
      <c r="A353" s="104" t="s">
        <v>716</v>
      </c>
      <c r="B353" s="103">
        <v>1.012</v>
      </c>
      <c r="C353" s="103">
        <v>1.0129999999999999</v>
      </c>
      <c r="D353" s="103">
        <v>1.01</v>
      </c>
      <c r="E353" s="103">
        <v>1.0129999999999999</v>
      </c>
      <c r="F353" s="105">
        <v>429</v>
      </c>
    </row>
    <row r="354" spans="1:6" x14ac:dyDescent="0.2">
      <c r="A354" s="104" t="s">
        <v>717</v>
      </c>
      <c r="B354" s="103">
        <v>1.012</v>
      </c>
      <c r="C354" s="103">
        <v>1.0169999999999999</v>
      </c>
      <c r="D354" s="103">
        <v>1.01</v>
      </c>
      <c r="E354" s="103">
        <v>1.016</v>
      </c>
      <c r="F354" s="105">
        <v>431</v>
      </c>
    </row>
    <row r="355" spans="1:6" x14ac:dyDescent="0.2">
      <c r="A355" s="104" t="s">
        <v>718</v>
      </c>
      <c r="B355" s="103">
        <v>1.012</v>
      </c>
      <c r="C355" s="103">
        <v>1.0129999999999999</v>
      </c>
      <c r="D355" s="103">
        <v>1.01</v>
      </c>
      <c r="E355" s="103">
        <v>1.0129999999999999</v>
      </c>
      <c r="F355" s="105">
        <v>432</v>
      </c>
    </row>
    <row r="356" spans="1:6" x14ac:dyDescent="0.2">
      <c r="A356" s="104" t="s">
        <v>719</v>
      </c>
      <c r="B356" s="103">
        <v>1.012</v>
      </c>
      <c r="C356" s="103">
        <v>1.012</v>
      </c>
      <c r="D356" s="103">
        <v>1.01</v>
      </c>
      <c r="E356" s="103">
        <v>1.0109999999999999</v>
      </c>
      <c r="F356" s="105">
        <v>433</v>
      </c>
    </row>
    <row r="357" spans="1:6" x14ac:dyDescent="0.2">
      <c r="A357" s="104" t="s">
        <v>720</v>
      </c>
      <c r="B357" s="103">
        <v>1.012</v>
      </c>
      <c r="C357" s="103">
        <v>1.012</v>
      </c>
      <c r="D357" s="103">
        <v>1.01</v>
      </c>
      <c r="E357" s="103">
        <v>1.0109999999999999</v>
      </c>
      <c r="F357" s="105">
        <v>434</v>
      </c>
    </row>
    <row r="358" spans="1:6" x14ac:dyDescent="0.2">
      <c r="A358" s="104" t="s">
        <v>721</v>
      </c>
      <c r="B358" s="103">
        <v>1.012</v>
      </c>
      <c r="C358" s="103">
        <v>1.012</v>
      </c>
      <c r="D358" s="103">
        <v>1.01</v>
      </c>
      <c r="E358" s="103">
        <v>1.0109999999999999</v>
      </c>
      <c r="F358" s="105">
        <v>435</v>
      </c>
    </row>
    <row r="359" spans="1:6" x14ac:dyDescent="0.2">
      <c r="A359" s="104" t="s">
        <v>722</v>
      </c>
      <c r="B359" s="103">
        <v>1.012</v>
      </c>
      <c r="C359" s="103">
        <v>1.012</v>
      </c>
      <c r="D359" s="103">
        <v>1.01</v>
      </c>
      <c r="E359" s="103">
        <v>1.0109999999999999</v>
      </c>
      <c r="F359" s="105">
        <v>436</v>
      </c>
    </row>
    <row r="360" spans="1:6" x14ac:dyDescent="0.2">
      <c r="A360" s="104" t="s">
        <v>723</v>
      </c>
      <c r="B360" s="103">
        <v>1.012</v>
      </c>
      <c r="C360" s="103">
        <v>1.012</v>
      </c>
      <c r="D360" s="103">
        <v>1.01</v>
      </c>
      <c r="E360" s="103">
        <v>1.0109999999999999</v>
      </c>
      <c r="F360" s="105">
        <v>437</v>
      </c>
    </row>
    <row r="361" spans="1:6" x14ac:dyDescent="0.2">
      <c r="A361" s="104" t="s">
        <v>724</v>
      </c>
      <c r="B361" s="103">
        <v>1.012</v>
      </c>
      <c r="C361" s="103">
        <v>1.012</v>
      </c>
      <c r="D361" s="103">
        <v>1.01</v>
      </c>
      <c r="E361" s="103">
        <v>1.0109999999999999</v>
      </c>
      <c r="F361" s="105">
        <v>438</v>
      </c>
    </row>
    <row r="362" spans="1:6" x14ac:dyDescent="0.2">
      <c r="A362" s="104" t="s">
        <v>725</v>
      </c>
      <c r="B362" s="103">
        <v>1.012</v>
      </c>
      <c r="C362" s="103">
        <v>1.012</v>
      </c>
      <c r="D362" s="103">
        <v>1.01</v>
      </c>
      <c r="E362" s="103">
        <v>1.0109999999999999</v>
      </c>
      <c r="F362" s="105">
        <v>439</v>
      </c>
    </row>
    <row r="363" spans="1:6" x14ac:dyDescent="0.2">
      <c r="A363" s="104" t="s">
        <v>726</v>
      </c>
      <c r="B363" s="103">
        <v>1.012</v>
      </c>
      <c r="C363" s="103">
        <v>1.012</v>
      </c>
      <c r="D363" s="103">
        <v>1.01</v>
      </c>
      <c r="E363" s="103">
        <v>1.0109999999999999</v>
      </c>
      <c r="F363" s="105">
        <v>440</v>
      </c>
    </row>
    <row r="364" spans="1:6" x14ac:dyDescent="0.2">
      <c r="A364" s="104" t="s">
        <v>727</v>
      </c>
      <c r="B364" s="103">
        <v>1.012</v>
      </c>
      <c r="C364" s="103">
        <v>1.012</v>
      </c>
      <c r="D364" s="103">
        <v>1.01</v>
      </c>
      <c r="E364" s="103">
        <v>1.0109999999999999</v>
      </c>
      <c r="F364" s="105">
        <v>441</v>
      </c>
    </row>
    <row r="365" spans="1:6" x14ac:dyDescent="0.2">
      <c r="A365" s="104" t="s">
        <v>728</v>
      </c>
      <c r="B365" s="103">
        <v>1.012</v>
      </c>
      <c r="C365" s="103">
        <v>1.012</v>
      </c>
      <c r="D365" s="103">
        <v>1.01</v>
      </c>
      <c r="E365" s="103">
        <v>1.0109999999999999</v>
      </c>
      <c r="F365" s="105">
        <v>442</v>
      </c>
    </row>
    <row r="366" spans="1:6" x14ac:dyDescent="0.2">
      <c r="A366" s="104" t="s">
        <v>729</v>
      </c>
      <c r="B366" s="103">
        <v>1.012</v>
      </c>
      <c r="C366" s="103">
        <v>1.012</v>
      </c>
      <c r="D366" s="103">
        <v>1.01</v>
      </c>
      <c r="E366" s="103">
        <v>1.0109999999999999</v>
      </c>
      <c r="F366" s="105">
        <v>443</v>
      </c>
    </row>
    <row r="367" spans="1:6" x14ac:dyDescent="0.2">
      <c r="A367" s="104" t="s">
        <v>730</v>
      </c>
      <c r="B367" s="103">
        <v>1.012</v>
      </c>
      <c r="C367" s="103">
        <v>1.012</v>
      </c>
      <c r="D367" s="103">
        <v>1.01</v>
      </c>
      <c r="E367" s="103">
        <v>1.0109999999999999</v>
      </c>
      <c r="F367" s="105">
        <v>444</v>
      </c>
    </row>
    <row r="368" spans="1:6" x14ac:dyDescent="0.2">
      <c r="A368" s="104" t="s">
        <v>731</v>
      </c>
      <c r="B368" s="103">
        <v>1.012</v>
      </c>
      <c r="C368" s="103">
        <v>1.012</v>
      </c>
      <c r="D368" s="103">
        <v>1.01</v>
      </c>
      <c r="E368" s="103">
        <v>1.0109999999999999</v>
      </c>
      <c r="F368" s="105">
        <v>445</v>
      </c>
    </row>
    <row r="369" spans="1:6" x14ac:dyDescent="0.2">
      <c r="A369" s="104" t="s">
        <v>732</v>
      </c>
      <c r="B369" s="103">
        <v>1.012</v>
      </c>
      <c r="C369" s="103">
        <v>1.012</v>
      </c>
      <c r="D369" s="103">
        <v>1.01</v>
      </c>
      <c r="E369" s="103">
        <v>1.0109999999999999</v>
      </c>
      <c r="F369" s="105">
        <v>446</v>
      </c>
    </row>
    <row r="370" spans="1:6" x14ac:dyDescent="0.2">
      <c r="A370" s="104" t="s">
        <v>733</v>
      </c>
      <c r="B370" s="103">
        <v>1.012</v>
      </c>
      <c r="C370" s="103">
        <v>1.012</v>
      </c>
      <c r="D370" s="103">
        <v>1.01</v>
      </c>
      <c r="E370" s="103">
        <v>1.0109999999999999</v>
      </c>
      <c r="F370" s="105">
        <v>447</v>
      </c>
    </row>
    <row r="371" spans="1:6" x14ac:dyDescent="0.2">
      <c r="A371" s="104" t="s">
        <v>734</v>
      </c>
      <c r="B371" s="103">
        <v>1.012</v>
      </c>
      <c r="C371" s="103">
        <v>1.012</v>
      </c>
      <c r="D371" s="103">
        <v>1.01</v>
      </c>
      <c r="E371" s="103">
        <v>1.0109999999999999</v>
      </c>
      <c r="F371" s="105">
        <v>448</v>
      </c>
    </row>
    <row r="372" spans="1:6" x14ac:dyDescent="0.2">
      <c r="A372" s="104" t="s">
        <v>735</v>
      </c>
      <c r="B372" s="103">
        <v>1.012</v>
      </c>
      <c r="C372" s="103">
        <v>1.012</v>
      </c>
      <c r="D372" s="103">
        <v>1.01</v>
      </c>
      <c r="E372" s="103">
        <v>1.0109999999999999</v>
      </c>
      <c r="F372" s="105">
        <v>449</v>
      </c>
    </row>
    <row r="373" spans="1:6" x14ac:dyDescent="0.2">
      <c r="A373" s="104" t="s">
        <v>736</v>
      </c>
      <c r="B373" s="103">
        <v>1.012</v>
      </c>
      <c r="C373" s="103">
        <v>1.012</v>
      </c>
      <c r="D373" s="103">
        <v>1.01</v>
      </c>
      <c r="E373" s="103">
        <v>1.0109999999999999</v>
      </c>
      <c r="F373" s="105">
        <v>450</v>
      </c>
    </row>
    <row r="374" spans="1:6" x14ac:dyDescent="0.2">
      <c r="A374" s="104" t="s">
        <v>737</v>
      </c>
      <c r="B374" s="103">
        <v>1.012</v>
      </c>
      <c r="C374" s="103">
        <v>1.012</v>
      </c>
      <c r="D374" s="103">
        <v>1.01</v>
      </c>
      <c r="E374" s="103">
        <v>1.0109999999999999</v>
      </c>
      <c r="F374" s="105">
        <v>451</v>
      </c>
    </row>
    <row r="375" spans="1:6" x14ac:dyDescent="0.2">
      <c r="A375" s="104" t="s">
        <v>738</v>
      </c>
      <c r="B375" s="103">
        <v>1.012</v>
      </c>
      <c r="C375" s="103">
        <v>1.012</v>
      </c>
      <c r="D375" s="103">
        <v>1.01</v>
      </c>
      <c r="E375" s="103">
        <v>1.0109999999999999</v>
      </c>
      <c r="F375" s="105">
        <v>452</v>
      </c>
    </row>
    <row r="376" spans="1:6" x14ac:dyDescent="0.2">
      <c r="A376" s="104" t="s">
        <v>739</v>
      </c>
      <c r="B376" s="103">
        <v>1.012</v>
      </c>
      <c r="C376" s="103">
        <v>1.012</v>
      </c>
      <c r="D376" s="103">
        <v>1.01</v>
      </c>
      <c r="E376" s="103">
        <v>1.0109999999999999</v>
      </c>
      <c r="F376" s="105">
        <v>453</v>
      </c>
    </row>
    <row r="377" spans="1:6" x14ac:dyDescent="0.2">
      <c r="A377" s="104" t="s">
        <v>1078</v>
      </c>
      <c r="B377" s="103">
        <v>1.012</v>
      </c>
      <c r="C377" s="103">
        <v>1.012</v>
      </c>
      <c r="D377" s="103">
        <v>1.01</v>
      </c>
      <c r="E377" s="103">
        <v>1.0109999999999999</v>
      </c>
      <c r="F377" s="105">
        <v>454</v>
      </c>
    </row>
    <row r="378" spans="1:6" x14ac:dyDescent="0.2">
      <c r="A378" s="104" t="s">
        <v>1079</v>
      </c>
      <c r="B378" s="103">
        <v>1.012</v>
      </c>
      <c r="C378" s="103">
        <v>1.012</v>
      </c>
      <c r="D378" s="103">
        <v>1.01</v>
      </c>
      <c r="E378" s="103">
        <v>1.0109999999999999</v>
      </c>
      <c r="F378" s="105">
        <v>455</v>
      </c>
    </row>
    <row r="379" spans="1:6" x14ac:dyDescent="0.2">
      <c r="A379" s="104" t="s">
        <v>1080</v>
      </c>
      <c r="B379" s="103">
        <v>1.012</v>
      </c>
      <c r="C379" s="103">
        <v>1.012</v>
      </c>
      <c r="D379" s="103">
        <v>1.01</v>
      </c>
      <c r="E379" s="103">
        <v>1.0109999999999999</v>
      </c>
      <c r="F379" s="105">
        <v>456</v>
      </c>
    </row>
    <row r="380" spans="1:6" x14ac:dyDescent="0.2">
      <c r="A380" s="104" t="s">
        <v>1081</v>
      </c>
      <c r="B380" s="103">
        <v>1.012</v>
      </c>
      <c r="C380" s="103">
        <v>1.012</v>
      </c>
      <c r="D380" s="103">
        <v>1.01</v>
      </c>
      <c r="E380" s="103">
        <v>1.0109999999999999</v>
      </c>
      <c r="F380" s="105">
        <v>457</v>
      </c>
    </row>
    <row r="381" spans="1:6" x14ac:dyDescent="0.2">
      <c r="A381" s="104" t="s">
        <v>1082</v>
      </c>
      <c r="B381" s="103">
        <v>1.012</v>
      </c>
      <c r="C381" s="103">
        <v>1.012</v>
      </c>
      <c r="D381" s="103">
        <v>1.01</v>
      </c>
      <c r="E381" s="103">
        <v>1.0109999999999999</v>
      </c>
      <c r="F381" s="105">
        <v>458</v>
      </c>
    </row>
    <row r="382" spans="1:6" x14ac:dyDescent="0.2">
      <c r="A382" s="104" t="s">
        <v>1083</v>
      </c>
      <c r="B382" s="103">
        <v>1.012</v>
      </c>
      <c r="C382" s="103">
        <v>1.012</v>
      </c>
      <c r="D382" s="103">
        <v>1.01</v>
      </c>
      <c r="E382" s="103">
        <v>1.0109999999999999</v>
      </c>
      <c r="F382" s="105">
        <v>459</v>
      </c>
    </row>
    <row r="383" spans="1:6" x14ac:dyDescent="0.2">
      <c r="A383" s="104" t="s">
        <v>1084</v>
      </c>
      <c r="B383" s="103">
        <v>1.012</v>
      </c>
      <c r="C383" s="103">
        <v>1.012</v>
      </c>
      <c r="D383" s="103">
        <v>1.01</v>
      </c>
      <c r="E383" s="103">
        <v>1.0109999999999999</v>
      </c>
      <c r="F383" s="105">
        <v>460</v>
      </c>
    </row>
    <row r="384" spans="1:6" x14ac:dyDescent="0.2">
      <c r="A384" s="104" t="s">
        <v>1085</v>
      </c>
      <c r="B384" s="103">
        <v>1.012</v>
      </c>
      <c r="C384" s="103">
        <v>1.012</v>
      </c>
      <c r="D384" s="103">
        <v>1.01</v>
      </c>
      <c r="E384" s="103">
        <v>1.0109999999999999</v>
      </c>
      <c r="F384" s="105">
        <v>461</v>
      </c>
    </row>
    <row r="385" spans="1:6" x14ac:dyDescent="0.2">
      <c r="A385" s="104" t="s">
        <v>1086</v>
      </c>
      <c r="B385" s="103">
        <v>1.012</v>
      </c>
      <c r="C385" s="103">
        <v>1.012</v>
      </c>
      <c r="D385" s="103">
        <v>1.01</v>
      </c>
      <c r="E385" s="103">
        <v>1.0109999999999999</v>
      </c>
      <c r="F385" s="105">
        <v>462</v>
      </c>
    </row>
    <row r="386" spans="1:6" x14ac:dyDescent="0.2">
      <c r="A386" s="104" t="s">
        <v>1087</v>
      </c>
      <c r="B386" s="103">
        <v>1.012</v>
      </c>
      <c r="C386" s="103">
        <v>1.012</v>
      </c>
      <c r="D386" s="103">
        <v>1.01</v>
      </c>
      <c r="E386" s="103">
        <v>1.0109999999999999</v>
      </c>
      <c r="F386" s="105">
        <v>463</v>
      </c>
    </row>
    <row r="387" spans="1:6" x14ac:dyDescent="0.2">
      <c r="A387" s="104" t="s">
        <v>1088</v>
      </c>
      <c r="B387" s="103">
        <v>1.012</v>
      </c>
      <c r="C387" s="103">
        <v>1.012</v>
      </c>
      <c r="D387" s="103">
        <v>1.01</v>
      </c>
      <c r="E387" s="103">
        <v>1.0109999999999999</v>
      </c>
      <c r="F387" s="105">
        <v>464</v>
      </c>
    </row>
    <row r="388" spans="1:6" x14ac:dyDescent="0.2">
      <c r="A388" s="104" t="s">
        <v>1089</v>
      </c>
      <c r="B388" s="103">
        <v>1.012</v>
      </c>
      <c r="C388" s="103">
        <v>1.012</v>
      </c>
      <c r="D388" s="103">
        <v>1.01</v>
      </c>
      <c r="E388" s="103">
        <v>1.0109999999999999</v>
      </c>
      <c r="F388" s="105">
        <v>465</v>
      </c>
    </row>
    <row r="389" spans="1:6" x14ac:dyDescent="0.2">
      <c r="A389" s="104" t="s">
        <v>1090</v>
      </c>
      <c r="B389" s="103">
        <v>1.012</v>
      </c>
      <c r="C389" s="103">
        <v>1.012</v>
      </c>
      <c r="D389" s="103">
        <v>1.01</v>
      </c>
      <c r="E389" s="103">
        <v>1.0109999999999999</v>
      </c>
      <c r="F389" s="105">
        <v>466</v>
      </c>
    </row>
    <row r="390" spans="1:6" x14ac:dyDescent="0.2">
      <c r="A390" s="104" t="s">
        <v>1091</v>
      </c>
      <c r="B390" s="103">
        <v>1.012</v>
      </c>
      <c r="C390" s="103">
        <v>1.012</v>
      </c>
      <c r="D390" s="103">
        <v>1.01</v>
      </c>
      <c r="E390" s="103">
        <v>1.0109999999999999</v>
      </c>
      <c r="F390" s="105">
        <v>467</v>
      </c>
    </row>
    <row r="391" spans="1:6" x14ac:dyDescent="0.2">
      <c r="A391" s="104" t="s">
        <v>1092</v>
      </c>
      <c r="B391" s="103">
        <v>1.012</v>
      </c>
      <c r="C391" s="103">
        <v>1.012</v>
      </c>
      <c r="D391" s="103">
        <v>1.01</v>
      </c>
      <c r="E391" s="103">
        <v>1.0109999999999999</v>
      </c>
      <c r="F391" s="105">
        <v>468</v>
      </c>
    </row>
    <row r="392" spans="1:6" x14ac:dyDescent="0.2">
      <c r="A392" s="104" t="s">
        <v>1093</v>
      </c>
      <c r="B392" s="103">
        <v>1.012</v>
      </c>
      <c r="C392" s="103">
        <v>1.012</v>
      </c>
      <c r="D392" s="103">
        <v>1.01</v>
      </c>
      <c r="E392" s="103">
        <v>1.0109999999999999</v>
      </c>
      <c r="F392" s="105">
        <v>469</v>
      </c>
    </row>
    <row r="393" spans="1:6" x14ac:dyDescent="0.2">
      <c r="A393" s="104" t="s">
        <v>1094</v>
      </c>
      <c r="B393" s="103">
        <v>1.012</v>
      </c>
      <c r="C393" s="103">
        <v>1.012</v>
      </c>
      <c r="D393" s="103">
        <v>1.01</v>
      </c>
      <c r="E393" s="103">
        <v>1.0109999999999999</v>
      </c>
      <c r="F393" s="105">
        <v>470</v>
      </c>
    </row>
    <row r="394" spans="1:6" x14ac:dyDescent="0.2">
      <c r="A394" s="104" t="s">
        <v>1095</v>
      </c>
      <c r="B394" s="103">
        <v>1.012</v>
      </c>
      <c r="C394" s="103">
        <v>1.012</v>
      </c>
      <c r="D394" s="103">
        <v>1.01</v>
      </c>
      <c r="E394" s="103">
        <v>1.0109999999999999</v>
      </c>
      <c r="F394" s="105">
        <v>471</v>
      </c>
    </row>
    <row r="395" spans="1:6" x14ac:dyDescent="0.2">
      <c r="A395" s="104" t="s">
        <v>1096</v>
      </c>
      <c r="B395" s="103">
        <v>1.002</v>
      </c>
      <c r="C395" s="103">
        <v>1.002</v>
      </c>
      <c r="D395" s="103">
        <v>1.002</v>
      </c>
      <c r="E395" s="103">
        <v>1.002</v>
      </c>
      <c r="F395" s="105">
        <v>585</v>
      </c>
    </row>
    <row r="396" spans="1:6" x14ac:dyDescent="0.2">
      <c r="A396" s="104" t="s">
        <v>740</v>
      </c>
      <c r="B396" s="103">
        <v>1.002</v>
      </c>
      <c r="C396" s="103">
        <v>1.002</v>
      </c>
      <c r="D396" s="103">
        <v>1.002</v>
      </c>
      <c r="E396" s="103">
        <v>1.002</v>
      </c>
      <c r="F396" s="105">
        <v>586</v>
      </c>
    </row>
    <row r="397" spans="1:6" x14ac:dyDescent="0.2">
      <c r="A397" s="104" t="s">
        <v>741</v>
      </c>
      <c r="B397" s="103">
        <v>1.002</v>
      </c>
      <c r="C397" s="103">
        <v>1.002</v>
      </c>
      <c r="D397" s="103">
        <v>1.002</v>
      </c>
      <c r="E397" s="103">
        <v>1.002</v>
      </c>
      <c r="F397" s="105">
        <v>587</v>
      </c>
    </row>
    <row r="398" spans="1:6" x14ac:dyDescent="0.2">
      <c r="A398" s="104" t="s">
        <v>742</v>
      </c>
      <c r="B398" s="103">
        <v>1.0209999999999999</v>
      </c>
      <c r="C398" s="103">
        <v>1.02</v>
      </c>
      <c r="D398" s="103">
        <v>1.018</v>
      </c>
      <c r="E398" s="103">
        <v>1.0189999999999999</v>
      </c>
      <c r="F398" s="105">
        <v>601</v>
      </c>
    </row>
    <row r="399" spans="1:6" x14ac:dyDescent="0.2">
      <c r="A399" s="104" t="s">
        <v>743</v>
      </c>
      <c r="B399" s="103">
        <v>1.012</v>
      </c>
      <c r="C399" s="103">
        <v>1.044</v>
      </c>
      <c r="D399" s="103">
        <v>1.01</v>
      </c>
      <c r="E399" s="103">
        <v>1.044</v>
      </c>
      <c r="F399" s="105">
        <v>666</v>
      </c>
    </row>
    <row r="400" spans="1:6" x14ac:dyDescent="0.2">
      <c r="A400" s="104" t="s">
        <v>1097</v>
      </c>
      <c r="B400" s="103">
        <v>1.002</v>
      </c>
      <c r="C400" s="103">
        <v>1.002</v>
      </c>
      <c r="D400" s="103">
        <v>1.002</v>
      </c>
      <c r="E400" s="103">
        <v>1.002</v>
      </c>
      <c r="F400" s="105">
        <v>668</v>
      </c>
    </row>
    <row r="401" spans="1:6" x14ac:dyDescent="0.2">
      <c r="A401" s="104" t="s">
        <v>744</v>
      </c>
      <c r="B401" s="103">
        <v>1.012</v>
      </c>
      <c r="C401" s="103">
        <v>1.012</v>
      </c>
      <c r="D401" s="103">
        <v>1.01</v>
      </c>
      <c r="E401" s="103">
        <v>1.0109999999999999</v>
      </c>
      <c r="F401" s="105">
        <v>693</v>
      </c>
    </row>
    <row r="402" spans="1:6" x14ac:dyDescent="0.2">
      <c r="A402" s="104" t="s">
        <v>745</v>
      </c>
      <c r="B402" s="103">
        <v>1.0209999999999999</v>
      </c>
      <c r="C402" s="103">
        <v>1.02</v>
      </c>
      <c r="D402" s="103">
        <v>1.018</v>
      </c>
      <c r="E402" s="103">
        <v>1.0189999999999999</v>
      </c>
      <c r="F402" s="105">
        <v>722</v>
      </c>
    </row>
    <row r="403" spans="1:6" x14ac:dyDescent="0.2">
      <c r="A403" s="104" t="s">
        <v>746</v>
      </c>
      <c r="B403" s="103">
        <v>1.012</v>
      </c>
      <c r="C403" s="103">
        <v>1.012</v>
      </c>
      <c r="D403" s="103">
        <v>1.01</v>
      </c>
      <c r="E403" s="103">
        <v>1.0109999999999999</v>
      </c>
      <c r="F403" s="105">
        <v>723</v>
      </c>
    </row>
    <row r="404" spans="1:6" x14ac:dyDescent="0.2">
      <c r="A404" s="104" t="s">
        <v>747</v>
      </c>
      <c r="B404" s="103">
        <v>1.012</v>
      </c>
      <c r="C404" s="103">
        <v>1.0149999999999999</v>
      </c>
      <c r="D404" s="103">
        <v>1.01</v>
      </c>
      <c r="E404" s="103">
        <v>1.014</v>
      </c>
      <c r="F404" s="105">
        <v>724</v>
      </c>
    </row>
    <row r="405" spans="1:6" x14ac:dyDescent="0.2">
      <c r="A405" s="104" t="s">
        <v>748</v>
      </c>
      <c r="B405" s="103">
        <v>1.012</v>
      </c>
      <c r="C405" s="103">
        <v>1.016</v>
      </c>
      <c r="D405" s="103">
        <v>1.01</v>
      </c>
      <c r="E405" s="103">
        <v>1.016</v>
      </c>
      <c r="F405" s="105">
        <v>725</v>
      </c>
    </row>
    <row r="406" spans="1:6" x14ac:dyDescent="0.2">
      <c r="A406" s="104" t="s">
        <v>749</v>
      </c>
      <c r="B406" s="103">
        <v>1.012</v>
      </c>
      <c r="C406" s="103">
        <v>1.012</v>
      </c>
      <c r="D406" s="103">
        <v>1.01</v>
      </c>
      <c r="E406" s="103">
        <v>1.012</v>
      </c>
      <c r="F406" s="105">
        <v>726</v>
      </c>
    </row>
    <row r="407" spans="1:6" x14ac:dyDescent="0.2">
      <c r="A407" s="104" t="s">
        <v>750</v>
      </c>
      <c r="B407" s="103">
        <v>1.012</v>
      </c>
      <c r="C407" s="103">
        <v>1.0369999999999999</v>
      </c>
      <c r="D407" s="103">
        <v>1.01</v>
      </c>
      <c r="E407" s="103">
        <v>1.0369999999999999</v>
      </c>
      <c r="F407" s="105">
        <v>727</v>
      </c>
    </row>
    <row r="408" spans="1:6" x14ac:dyDescent="0.2">
      <c r="A408" s="104" t="s">
        <v>751</v>
      </c>
      <c r="B408" s="103">
        <v>1.012</v>
      </c>
      <c r="C408" s="103">
        <v>1.0489999999999999</v>
      </c>
      <c r="D408" s="103">
        <v>1.01</v>
      </c>
      <c r="E408" s="103">
        <v>1.0489999999999999</v>
      </c>
      <c r="F408" s="105">
        <v>728</v>
      </c>
    </row>
    <row r="409" spans="1:6" x14ac:dyDescent="0.2">
      <c r="A409" s="104" t="s">
        <v>1098</v>
      </c>
      <c r="B409" s="103">
        <v>1.012</v>
      </c>
      <c r="C409" s="103">
        <v>1.012</v>
      </c>
      <c r="D409" s="103">
        <v>1.01</v>
      </c>
      <c r="E409" s="103">
        <v>1.0109999999999999</v>
      </c>
      <c r="F409" s="105">
        <v>729</v>
      </c>
    </row>
    <row r="410" spans="1:6" x14ac:dyDescent="0.2">
      <c r="A410" s="104" t="s">
        <v>752</v>
      </c>
      <c r="B410" s="103">
        <v>1.012</v>
      </c>
      <c r="C410" s="103">
        <v>1.0249999999999999</v>
      </c>
      <c r="D410" s="103">
        <v>1.01</v>
      </c>
      <c r="E410" s="103">
        <v>1.0249999999999999</v>
      </c>
      <c r="F410" s="105">
        <v>732</v>
      </c>
    </row>
    <row r="411" spans="1:6" x14ac:dyDescent="0.2">
      <c r="A411" s="104" t="s">
        <v>753</v>
      </c>
      <c r="B411" s="103">
        <v>1.012</v>
      </c>
      <c r="C411" s="103">
        <v>1.012</v>
      </c>
      <c r="D411" s="103">
        <v>1.01</v>
      </c>
      <c r="E411" s="103">
        <v>1.0109999999999999</v>
      </c>
      <c r="F411" s="105">
        <v>733</v>
      </c>
    </row>
    <row r="412" spans="1:6" x14ac:dyDescent="0.2">
      <c r="A412" s="104" t="s">
        <v>754</v>
      </c>
      <c r="B412" s="103">
        <v>1.012</v>
      </c>
      <c r="C412" s="103">
        <v>1.012</v>
      </c>
      <c r="D412" s="103">
        <v>1.01</v>
      </c>
      <c r="E412" s="103">
        <v>1.0109999999999999</v>
      </c>
      <c r="F412" s="105">
        <v>734</v>
      </c>
    </row>
    <row r="413" spans="1:6" x14ac:dyDescent="0.2">
      <c r="A413" s="104" t="s">
        <v>755</v>
      </c>
      <c r="B413" s="103">
        <v>1.012</v>
      </c>
      <c r="C413" s="103">
        <v>1.0549999999999999</v>
      </c>
      <c r="D413" s="103">
        <v>1.01</v>
      </c>
      <c r="E413" s="103">
        <v>1.0549999999999999</v>
      </c>
      <c r="F413" s="105">
        <v>735</v>
      </c>
    </row>
    <row r="414" spans="1:6" x14ac:dyDescent="0.2">
      <c r="A414" s="104" t="s">
        <v>756</v>
      </c>
      <c r="B414" s="103">
        <v>1.012</v>
      </c>
      <c r="C414" s="103">
        <v>1.012</v>
      </c>
      <c r="D414" s="103">
        <v>1.01</v>
      </c>
      <c r="E414" s="103">
        <v>1.012</v>
      </c>
      <c r="F414" s="105">
        <v>736</v>
      </c>
    </row>
    <row r="415" spans="1:6" x14ac:dyDescent="0.2">
      <c r="A415" s="104" t="s">
        <v>757</v>
      </c>
      <c r="B415" s="103">
        <v>1.012</v>
      </c>
      <c r="C415" s="103">
        <v>1.0509999999999999</v>
      </c>
      <c r="D415" s="103">
        <v>1.01</v>
      </c>
      <c r="E415" s="103">
        <v>1.0509999999999999</v>
      </c>
      <c r="F415" s="105">
        <v>737</v>
      </c>
    </row>
    <row r="416" spans="1:6" x14ac:dyDescent="0.2">
      <c r="A416" s="104" t="s">
        <v>758</v>
      </c>
      <c r="B416" s="103">
        <v>1.012</v>
      </c>
      <c r="C416" s="103">
        <v>1.03</v>
      </c>
      <c r="D416" s="103">
        <v>1.01</v>
      </c>
      <c r="E416" s="103">
        <v>1.0289999999999999</v>
      </c>
      <c r="F416" s="105">
        <v>738</v>
      </c>
    </row>
    <row r="417" spans="1:6" x14ac:dyDescent="0.2">
      <c r="A417" s="104" t="s">
        <v>759</v>
      </c>
      <c r="B417" s="103">
        <v>1.012</v>
      </c>
      <c r="C417" s="103">
        <v>1.048</v>
      </c>
      <c r="D417" s="103">
        <v>1.01</v>
      </c>
      <c r="E417" s="103">
        <v>1.046</v>
      </c>
      <c r="F417" s="105">
        <v>739</v>
      </c>
    </row>
    <row r="418" spans="1:6" x14ac:dyDescent="0.2">
      <c r="A418" s="104" t="s">
        <v>760</v>
      </c>
      <c r="B418" s="103">
        <v>1.012</v>
      </c>
      <c r="C418" s="103">
        <v>1.105</v>
      </c>
      <c r="D418" s="103">
        <v>1.01</v>
      </c>
      <c r="E418" s="103">
        <v>1.1040000000000001</v>
      </c>
      <c r="F418" s="105">
        <v>740</v>
      </c>
    </row>
    <row r="419" spans="1:6" x14ac:dyDescent="0.2">
      <c r="A419" s="104" t="s">
        <v>761</v>
      </c>
      <c r="B419" s="103">
        <v>1.01</v>
      </c>
      <c r="C419" s="103">
        <v>1.0109999999999999</v>
      </c>
      <c r="D419" s="103">
        <v>1.002</v>
      </c>
      <c r="E419" s="103">
        <v>1.0109999999999999</v>
      </c>
      <c r="F419" s="105">
        <v>741</v>
      </c>
    </row>
    <row r="420" spans="1:6" x14ac:dyDescent="0.2">
      <c r="A420" s="104" t="s">
        <v>762</v>
      </c>
      <c r="B420" s="103">
        <v>1.012</v>
      </c>
      <c r="C420" s="103">
        <v>1.0069999999999999</v>
      </c>
      <c r="D420" s="103">
        <v>1.01</v>
      </c>
      <c r="E420" s="103">
        <v>1.0069999999999999</v>
      </c>
      <c r="F420" s="105">
        <v>742</v>
      </c>
    </row>
    <row r="421" spans="1:6" x14ac:dyDescent="0.2">
      <c r="A421" s="104" t="s">
        <v>763</v>
      </c>
      <c r="B421" s="103">
        <v>1.012</v>
      </c>
      <c r="C421" s="103">
        <v>1.0249999999999999</v>
      </c>
      <c r="D421" s="103">
        <v>1.01</v>
      </c>
      <c r="E421" s="103">
        <v>1.024</v>
      </c>
      <c r="F421" s="105">
        <v>743</v>
      </c>
    </row>
    <row r="422" spans="1:6" x14ac:dyDescent="0.2">
      <c r="A422" s="104" t="s">
        <v>764</v>
      </c>
      <c r="B422" s="103">
        <v>1.012</v>
      </c>
      <c r="C422" s="103">
        <v>1.028</v>
      </c>
      <c r="D422" s="103">
        <v>1.01</v>
      </c>
      <c r="E422" s="103">
        <v>1.028</v>
      </c>
      <c r="F422" s="105">
        <v>744</v>
      </c>
    </row>
    <row r="423" spans="1:6" x14ac:dyDescent="0.2">
      <c r="A423" s="104" t="s">
        <v>765</v>
      </c>
      <c r="B423" s="103">
        <v>1.012</v>
      </c>
      <c r="C423" s="103">
        <v>1.01</v>
      </c>
      <c r="D423" s="103">
        <v>1.01</v>
      </c>
      <c r="E423" s="103">
        <v>1.01</v>
      </c>
      <c r="F423" s="105">
        <v>745</v>
      </c>
    </row>
    <row r="424" spans="1:6" x14ac:dyDescent="0.2">
      <c r="A424" s="104" t="s">
        <v>766</v>
      </c>
      <c r="B424" s="103">
        <v>1.0209999999999999</v>
      </c>
      <c r="C424" s="103">
        <v>1.02</v>
      </c>
      <c r="D424" s="103">
        <v>1.018</v>
      </c>
      <c r="E424" s="103">
        <v>1.0189999999999999</v>
      </c>
      <c r="F424" s="105">
        <v>746</v>
      </c>
    </row>
    <row r="425" spans="1:6" x14ac:dyDescent="0.2">
      <c r="A425" s="104" t="s">
        <v>767</v>
      </c>
      <c r="B425" s="103">
        <v>1.012</v>
      </c>
      <c r="C425" s="103">
        <v>1.012</v>
      </c>
      <c r="D425" s="103">
        <v>1.01</v>
      </c>
      <c r="E425" s="103">
        <v>1.0109999999999999</v>
      </c>
      <c r="F425" s="105">
        <v>747</v>
      </c>
    </row>
    <row r="426" spans="1:6" x14ac:dyDescent="0.2">
      <c r="A426" s="104" t="s">
        <v>768</v>
      </c>
      <c r="B426" s="103">
        <v>1.012</v>
      </c>
      <c r="C426" s="103">
        <v>1.012</v>
      </c>
      <c r="D426" s="103">
        <v>1.01</v>
      </c>
      <c r="E426" s="103">
        <v>1.0109999999999999</v>
      </c>
      <c r="F426" s="105">
        <v>748</v>
      </c>
    </row>
    <row r="427" spans="1:6" x14ac:dyDescent="0.2">
      <c r="A427" s="104" t="s">
        <v>1099</v>
      </c>
      <c r="B427" s="103">
        <v>1.012</v>
      </c>
      <c r="C427" s="103">
        <v>1.012</v>
      </c>
      <c r="D427" s="103">
        <v>1.01</v>
      </c>
      <c r="E427" s="103">
        <v>1.0109999999999999</v>
      </c>
      <c r="F427" s="105">
        <v>749</v>
      </c>
    </row>
    <row r="428" spans="1:6" x14ac:dyDescent="0.2">
      <c r="A428" s="104" t="s">
        <v>769</v>
      </c>
      <c r="B428" s="103">
        <v>1.002</v>
      </c>
      <c r="C428" s="103">
        <v>1.002</v>
      </c>
      <c r="D428" s="103">
        <v>1.002</v>
      </c>
      <c r="E428" s="103">
        <v>1.0029999999999999</v>
      </c>
      <c r="F428" s="105">
        <v>751</v>
      </c>
    </row>
    <row r="429" spans="1:6" x14ac:dyDescent="0.2">
      <c r="A429" s="104" t="s">
        <v>770</v>
      </c>
      <c r="B429" s="103">
        <v>1.038</v>
      </c>
      <c r="C429" s="103">
        <v>1.038</v>
      </c>
      <c r="D429" s="103">
        <v>1.0389999999999999</v>
      </c>
      <c r="E429" s="103">
        <v>1.0389999999999999</v>
      </c>
      <c r="F429" s="105">
        <v>752</v>
      </c>
    </row>
    <row r="430" spans="1:6" x14ac:dyDescent="0.2">
      <c r="A430" s="104" t="s">
        <v>771</v>
      </c>
      <c r="B430" s="103">
        <v>1.012</v>
      </c>
      <c r="C430" s="103">
        <v>1.012</v>
      </c>
      <c r="D430" s="103">
        <v>1.01</v>
      </c>
      <c r="E430" s="103">
        <v>1.0109999999999999</v>
      </c>
      <c r="F430" s="105">
        <v>753</v>
      </c>
    </row>
    <row r="431" spans="1:6" x14ac:dyDescent="0.2">
      <c r="A431" s="104" t="s">
        <v>772</v>
      </c>
      <c r="B431" s="103">
        <v>1.0720000000000001</v>
      </c>
      <c r="C431" s="103">
        <v>1.0720000000000001</v>
      </c>
      <c r="D431" s="103">
        <v>1.073</v>
      </c>
      <c r="E431" s="103">
        <v>1.073</v>
      </c>
      <c r="F431" s="105">
        <v>754</v>
      </c>
    </row>
    <row r="432" spans="1:6" x14ac:dyDescent="0.2">
      <c r="A432" s="104" t="s">
        <v>773</v>
      </c>
      <c r="B432" s="103">
        <v>1.0349999999999999</v>
      </c>
      <c r="C432" s="103">
        <v>1.0349999999999999</v>
      </c>
      <c r="D432" s="103">
        <v>1.0349999999999999</v>
      </c>
      <c r="E432" s="103">
        <v>1.0349999999999999</v>
      </c>
      <c r="F432" s="105">
        <v>757</v>
      </c>
    </row>
    <row r="433" spans="1:6" x14ac:dyDescent="0.2">
      <c r="A433" s="104" t="s">
        <v>774</v>
      </c>
      <c r="B433" s="103">
        <v>1.04</v>
      </c>
      <c r="C433" s="103">
        <v>1.04</v>
      </c>
      <c r="D433" s="103">
        <v>1.04</v>
      </c>
      <c r="E433" s="103">
        <v>1.04</v>
      </c>
      <c r="F433" s="105">
        <v>758</v>
      </c>
    </row>
    <row r="434" spans="1:6" x14ac:dyDescent="0.2">
      <c r="A434" s="104" t="s">
        <v>775</v>
      </c>
      <c r="B434" s="103">
        <v>1.0369999999999999</v>
      </c>
      <c r="C434" s="103">
        <v>1.0369999999999999</v>
      </c>
      <c r="D434" s="103">
        <v>1.0369999999999999</v>
      </c>
      <c r="E434" s="103">
        <v>1.0369999999999999</v>
      </c>
      <c r="F434" s="105">
        <v>760</v>
      </c>
    </row>
    <row r="435" spans="1:6" x14ac:dyDescent="0.2">
      <c r="A435" s="104" t="s">
        <v>776</v>
      </c>
      <c r="B435" s="103">
        <v>1.0580000000000001</v>
      </c>
      <c r="C435" s="103">
        <v>1.0580000000000001</v>
      </c>
      <c r="D435" s="103">
        <v>1.0640000000000001</v>
      </c>
      <c r="E435" s="103">
        <v>1.0649999999999999</v>
      </c>
      <c r="F435" s="105">
        <v>761</v>
      </c>
    </row>
    <row r="436" spans="1:6" x14ac:dyDescent="0.2">
      <c r="A436" s="104" t="s">
        <v>777</v>
      </c>
      <c r="B436" s="103">
        <v>1.044</v>
      </c>
      <c r="C436" s="103">
        <v>1.044</v>
      </c>
      <c r="D436" s="103">
        <v>1.0469999999999999</v>
      </c>
      <c r="E436" s="103">
        <v>1.0469999999999999</v>
      </c>
      <c r="F436" s="105">
        <v>762</v>
      </c>
    </row>
    <row r="437" spans="1:6" x14ac:dyDescent="0.2">
      <c r="A437" s="104" t="s">
        <v>778</v>
      </c>
      <c r="B437" s="103">
        <v>1.0049999999999999</v>
      </c>
      <c r="C437" s="103">
        <v>1.0049999999999999</v>
      </c>
      <c r="D437" s="103">
        <v>1.006</v>
      </c>
      <c r="E437" s="103">
        <v>1.0069999999999999</v>
      </c>
      <c r="F437" s="105">
        <v>763</v>
      </c>
    </row>
    <row r="438" spans="1:6" x14ac:dyDescent="0.2">
      <c r="A438" s="104" t="s">
        <v>779</v>
      </c>
      <c r="B438" s="103">
        <v>1.0369999999999999</v>
      </c>
      <c r="C438" s="103">
        <v>1.038</v>
      </c>
      <c r="D438" s="103">
        <v>1.04</v>
      </c>
      <c r="E438" s="103">
        <v>1.04</v>
      </c>
      <c r="F438" s="105">
        <v>764</v>
      </c>
    </row>
    <row r="439" spans="1:6" x14ac:dyDescent="0.2">
      <c r="A439" s="104" t="s">
        <v>780</v>
      </c>
      <c r="B439" s="103">
        <v>1.036</v>
      </c>
      <c r="C439" s="103">
        <v>1.048</v>
      </c>
      <c r="D439" s="103">
        <v>1.01</v>
      </c>
      <c r="E439" s="103">
        <v>1.0509999999999999</v>
      </c>
      <c r="F439" s="105">
        <v>765</v>
      </c>
    </row>
    <row r="440" spans="1:6" x14ac:dyDescent="0.2">
      <c r="A440" s="104" t="s">
        <v>781</v>
      </c>
      <c r="B440" s="103">
        <v>1.024</v>
      </c>
      <c r="C440" s="103">
        <v>1.024</v>
      </c>
      <c r="D440" s="103">
        <v>1.0269999999999999</v>
      </c>
      <c r="E440" s="103">
        <v>1.0269999999999999</v>
      </c>
      <c r="F440" s="105">
        <v>766</v>
      </c>
    </row>
    <row r="441" spans="1:6" x14ac:dyDescent="0.2">
      <c r="A441" s="104" t="s">
        <v>782</v>
      </c>
      <c r="B441" s="103">
        <v>1.0649999999999999</v>
      </c>
      <c r="C441" s="103">
        <v>1.0640000000000001</v>
      </c>
      <c r="D441" s="103">
        <v>1.0680000000000001</v>
      </c>
      <c r="E441" s="103">
        <v>1.0680000000000001</v>
      </c>
      <c r="F441" s="105">
        <v>767</v>
      </c>
    </row>
    <row r="442" spans="1:6" x14ac:dyDescent="0.2">
      <c r="A442" s="104" t="s">
        <v>783</v>
      </c>
      <c r="B442" s="103">
        <v>1.06</v>
      </c>
      <c r="C442" s="103">
        <v>1.06</v>
      </c>
      <c r="D442" s="103">
        <v>1.0609999999999999</v>
      </c>
      <c r="E442" s="103">
        <v>1.0609999999999999</v>
      </c>
      <c r="F442" s="105">
        <v>768</v>
      </c>
    </row>
    <row r="443" spans="1:6" x14ac:dyDescent="0.2">
      <c r="A443" s="104" t="s">
        <v>784</v>
      </c>
      <c r="B443" s="103">
        <v>1.0609999999999999</v>
      </c>
      <c r="C443" s="103">
        <v>1.0609999999999999</v>
      </c>
      <c r="D443" s="103">
        <v>1.0620000000000001</v>
      </c>
      <c r="E443" s="103">
        <v>1.0620000000000001</v>
      </c>
      <c r="F443" s="105">
        <v>769</v>
      </c>
    </row>
    <row r="444" spans="1:6" x14ac:dyDescent="0.2">
      <c r="A444" s="104" t="s">
        <v>785</v>
      </c>
      <c r="B444" s="103">
        <v>1.036</v>
      </c>
      <c r="C444" s="103">
        <v>1.036</v>
      </c>
      <c r="D444" s="103">
        <v>1.0369999999999999</v>
      </c>
      <c r="E444" s="103">
        <v>1.0369999999999999</v>
      </c>
      <c r="F444" s="105">
        <v>770</v>
      </c>
    </row>
    <row r="445" spans="1:6" x14ac:dyDescent="0.2">
      <c r="A445" s="104" t="s">
        <v>786</v>
      </c>
      <c r="B445" s="103">
        <v>1.0209999999999999</v>
      </c>
      <c r="C445" s="103">
        <v>1.02</v>
      </c>
      <c r="D445" s="103">
        <v>1.018</v>
      </c>
      <c r="E445" s="103">
        <v>1.0189999999999999</v>
      </c>
      <c r="F445" s="105">
        <v>772</v>
      </c>
    </row>
    <row r="446" spans="1:6" x14ac:dyDescent="0.2">
      <c r="A446" s="104" t="s">
        <v>787</v>
      </c>
      <c r="B446" s="103">
        <v>1.024</v>
      </c>
      <c r="C446" s="103">
        <v>1.024</v>
      </c>
      <c r="D446" s="103">
        <v>1.028</v>
      </c>
      <c r="E446" s="103">
        <v>1.03</v>
      </c>
      <c r="F446" s="105">
        <v>775</v>
      </c>
    </row>
    <row r="447" spans="1:6" x14ac:dyDescent="0.2">
      <c r="A447" s="104" t="s">
        <v>788</v>
      </c>
      <c r="B447" s="103">
        <v>1.002</v>
      </c>
      <c r="C447" s="103">
        <v>1.002</v>
      </c>
      <c r="D447" s="103">
        <v>1.002</v>
      </c>
      <c r="E447" s="103">
        <v>1.002</v>
      </c>
      <c r="F447" s="105">
        <v>776</v>
      </c>
    </row>
    <row r="448" spans="1:6" x14ac:dyDescent="0.2">
      <c r="A448" s="104" t="s">
        <v>789</v>
      </c>
      <c r="B448" s="103">
        <v>1.012</v>
      </c>
      <c r="C448" s="103">
        <v>1.0289999999999999</v>
      </c>
      <c r="D448" s="103">
        <v>1.01</v>
      </c>
      <c r="E448" s="103">
        <v>1.0289999999999999</v>
      </c>
      <c r="F448" s="105">
        <v>777</v>
      </c>
    </row>
    <row r="449" spans="1:6" x14ac:dyDescent="0.2">
      <c r="A449" s="104" t="s">
        <v>790</v>
      </c>
      <c r="B449" s="103">
        <v>1.0069999999999999</v>
      </c>
      <c r="C449" s="103">
        <v>1.0069999999999999</v>
      </c>
      <c r="D449" s="103">
        <v>1.008</v>
      </c>
      <c r="E449" s="103">
        <v>1.008</v>
      </c>
      <c r="F449" s="105">
        <v>778</v>
      </c>
    </row>
    <row r="450" spans="1:6" x14ac:dyDescent="0.2">
      <c r="A450" s="104" t="s">
        <v>791</v>
      </c>
      <c r="B450" s="103">
        <v>1.012</v>
      </c>
      <c r="C450" s="103">
        <v>1.012</v>
      </c>
      <c r="D450" s="103">
        <v>1.01</v>
      </c>
      <c r="E450" s="103">
        <v>1.012</v>
      </c>
      <c r="F450" s="105">
        <v>779</v>
      </c>
    </row>
    <row r="451" spans="1:6" x14ac:dyDescent="0.2">
      <c r="A451" s="104" t="s">
        <v>792</v>
      </c>
      <c r="B451" s="103">
        <v>1.012</v>
      </c>
      <c r="C451" s="103">
        <v>1.0409999999999999</v>
      </c>
      <c r="D451" s="103">
        <v>1.01</v>
      </c>
      <c r="E451" s="103">
        <v>1.0409999999999999</v>
      </c>
      <c r="F451" s="105">
        <v>780</v>
      </c>
    </row>
    <row r="452" spans="1:6" x14ac:dyDescent="0.2">
      <c r="A452" s="104" t="s">
        <v>793</v>
      </c>
      <c r="B452" s="103">
        <v>1.0089999999999999</v>
      </c>
      <c r="C452" s="103">
        <v>1.0089999999999999</v>
      </c>
      <c r="D452" s="103">
        <v>1.0089999999999999</v>
      </c>
      <c r="E452" s="103">
        <v>1.0089999999999999</v>
      </c>
      <c r="F452" s="105">
        <v>781</v>
      </c>
    </row>
    <row r="453" spans="1:6" x14ac:dyDescent="0.2">
      <c r="A453" s="104" t="s">
        <v>1100</v>
      </c>
      <c r="B453" s="103">
        <v>1.002</v>
      </c>
      <c r="C453" s="103">
        <v>1.002</v>
      </c>
      <c r="D453" s="103">
        <v>1.002</v>
      </c>
      <c r="E453" s="103">
        <v>1.002</v>
      </c>
      <c r="F453" s="105">
        <v>782</v>
      </c>
    </row>
    <row r="454" spans="1:6" x14ac:dyDescent="0.2">
      <c r="A454" s="104" t="s">
        <v>794</v>
      </c>
      <c r="B454" s="103">
        <v>1.0069999999999999</v>
      </c>
      <c r="C454" s="103">
        <v>1.006</v>
      </c>
      <c r="D454" s="103">
        <v>1.002</v>
      </c>
      <c r="E454" s="103">
        <v>1.006</v>
      </c>
      <c r="F454" s="105">
        <v>783</v>
      </c>
    </row>
    <row r="455" spans="1:6" x14ac:dyDescent="0.2">
      <c r="A455" s="104" t="s">
        <v>795</v>
      </c>
      <c r="B455" s="103">
        <v>1.006</v>
      </c>
      <c r="C455" s="103">
        <v>1.0049999999999999</v>
      </c>
      <c r="D455" s="103">
        <v>1.006</v>
      </c>
      <c r="E455" s="103">
        <v>1.006</v>
      </c>
      <c r="F455" s="105">
        <v>785</v>
      </c>
    </row>
    <row r="456" spans="1:6" x14ac:dyDescent="0.2">
      <c r="A456" s="104" t="s">
        <v>1101</v>
      </c>
      <c r="B456" s="103">
        <v>1.006</v>
      </c>
      <c r="C456" s="103">
        <v>1.0049999999999999</v>
      </c>
      <c r="D456" s="103">
        <v>1.006</v>
      </c>
      <c r="E456" s="103">
        <v>1.006</v>
      </c>
      <c r="F456" s="105">
        <v>786</v>
      </c>
    </row>
    <row r="457" spans="1:6" x14ac:dyDescent="0.2">
      <c r="A457" s="104" t="s">
        <v>796</v>
      </c>
      <c r="B457" s="103">
        <v>1.012</v>
      </c>
      <c r="C457" s="103">
        <v>1.01</v>
      </c>
      <c r="D457" s="103">
        <v>1.01</v>
      </c>
      <c r="E457" s="103">
        <v>1.01</v>
      </c>
      <c r="F457" s="105">
        <v>789</v>
      </c>
    </row>
    <row r="458" spans="1:6" x14ac:dyDescent="0.2">
      <c r="A458" s="104" t="s">
        <v>797</v>
      </c>
      <c r="B458" s="103">
        <v>1.012</v>
      </c>
      <c r="C458" s="103">
        <v>1.022</v>
      </c>
      <c r="D458" s="103">
        <v>1.01</v>
      </c>
      <c r="E458" s="103">
        <v>1.022</v>
      </c>
      <c r="F458" s="105">
        <v>790</v>
      </c>
    </row>
    <row r="459" spans="1:6" x14ac:dyDescent="0.2">
      <c r="A459" s="104" t="s">
        <v>798</v>
      </c>
      <c r="B459" s="103">
        <v>1.0149999999999999</v>
      </c>
      <c r="C459" s="103">
        <v>1.012</v>
      </c>
      <c r="D459" s="103">
        <v>1.01</v>
      </c>
      <c r="E459" s="103">
        <v>1.0109999999999999</v>
      </c>
      <c r="F459" s="105">
        <v>791</v>
      </c>
    </row>
    <row r="460" spans="1:6" x14ac:dyDescent="0.2">
      <c r="A460" s="104" t="s">
        <v>799</v>
      </c>
      <c r="B460" s="103">
        <v>1.012</v>
      </c>
      <c r="C460" s="103">
        <v>0.998</v>
      </c>
      <c r="D460" s="103">
        <v>1.01</v>
      </c>
      <c r="E460" s="103">
        <v>0.998</v>
      </c>
      <c r="F460" s="105">
        <v>792</v>
      </c>
    </row>
    <row r="461" spans="1:6" x14ac:dyDescent="0.2">
      <c r="A461" s="104" t="s">
        <v>800</v>
      </c>
      <c r="B461" s="103">
        <v>1.0209999999999999</v>
      </c>
      <c r="C461" s="103">
        <v>1.02</v>
      </c>
      <c r="D461" s="103">
        <v>1.018</v>
      </c>
      <c r="E461" s="103">
        <v>1.0189999999999999</v>
      </c>
      <c r="F461" s="105">
        <v>793</v>
      </c>
    </row>
    <row r="462" spans="1:6" x14ac:dyDescent="0.2">
      <c r="A462" s="104" t="s">
        <v>801</v>
      </c>
      <c r="B462" s="103">
        <v>1.0209999999999999</v>
      </c>
      <c r="C462" s="103">
        <v>1.02</v>
      </c>
      <c r="D462" s="103">
        <v>1.018</v>
      </c>
      <c r="E462" s="103">
        <v>1.0189999999999999</v>
      </c>
      <c r="F462" s="105">
        <v>794</v>
      </c>
    </row>
    <row r="463" spans="1:6" x14ac:dyDescent="0.2">
      <c r="A463" s="104" t="s">
        <v>802</v>
      </c>
      <c r="B463" s="103">
        <v>1.0209999999999999</v>
      </c>
      <c r="C463" s="103">
        <v>1.02</v>
      </c>
      <c r="D463" s="103">
        <v>1.018</v>
      </c>
      <c r="E463" s="103">
        <v>1.0189999999999999</v>
      </c>
      <c r="F463" s="105">
        <v>795</v>
      </c>
    </row>
    <row r="464" spans="1:6" x14ac:dyDescent="0.2">
      <c r="A464" s="104" t="s">
        <v>803</v>
      </c>
      <c r="B464" s="103">
        <v>1.0209999999999999</v>
      </c>
      <c r="C464" s="103">
        <v>1.02</v>
      </c>
      <c r="D464" s="103">
        <v>1.018</v>
      </c>
      <c r="E464" s="103">
        <v>1.0189999999999999</v>
      </c>
      <c r="F464" s="105">
        <v>801</v>
      </c>
    </row>
    <row r="465" spans="1:6" x14ac:dyDescent="0.2">
      <c r="A465" s="104" t="s">
        <v>804</v>
      </c>
      <c r="B465" s="103">
        <v>1.0209999999999999</v>
      </c>
      <c r="C465" s="103">
        <v>1.02</v>
      </c>
      <c r="D465" s="103">
        <v>1.018</v>
      </c>
      <c r="E465" s="103">
        <v>1.0189999999999999</v>
      </c>
      <c r="F465" s="105">
        <v>802</v>
      </c>
    </row>
    <row r="466" spans="1:6" x14ac:dyDescent="0.2">
      <c r="A466" s="104" t="s">
        <v>805</v>
      </c>
      <c r="B466" s="103">
        <v>1.0209999999999999</v>
      </c>
      <c r="C466" s="103">
        <v>1.02</v>
      </c>
      <c r="D466" s="103">
        <v>1.018</v>
      </c>
      <c r="E466" s="103">
        <v>1.0189999999999999</v>
      </c>
      <c r="F466" s="105">
        <v>803</v>
      </c>
    </row>
    <row r="467" spans="1:6" x14ac:dyDescent="0.2">
      <c r="A467" s="104" t="s">
        <v>806</v>
      </c>
      <c r="B467" s="103">
        <v>1.0209999999999999</v>
      </c>
      <c r="C467" s="103">
        <v>1.02</v>
      </c>
      <c r="D467" s="103">
        <v>1.018</v>
      </c>
      <c r="E467" s="103">
        <v>1.0189999999999999</v>
      </c>
      <c r="F467" s="105">
        <v>804</v>
      </c>
    </row>
    <row r="468" spans="1:6" x14ac:dyDescent="0.2">
      <c r="A468" s="104" t="s">
        <v>807</v>
      </c>
      <c r="B468" s="103">
        <v>1.0209999999999999</v>
      </c>
      <c r="C468" s="103">
        <v>1.02</v>
      </c>
      <c r="D468" s="103">
        <v>1.018</v>
      </c>
      <c r="E468" s="103">
        <v>1.0189999999999999</v>
      </c>
      <c r="F468" s="105">
        <v>806</v>
      </c>
    </row>
    <row r="469" spans="1:6" x14ac:dyDescent="0.2">
      <c r="A469" s="104" t="s">
        <v>808</v>
      </c>
      <c r="B469" s="103">
        <v>1.0209999999999999</v>
      </c>
      <c r="C469" s="103">
        <v>1.02</v>
      </c>
      <c r="D469" s="103">
        <v>1.018</v>
      </c>
      <c r="E469" s="103">
        <v>1.0189999999999999</v>
      </c>
      <c r="F469" s="105">
        <v>807</v>
      </c>
    </row>
    <row r="470" spans="1:6" x14ac:dyDescent="0.2">
      <c r="A470" s="104" t="s">
        <v>809</v>
      </c>
      <c r="B470" s="103">
        <v>1.0209999999999999</v>
      </c>
      <c r="C470" s="103">
        <v>1.02</v>
      </c>
      <c r="D470" s="103">
        <v>1.018</v>
      </c>
      <c r="E470" s="103">
        <v>1.0189999999999999</v>
      </c>
      <c r="F470" s="105">
        <v>808</v>
      </c>
    </row>
    <row r="471" spans="1:6" x14ac:dyDescent="0.2">
      <c r="A471" s="104" t="s">
        <v>810</v>
      </c>
      <c r="B471" s="103">
        <v>1.0209999999999999</v>
      </c>
      <c r="C471" s="103">
        <v>1.02</v>
      </c>
      <c r="D471" s="103">
        <v>1.018</v>
      </c>
      <c r="E471" s="103">
        <v>1.0189999999999999</v>
      </c>
      <c r="F471" s="105">
        <v>809</v>
      </c>
    </row>
    <row r="472" spans="1:6" x14ac:dyDescent="0.2">
      <c r="A472" s="104" t="s">
        <v>811</v>
      </c>
      <c r="B472" s="103">
        <v>1.012</v>
      </c>
      <c r="C472" s="103">
        <v>1.0580000000000001</v>
      </c>
      <c r="D472" s="103">
        <v>1.01</v>
      </c>
      <c r="E472" s="103">
        <v>1.0569999999999999</v>
      </c>
      <c r="F472" s="105">
        <v>900</v>
      </c>
    </row>
    <row r="473" spans="1:6" x14ac:dyDescent="0.2">
      <c r="A473" s="104" t="s">
        <v>812</v>
      </c>
      <c r="B473" s="103">
        <v>1.012</v>
      </c>
      <c r="C473" s="103">
        <v>1.038</v>
      </c>
      <c r="D473" s="103">
        <v>1.01</v>
      </c>
      <c r="E473" s="103">
        <v>1.0369999999999999</v>
      </c>
      <c r="F473" s="105">
        <v>901</v>
      </c>
    </row>
    <row r="474" spans="1:6" x14ac:dyDescent="0.2">
      <c r="A474" s="104" t="s">
        <v>1102</v>
      </c>
      <c r="B474" s="103">
        <v>1.012</v>
      </c>
      <c r="C474" s="103">
        <v>1.012</v>
      </c>
      <c r="D474" s="103">
        <v>1.01</v>
      </c>
      <c r="E474" s="103">
        <v>1.0109999999999999</v>
      </c>
      <c r="F474" s="105">
        <v>902</v>
      </c>
    </row>
    <row r="475" spans="1:6" x14ac:dyDescent="0.2">
      <c r="A475" s="104" t="s">
        <v>813</v>
      </c>
      <c r="B475" s="103">
        <v>1.008</v>
      </c>
      <c r="C475" s="103">
        <v>1.008</v>
      </c>
      <c r="D475" s="103">
        <v>1.008</v>
      </c>
      <c r="E475" s="103">
        <v>1.008</v>
      </c>
      <c r="F475" s="105">
        <v>903</v>
      </c>
    </row>
    <row r="476" spans="1:6" x14ac:dyDescent="0.2">
      <c r="A476" s="104" t="s">
        <v>1103</v>
      </c>
      <c r="B476" s="103">
        <v>1.012</v>
      </c>
      <c r="C476" s="103">
        <v>1.012</v>
      </c>
      <c r="D476" s="103">
        <v>1.01</v>
      </c>
      <c r="E476" s="103">
        <v>1.0109999999999999</v>
      </c>
      <c r="F476" s="105">
        <v>904</v>
      </c>
    </row>
    <row r="477" spans="1:6" x14ac:dyDescent="0.2">
      <c r="A477" s="104" t="s">
        <v>814</v>
      </c>
      <c r="B477" s="103">
        <v>1.012</v>
      </c>
      <c r="C477" s="103">
        <v>1.012</v>
      </c>
      <c r="D477" s="103">
        <v>1.01</v>
      </c>
      <c r="E477" s="103">
        <v>1.0109999999999999</v>
      </c>
      <c r="F477" s="105">
        <v>905</v>
      </c>
    </row>
    <row r="478" spans="1:6" x14ac:dyDescent="0.2">
      <c r="A478" s="104" t="s">
        <v>815</v>
      </c>
      <c r="B478" s="103">
        <v>1.012</v>
      </c>
      <c r="C478" s="103">
        <v>1.03</v>
      </c>
      <c r="D478" s="103">
        <v>1.01</v>
      </c>
      <c r="E478" s="103">
        <v>1.03</v>
      </c>
      <c r="F478" s="105">
        <v>906</v>
      </c>
    </row>
    <row r="479" spans="1:6" x14ac:dyDescent="0.2">
      <c r="A479" s="104" t="s">
        <v>816</v>
      </c>
      <c r="B479" s="103">
        <v>1.012</v>
      </c>
      <c r="C479" s="103">
        <v>1.0609999999999999</v>
      </c>
      <c r="D479" s="103">
        <v>1.01</v>
      </c>
      <c r="E479" s="103">
        <v>1.0609999999999999</v>
      </c>
      <c r="F479" s="105">
        <v>907</v>
      </c>
    </row>
    <row r="480" spans="1:6" x14ac:dyDescent="0.2">
      <c r="A480" s="104" t="s">
        <v>817</v>
      </c>
      <c r="B480" s="103">
        <v>1.012</v>
      </c>
      <c r="C480" s="103">
        <v>1.0369999999999999</v>
      </c>
      <c r="D480" s="103">
        <v>1.01</v>
      </c>
      <c r="E480" s="103">
        <v>1.0369999999999999</v>
      </c>
      <c r="F480" s="105">
        <v>908</v>
      </c>
    </row>
    <row r="481" spans="1:6" x14ac:dyDescent="0.2">
      <c r="A481" s="104" t="s">
        <v>818</v>
      </c>
      <c r="B481" s="103">
        <v>1.012</v>
      </c>
      <c r="C481" s="103">
        <v>1.04</v>
      </c>
      <c r="D481" s="103">
        <v>1.01</v>
      </c>
      <c r="E481" s="103">
        <v>1.0389999999999999</v>
      </c>
      <c r="F481" s="105">
        <v>909</v>
      </c>
    </row>
    <row r="482" spans="1:6" x14ac:dyDescent="0.2">
      <c r="A482" s="104" t="s">
        <v>819</v>
      </c>
      <c r="B482" s="103">
        <v>1.012</v>
      </c>
      <c r="C482" s="103">
        <v>1.0369999999999999</v>
      </c>
      <c r="D482" s="103">
        <v>1.01</v>
      </c>
      <c r="E482" s="103">
        <v>1.0369999999999999</v>
      </c>
      <c r="F482" s="105">
        <v>910</v>
      </c>
    </row>
    <row r="483" spans="1:6" x14ac:dyDescent="0.2">
      <c r="A483" s="104" t="s">
        <v>820</v>
      </c>
      <c r="B483" s="103">
        <v>1.012</v>
      </c>
      <c r="C483" s="103">
        <v>1.0389999999999999</v>
      </c>
      <c r="D483" s="103">
        <v>1.01</v>
      </c>
      <c r="E483" s="103">
        <v>1.0369999999999999</v>
      </c>
      <c r="F483" s="105">
        <v>911</v>
      </c>
    </row>
    <row r="484" spans="1:6" x14ac:dyDescent="0.2">
      <c r="A484" s="104" t="s">
        <v>821</v>
      </c>
      <c r="B484" s="103">
        <v>1.012</v>
      </c>
      <c r="C484" s="103">
        <v>1.0649999999999999</v>
      </c>
      <c r="D484" s="103">
        <v>1.01</v>
      </c>
      <c r="E484" s="103">
        <v>1.0649999999999999</v>
      </c>
      <c r="F484" s="105">
        <v>912</v>
      </c>
    </row>
    <row r="485" spans="1:6" x14ac:dyDescent="0.2">
      <c r="A485" s="104" t="s">
        <v>822</v>
      </c>
      <c r="B485" s="103">
        <v>1.012</v>
      </c>
      <c r="C485" s="103">
        <v>1.01</v>
      </c>
      <c r="D485" s="103">
        <v>1.01</v>
      </c>
      <c r="E485" s="103">
        <v>1.0089999999999999</v>
      </c>
      <c r="F485" s="105">
        <v>914</v>
      </c>
    </row>
    <row r="486" spans="1:6" x14ac:dyDescent="0.2">
      <c r="A486" s="104" t="s">
        <v>823</v>
      </c>
      <c r="B486" s="103">
        <v>1.012</v>
      </c>
      <c r="C486" s="103">
        <v>1.042</v>
      </c>
      <c r="D486" s="103">
        <v>1.01</v>
      </c>
      <c r="E486" s="103">
        <v>1.0409999999999999</v>
      </c>
      <c r="F486" s="105">
        <v>915</v>
      </c>
    </row>
    <row r="487" spans="1:6" x14ac:dyDescent="0.2">
      <c r="A487" s="104" t="s">
        <v>1104</v>
      </c>
      <c r="B487" s="103">
        <v>1.012</v>
      </c>
      <c r="C487" s="103">
        <v>1.012</v>
      </c>
      <c r="D487" s="103">
        <v>1.01</v>
      </c>
      <c r="E487" s="103">
        <v>1.0109999999999999</v>
      </c>
      <c r="F487" s="105">
        <v>916</v>
      </c>
    </row>
    <row r="488" spans="1:6" x14ac:dyDescent="0.2">
      <c r="A488" s="104" t="s">
        <v>1105</v>
      </c>
      <c r="B488" s="103">
        <v>1.012</v>
      </c>
      <c r="C488" s="103">
        <v>1.012</v>
      </c>
      <c r="D488" s="103">
        <v>1.01</v>
      </c>
      <c r="E488" s="103">
        <v>1.0109999999999999</v>
      </c>
      <c r="F488" s="105">
        <v>917</v>
      </c>
    </row>
    <row r="489" spans="1:6" x14ac:dyDescent="0.2">
      <c r="A489" s="104" t="s">
        <v>824</v>
      </c>
      <c r="B489" s="103">
        <v>1.012</v>
      </c>
      <c r="C489" s="103">
        <v>1.01</v>
      </c>
      <c r="D489" s="103">
        <v>1.01</v>
      </c>
      <c r="E489" s="103">
        <v>1.01</v>
      </c>
      <c r="F489" s="105">
        <v>918</v>
      </c>
    </row>
    <row r="490" spans="1:6" x14ac:dyDescent="0.2">
      <c r="A490" s="104" t="s">
        <v>825</v>
      </c>
      <c r="B490" s="103">
        <v>1.012</v>
      </c>
      <c r="C490" s="103">
        <v>1.016</v>
      </c>
      <c r="D490" s="103">
        <v>1.01</v>
      </c>
      <c r="E490" s="103">
        <v>1.016</v>
      </c>
      <c r="F490" s="105">
        <v>919</v>
      </c>
    </row>
    <row r="491" spans="1:6" x14ac:dyDescent="0.2">
      <c r="A491" s="104" t="s">
        <v>826</v>
      </c>
      <c r="B491" s="103">
        <v>1.012</v>
      </c>
      <c r="C491" s="103">
        <v>1.038</v>
      </c>
      <c r="D491" s="103">
        <v>1.01</v>
      </c>
      <c r="E491" s="103">
        <v>1.038</v>
      </c>
      <c r="F491" s="105">
        <v>920</v>
      </c>
    </row>
    <row r="492" spans="1:6" x14ac:dyDescent="0.2">
      <c r="A492" s="104" t="s">
        <v>1106</v>
      </c>
      <c r="B492" s="103">
        <v>1.012</v>
      </c>
      <c r="C492" s="103">
        <v>1.012</v>
      </c>
      <c r="D492" s="103">
        <v>1.01</v>
      </c>
      <c r="E492" s="103">
        <v>1.0109999999999999</v>
      </c>
      <c r="F492" s="105">
        <v>921</v>
      </c>
    </row>
    <row r="493" spans="1:6" x14ac:dyDescent="0.2">
      <c r="A493" s="104" t="s">
        <v>827</v>
      </c>
      <c r="B493" s="103">
        <v>1.012</v>
      </c>
      <c r="C493" s="103">
        <v>1.0449999999999999</v>
      </c>
      <c r="D493" s="103">
        <v>1.01</v>
      </c>
      <c r="E493" s="103">
        <v>1.044</v>
      </c>
      <c r="F493" s="105">
        <v>922</v>
      </c>
    </row>
    <row r="494" spans="1:6" x14ac:dyDescent="0.2">
      <c r="A494" s="104" t="s">
        <v>1107</v>
      </c>
      <c r="B494" s="103">
        <v>1.012</v>
      </c>
      <c r="C494" s="103">
        <v>1.012</v>
      </c>
      <c r="D494" s="103">
        <v>1.01</v>
      </c>
      <c r="E494" s="103">
        <v>1.0109999999999999</v>
      </c>
      <c r="F494" s="105">
        <v>923</v>
      </c>
    </row>
    <row r="495" spans="1:6" x14ac:dyDescent="0.2">
      <c r="A495" s="104" t="s">
        <v>828</v>
      </c>
      <c r="B495" s="103">
        <v>1.012</v>
      </c>
      <c r="C495" s="103">
        <v>1.0169999999999999</v>
      </c>
      <c r="D495" s="103">
        <v>1.01</v>
      </c>
      <c r="E495" s="103">
        <v>1.0169999999999999</v>
      </c>
      <c r="F495" s="105">
        <v>924</v>
      </c>
    </row>
    <row r="496" spans="1:6" x14ac:dyDescent="0.2">
      <c r="A496" s="104" t="s">
        <v>1108</v>
      </c>
      <c r="B496" s="103">
        <v>1.012</v>
      </c>
      <c r="C496" s="103">
        <v>1.012</v>
      </c>
      <c r="D496" s="103">
        <v>1.01</v>
      </c>
      <c r="E496" s="103">
        <v>1.0109999999999999</v>
      </c>
      <c r="F496" s="105">
        <v>925</v>
      </c>
    </row>
    <row r="497" spans="1:6" x14ac:dyDescent="0.2">
      <c r="A497" s="104" t="s">
        <v>829</v>
      </c>
      <c r="B497" s="103">
        <v>1.012</v>
      </c>
      <c r="C497" s="103">
        <v>1.0369999999999999</v>
      </c>
      <c r="D497" s="103">
        <v>1.01</v>
      </c>
      <c r="E497" s="103">
        <v>1.036</v>
      </c>
      <c r="F497" s="105">
        <v>926</v>
      </c>
    </row>
    <row r="498" spans="1:6" x14ac:dyDescent="0.2">
      <c r="A498" s="104" t="s">
        <v>830</v>
      </c>
      <c r="B498" s="103">
        <v>1.012</v>
      </c>
      <c r="C498" s="103">
        <v>1.08</v>
      </c>
      <c r="D498" s="103">
        <v>1.01</v>
      </c>
      <c r="E498" s="103">
        <v>1.079</v>
      </c>
      <c r="F498" s="105">
        <v>927</v>
      </c>
    </row>
    <row r="499" spans="1:6" x14ac:dyDescent="0.2">
      <c r="A499" s="104" t="s">
        <v>831</v>
      </c>
      <c r="B499" s="103">
        <v>1.012</v>
      </c>
      <c r="C499" s="103">
        <v>1.026</v>
      </c>
      <c r="D499" s="103">
        <v>1.01</v>
      </c>
      <c r="E499" s="103">
        <v>1.026</v>
      </c>
      <c r="F499" s="105">
        <v>928</v>
      </c>
    </row>
    <row r="500" spans="1:6" x14ac:dyDescent="0.2">
      <c r="A500" s="104" t="s">
        <v>832</v>
      </c>
      <c r="B500" s="103">
        <v>1.012</v>
      </c>
      <c r="C500" s="103">
        <v>1.0409999999999999</v>
      </c>
      <c r="D500" s="103">
        <v>1.01</v>
      </c>
      <c r="E500" s="103">
        <v>1.0389999999999999</v>
      </c>
      <c r="F500" s="105">
        <v>929</v>
      </c>
    </row>
    <row r="501" spans="1:6" x14ac:dyDescent="0.2">
      <c r="A501" s="104" t="s">
        <v>833</v>
      </c>
      <c r="B501" s="103">
        <v>1.012</v>
      </c>
      <c r="C501" s="103">
        <v>1.0629999999999999</v>
      </c>
      <c r="D501" s="103">
        <v>1.01</v>
      </c>
      <c r="E501" s="103">
        <v>1.0629999999999999</v>
      </c>
      <c r="F501" s="105">
        <v>930</v>
      </c>
    </row>
    <row r="502" spans="1:6" x14ac:dyDescent="0.2">
      <c r="A502" s="104" t="s">
        <v>834</v>
      </c>
      <c r="B502" s="103">
        <v>1.012</v>
      </c>
      <c r="C502" s="103">
        <v>1.0249999999999999</v>
      </c>
      <c r="D502" s="103">
        <v>1.01</v>
      </c>
      <c r="E502" s="103">
        <v>1.0249999999999999</v>
      </c>
      <c r="F502" s="105">
        <v>931</v>
      </c>
    </row>
    <row r="503" spans="1:6" x14ac:dyDescent="0.2">
      <c r="A503" s="104" t="s">
        <v>835</v>
      </c>
      <c r="B503" s="103">
        <v>1.012</v>
      </c>
      <c r="C503" s="103">
        <v>1.042</v>
      </c>
      <c r="D503" s="103">
        <v>1.01</v>
      </c>
      <c r="E503" s="103">
        <v>1.0409999999999999</v>
      </c>
      <c r="F503" s="105">
        <v>932</v>
      </c>
    </row>
    <row r="504" spans="1:6" x14ac:dyDescent="0.2">
      <c r="A504" s="104" t="s">
        <v>836</v>
      </c>
      <c r="B504" s="103">
        <v>1.012</v>
      </c>
      <c r="C504" s="103">
        <v>1.018</v>
      </c>
      <c r="D504" s="103">
        <v>1.01</v>
      </c>
      <c r="E504" s="103">
        <v>1.018</v>
      </c>
      <c r="F504" s="105">
        <v>933</v>
      </c>
    </row>
    <row r="505" spans="1:6" x14ac:dyDescent="0.2">
      <c r="A505" s="104" t="s">
        <v>837</v>
      </c>
      <c r="B505" s="103">
        <v>1.012</v>
      </c>
      <c r="C505" s="103">
        <v>1.014</v>
      </c>
      <c r="D505" s="103">
        <v>1.01</v>
      </c>
      <c r="E505" s="103">
        <v>1.014</v>
      </c>
      <c r="F505" s="105">
        <v>934</v>
      </c>
    </row>
    <row r="506" spans="1:6" x14ac:dyDescent="0.2">
      <c r="A506" s="104" t="s">
        <v>838</v>
      </c>
      <c r="B506" s="103">
        <v>1.012</v>
      </c>
      <c r="C506" s="103">
        <v>1.0349999999999999</v>
      </c>
      <c r="D506" s="103">
        <v>1.01</v>
      </c>
      <c r="E506" s="103">
        <v>1.0349999999999999</v>
      </c>
      <c r="F506" s="105">
        <v>935</v>
      </c>
    </row>
    <row r="507" spans="1:6" x14ac:dyDescent="0.2">
      <c r="A507" s="104" t="s">
        <v>839</v>
      </c>
      <c r="B507" s="103">
        <v>1.012</v>
      </c>
      <c r="C507" s="103">
        <v>1.038</v>
      </c>
      <c r="D507" s="103">
        <v>1.01</v>
      </c>
      <c r="E507" s="103">
        <v>1.0369999999999999</v>
      </c>
      <c r="F507" s="105">
        <v>936</v>
      </c>
    </row>
    <row r="508" spans="1:6" x14ac:dyDescent="0.2">
      <c r="A508" s="104" t="s">
        <v>840</v>
      </c>
      <c r="B508" s="103">
        <v>1.012</v>
      </c>
      <c r="C508" s="103">
        <v>1.008</v>
      </c>
      <c r="D508" s="103">
        <v>1.01</v>
      </c>
      <c r="E508" s="103">
        <v>1.008</v>
      </c>
      <c r="F508" s="105">
        <v>937</v>
      </c>
    </row>
    <row r="509" spans="1:6" x14ac:dyDescent="0.2">
      <c r="A509" s="104" t="s">
        <v>841</v>
      </c>
      <c r="B509" s="103">
        <v>1.012</v>
      </c>
      <c r="C509" s="103">
        <v>1.0249999999999999</v>
      </c>
      <c r="D509" s="103">
        <v>1.01</v>
      </c>
      <c r="E509" s="103">
        <v>1.0249999999999999</v>
      </c>
      <c r="F509" s="105">
        <v>938</v>
      </c>
    </row>
    <row r="510" spans="1:6" x14ac:dyDescent="0.2">
      <c r="A510" s="104" t="s">
        <v>842</v>
      </c>
      <c r="B510" s="103">
        <v>1.012</v>
      </c>
      <c r="C510" s="103">
        <v>1.014</v>
      </c>
      <c r="D510" s="103">
        <v>1.01</v>
      </c>
      <c r="E510" s="103">
        <v>1.014</v>
      </c>
      <c r="F510" s="105">
        <v>939</v>
      </c>
    </row>
    <row r="511" spans="1:6" x14ac:dyDescent="0.2">
      <c r="A511" s="104" t="s">
        <v>843</v>
      </c>
      <c r="B511" s="103">
        <v>1.012</v>
      </c>
      <c r="C511" s="103">
        <v>1.012</v>
      </c>
      <c r="D511" s="103">
        <v>1.01</v>
      </c>
      <c r="E511" s="103">
        <v>1.0109999999999999</v>
      </c>
      <c r="F511" s="105">
        <v>940</v>
      </c>
    </row>
    <row r="512" spans="1:6" x14ac:dyDescent="0.2">
      <c r="A512" s="104" t="s">
        <v>1109</v>
      </c>
      <c r="B512" s="103">
        <v>1.012</v>
      </c>
      <c r="C512" s="103">
        <v>1.012</v>
      </c>
      <c r="D512" s="103">
        <v>1.01</v>
      </c>
      <c r="E512" s="103">
        <v>1.0109999999999999</v>
      </c>
      <c r="F512" s="105">
        <v>941</v>
      </c>
    </row>
    <row r="513" spans="1:6" x14ac:dyDescent="0.2">
      <c r="A513" s="104" t="s">
        <v>844</v>
      </c>
      <c r="B513" s="103">
        <v>1.012</v>
      </c>
      <c r="C513" s="103">
        <v>1.01</v>
      </c>
      <c r="D513" s="103">
        <v>1.01</v>
      </c>
      <c r="E513" s="103">
        <v>1.01</v>
      </c>
      <c r="F513" s="105">
        <v>942</v>
      </c>
    </row>
    <row r="514" spans="1:6" x14ac:dyDescent="0.2">
      <c r="A514" s="104" t="s">
        <v>845</v>
      </c>
      <c r="B514" s="103">
        <v>1.012</v>
      </c>
      <c r="C514" s="103">
        <v>1.0129999999999999</v>
      </c>
      <c r="D514" s="103">
        <v>1.01</v>
      </c>
      <c r="E514" s="103">
        <v>1.0129999999999999</v>
      </c>
      <c r="F514" s="105">
        <v>943</v>
      </c>
    </row>
    <row r="515" spans="1:6" x14ac:dyDescent="0.2">
      <c r="A515" s="104" t="s">
        <v>846</v>
      </c>
      <c r="B515" s="103">
        <v>1.012</v>
      </c>
      <c r="C515" s="103">
        <v>1.0109999999999999</v>
      </c>
      <c r="D515" s="103">
        <v>1.01</v>
      </c>
      <c r="E515" s="103">
        <v>1.01</v>
      </c>
      <c r="F515" s="105">
        <v>944</v>
      </c>
    </row>
    <row r="516" spans="1:6" x14ac:dyDescent="0.2">
      <c r="A516" s="104" t="s">
        <v>847</v>
      </c>
      <c r="B516" s="103">
        <v>1.012</v>
      </c>
      <c r="C516" s="103">
        <v>1.024</v>
      </c>
      <c r="D516" s="103">
        <v>1.01</v>
      </c>
      <c r="E516" s="103">
        <v>1.0229999999999999</v>
      </c>
      <c r="F516" s="105">
        <v>945</v>
      </c>
    </row>
    <row r="517" spans="1:6" x14ac:dyDescent="0.2">
      <c r="A517" s="104" t="s">
        <v>848</v>
      </c>
      <c r="B517" s="103">
        <v>1.012</v>
      </c>
      <c r="C517" s="103">
        <v>1.0229999999999999</v>
      </c>
      <c r="D517" s="103">
        <v>1.01</v>
      </c>
      <c r="E517" s="103">
        <v>1.0229999999999999</v>
      </c>
      <c r="F517" s="105">
        <v>946</v>
      </c>
    </row>
    <row r="518" spans="1:6" x14ac:dyDescent="0.2">
      <c r="A518" s="104" t="s">
        <v>849</v>
      </c>
      <c r="B518" s="103">
        <v>1.012</v>
      </c>
      <c r="C518" s="103">
        <v>1.036</v>
      </c>
      <c r="D518" s="103">
        <v>1.01</v>
      </c>
      <c r="E518" s="103">
        <v>1.036</v>
      </c>
      <c r="F518" s="105">
        <v>947</v>
      </c>
    </row>
    <row r="519" spans="1:6" x14ac:dyDescent="0.2">
      <c r="A519" s="104" t="s">
        <v>850</v>
      </c>
      <c r="B519" s="103">
        <v>1.012</v>
      </c>
      <c r="C519" s="103">
        <v>1.0389999999999999</v>
      </c>
      <c r="D519" s="103">
        <v>1.01</v>
      </c>
      <c r="E519" s="103">
        <v>1.038</v>
      </c>
      <c r="F519" s="105">
        <v>948</v>
      </c>
    </row>
    <row r="520" spans="1:6" x14ac:dyDescent="0.2">
      <c r="A520" s="104" t="s">
        <v>851</v>
      </c>
      <c r="B520" s="103">
        <v>1.012</v>
      </c>
      <c r="C520" s="103">
        <v>1.014</v>
      </c>
      <c r="D520" s="103">
        <v>1.01</v>
      </c>
      <c r="E520" s="103">
        <v>1.014</v>
      </c>
      <c r="F520" s="105">
        <v>949</v>
      </c>
    </row>
    <row r="521" spans="1:6" x14ac:dyDescent="0.2">
      <c r="A521" s="104" t="s">
        <v>852</v>
      </c>
      <c r="B521" s="103">
        <v>1.012</v>
      </c>
      <c r="C521" s="103">
        <v>1.012</v>
      </c>
      <c r="D521" s="103">
        <v>1.01</v>
      </c>
      <c r="E521" s="103">
        <v>1.0109999999999999</v>
      </c>
      <c r="F521" s="105">
        <v>950</v>
      </c>
    </row>
    <row r="522" spans="1:6" x14ac:dyDescent="0.2">
      <c r="A522" s="104" t="s">
        <v>853</v>
      </c>
      <c r="B522" s="103">
        <v>1.012</v>
      </c>
      <c r="C522" s="103">
        <v>1.014</v>
      </c>
      <c r="D522" s="103">
        <v>1.01</v>
      </c>
      <c r="E522" s="103">
        <v>1.014</v>
      </c>
      <c r="F522" s="105">
        <v>951</v>
      </c>
    </row>
    <row r="523" spans="1:6" x14ac:dyDescent="0.2">
      <c r="A523" s="104" t="s">
        <v>854</v>
      </c>
      <c r="B523" s="103">
        <v>1.012</v>
      </c>
      <c r="C523" s="103">
        <v>1.024</v>
      </c>
      <c r="D523" s="103">
        <v>1.01</v>
      </c>
      <c r="E523" s="103">
        <v>1.0229999999999999</v>
      </c>
      <c r="F523" s="105">
        <v>952</v>
      </c>
    </row>
    <row r="524" spans="1:6" x14ac:dyDescent="0.2">
      <c r="A524" s="104" t="s">
        <v>855</v>
      </c>
      <c r="B524" s="103">
        <v>1.012</v>
      </c>
      <c r="C524" s="103">
        <v>1.0429999999999999</v>
      </c>
      <c r="D524" s="103">
        <v>1.01</v>
      </c>
      <c r="E524" s="103">
        <v>1.042</v>
      </c>
      <c r="F524" s="105">
        <v>953</v>
      </c>
    </row>
    <row r="525" spans="1:6" x14ac:dyDescent="0.2">
      <c r="A525" s="104" t="s">
        <v>856</v>
      </c>
      <c r="B525" s="103">
        <v>1.012</v>
      </c>
      <c r="C525" s="103">
        <v>1.022</v>
      </c>
      <c r="D525" s="103">
        <v>1.01</v>
      </c>
      <c r="E525" s="103">
        <v>1.0209999999999999</v>
      </c>
      <c r="F525" s="105">
        <v>954</v>
      </c>
    </row>
    <row r="526" spans="1:6" x14ac:dyDescent="0.2">
      <c r="A526" s="104" t="s">
        <v>857</v>
      </c>
      <c r="B526" s="103">
        <v>1.012</v>
      </c>
      <c r="C526" s="103">
        <v>1.0129999999999999</v>
      </c>
      <c r="D526" s="103">
        <v>1.01</v>
      </c>
      <c r="E526" s="103">
        <v>1.0129999999999999</v>
      </c>
      <c r="F526" s="105">
        <v>955</v>
      </c>
    </row>
    <row r="527" spans="1:6" x14ac:dyDescent="0.2">
      <c r="A527" s="104" t="s">
        <v>858</v>
      </c>
      <c r="B527" s="103">
        <v>1.0409999999999999</v>
      </c>
      <c r="C527" s="103">
        <v>1.0409999999999999</v>
      </c>
      <c r="D527" s="103">
        <v>1.0409999999999999</v>
      </c>
      <c r="E527" s="103">
        <v>1.0409999999999999</v>
      </c>
      <c r="F527" s="105">
        <v>956</v>
      </c>
    </row>
    <row r="528" spans="1:6" x14ac:dyDescent="0.2">
      <c r="A528" s="104" t="s">
        <v>859</v>
      </c>
      <c r="B528" s="103">
        <v>1.012</v>
      </c>
      <c r="C528" s="103">
        <v>1.012</v>
      </c>
      <c r="D528" s="103">
        <v>1.01</v>
      </c>
      <c r="E528" s="103">
        <v>1.0109999999999999</v>
      </c>
      <c r="F528" s="105">
        <v>957</v>
      </c>
    </row>
    <row r="529" spans="1:6" x14ac:dyDescent="0.2">
      <c r="A529" s="104" t="s">
        <v>860</v>
      </c>
      <c r="B529" s="103">
        <v>1.012</v>
      </c>
      <c r="C529" s="103">
        <v>1.018</v>
      </c>
      <c r="D529" s="103">
        <v>1.01</v>
      </c>
      <c r="E529" s="103">
        <v>1.018</v>
      </c>
      <c r="F529" s="105">
        <v>958</v>
      </c>
    </row>
    <row r="530" spans="1:6" x14ac:dyDescent="0.2">
      <c r="A530" s="104" t="s">
        <v>861</v>
      </c>
      <c r="B530" s="103">
        <v>1.012</v>
      </c>
      <c r="C530" s="103">
        <v>1.012</v>
      </c>
      <c r="D530" s="103">
        <v>1.01</v>
      </c>
      <c r="E530" s="103">
        <v>1.0109999999999999</v>
      </c>
      <c r="F530" s="105">
        <v>959</v>
      </c>
    </row>
    <row r="531" spans="1:6" x14ac:dyDescent="0.2">
      <c r="A531" s="104" t="s">
        <v>1110</v>
      </c>
      <c r="B531" s="103">
        <v>1.012</v>
      </c>
      <c r="C531" s="103">
        <v>1.012</v>
      </c>
      <c r="D531" s="103">
        <v>1.01</v>
      </c>
      <c r="E531" s="103">
        <v>1.0109999999999999</v>
      </c>
      <c r="F531" s="105">
        <v>960</v>
      </c>
    </row>
    <row r="532" spans="1:6" x14ac:dyDescent="0.2">
      <c r="A532" s="104" t="s">
        <v>1111</v>
      </c>
      <c r="B532" s="103">
        <v>1.038</v>
      </c>
      <c r="C532" s="103">
        <v>1.034</v>
      </c>
      <c r="D532" s="103">
        <v>1.0269999999999999</v>
      </c>
      <c r="E532" s="103">
        <v>1.0309999999999999</v>
      </c>
      <c r="F532" s="105">
        <v>7306</v>
      </c>
    </row>
    <row r="533" spans="1:6" x14ac:dyDescent="0.2">
      <c r="A533" s="104" t="s">
        <v>1112</v>
      </c>
      <c r="B533" s="103">
        <v>1.012</v>
      </c>
      <c r="C533" s="103">
        <v>1.012</v>
      </c>
      <c r="D533" s="103">
        <v>1.01</v>
      </c>
      <c r="E533" s="103">
        <v>1.0109999999999999</v>
      </c>
      <c r="F533" s="105">
        <v>7320</v>
      </c>
    </row>
  </sheetData>
  <customSheetViews>
    <customSheetView guid="{5032A364-B81A-48DA-88DA-AB3B86B47EE9}" scale="80" fitToPage="1">
      <pageMargins left="0.70866141732283472" right="0.70866141732283472" top="0.74803149606299213" bottom="0.74803149606299213" header="0.31496062992125984" footer="0.31496062992125984"/>
      <pageSetup paperSize="9" scale="61" fitToHeight="0" orientation="portrait" r:id="rId1"/>
      <headerFooter differentFirst="1" scaleWithDoc="0">
        <oddFooter>&amp;C&amp;P of &amp;N</oddFooter>
        <firstHeader>&amp;L
Annex 5 – Schedule of Line Loss Factors</firstHeader>
        <firstFooter>&amp;C&amp;P of &amp;N</firstFooter>
      </headerFooter>
    </customSheetView>
  </customSheetViews>
  <mergeCells count="10">
    <mergeCell ref="A292:F292"/>
    <mergeCell ref="A293:F293"/>
    <mergeCell ref="A2:E2"/>
    <mergeCell ref="B9:E9"/>
    <mergeCell ref="A3:E3"/>
    <mergeCell ref="A4:A5"/>
    <mergeCell ref="A12:F12"/>
    <mergeCell ref="A13:F13"/>
    <mergeCell ref="A24:F24"/>
    <mergeCell ref="A25:F25"/>
  </mergeCells>
  <phoneticPr fontId="10" type="noConversion"/>
  <hyperlinks>
    <hyperlink ref="A1" location="Overview!A1" display="Back to Overview"/>
  </hyperlinks>
  <pageMargins left="0.39370078740157483" right="0.35433070866141736" top="0.51181102362204722" bottom="0.55118110236220474" header="0.27559055118110237" footer="0.31496062992125984"/>
  <pageSetup paperSize="9" scale="63" fitToHeight="0" orientation="portrait" r:id="rId2"/>
  <headerFooter scaleWithDoc="0">
    <oddHeader>&amp;L&amp;"Arial,Bold"Annex 5&amp;"Arial,Regular" – Schedule of Line Loss Factors</oddHeader>
    <firstFooter>&amp;C&amp;P of &amp;N</first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28"/>
  <sheetViews>
    <sheetView view="pageBreakPreview" topLeftCell="G19" zoomScaleNormal="55" zoomScaleSheetLayoutView="100" workbookViewId="0">
      <selection activeCell="K36" sqref="K36"/>
    </sheetView>
  </sheetViews>
  <sheetFormatPr defaultRowHeight="27.75" customHeight="1" x14ac:dyDescent="0.2"/>
  <cols>
    <col min="1" max="2" width="18" style="2" customWidth="1"/>
    <col min="3" max="3" width="8" style="2" customWidth="1"/>
    <col min="4" max="4" width="19.85546875" style="3" customWidth="1"/>
    <col min="5" max="5" width="6.85546875" style="3" bestFit="1" customWidth="1"/>
    <col min="6" max="6" width="15.140625" style="2" customWidth="1"/>
    <col min="7" max="7" width="50.5703125" style="3" customWidth="1"/>
    <col min="8" max="8" width="10.85546875" style="3" bestFit="1" customWidth="1"/>
    <col min="9" max="9" width="12" style="3" bestFit="1" customWidth="1"/>
    <col min="10" max="10" width="12.7109375" style="10" bestFit="1" customWidth="1"/>
    <col min="11" max="11" width="12.7109375" style="4" bestFit="1" customWidth="1"/>
    <col min="12" max="12" width="10.85546875" style="4" bestFit="1" customWidth="1"/>
    <col min="13" max="13" width="11.42578125" style="2" customWidth="1"/>
    <col min="14" max="14" width="12.85546875" style="2" customWidth="1"/>
    <col min="15" max="15" width="12.7109375" style="2" bestFit="1" customWidth="1"/>
    <col min="16" max="17" width="10.85546875" style="2" bestFit="1" customWidth="1"/>
    <col min="18" max="18" width="15.5703125" style="2" customWidth="1"/>
    <col min="19" max="16384" width="9.140625" style="2"/>
  </cols>
  <sheetData>
    <row r="1" spans="1:15" ht="56.25" customHeight="1" x14ac:dyDescent="0.2">
      <c r="A1" s="16" t="s">
        <v>40</v>
      </c>
      <c r="B1" s="16"/>
      <c r="C1" s="16"/>
      <c r="F1" s="23"/>
      <c r="G1" s="326" t="s">
        <v>366</v>
      </c>
      <c r="H1" s="326"/>
    </row>
    <row r="2" spans="1:15" ht="27.75" customHeight="1" x14ac:dyDescent="0.2">
      <c r="A2" s="320" t="s">
        <v>345</v>
      </c>
      <c r="B2" s="321"/>
      <c r="C2" s="321"/>
      <c r="D2" s="322"/>
      <c r="E2" s="322"/>
      <c r="F2" s="322"/>
      <c r="G2" s="322"/>
      <c r="H2" s="322"/>
      <c r="I2" s="322"/>
      <c r="J2" s="322"/>
      <c r="K2" s="322"/>
      <c r="L2" s="322"/>
      <c r="M2" s="322"/>
      <c r="N2" s="322"/>
      <c r="O2" s="323"/>
    </row>
    <row r="3" spans="1:15" ht="17.25" customHeight="1" x14ac:dyDescent="0.2">
      <c r="A3" s="16"/>
      <c r="B3" s="16"/>
      <c r="C3" s="16"/>
      <c r="F3" s="23"/>
    </row>
    <row r="4" spans="1:15" s="11" customFormat="1" ht="25.5" customHeight="1" x14ac:dyDescent="0.2">
      <c r="A4" s="266" t="str">
        <f>Overview!B4&amp; " - Effective from "&amp;TEXT(Overview!D4,"D MMMM YYYY")&amp;" - "&amp;Overview!E4&amp;" new designated EHV charges"</f>
        <v>Western Power Distribution (South West) plc - Effective from 1 April 2018 - Final new designated EHV charges</v>
      </c>
      <c r="B4" s="267"/>
      <c r="C4" s="267"/>
      <c r="D4" s="267"/>
      <c r="E4" s="267"/>
      <c r="F4" s="267"/>
      <c r="G4" s="267"/>
      <c r="H4" s="267"/>
      <c r="I4" s="267"/>
      <c r="J4" s="267"/>
      <c r="K4" s="267"/>
      <c r="L4" s="267"/>
      <c r="M4" s="267"/>
      <c r="N4" s="267"/>
      <c r="O4" s="268"/>
    </row>
    <row r="5" spans="1:15" ht="62.25" customHeight="1" x14ac:dyDescent="0.2">
      <c r="A5" s="29" t="s">
        <v>369</v>
      </c>
      <c r="B5" s="29" t="s">
        <v>333</v>
      </c>
      <c r="C5" s="29" t="s">
        <v>334</v>
      </c>
      <c r="D5" s="29" t="s">
        <v>370</v>
      </c>
      <c r="E5" s="29" t="s">
        <v>333</v>
      </c>
      <c r="F5" s="29" t="s">
        <v>335</v>
      </c>
      <c r="G5" s="83" t="s">
        <v>72</v>
      </c>
      <c r="H5" s="83" t="s">
        <v>479</v>
      </c>
      <c r="I5" s="83" t="s">
        <v>372</v>
      </c>
      <c r="J5" s="83" t="s">
        <v>480</v>
      </c>
      <c r="K5" s="83" t="s">
        <v>481</v>
      </c>
      <c r="L5" s="83" t="s">
        <v>482</v>
      </c>
      <c r="M5" s="83" t="s">
        <v>373</v>
      </c>
      <c r="N5" s="83" t="s">
        <v>483</v>
      </c>
      <c r="O5" s="83" t="s">
        <v>484</v>
      </c>
    </row>
    <row r="6" spans="1:15" ht="22.5" customHeight="1" x14ac:dyDescent="0.2">
      <c r="A6" s="61" t="s">
        <v>346</v>
      </c>
      <c r="B6" s="61"/>
      <c r="C6" s="61"/>
      <c r="D6" s="62" t="s">
        <v>347</v>
      </c>
      <c r="E6" s="62"/>
      <c r="F6" s="62"/>
      <c r="G6" s="63"/>
      <c r="H6" s="30"/>
      <c r="I6" s="31"/>
      <c r="J6" s="31"/>
      <c r="K6" s="31"/>
      <c r="L6" s="39"/>
      <c r="M6" s="40"/>
      <c r="N6" s="40"/>
      <c r="O6" s="31"/>
    </row>
    <row r="7" spans="1:15" ht="22.5" customHeight="1" x14ac:dyDescent="0.2">
      <c r="A7" s="61" t="s">
        <v>348</v>
      </c>
      <c r="B7" s="61"/>
      <c r="C7" s="61"/>
      <c r="D7" s="62" t="s">
        <v>357</v>
      </c>
      <c r="E7" s="62"/>
      <c r="F7" s="62"/>
      <c r="G7" s="63"/>
      <c r="H7" s="30"/>
      <c r="I7" s="31"/>
      <c r="J7" s="31"/>
      <c r="K7" s="31"/>
      <c r="L7" s="39"/>
      <c r="M7" s="40"/>
      <c r="N7" s="40"/>
      <c r="O7" s="31"/>
    </row>
    <row r="8" spans="1:15" ht="22.5" customHeight="1" x14ac:dyDescent="0.2">
      <c r="A8" s="61" t="s">
        <v>349</v>
      </c>
      <c r="B8" s="61"/>
      <c r="C8" s="61"/>
      <c r="D8" s="62" t="s">
        <v>358</v>
      </c>
      <c r="E8" s="62"/>
      <c r="F8" s="62"/>
      <c r="G8" s="63"/>
      <c r="H8" s="30"/>
      <c r="I8" s="31"/>
      <c r="J8" s="31"/>
      <c r="K8" s="31"/>
      <c r="L8" s="39"/>
      <c r="M8" s="40"/>
      <c r="N8" s="40"/>
      <c r="O8" s="31"/>
    </row>
    <row r="9" spans="1:15" ht="22.5" customHeight="1" x14ac:dyDescent="0.2">
      <c r="A9" s="61" t="s">
        <v>350</v>
      </c>
      <c r="B9" s="61"/>
      <c r="C9" s="61"/>
      <c r="D9" s="62" t="s">
        <v>359</v>
      </c>
      <c r="E9" s="62"/>
      <c r="F9" s="62"/>
      <c r="G9" s="63"/>
      <c r="H9" s="30"/>
      <c r="I9" s="31"/>
      <c r="J9" s="31"/>
      <c r="K9" s="31"/>
      <c r="L9" s="39"/>
      <c r="M9" s="40"/>
      <c r="N9" s="40"/>
      <c r="O9" s="31"/>
    </row>
    <row r="10" spans="1:15" ht="22.5" customHeight="1" x14ac:dyDescent="0.2">
      <c r="A10" s="61" t="s">
        <v>351</v>
      </c>
      <c r="B10" s="61"/>
      <c r="C10" s="61"/>
      <c r="D10" s="62" t="s">
        <v>360</v>
      </c>
      <c r="E10" s="62"/>
      <c r="F10" s="62"/>
      <c r="G10" s="63"/>
      <c r="H10" s="30"/>
      <c r="I10" s="31"/>
      <c r="J10" s="31"/>
      <c r="K10" s="31"/>
      <c r="L10" s="39"/>
      <c r="M10" s="40"/>
      <c r="N10" s="40"/>
      <c r="O10" s="31"/>
    </row>
    <row r="11" spans="1:15" ht="22.5" customHeight="1" x14ac:dyDescent="0.2">
      <c r="A11" s="61" t="s">
        <v>352</v>
      </c>
      <c r="B11" s="61"/>
      <c r="C11" s="61"/>
      <c r="D11" s="62" t="s">
        <v>361</v>
      </c>
      <c r="E11" s="62"/>
      <c r="F11" s="62"/>
      <c r="G11" s="63"/>
      <c r="H11" s="30"/>
      <c r="I11" s="31"/>
      <c r="J11" s="31"/>
      <c r="K11" s="31"/>
      <c r="L11" s="39"/>
      <c r="M11" s="40"/>
      <c r="N11" s="40"/>
      <c r="O11" s="31"/>
    </row>
    <row r="12" spans="1:15" ht="22.5" customHeight="1" x14ac:dyDescent="0.2">
      <c r="A12" s="61" t="s">
        <v>353</v>
      </c>
      <c r="B12" s="61"/>
      <c r="C12" s="61"/>
      <c r="D12" s="62" t="s">
        <v>362</v>
      </c>
      <c r="E12" s="62"/>
      <c r="F12" s="62"/>
      <c r="G12" s="63"/>
      <c r="H12" s="30"/>
      <c r="I12" s="31"/>
      <c r="J12" s="31"/>
      <c r="K12" s="31"/>
      <c r="L12" s="39"/>
      <c r="M12" s="40"/>
      <c r="N12" s="40"/>
      <c r="O12" s="31"/>
    </row>
    <row r="13" spans="1:15" ht="22.5" customHeight="1" x14ac:dyDescent="0.2">
      <c r="A13" s="61" t="s">
        <v>354</v>
      </c>
      <c r="B13" s="61"/>
      <c r="C13" s="61"/>
      <c r="D13" s="62" t="s">
        <v>363</v>
      </c>
      <c r="E13" s="62"/>
      <c r="F13" s="62"/>
      <c r="G13" s="63"/>
      <c r="H13" s="30"/>
      <c r="I13" s="31"/>
      <c r="J13" s="31"/>
      <c r="K13" s="31"/>
      <c r="L13" s="39"/>
      <c r="M13" s="40"/>
      <c r="N13" s="40"/>
      <c r="O13" s="31"/>
    </row>
    <row r="14" spans="1:15" ht="22.5" customHeight="1" x14ac:dyDescent="0.2">
      <c r="A14" s="61" t="s">
        <v>355</v>
      </c>
      <c r="B14" s="61"/>
      <c r="C14" s="61"/>
      <c r="D14" s="62" t="s">
        <v>364</v>
      </c>
      <c r="E14" s="62"/>
      <c r="F14" s="62"/>
      <c r="G14" s="63"/>
      <c r="H14" s="30"/>
      <c r="I14" s="31"/>
      <c r="J14" s="31"/>
      <c r="K14" s="31"/>
      <c r="L14" s="39"/>
      <c r="M14" s="40"/>
      <c r="N14" s="40"/>
      <c r="O14" s="31"/>
    </row>
    <row r="15" spans="1:15" ht="22.5" customHeight="1" x14ac:dyDescent="0.2">
      <c r="A15" s="61" t="s">
        <v>356</v>
      </c>
      <c r="B15" s="61"/>
      <c r="C15" s="61"/>
      <c r="D15" s="62" t="s">
        <v>365</v>
      </c>
      <c r="E15" s="62"/>
      <c r="F15" s="62"/>
      <c r="G15" s="63"/>
      <c r="H15" s="30"/>
      <c r="I15" s="31"/>
      <c r="J15" s="31"/>
      <c r="K15" s="31"/>
      <c r="L15" s="39"/>
      <c r="M15" s="40"/>
      <c r="N15" s="40"/>
      <c r="O15" s="31"/>
    </row>
    <row r="17" spans="1:17" ht="27.75" customHeight="1" x14ac:dyDescent="0.2">
      <c r="A17" s="324" t="str">
        <f>Overview!B4&amp; " - Effective from "&amp;TEXT(Overview!D4,"D MMMM YYYY")&amp;" - "&amp;Overview!E4&amp;" new designated EHV line loss factors"</f>
        <v>Western Power Distribution (South West) plc - Effective from 1 April 2018 - Final new designated EHV line loss factors</v>
      </c>
      <c r="B17" s="325"/>
      <c r="C17" s="325"/>
      <c r="D17" s="325"/>
      <c r="E17" s="325"/>
      <c r="F17" s="325"/>
      <c r="G17" s="325"/>
      <c r="H17" s="325"/>
      <c r="I17" s="325"/>
      <c r="J17" s="325"/>
      <c r="K17" s="325"/>
      <c r="L17" s="325"/>
      <c r="M17" s="325"/>
      <c r="N17" s="325"/>
      <c r="O17" s="325"/>
      <c r="P17" s="325"/>
      <c r="Q17" s="325"/>
    </row>
    <row r="18" spans="1:17" ht="62.25" customHeight="1" x14ac:dyDescent="0.2">
      <c r="A18" s="29" t="s">
        <v>369</v>
      </c>
      <c r="B18" s="29" t="s">
        <v>333</v>
      </c>
      <c r="C18" s="29" t="s">
        <v>334</v>
      </c>
      <c r="D18" s="29" t="s">
        <v>370</v>
      </c>
      <c r="E18" s="29" t="s">
        <v>333</v>
      </c>
      <c r="F18" s="29" t="s">
        <v>335</v>
      </c>
      <c r="G18" s="83" t="s">
        <v>72</v>
      </c>
      <c r="H18" s="34" t="s">
        <v>492</v>
      </c>
      <c r="I18" s="34" t="s">
        <v>493</v>
      </c>
      <c r="J18" s="34" t="s">
        <v>494</v>
      </c>
      <c r="K18" s="34" t="s">
        <v>495</v>
      </c>
      <c r="L18" s="34" t="s">
        <v>496</v>
      </c>
      <c r="M18" s="36" t="s">
        <v>497</v>
      </c>
      <c r="N18" s="36" t="s">
        <v>498</v>
      </c>
      <c r="O18" s="36" t="s">
        <v>499</v>
      </c>
      <c r="P18" s="36" t="s">
        <v>500</v>
      </c>
      <c r="Q18" s="36" t="s">
        <v>501</v>
      </c>
    </row>
    <row r="19" spans="1:17" ht="22.5" customHeight="1" x14ac:dyDescent="0.2">
      <c r="A19" s="61" t="s">
        <v>51</v>
      </c>
      <c r="B19" s="61"/>
      <c r="C19" s="61"/>
      <c r="D19" s="62" t="s">
        <v>62</v>
      </c>
      <c r="E19" s="37"/>
      <c r="F19" s="37"/>
      <c r="G19" s="38"/>
      <c r="H19" s="41"/>
      <c r="I19" s="41"/>
      <c r="J19" s="32"/>
      <c r="K19" s="33"/>
      <c r="L19" s="33"/>
      <c r="M19" s="35"/>
      <c r="N19" s="35"/>
      <c r="O19" s="35"/>
      <c r="P19" s="35"/>
      <c r="Q19" s="35"/>
    </row>
    <row r="20" spans="1:17" ht="22.5" customHeight="1" x14ac:dyDescent="0.2">
      <c r="A20" s="61" t="s">
        <v>52</v>
      </c>
      <c r="B20" s="61"/>
      <c r="C20" s="61"/>
      <c r="D20" s="62" t="s">
        <v>63</v>
      </c>
      <c r="E20" s="37"/>
      <c r="F20" s="37"/>
      <c r="G20" s="38"/>
      <c r="H20" s="41"/>
      <c r="I20" s="41"/>
      <c r="J20" s="32"/>
      <c r="K20" s="33"/>
      <c r="L20" s="33"/>
      <c r="M20" s="35"/>
      <c r="N20" s="35"/>
      <c r="O20" s="35"/>
      <c r="P20" s="35"/>
      <c r="Q20" s="35"/>
    </row>
    <row r="21" spans="1:17" ht="22.5" customHeight="1" x14ac:dyDescent="0.2">
      <c r="A21" s="61" t="s">
        <v>53</v>
      </c>
      <c r="B21" s="61"/>
      <c r="C21" s="61"/>
      <c r="D21" s="62" t="s">
        <v>64</v>
      </c>
      <c r="E21" s="37"/>
      <c r="F21" s="37"/>
      <c r="G21" s="38"/>
      <c r="H21" s="41"/>
      <c r="I21" s="41"/>
      <c r="J21" s="32"/>
      <c r="K21" s="33"/>
      <c r="L21" s="33"/>
      <c r="M21" s="35"/>
      <c r="N21" s="35"/>
      <c r="O21" s="35"/>
      <c r="P21" s="35"/>
      <c r="Q21" s="35"/>
    </row>
    <row r="22" spans="1:17" ht="22.5" customHeight="1" x14ac:dyDescent="0.2">
      <c r="A22" s="61" t="s">
        <v>54</v>
      </c>
      <c r="B22" s="61"/>
      <c r="C22" s="61"/>
      <c r="D22" s="62" t="s">
        <v>65</v>
      </c>
      <c r="E22" s="37"/>
      <c r="F22" s="37"/>
      <c r="G22" s="38"/>
      <c r="H22" s="41"/>
      <c r="I22" s="41"/>
      <c r="J22" s="32"/>
      <c r="K22" s="33"/>
      <c r="L22" s="33"/>
      <c r="M22" s="35"/>
      <c r="N22" s="35"/>
      <c r="O22" s="35"/>
      <c r="P22" s="35"/>
      <c r="Q22" s="35"/>
    </row>
    <row r="23" spans="1:17" ht="22.5" customHeight="1" x14ac:dyDescent="0.2">
      <c r="A23" s="61" t="s">
        <v>55</v>
      </c>
      <c r="B23" s="61"/>
      <c r="C23" s="61"/>
      <c r="D23" s="62" t="s">
        <v>66</v>
      </c>
      <c r="E23" s="37"/>
      <c r="F23" s="37"/>
      <c r="G23" s="38"/>
      <c r="H23" s="41"/>
      <c r="I23" s="41"/>
      <c r="J23" s="32"/>
      <c r="K23" s="33"/>
      <c r="L23" s="33"/>
      <c r="M23" s="35"/>
      <c r="N23" s="35"/>
      <c r="O23" s="35"/>
      <c r="P23" s="35"/>
      <c r="Q23" s="35"/>
    </row>
    <row r="24" spans="1:17" ht="22.5" customHeight="1" x14ac:dyDescent="0.2">
      <c r="A24" s="61" t="s">
        <v>56</v>
      </c>
      <c r="B24" s="61"/>
      <c r="C24" s="61"/>
      <c r="D24" s="62" t="s">
        <v>67</v>
      </c>
      <c r="E24" s="37"/>
      <c r="F24" s="37"/>
      <c r="G24" s="38"/>
      <c r="H24" s="41"/>
      <c r="I24" s="41"/>
      <c r="J24" s="32"/>
      <c r="K24" s="33"/>
      <c r="L24" s="33"/>
      <c r="M24" s="35"/>
      <c r="N24" s="35"/>
      <c r="O24" s="35"/>
      <c r="P24" s="35"/>
      <c r="Q24" s="35"/>
    </row>
    <row r="25" spans="1:17" ht="22.5" customHeight="1" x14ac:dyDescent="0.2">
      <c r="A25" s="61" t="s">
        <v>57</v>
      </c>
      <c r="B25" s="61"/>
      <c r="C25" s="61"/>
      <c r="D25" s="62" t="s">
        <v>68</v>
      </c>
      <c r="E25" s="37"/>
      <c r="F25" s="37"/>
      <c r="G25" s="38"/>
      <c r="H25" s="41"/>
      <c r="I25" s="41"/>
      <c r="J25" s="32"/>
      <c r="K25" s="33"/>
      <c r="L25" s="33"/>
      <c r="M25" s="35"/>
      <c r="N25" s="35"/>
      <c r="O25" s="35"/>
      <c r="P25" s="35"/>
      <c r="Q25" s="35"/>
    </row>
    <row r="26" spans="1:17" ht="22.5" customHeight="1" x14ac:dyDescent="0.2">
      <c r="A26" s="61" t="s">
        <v>58</v>
      </c>
      <c r="B26" s="61"/>
      <c r="C26" s="61"/>
      <c r="D26" s="62" t="s">
        <v>69</v>
      </c>
      <c r="E26" s="37"/>
      <c r="F26" s="37"/>
      <c r="G26" s="38"/>
      <c r="H26" s="41"/>
      <c r="I26" s="41"/>
      <c r="J26" s="32"/>
      <c r="K26" s="33"/>
      <c r="L26" s="33"/>
      <c r="M26" s="35"/>
      <c r="N26" s="35"/>
      <c r="O26" s="35"/>
      <c r="P26" s="35"/>
      <c r="Q26" s="35"/>
    </row>
    <row r="27" spans="1:17" ht="22.5" customHeight="1" x14ac:dyDescent="0.2">
      <c r="A27" s="61" t="s">
        <v>59</v>
      </c>
      <c r="B27" s="61"/>
      <c r="C27" s="61"/>
      <c r="D27" s="62" t="s">
        <v>70</v>
      </c>
      <c r="E27" s="37"/>
      <c r="F27" s="37"/>
      <c r="G27" s="38"/>
      <c r="H27" s="41"/>
      <c r="I27" s="41"/>
      <c r="J27" s="32"/>
      <c r="K27" s="33"/>
      <c r="L27" s="33"/>
      <c r="M27" s="35"/>
      <c r="N27" s="35"/>
      <c r="O27" s="35"/>
      <c r="P27" s="35"/>
      <c r="Q27" s="35"/>
    </row>
    <row r="28" spans="1:17" ht="22.5" customHeight="1" x14ac:dyDescent="0.2">
      <c r="A28" s="61" t="s">
        <v>60</v>
      </c>
      <c r="B28" s="61"/>
      <c r="C28" s="61"/>
      <c r="D28" s="62" t="s">
        <v>71</v>
      </c>
      <c r="E28" s="37"/>
      <c r="F28" s="37"/>
      <c r="G28" s="38"/>
      <c r="H28" s="41"/>
      <c r="I28" s="41"/>
      <c r="J28" s="32"/>
      <c r="K28" s="33"/>
      <c r="L28" s="33"/>
      <c r="M28" s="35"/>
      <c r="N28" s="35"/>
      <c r="O28" s="35"/>
      <c r="P28" s="35"/>
      <c r="Q28" s="35"/>
    </row>
  </sheetData>
  <customSheetViews>
    <customSheetView guid="{5032A364-B81A-48DA-88DA-AB3B86B47EE9}" scale="80" fitToPage="1">
      <selection activeCell="A4" sqref="A4:M4"/>
      <pageMargins left="0.39370078740157483" right="0.35433070866141736" top="1.1023622047244095" bottom="0.74803149606299213" header="0.35433070866141736" footer="0.51181102362204722"/>
      <pageSetup paperSize="9" scale="71" fitToHeight="0" orientation="landscape" r:id="rId1"/>
      <headerFooter differentFirst="1" scaleWithDoc="0">
        <oddFooter>&amp;C&amp;P of &amp;N</oddFooter>
        <firstHeader>&amp;L
Annex 2 - Schedule of Charges for use of the Distribution System by Designated EHV Properties (including LDNOs with Designated EHV Properties/end-users).</firstHeader>
        <firstFooter>&amp;C&amp;P of &amp;N</firstFooter>
      </headerFooter>
    </customSheetView>
  </customSheetViews>
  <mergeCells count="4">
    <mergeCell ref="A4:O4"/>
    <mergeCell ref="A2:O2"/>
    <mergeCell ref="A17:Q17"/>
    <mergeCell ref="G1:H1"/>
  </mergeCells>
  <hyperlinks>
    <hyperlink ref="A1" location="Overview!A1" display="Back to Overview"/>
  </hyperlinks>
  <pageMargins left="0.39370078740157483" right="0.35433070866141736" top="0.86614173228346458" bottom="0.74803149606299213" header="0.27559055118110237" footer="0.31496062992125984"/>
  <pageSetup paperSize="9" scale="56" fitToHeight="0" orientation="landscape" r:id="rId2"/>
  <headerFooter scaleWithDoc="0">
    <oddHeader>&amp;L&amp;"Arial,Bold"Annex 6 &amp;"Arial,Regular"- New Designated EHV Properties. Addendum to Schedule of Charges for use of the Distribution System by Designated EHV Properties (including LDNOs with Designated EHV Properties/end-users).</oddHeader>
    <oddFooter xml:space="preserve">&amp;L&amp;8Note: The list of MPANs / MSIDs provided may be incomplete; the DNO reserves the right to apply the listed charges to any other MPANs / MSIDs associated with the site.
</oddFooter>
    <firstFooter>&amp;L&amp;8Note: The list of MPANs / MSIDs provided may be incomplete; the DNO reserves the right to apply the listed charges to any other MPANs / MSIDs associated with the site.&amp;R&amp;P of &amp;N</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12</vt:i4>
      </vt:variant>
      <vt:variant>
        <vt:lpstr>Named Ranges</vt:lpstr>
      </vt:variant>
      <vt:variant>
        <vt:i4>18</vt:i4>
      </vt:variant>
    </vt:vector>
  </HeadingPairs>
  <TitlesOfParts>
    <vt:vector size="30" baseType="lpstr">
      <vt:lpstr>Overview</vt:lpstr>
      <vt:lpstr>Annex 1 LV and HV charges</vt:lpstr>
      <vt:lpstr>Annex 2 EHV charges</vt:lpstr>
      <vt:lpstr>Annex 2a Import</vt:lpstr>
      <vt:lpstr>Annex 2b Export</vt:lpstr>
      <vt:lpstr>Annex 3 Preserved charges</vt:lpstr>
      <vt:lpstr>Annex 4 LDNO charges</vt:lpstr>
      <vt:lpstr>Annex 5 LLFs</vt:lpstr>
      <vt:lpstr>Annex 6 New Designated EHV Prop</vt:lpstr>
      <vt:lpstr>Nodal prices</vt:lpstr>
      <vt:lpstr>SSC TPR unit rate lookup</vt:lpstr>
      <vt:lpstr>Charge Calculator</vt:lpstr>
      <vt:lpstr>'Annex 1 LV and HV charges'!Print_Area</vt:lpstr>
      <vt:lpstr>'Annex 2 EHV charges'!Print_Area</vt:lpstr>
      <vt:lpstr>'Annex 2a Import'!Print_Area</vt:lpstr>
      <vt:lpstr>'Annex 2b Export'!Print_Area</vt:lpstr>
      <vt:lpstr>'Annex 3 Preserved charges'!Print_Area</vt:lpstr>
      <vt:lpstr>'Annex 4 LDNO charges'!Print_Area</vt:lpstr>
      <vt:lpstr>'Annex 5 LLFs'!Print_Area</vt:lpstr>
      <vt:lpstr>'Annex 6 New Designated EHV Prop'!Print_Area</vt:lpstr>
      <vt:lpstr>'Nodal prices'!Print_Area</vt:lpstr>
      <vt:lpstr>'Annex 1 LV and HV charges'!Print_Titles</vt:lpstr>
      <vt:lpstr>'Annex 2 EHV charges'!Print_Titles</vt:lpstr>
      <vt:lpstr>'Annex 2a Import'!Print_Titles</vt:lpstr>
      <vt:lpstr>'Annex 2b Export'!Print_Titles</vt:lpstr>
      <vt:lpstr>'Annex 4 LDNO charges'!Print_Titles</vt:lpstr>
      <vt:lpstr>'Annex 5 LLFs'!Print_Titles</vt:lpstr>
      <vt:lpstr>'Annex 6 New Designated EHV Prop'!Print_Titles</vt:lpstr>
      <vt:lpstr>'Nodal prices'!Print_Titles</vt:lpstr>
      <vt:lpstr>'SSC TPR unit rate lookup'!Print_Titles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Richard Ellis WPD</dc:creator>
  <cp:lastModifiedBy>Wornell, Dave I.</cp:lastModifiedBy>
  <cp:lastPrinted>2016-12-09T12:50:36Z</cp:lastPrinted>
  <dcterms:created xsi:type="dcterms:W3CDTF">2009-11-12T11:38:00Z</dcterms:created>
  <dcterms:modified xsi:type="dcterms:W3CDTF">2016-12-19T09:03:43Z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ies>
</file>