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workbookPr codeName="ThisWorkbook" defaultThemeVersion="124226"/>
  <bookViews>
    <workbookView xWindow="-15" yWindow="-15" windowWidth="19230" windowHeight="12600" tabRatio="915" firstSheet="1" activeTab="2"/>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15" r:id="rId11"/>
    <sheet name="Charge Calculator" sheetId="17" r:id="rId12"/>
  </sheets>
  <definedNames>
    <definedName name="_xlnm._FilterDatabase" localSheetId="1" hidden="1">'Annex 1 LV and HV charges'!$A$13:$K$39</definedName>
    <definedName name="_xlnm._FilterDatabase" localSheetId="2" hidden="1">'Annex 2 EHV charges'!$A$10:$O$88</definedName>
    <definedName name="_xlnm._FilterDatabase" localSheetId="6" hidden="1">'Annex 4 LDNO charges'!$A$13:$J$191</definedName>
    <definedName name="_xlnm._FilterDatabase" localSheetId="7" hidden="1">'Annex 5 LLFs'!$A$94:$F$146</definedName>
    <definedName name="_xlnm._FilterDatabase" localSheetId="10" hidden="1">'SSC TPR unit rate lookup'!$A$28:$D$1205</definedName>
    <definedName name="OLE_LINK1" localSheetId="5">'Annex 3 Preserved charges'!#REF!</definedName>
    <definedName name="_xlnm.Print_Area" localSheetId="1">'Annex 1 LV and HV charges'!$A$2:$K$39</definedName>
    <definedName name="_xlnm.Print_Area" localSheetId="2">'Annex 2 EHV charges'!$A$2:$O$88</definedName>
    <definedName name="_xlnm.Print_Area" localSheetId="3">'Annex 2a Import'!$A$2:$H$81</definedName>
    <definedName name="_xlnm.Print_Area" localSheetId="4">'Annex 2b Export'!$A$2:$H$67</definedName>
    <definedName name="_xlnm.Print_Area" localSheetId="5">'Annex 3 Preserved charges'!$A$2:$J$21</definedName>
    <definedName name="_xlnm.Print_Area" localSheetId="6">'Annex 4 LDNO charges'!$A$2:$J$191</definedName>
    <definedName name="_xlnm.Print_Area" localSheetId="7">'Annex 5 LLFs'!$A$3:$F$146</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Designated EHV Prop'!$4:$5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charges'!$A$2:$K$36</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charges'!$A$2:$I$177</definedName>
    <definedName name="Z_5032A364_B81A_48DA_88DA_AB3B86B47EE9_.wvu.PrintArea" localSheetId="7" hidden="1">'Annex 5 LLFs'!$A$3:$F$97</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G174" i="5" l="1"/>
  <c r="G166" i="5"/>
  <c r="G165" i="5"/>
  <c r="G147" i="5"/>
  <c r="G139" i="5"/>
  <c r="G138" i="5"/>
  <c r="G120" i="5"/>
  <c r="G112" i="5"/>
  <c r="G111" i="5"/>
  <c r="G93" i="5"/>
  <c r="G85" i="5"/>
  <c r="G84" i="5"/>
  <c r="G66" i="5"/>
  <c r="G58" i="5"/>
  <c r="G57" i="5"/>
  <c r="G39" i="5"/>
  <c r="G33" i="5"/>
  <c r="G32" i="5"/>
  <c r="G21" i="5"/>
  <c r="G15" i="5"/>
  <c r="G14" i="5"/>
  <c r="G22" i="2"/>
  <c r="G15" i="2"/>
  <c r="G14" i="2"/>
  <c r="A2" i="7" l="1"/>
  <c r="A3" i="6"/>
  <c r="A17" i="8" l="1"/>
  <c r="A4" i="8"/>
  <c r="A2" i="5"/>
  <c r="A2" i="4"/>
  <c r="F4" i="14"/>
  <c r="G4" i="14"/>
  <c r="H4" i="14"/>
  <c r="E4" i="14"/>
  <c r="A2" i="14"/>
  <c r="E4" i="13"/>
  <c r="F4" i="13"/>
  <c r="G4" i="13"/>
  <c r="H4" i="13"/>
  <c r="A2" i="13"/>
  <c r="A2" i="12"/>
  <c r="A2" i="2"/>
  <c r="O58" i="5" l="1"/>
  <c r="P58" i="5"/>
  <c r="Q58" i="5"/>
  <c r="O59" i="5"/>
  <c r="P59" i="5"/>
  <c r="Q59" i="5"/>
  <c r="O60" i="5"/>
  <c r="P60" i="5"/>
  <c r="Q60" i="5"/>
  <c r="O61" i="5"/>
  <c r="P61" i="5"/>
  <c r="Q61" i="5"/>
  <c r="O62" i="5"/>
  <c r="P62" i="5"/>
  <c r="Q62" i="5"/>
  <c r="O63" i="5"/>
  <c r="P63" i="5"/>
  <c r="Q63" i="5"/>
  <c r="O64" i="5"/>
  <c r="P64" i="5"/>
  <c r="Q64" i="5"/>
  <c r="O65" i="5"/>
  <c r="P65" i="5"/>
  <c r="Q65" i="5"/>
  <c r="O66" i="5"/>
  <c r="P66" i="5"/>
  <c r="Q66" i="5"/>
  <c r="O67" i="5"/>
  <c r="P67" i="5"/>
  <c r="Q67" i="5"/>
  <c r="O68" i="5"/>
  <c r="P68" i="5"/>
  <c r="Q68" i="5"/>
  <c r="O69" i="5"/>
  <c r="P69" i="5"/>
  <c r="Q69" i="5"/>
  <c r="O70" i="5"/>
  <c r="P70" i="5"/>
  <c r="Q70" i="5"/>
  <c r="O71" i="5"/>
  <c r="P71" i="5"/>
  <c r="Q71" i="5"/>
  <c r="O72" i="5"/>
  <c r="P72" i="5"/>
  <c r="Q72" i="5"/>
  <c r="O73" i="5"/>
  <c r="P73" i="5"/>
  <c r="Q73" i="5"/>
  <c r="O74" i="5"/>
  <c r="P74" i="5"/>
  <c r="Q74" i="5"/>
  <c r="O75" i="5"/>
  <c r="P75" i="5"/>
  <c r="Q75" i="5"/>
  <c r="O76" i="5"/>
  <c r="P76" i="5"/>
  <c r="Q76" i="5"/>
  <c r="O77" i="5"/>
  <c r="P77" i="5"/>
  <c r="Q77" i="5"/>
  <c r="O78" i="5"/>
  <c r="P78" i="5"/>
  <c r="Q78" i="5"/>
  <c r="O79" i="5"/>
  <c r="P79" i="5"/>
  <c r="Q79" i="5"/>
  <c r="O80" i="5"/>
  <c r="P80" i="5"/>
  <c r="Q80" i="5"/>
  <c r="O81" i="5"/>
  <c r="P81" i="5"/>
  <c r="Q81" i="5"/>
  <c r="O82" i="5"/>
  <c r="P82" i="5"/>
  <c r="Q82" i="5"/>
  <c r="O83" i="5"/>
  <c r="P83" i="5"/>
  <c r="Q83" i="5"/>
  <c r="O84" i="5"/>
  <c r="P84" i="5"/>
  <c r="Q84" i="5"/>
  <c r="O85" i="5"/>
  <c r="P85" i="5"/>
  <c r="Q85" i="5"/>
  <c r="O86" i="5"/>
  <c r="P86" i="5"/>
  <c r="Q86" i="5"/>
  <c r="O87" i="5"/>
  <c r="P87" i="5"/>
  <c r="Q87" i="5"/>
  <c r="O88" i="5"/>
  <c r="P88" i="5"/>
  <c r="Q88" i="5"/>
  <c r="O89" i="5"/>
  <c r="P89" i="5"/>
  <c r="Q89" i="5"/>
  <c r="O90" i="5"/>
  <c r="P90" i="5"/>
  <c r="Q90" i="5"/>
  <c r="O91" i="5"/>
  <c r="P91" i="5"/>
  <c r="Q91" i="5"/>
  <c r="O92" i="5"/>
  <c r="P92" i="5"/>
  <c r="Q92" i="5"/>
  <c r="O93" i="5"/>
  <c r="P93" i="5"/>
  <c r="Q93" i="5"/>
  <c r="O94" i="5"/>
  <c r="P94" i="5"/>
  <c r="Q94" i="5"/>
  <c r="O95" i="5"/>
  <c r="P95" i="5"/>
  <c r="Q95" i="5"/>
  <c r="O96" i="5"/>
  <c r="P96" i="5"/>
  <c r="Q96" i="5"/>
  <c r="O97" i="5"/>
  <c r="P97" i="5"/>
  <c r="Q97" i="5"/>
  <c r="O98" i="5"/>
  <c r="P98" i="5"/>
  <c r="Q98" i="5"/>
  <c r="O99" i="5"/>
  <c r="P99" i="5"/>
  <c r="Q99" i="5"/>
  <c r="O100" i="5"/>
  <c r="P100" i="5"/>
  <c r="Q100" i="5"/>
  <c r="O101" i="5"/>
  <c r="P101" i="5"/>
  <c r="Q101" i="5"/>
  <c r="O102" i="5"/>
  <c r="P102" i="5"/>
  <c r="Q102" i="5"/>
  <c r="O103" i="5"/>
  <c r="P103" i="5"/>
  <c r="Q103" i="5"/>
  <c r="O104" i="5"/>
  <c r="P104" i="5"/>
  <c r="Q104" i="5"/>
  <c r="O105" i="5"/>
  <c r="P105" i="5"/>
  <c r="Q105" i="5"/>
  <c r="O106" i="5"/>
  <c r="P106" i="5"/>
  <c r="Q106" i="5"/>
  <c r="O107" i="5"/>
  <c r="P107" i="5"/>
  <c r="Q107" i="5"/>
  <c r="O108" i="5"/>
  <c r="P108" i="5"/>
  <c r="Q108" i="5"/>
  <c r="O109" i="5"/>
  <c r="P109" i="5"/>
  <c r="Q109" i="5"/>
  <c r="O110" i="5"/>
  <c r="P110" i="5"/>
  <c r="Q110" i="5"/>
  <c r="O111" i="5"/>
  <c r="P111" i="5"/>
  <c r="Q111" i="5"/>
  <c r="O112" i="5"/>
  <c r="P112" i="5"/>
  <c r="Q112" i="5"/>
  <c r="O113" i="5"/>
  <c r="P113" i="5"/>
  <c r="Q113" i="5"/>
  <c r="O114" i="5"/>
  <c r="P114" i="5"/>
  <c r="Q114" i="5"/>
  <c r="O115" i="5"/>
  <c r="P115" i="5"/>
  <c r="Q115" i="5"/>
  <c r="O116" i="5"/>
  <c r="P116" i="5"/>
  <c r="Q116" i="5"/>
  <c r="O117" i="5"/>
  <c r="P117" i="5"/>
  <c r="Q117" i="5"/>
  <c r="O118" i="5"/>
  <c r="P118" i="5"/>
  <c r="Q118" i="5"/>
  <c r="O119" i="5"/>
  <c r="P119" i="5"/>
  <c r="Q119" i="5"/>
  <c r="O120" i="5"/>
  <c r="P120" i="5"/>
  <c r="Q120" i="5"/>
  <c r="O121" i="5"/>
  <c r="P121" i="5"/>
  <c r="Q121" i="5"/>
  <c r="O122" i="5"/>
  <c r="P122" i="5"/>
  <c r="Q122" i="5"/>
  <c r="O123" i="5"/>
  <c r="P123" i="5"/>
  <c r="Q123" i="5"/>
  <c r="O124" i="5"/>
  <c r="P124" i="5"/>
  <c r="Q124" i="5"/>
  <c r="O125" i="5"/>
  <c r="P125" i="5"/>
  <c r="Q125" i="5"/>
  <c r="O126" i="5"/>
  <c r="P126" i="5"/>
  <c r="Q126" i="5"/>
  <c r="O127" i="5"/>
  <c r="P127" i="5"/>
  <c r="Q127" i="5"/>
  <c r="O128" i="5"/>
  <c r="P128" i="5"/>
  <c r="Q128" i="5"/>
  <c r="O129" i="5"/>
  <c r="P129" i="5"/>
  <c r="Q129" i="5"/>
  <c r="O130" i="5"/>
  <c r="P130" i="5"/>
  <c r="Q130" i="5"/>
  <c r="O131" i="5"/>
  <c r="P131" i="5"/>
  <c r="Q131" i="5"/>
  <c r="O132" i="5"/>
  <c r="P132" i="5"/>
  <c r="Q132" i="5"/>
  <c r="O133" i="5"/>
  <c r="P133" i="5"/>
  <c r="Q133" i="5"/>
  <c r="O134" i="5"/>
  <c r="P134" i="5"/>
  <c r="Q134" i="5"/>
  <c r="O135" i="5"/>
  <c r="P135" i="5"/>
  <c r="Q135" i="5"/>
  <c r="O136" i="5"/>
  <c r="P136" i="5"/>
  <c r="Q136" i="5"/>
  <c r="O137" i="5"/>
  <c r="P137" i="5"/>
  <c r="Q137" i="5"/>
  <c r="O138" i="5"/>
  <c r="P138" i="5"/>
  <c r="Q138" i="5"/>
  <c r="O139" i="5"/>
  <c r="P139" i="5"/>
  <c r="Q139" i="5"/>
  <c r="O140" i="5"/>
  <c r="P140" i="5"/>
  <c r="Q140" i="5"/>
  <c r="O141" i="5"/>
  <c r="P141" i="5"/>
  <c r="Q141" i="5"/>
  <c r="O142" i="5"/>
  <c r="P142" i="5"/>
  <c r="Q142" i="5"/>
  <c r="O143" i="5"/>
  <c r="P143" i="5"/>
  <c r="Q143" i="5"/>
  <c r="O144" i="5"/>
  <c r="P144" i="5"/>
  <c r="Q144" i="5"/>
  <c r="O145" i="5"/>
  <c r="P145" i="5"/>
  <c r="Q145" i="5"/>
  <c r="O146" i="5"/>
  <c r="P146" i="5"/>
  <c r="Q146" i="5"/>
  <c r="O147" i="5"/>
  <c r="P147" i="5"/>
  <c r="Q147" i="5"/>
  <c r="O148" i="5"/>
  <c r="P148" i="5"/>
  <c r="Q148" i="5"/>
  <c r="O149" i="5"/>
  <c r="P149" i="5"/>
  <c r="Q149" i="5"/>
  <c r="O150" i="5"/>
  <c r="P150" i="5"/>
  <c r="Q150" i="5"/>
  <c r="O151" i="5"/>
  <c r="P151" i="5"/>
  <c r="Q151" i="5"/>
  <c r="O152" i="5"/>
  <c r="P152" i="5"/>
  <c r="Q152" i="5"/>
  <c r="O153" i="5"/>
  <c r="P153" i="5"/>
  <c r="Q153" i="5"/>
  <c r="O154" i="5"/>
  <c r="P154" i="5"/>
  <c r="Q154" i="5"/>
  <c r="O155" i="5"/>
  <c r="P155" i="5"/>
  <c r="Q155" i="5"/>
  <c r="O156" i="5"/>
  <c r="P156" i="5"/>
  <c r="Q156" i="5"/>
  <c r="O157" i="5"/>
  <c r="P157" i="5"/>
  <c r="Q157" i="5"/>
  <c r="O158" i="5"/>
  <c r="P158" i="5"/>
  <c r="Q158" i="5"/>
  <c r="O159" i="5"/>
  <c r="P159" i="5"/>
  <c r="Q159" i="5"/>
  <c r="O160" i="5"/>
  <c r="P160" i="5"/>
  <c r="Q160" i="5"/>
  <c r="O161" i="5"/>
  <c r="P161" i="5"/>
  <c r="Q161" i="5"/>
  <c r="O162" i="5"/>
  <c r="P162" i="5"/>
  <c r="Q162" i="5"/>
  <c r="O163" i="5"/>
  <c r="P163" i="5"/>
  <c r="Q163" i="5"/>
  <c r="O164" i="5"/>
  <c r="P164" i="5"/>
  <c r="Q164" i="5"/>
  <c r="O165" i="5"/>
  <c r="P165" i="5"/>
  <c r="Q165" i="5"/>
  <c r="O166" i="5"/>
  <c r="P166" i="5"/>
  <c r="Q166" i="5"/>
  <c r="O167" i="5"/>
  <c r="P167" i="5"/>
  <c r="Q167" i="5"/>
  <c r="O168" i="5"/>
  <c r="P168" i="5"/>
  <c r="Q168" i="5"/>
  <c r="O169" i="5"/>
  <c r="P169" i="5"/>
  <c r="Q169" i="5"/>
  <c r="O170" i="5"/>
  <c r="P170" i="5"/>
  <c r="Q170" i="5"/>
  <c r="O171" i="5"/>
  <c r="P171" i="5"/>
  <c r="Q171" i="5"/>
  <c r="O172" i="5"/>
  <c r="P172" i="5"/>
  <c r="Q172" i="5"/>
  <c r="O173" i="5"/>
  <c r="P173" i="5"/>
  <c r="Q173" i="5"/>
  <c r="O174" i="5"/>
  <c r="P174" i="5"/>
  <c r="Q174" i="5"/>
  <c r="O175" i="5"/>
  <c r="P175" i="5"/>
  <c r="Q175" i="5"/>
  <c r="O176" i="5"/>
  <c r="P176" i="5"/>
  <c r="Q176" i="5"/>
  <c r="O177" i="5"/>
  <c r="P177" i="5"/>
  <c r="Q177" i="5"/>
  <c r="O178" i="5"/>
  <c r="P178" i="5"/>
  <c r="Q178" i="5"/>
  <c r="O179" i="5"/>
  <c r="P179" i="5"/>
  <c r="Q179" i="5"/>
  <c r="O180" i="5"/>
  <c r="P180" i="5"/>
  <c r="Q180" i="5"/>
  <c r="O181" i="5"/>
  <c r="P181" i="5"/>
  <c r="Q181" i="5"/>
  <c r="O182" i="5"/>
  <c r="P182" i="5"/>
  <c r="Q182" i="5"/>
  <c r="O183" i="5"/>
  <c r="P183" i="5"/>
  <c r="Q183" i="5"/>
  <c r="O184" i="5"/>
  <c r="P184" i="5"/>
  <c r="Q184" i="5"/>
  <c r="O185" i="5"/>
  <c r="P185" i="5"/>
  <c r="Q185" i="5"/>
  <c r="O186" i="5"/>
  <c r="P186" i="5"/>
  <c r="Q186" i="5"/>
  <c r="O187" i="5"/>
  <c r="P187" i="5"/>
  <c r="Q187" i="5"/>
  <c r="O188" i="5"/>
  <c r="P188" i="5"/>
  <c r="Q188" i="5"/>
  <c r="O189" i="5"/>
  <c r="P189" i="5"/>
  <c r="Q189" i="5"/>
  <c r="O190" i="5"/>
  <c r="P190" i="5"/>
  <c r="Q190" i="5"/>
  <c r="O191" i="5"/>
  <c r="P191" i="5"/>
  <c r="Q191" i="5"/>
  <c r="Q57" i="5"/>
  <c r="P57" i="5"/>
  <c r="O57" i="5"/>
  <c r="M57" i="5"/>
  <c r="N57" i="5"/>
  <c r="M58" i="5"/>
  <c r="N58" i="5"/>
  <c r="M59" i="5"/>
  <c r="N59" i="5"/>
  <c r="M60" i="5"/>
  <c r="N60" i="5"/>
  <c r="M61" i="5"/>
  <c r="N61" i="5"/>
  <c r="M62" i="5"/>
  <c r="N62" i="5"/>
  <c r="M63" i="5"/>
  <c r="N63" i="5"/>
  <c r="M64" i="5"/>
  <c r="N64" i="5"/>
  <c r="M65" i="5"/>
  <c r="N65" i="5"/>
  <c r="M66" i="5"/>
  <c r="N66" i="5"/>
  <c r="M67" i="5"/>
  <c r="N67" i="5"/>
  <c r="M68" i="5"/>
  <c r="N68" i="5"/>
  <c r="M69" i="5"/>
  <c r="N69" i="5"/>
  <c r="M70" i="5"/>
  <c r="N70" i="5"/>
  <c r="M71" i="5"/>
  <c r="N71" i="5"/>
  <c r="M72" i="5"/>
  <c r="N72" i="5"/>
  <c r="M73" i="5"/>
  <c r="N73" i="5"/>
  <c r="M74" i="5"/>
  <c r="N74" i="5"/>
  <c r="M75" i="5"/>
  <c r="N75" i="5"/>
  <c r="M76" i="5"/>
  <c r="N76" i="5"/>
  <c r="M77" i="5"/>
  <c r="N77" i="5"/>
  <c r="M78" i="5"/>
  <c r="N78" i="5"/>
  <c r="M79" i="5"/>
  <c r="N79" i="5"/>
  <c r="M80" i="5"/>
  <c r="N80" i="5"/>
  <c r="M81" i="5"/>
  <c r="N81" i="5"/>
  <c r="M82" i="5"/>
  <c r="N82" i="5"/>
  <c r="M83" i="5"/>
  <c r="N83" i="5"/>
  <c r="M84" i="5"/>
  <c r="N84" i="5"/>
  <c r="M85" i="5"/>
  <c r="N85" i="5"/>
  <c r="M86" i="5"/>
  <c r="N86" i="5"/>
  <c r="M87" i="5"/>
  <c r="N87" i="5"/>
  <c r="M88" i="5"/>
  <c r="N88" i="5"/>
  <c r="M89" i="5"/>
  <c r="N89" i="5"/>
  <c r="M90" i="5"/>
  <c r="N90" i="5"/>
  <c r="M91" i="5"/>
  <c r="N91" i="5"/>
  <c r="M92" i="5"/>
  <c r="N92" i="5"/>
  <c r="M93" i="5"/>
  <c r="N93" i="5"/>
  <c r="M94" i="5"/>
  <c r="N94" i="5"/>
  <c r="M95" i="5"/>
  <c r="N95" i="5"/>
  <c r="M96" i="5"/>
  <c r="N96" i="5"/>
  <c r="M97" i="5"/>
  <c r="N97" i="5"/>
  <c r="M98" i="5"/>
  <c r="N98" i="5"/>
  <c r="M99" i="5"/>
  <c r="N99" i="5"/>
  <c r="M100" i="5"/>
  <c r="N100" i="5"/>
  <c r="M101" i="5"/>
  <c r="N101" i="5"/>
  <c r="M102" i="5"/>
  <c r="N102" i="5"/>
  <c r="M103" i="5"/>
  <c r="N103" i="5"/>
  <c r="M104" i="5"/>
  <c r="N104" i="5"/>
  <c r="M105" i="5"/>
  <c r="N105" i="5"/>
  <c r="M106" i="5"/>
  <c r="N106" i="5"/>
  <c r="M107" i="5"/>
  <c r="N107" i="5"/>
  <c r="M108" i="5"/>
  <c r="N108" i="5"/>
  <c r="M109" i="5"/>
  <c r="N109" i="5"/>
  <c r="M110" i="5"/>
  <c r="N110" i="5"/>
  <c r="M111" i="5"/>
  <c r="N111" i="5"/>
  <c r="M112" i="5"/>
  <c r="N112" i="5"/>
  <c r="M113" i="5"/>
  <c r="N113" i="5"/>
  <c r="M114" i="5"/>
  <c r="N114" i="5"/>
  <c r="M115" i="5"/>
  <c r="N115" i="5"/>
  <c r="M116" i="5"/>
  <c r="N116" i="5"/>
  <c r="M117" i="5"/>
  <c r="N117" i="5"/>
  <c r="M118" i="5"/>
  <c r="N118" i="5"/>
  <c r="M119" i="5"/>
  <c r="N119" i="5"/>
  <c r="M120" i="5"/>
  <c r="N120" i="5"/>
  <c r="M121" i="5"/>
  <c r="N121" i="5"/>
  <c r="M122" i="5"/>
  <c r="N122" i="5"/>
  <c r="M123" i="5"/>
  <c r="N123" i="5"/>
  <c r="M124" i="5"/>
  <c r="N124" i="5"/>
  <c r="M125" i="5"/>
  <c r="N125" i="5"/>
  <c r="M126" i="5"/>
  <c r="N126" i="5"/>
  <c r="M127" i="5"/>
  <c r="N127" i="5"/>
  <c r="M128" i="5"/>
  <c r="N128" i="5"/>
  <c r="M129" i="5"/>
  <c r="N129" i="5"/>
  <c r="M130" i="5"/>
  <c r="N130" i="5"/>
  <c r="M131" i="5"/>
  <c r="N131" i="5"/>
  <c r="M132" i="5"/>
  <c r="N132" i="5"/>
  <c r="M133" i="5"/>
  <c r="N133" i="5"/>
  <c r="M134" i="5"/>
  <c r="N134" i="5"/>
  <c r="M135" i="5"/>
  <c r="N135" i="5"/>
  <c r="M136" i="5"/>
  <c r="N136" i="5"/>
  <c r="M137" i="5"/>
  <c r="N137" i="5"/>
  <c r="M138" i="5"/>
  <c r="N138" i="5"/>
  <c r="M139" i="5"/>
  <c r="N139" i="5"/>
  <c r="M140" i="5"/>
  <c r="N140" i="5"/>
  <c r="M141" i="5"/>
  <c r="N141" i="5"/>
  <c r="M142" i="5"/>
  <c r="N142" i="5"/>
  <c r="M143" i="5"/>
  <c r="N143" i="5"/>
  <c r="M144" i="5"/>
  <c r="N144" i="5"/>
  <c r="M145" i="5"/>
  <c r="N145" i="5"/>
  <c r="M146" i="5"/>
  <c r="N146" i="5"/>
  <c r="M147" i="5"/>
  <c r="N147" i="5"/>
  <c r="M148" i="5"/>
  <c r="N148" i="5"/>
  <c r="M149" i="5"/>
  <c r="N149" i="5"/>
  <c r="M150" i="5"/>
  <c r="N150" i="5"/>
  <c r="M151" i="5"/>
  <c r="N151" i="5"/>
  <c r="M152" i="5"/>
  <c r="N152" i="5"/>
  <c r="M153" i="5"/>
  <c r="N153" i="5"/>
  <c r="M154" i="5"/>
  <c r="N154" i="5"/>
  <c r="M155" i="5"/>
  <c r="N155" i="5"/>
  <c r="M156" i="5"/>
  <c r="N156" i="5"/>
  <c r="M157" i="5"/>
  <c r="N157" i="5"/>
  <c r="M158" i="5"/>
  <c r="N158" i="5"/>
  <c r="M159" i="5"/>
  <c r="N159" i="5"/>
  <c r="M160" i="5"/>
  <c r="N160" i="5"/>
  <c r="M161" i="5"/>
  <c r="N161" i="5"/>
  <c r="M162" i="5"/>
  <c r="N162" i="5"/>
  <c r="M163" i="5"/>
  <c r="N163" i="5"/>
  <c r="M164" i="5"/>
  <c r="N164" i="5"/>
  <c r="M165" i="5"/>
  <c r="N165" i="5"/>
  <c r="M166" i="5"/>
  <c r="N166" i="5"/>
  <c r="M167" i="5"/>
  <c r="N167" i="5"/>
  <c r="M168" i="5"/>
  <c r="N168" i="5"/>
  <c r="M169" i="5"/>
  <c r="N169" i="5"/>
  <c r="M170" i="5"/>
  <c r="N170" i="5"/>
  <c r="M171" i="5"/>
  <c r="N171" i="5"/>
  <c r="M172" i="5"/>
  <c r="N172" i="5"/>
  <c r="M173" i="5"/>
  <c r="N173" i="5"/>
  <c r="M174" i="5"/>
  <c r="N174" i="5"/>
  <c r="M175" i="5"/>
  <c r="N175" i="5"/>
  <c r="M176" i="5"/>
  <c r="N176" i="5"/>
  <c r="M177" i="5"/>
  <c r="N177" i="5"/>
  <c r="M178" i="5"/>
  <c r="N178" i="5"/>
  <c r="M179" i="5"/>
  <c r="N179" i="5"/>
  <c r="M180" i="5"/>
  <c r="N180" i="5"/>
  <c r="M181" i="5"/>
  <c r="N181" i="5"/>
  <c r="M182" i="5"/>
  <c r="N182" i="5"/>
  <c r="M183" i="5"/>
  <c r="N183" i="5"/>
  <c r="M184" i="5"/>
  <c r="N184" i="5"/>
  <c r="M185" i="5"/>
  <c r="N185" i="5"/>
  <c r="M186" i="5"/>
  <c r="N186" i="5"/>
  <c r="M187" i="5"/>
  <c r="N187" i="5"/>
  <c r="M188" i="5"/>
  <c r="N188" i="5"/>
  <c r="M189" i="5"/>
  <c r="N189" i="5"/>
  <c r="M190" i="5"/>
  <c r="N190" i="5"/>
  <c r="M191" i="5"/>
  <c r="N191"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43" i="5"/>
  <c r="L144" i="5"/>
  <c r="L145" i="5"/>
  <c r="L146" i="5"/>
  <c r="L147" i="5"/>
  <c r="L148" i="5"/>
  <c r="L149" i="5"/>
  <c r="L150" i="5"/>
  <c r="L151" i="5"/>
  <c r="L152" i="5"/>
  <c r="L153" i="5"/>
  <c r="L154" i="5"/>
  <c r="L155" i="5"/>
  <c r="L156" i="5"/>
  <c r="L157" i="5"/>
  <c r="L158" i="5"/>
  <c r="L159" i="5"/>
  <c r="L160" i="5"/>
  <c r="L161" i="5"/>
  <c r="L162" i="5"/>
  <c r="L163" i="5"/>
  <c r="L164" i="5"/>
  <c r="L165" i="5"/>
  <c r="L166" i="5"/>
  <c r="L167" i="5"/>
  <c r="L168" i="5"/>
  <c r="L169" i="5"/>
  <c r="L170" i="5"/>
  <c r="L171" i="5"/>
  <c r="L172" i="5"/>
  <c r="L173" i="5"/>
  <c r="L174" i="5"/>
  <c r="L175" i="5"/>
  <c r="L176" i="5"/>
  <c r="L177" i="5"/>
  <c r="L178" i="5"/>
  <c r="L179" i="5"/>
  <c r="L180" i="5"/>
  <c r="L181" i="5"/>
  <c r="L182" i="5"/>
  <c r="L183" i="5"/>
  <c r="L184" i="5"/>
  <c r="L185" i="5"/>
  <c r="L186" i="5"/>
  <c r="L187" i="5"/>
  <c r="L188" i="5"/>
  <c r="L189" i="5"/>
  <c r="L190" i="5"/>
  <c r="L191" i="5"/>
  <c r="L57" i="5"/>
  <c r="A5" i="14" l="1" a="1"/>
  <c r="A5" i="14" s="1"/>
  <c r="A5" i="13" a="1"/>
  <c r="A5" i="13" s="1"/>
  <c r="A6" i="14" l="1" a="1"/>
  <c r="A6" i="14" s="1"/>
  <c r="A7" i="14" s="1" a="1"/>
  <c r="A7" i="14" s="1"/>
  <c r="H5" i="14"/>
  <c r="D5" i="14"/>
  <c r="G5" i="14"/>
  <c r="C5" i="14"/>
  <c r="F5" i="14"/>
  <c r="B5" i="14"/>
  <c r="E5" i="14"/>
  <c r="A6" i="13" a="1"/>
  <c r="A6" i="13" s="1"/>
  <c r="A8" i="14" l="1" a="1"/>
  <c r="A8" i="14" s="1"/>
  <c r="A9" i="14" s="1" a="1"/>
  <c r="A9" i="14" s="1"/>
  <c r="G7" i="14"/>
  <c r="C7" i="14"/>
  <c r="F7" i="14"/>
  <c r="B7" i="14"/>
  <c r="E7" i="14"/>
  <c r="H7" i="14"/>
  <c r="D7" i="14"/>
  <c r="H6" i="14"/>
  <c r="D6" i="14"/>
  <c r="G6" i="14"/>
  <c r="C6" i="14"/>
  <c r="F6" i="14"/>
  <c r="B6" i="14"/>
  <c r="E6" i="14"/>
  <c r="A7" i="13" a="1"/>
  <c r="A7" i="13" s="1"/>
  <c r="E9" i="14" l="1"/>
  <c r="H9" i="14"/>
  <c r="D9" i="14"/>
  <c r="G9" i="14"/>
  <c r="C9" i="14"/>
  <c r="F9" i="14"/>
  <c r="B9" i="14"/>
  <c r="F8" i="14"/>
  <c r="B8" i="14"/>
  <c r="E8" i="14"/>
  <c r="H8" i="14"/>
  <c r="D8" i="14"/>
  <c r="G8" i="14"/>
  <c r="C8" i="14"/>
  <c r="A10" i="14" a="1"/>
  <c r="A10" i="14" s="1"/>
  <c r="A8" i="13" a="1"/>
  <c r="A8" i="13" s="1"/>
  <c r="H10" i="14" l="1"/>
  <c r="D10" i="14"/>
  <c r="G10" i="14"/>
  <c r="C10" i="14"/>
  <c r="F10" i="14"/>
  <c r="B10" i="14"/>
  <c r="E10" i="14"/>
  <c r="A11" i="14" a="1"/>
  <c r="A11" i="14" s="1"/>
  <c r="A9" i="13" a="1"/>
  <c r="A9" i="13" s="1"/>
  <c r="G11" i="14" l="1"/>
  <c r="C11" i="14"/>
  <c r="F11" i="14"/>
  <c r="B11" i="14"/>
  <c r="E11" i="14"/>
  <c r="H11" i="14"/>
  <c r="D11" i="14"/>
  <c r="A12" i="14" a="1"/>
  <c r="A12" i="14" s="1"/>
  <c r="A13" i="14" s="1" a="1"/>
  <c r="A13" i="14" s="1"/>
  <c r="A10" i="13" a="1"/>
  <c r="A10" i="13" s="1"/>
  <c r="A11" i="13" s="1" a="1"/>
  <c r="A11" i="13" s="1"/>
  <c r="E13" i="14" l="1"/>
  <c r="H13" i="14"/>
  <c r="D13" i="14"/>
  <c r="G13" i="14"/>
  <c r="C13" i="14"/>
  <c r="F13" i="14"/>
  <c r="B13" i="14"/>
  <c r="A14" i="14" a="1"/>
  <c r="A14" i="14" s="1"/>
  <c r="F12" i="14"/>
  <c r="B12" i="14"/>
  <c r="E12" i="14"/>
  <c r="H12" i="14"/>
  <c r="D12" i="14"/>
  <c r="G12" i="14"/>
  <c r="C12" i="14"/>
  <c r="A12" i="13" a="1"/>
  <c r="A12" i="13" s="1"/>
  <c r="H14" i="14" l="1"/>
  <c r="D14" i="14"/>
  <c r="G14" i="14"/>
  <c r="C14" i="14"/>
  <c r="F14" i="14"/>
  <c r="B14" i="14"/>
  <c r="E14" i="14"/>
  <c r="A15" i="14" a="1"/>
  <c r="A15" i="14" s="1"/>
  <c r="A16" i="14" s="1" a="1"/>
  <c r="A16" i="14" s="1"/>
  <c r="A13" i="13" a="1"/>
  <c r="A13" i="13" s="1"/>
  <c r="G15" i="14" l="1"/>
  <c r="C15" i="14"/>
  <c r="F15" i="14"/>
  <c r="B15" i="14"/>
  <c r="E15" i="14"/>
  <c r="H15" i="14"/>
  <c r="D15" i="14"/>
  <c r="F16" i="14"/>
  <c r="B16" i="14"/>
  <c r="E16" i="14"/>
  <c r="H16" i="14"/>
  <c r="D16" i="14"/>
  <c r="G16" i="14"/>
  <c r="C16" i="14"/>
  <c r="A17" i="14" a="1"/>
  <c r="A17" i="14" s="1"/>
  <c r="A14" i="13" a="1"/>
  <c r="A14" i="13" s="1"/>
  <c r="E17" i="14" l="1"/>
  <c r="H17" i="14"/>
  <c r="D17" i="14"/>
  <c r="G17" i="14"/>
  <c r="C17" i="14"/>
  <c r="F17" i="14"/>
  <c r="B17" i="14"/>
  <c r="A18" i="14" a="1"/>
  <c r="A18" i="14" s="1"/>
  <c r="A15" i="13" a="1"/>
  <c r="A15" i="13" s="1"/>
  <c r="A16" i="13" s="1" a="1"/>
  <c r="A16" i="13" s="1"/>
  <c r="H18" i="14" l="1"/>
  <c r="D18" i="14"/>
  <c r="G18" i="14"/>
  <c r="C18" i="14"/>
  <c r="F18" i="14"/>
  <c r="B18" i="14"/>
  <c r="E18" i="14"/>
  <c r="A19" i="14" a="1"/>
  <c r="A19" i="14" s="1"/>
  <c r="A17" i="13" a="1"/>
  <c r="A17" i="13" s="1"/>
  <c r="A18" i="13" s="1" a="1"/>
  <c r="A18" i="13" s="1"/>
  <c r="G19" i="14" l="1"/>
  <c r="C19" i="14"/>
  <c r="F19" i="14"/>
  <c r="B19" i="14"/>
  <c r="E19" i="14"/>
  <c r="H19" i="14"/>
  <c r="D19" i="14"/>
  <c r="A20" i="14" a="1"/>
  <c r="A20" i="14" s="1"/>
  <c r="A19" i="13" a="1"/>
  <c r="A19" i="13" s="1"/>
  <c r="F20" i="14" l="1"/>
  <c r="B20" i="14"/>
  <c r="E20" i="14"/>
  <c r="H20" i="14"/>
  <c r="D20" i="14"/>
  <c r="G20" i="14"/>
  <c r="C20" i="14"/>
  <c r="A21" i="14" a="1"/>
  <c r="A21" i="14" s="1"/>
  <c r="A20" i="13" a="1"/>
  <c r="A20" i="13" s="1"/>
  <c r="A21" i="13" s="1" a="1"/>
  <c r="A21" i="13" s="1"/>
  <c r="E21" i="14" l="1"/>
  <c r="H21" i="14"/>
  <c r="D21" i="14"/>
  <c r="G21" i="14"/>
  <c r="C21" i="14"/>
  <c r="F21" i="14"/>
  <c r="B21" i="14"/>
  <c r="A22" i="14" a="1"/>
  <c r="A22" i="14" s="1"/>
  <c r="A22" i="13" a="1"/>
  <c r="A22" i="13" s="1"/>
  <c r="H22" i="14" l="1"/>
  <c r="D22" i="14"/>
  <c r="G22" i="14"/>
  <c r="C22" i="14"/>
  <c r="F22" i="14"/>
  <c r="B22" i="14"/>
  <c r="E22" i="14"/>
  <c r="A23" i="14" a="1"/>
  <c r="A23" i="14" s="1"/>
  <c r="A23" i="13" a="1"/>
  <c r="A23" i="13" s="1"/>
  <c r="G23" i="14" l="1"/>
  <c r="C23" i="14"/>
  <c r="F23" i="14"/>
  <c r="B23" i="14"/>
  <c r="E23" i="14"/>
  <c r="H23" i="14"/>
  <c r="D23" i="14"/>
  <c r="A24" i="14" a="1"/>
  <c r="A24" i="14" s="1"/>
  <c r="A24" i="13" a="1"/>
  <c r="A24" i="13" s="1"/>
  <c r="F24" i="14" l="1"/>
  <c r="B24" i="14"/>
  <c r="E24" i="14"/>
  <c r="H24" i="14"/>
  <c r="D24" i="14"/>
  <c r="G24" i="14"/>
  <c r="C24" i="14"/>
  <c r="A25" i="14" a="1"/>
  <c r="A25" i="14" s="1"/>
  <c r="A25" i="13" a="1"/>
  <c r="A25" i="13" s="1"/>
  <c r="E25" i="14" l="1"/>
  <c r="H25" i="14"/>
  <c r="D25" i="14"/>
  <c r="G25" i="14"/>
  <c r="C25" i="14"/>
  <c r="F25" i="14"/>
  <c r="B25" i="14"/>
  <c r="A26" i="14" a="1"/>
  <c r="A26" i="14" s="1"/>
  <c r="A26" i="13" a="1"/>
  <c r="A26" i="13" s="1"/>
  <c r="H26" i="14" l="1"/>
  <c r="D26" i="14"/>
  <c r="G26" i="14"/>
  <c r="C26" i="14"/>
  <c r="F26" i="14"/>
  <c r="B26" i="14"/>
  <c r="E26" i="14"/>
  <c r="A27" i="14" a="1"/>
  <c r="A27" i="14" s="1"/>
  <c r="A27" i="13" a="1"/>
  <c r="A27" i="13" s="1"/>
  <c r="G27" i="14" l="1"/>
  <c r="C27" i="14"/>
  <c r="F27" i="14"/>
  <c r="B27" i="14"/>
  <c r="E27" i="14"/>
  <c r="H27" i="14"/>
  <c r="D27" i="14"/>
  <c r="A28" i="14" a="1"/>
  <c r="A28" i="14" s="1"/>
  <c r="A28" i="13" a="1"/>
  <c r="A28" i="13" s="1"/>
  <c r="A29" i="13" s="1" a="1"/>
  <c r="A29" i="13" s="1"/>
  <c r="F28" i="14" l="1"/>
  <c r="B28" i="14"/>
  <c r="E28" i="14"/>
  <c r="H28" i="14"/>
  <c r="D28" i="14"/>
  <c r="G28" i="14"/>
  <c r="C28" i="14"/>
  <c r="A29" i="14" a="1"/>
  <c r="A29" i="14" s="1"/>
  <c r="A30" i="13" a="1"/>
  <c r="A30" i="13" s="1"/>
  <c r="E29" i="14" l="1"/>
  <c r="H29" i="14"/>
  <c r="D29" i="14"/>
  <c r="G29" i="14"/>
  <c r="C29" i="14"/>
  <c r="F29" i="14"/>
  <c r="B29" i="14"/>
  <c r="A30" i="14" a="1"/>
  <c r="A30" i="14" s="1"/>
  <c r="A31" i="13" a="1"/>
  <c r="A31" i="13" s="1"/>
  <c r="H30" i="14" l="1"/>
  <c r="D30" i="14"/>
  <c r="G30" i="14"/>
  <c r="C30" i="14"/>
  <c r="F30" i="14"/>
  <c r="B30" i="14"/>
  <c r="E30" i="14"/>
  <c r="A31" i="14" a="1"/>
  <c r="A31" i="14" s="1"/>
  <c r="A32" i="13" a="1"/>
  <c r="A32" i="13" s="1"/>
  <c r="G31" i="14" l="1"/>
  <c r="C31" i="14"/>
  <c r="F31" i="14"/>
  <c r="B31" i="14"/>
  <c r="E31" i="14"/>
  <c r="H31" i="14"/>
  <c r="D31" i="14"/>
  <c r="A32" i="14" a="1"/>
  <c r="A32" i="14" s="1"/>
  <c r="A33" i="13" a="1"/>
  <c r="A33" i="13" s="1"/>
  <c r="G32" i="14" l="1"/>
  <c r="C32" i="14"/>
  <c r="H32" i="14"/>
  <c r="B32" i="14"/>
  <c r="F32" i="14"/>
  <c r="E32" i="14"/>
  <c r="D32" i="14"/>
  <c r="A33" i="14" a="1"/>
  <c r="A33" i="14" s="1"/>
  <c r="A34" i="13" a="1"/>
  <c r="A34" i="13" s="1"/>
  <c r="F33" i="14" l="1"/>
  <c r="B33" i="14"/>
  <c r="D33" i="14"/>
  <c r="H33" i="14"/>
  <c r="C33" i="14"/>
  <c r="G33" i="14"/>
  <c r="E33" i="14"/>
  <c r="A34" i="14" a="1"/>
  <c r="A34" i="14" s="1"/>
  <c r="A35" i="13" a="1"/>
  <c r="A35" i="13" s="1"/>
  <c r="E34" i="14" l="1"/>
  <c r="F34" i="14"/>
  <c r="D34" i="14"/>
  <c r="H34" i="14"/>
  <c r="C34" i="14"/>
  <c r="G34" i="14"/>
  <c r="B34" i="14"/>
  <c r="A35" i="14" a="1"/>
  <c r="A35" i="14" s="1"/>
  <c r="A36" i="13" a="1"/>
  <c r="A36" i="13" s="1"/>
  <c r="H35" i="14" l="1"/>
  <c r="D35" i="14"/>
  <c r="G35" i="14"/>
  <c r="B35" i="14"/>
  <c r="F35" i="14"/>
  <c r="E35" i="14"/>
  <c r="C35" i="14"/>
  <c r="A36" i="14" a="1"/>
  <c r="A36" i="14" s="1"/>
  <c r="A37" i="13" a="1"/>
  <c r="A37" i="13" s="1"/>
  <c r="G36" i="14" l="1"/>
  <c r="C36" i="14"/>
  <c r="E36" i="14"/>
  <c r="H36" i="14"/>
  <c r="D36" i="14"/>
  <c r="F36" i="14"/>
  <c r="B36" i="14"/>
  <c r="A37" i="14" a="1"/>
  <c r="A37" i="14" s="1"/>
  <c r="A38" i="13" a="1"/>
  <c r="A38" i="13" s="1"/>
  <c r="F37" i="14" l="1"/>
  <c r="B37" i="14"/>
  <c r="H37" i="14"/>
  <c r="D37" i="14"/>
  <c r="G37" i="14"/>
  <c r="C37" i="14"/>
  <c r="E37" i="14"/>
  <c r="A38" i="14" a="1"/>
  <c r="A38" i="14" s="1"/>
  <c r="A39" i="13" a="1"/>
  <c r="A39" i="13" s="1"/>
  <c r="E38" i="14" l="1"/>
  <c r="H38" i="14"/>
  <c r="D38" i="14"/>
  <c r="G38" i="14"/>
  <c r="C38" i="14"/>
  <c r="F38" i="14"/>
  <c r="B38" i="14"/>
  <c r="A39" i="14" a="1"/>
  <c r="A39" i="14" s="1"/>
  <c r="A40" i="13" a="1"/>
  <c r="A40" i="13" s="1"/>
  <c r="H39" i="14" l="1"/>
  <c r="D39" i="14"/>
  <c r="G39" i="14"/>
  <c r="C39" i="14"/>
  <c r="F39" i="14"/>
  <c r="B39" i="14"/>
  <c r="E39" i="14"/>
  <c r="A40" i="14" a="1"/>
  <c r="A40" i="14" s="1"/>
  <c r="A41" i="13" a="1"/>
  <c r="A41" i="13" s="1"/>
  <c r="G40" i="14" l="1"/>
  <c r="C40" i="14"/>
  <c r="F40" i="14"/>
  <c r="B40" i="14"/>
  <c r="E40" i="14"/>
  <c r="H40" i="14"/>
  <c r="D40" i="14"/>
  <c r="A41" i="14" a="1"/>
  <c r="A41" i="14" s="1"/>
  <c r="A42" i="13" a="1"/>
  <c r="A42" i="13" s="1"/>
  <c r="F41" i="14" l="1"/>
  <c r="B41" i="14"/>
  <c r="E41" i="14"/>
  <c r="H41" i="14"/>
  <c r="D41" i="14"/>
  <c r="G41" i="14"/>
  <c r="C41" i="14"/>
  <c r="A42" i="14" a="1"/>
  <c r="A42" i="14" s="1"/>
  <c r="A43" i="13" a="1"/>
  <c r="A43" i="13" s="1"/>
  <c r="E42" i="14" l="1"/>
  <c r="H42" i="14"/>
  <c r="D42" i="14"/>
  <c r="G42" i="14"/>
  <c r="C42" i="14"/>
  <c r="F42" i="14"/>
  <c r="B42" i="14"/>
  <c r="A43" i="14" a="1"/>
  <c r="A43" i="14" s="1"/>
  <c r="A44" i="13" a="1"/>
  <c r="A44" i="13" s="1"/>
  <c r="H43" i="14" l="1"/>
  <c r="D43" i="14"/>
  <c r="G43" i="14"/>
  <c r="C43" i="14"/>
  <c r="F43" i="14"/>
  <c r="B43" i="14"/>
  <c r="E43" i="14"/>
  <c r="A44" i="14" a="1"/>
  <c r="A44" i="14" s="1"/>
  <c r="A45" i="13" a="1"/>
  <c r="A45" i="13" s="1"/>
  <c r="G44" i="14" l="1"/>
  <c r="C44" i="14"/>
  <c r="F44" i="14"/>
  <c r="B44" i="14"/>
  <c r="E44" i="14"/>
  <c r="H44" i="14"/>
  <c r="D44" i="14"/>
  <c r="A45" i="14" a="1"/>
  <c r="A45" i="14" s="1"/>
  <c r="A46" i="13" a="1"/>
  <c r="A46" i="13" s="1"/>
  <c r="F45" i="14" l="1"/>
  <c r="B45" i="14"/>
  <c r="E45" i="14"/>
  <c r="H45" i="14"/>
  <c r="D45" i="14"/>
  <c r="G45" i="14"/>
  <c r="C45" i="14"/>
  <c r="A46" i="14" a="1"/>
  <c r="A46" i="14" s="1"/>
  <c r="A47" i="13" a="1"/>
  <c r="A47" i="13" s="1"/>
  <c r="E46" i="14" l="1"/>
  <c r="H46" i="14"/>
  <c r="D46" i="14"/>
  <c r="G46" i="14"/>
  <c r="C46" i="14"/>
  <c r="F46" i="14"/>
  <c r="B46" i="14"/>
  <c r="A47" i="14" a="1"/>
  <c r="A47" i="14" s="1"/>
  <c r="A48" i="13" a="1"/>
  <c r="A48" i="13" s="1"/>
  <c r="H47" i="14" l="1"/>
  <c r="D47" i="14"/>
  <c r="G47" i="14"/>
  <c r="C47" i="14"/>
  <c r="F47" i="14"/>
  <c r="B47" i="14"/>
  <c r="E47" i="14"/>
  <c r="A48" i="14" a="1"/>
  <c r="A48" i="14" s="1"/>
  <c r="A49" i="13" a="1"/>
  <c r="A49" i="13" s="1"/>
  <c r="G48" i="14" l="1"/>
  <c r="C48" i="14"/>
  <c r="F48" i="14"/>
  <c r="B48" i="14"/>
  <c r="E48" i="14"/>
  <c r="H48" i="14"/>
  <c r="D48" i="14"/>
  <c r="A49" i="14" a="1"/>
  <c r="A49" i="14" s="1"/>
  <c r="A50" i="13" a="1"/>
  <c r="A50" i="13" s="1"/>
  <c r="F49" i="14" l="1"/>
  <c r="B49" i="14"/>
  <c r="E49" i="14"/>
  <c r="H49" i="14"/>
  <c r="D49" i="14"/>
  <c r="G49" i="14"/>
  <c r="C49" i="14"/>
  <c r="A50" i="14" a="1"/>
  <c r="A50" i="14" s="1"/>
  <c r="A51" i="13" a="1"/>
  <c r="A51" i="13" s="1"/>
  <c r="E50" i="14" l="1"/>
  <c r="H50" i="14"/>
  <c r="D50" i="14"/>
  <c r="G50" i="14"/>
  <c r="C50" i="14"/>
  <c r="F50" i="14"/>
  <c r="B50" i="14"/>
  <c r="A51" i="14" a="1"/>
  <c r="A51" i="14" s="1"/>
  <c r="A52" i="13" a="1"/>
  <c r="A52" i="13" s="1"/>
  <c r="H51" i="14" l="1"/>
  <c r="D51" i="14"/>
  <c r="G51" i="14"/>
  <c r="C51" i="14"/>
  <c r="F51" i="14"/>
  <c r="B51" i="14"/>
  <c r="E51" i="14"/>
  <c r="A52" i="14" a="1"/>
  <c r="A52" i="14" s="1"/>
  <c r="A53" i="13" a="1"/>
  <c r="A53" i="13" s="1"/>
  <c r="G52" i="14" l="1"/>
  <c r="C52" i="14"/>
  <c r="F52" i="14"/>
  <c r="B52" i="14"/>
  <c r="E52" i="14"/>
  <c r="H52" i="14"/>
  <c r="D52" i="14"/>
  <c r="A53" i="14" a="1"/>
  <c r="A53" i="14" s="1"/>
  <c r="A54" i="13" a="1"/>
  <c r="A54" i="13" s="1"/>
  <c r="F53" i="14" l="1"/>
  <c r="B53" i="14"/>
  <c r="E53" i="14"/>
  <c r="H53" i="14"/>
  <c r="D53" i="14"/>
  <c r="G53" i="14"/>
  <c r="C53" i="14"/>
  <c r="A54" i="14" a="1"/>
  <c r="A54" i="14" s="1"/>
  <c r="A55" i="13" a="1"/>
  <c r="A55" i="13" s="1"/>
  <c r="E54" i="14" l="1"/>
  <c r="H54" i="14"/>
  <c r="D54" i="14"/>
  <c r="G54" i="14"/>
  <c r="C54" i="14"/>
  <c r="F54" i="14"/>
  <c r="B54" i="14"/>
  <c r="A55" i="14" a="1"/>
  <c r="A55" i="14" s="1"/>
  <c r="A56" i="13" a="1"/>
  <c r="A56" i="13" s="1"/>
  <c r="H55" i="14" l="1"/>
  <c r="D55" i="14"/>
  <c r="G55" i="14"/>
  <c r="C55" i="14"/>
  <c r="F55" i="14"/>
  <c r="B55" i="14"/>
  <c r="E55" i="14"/>
  <c r="A56" i="14" a="1"/>
  <c r="A56" i="14" s="1"/>
  <c r="A57" i="13" a="1"/>
  <c r="A57" i="13" s="1"/>
  <c r="G56" i="14" l="1"/>
  <c r="C56" i="14"/>
  <c r="F56" i="14"/>
  <c r="B56" i="14"/>
  <c r="E56" i="14"/>
  <c r="H56" i="14"/>
  <c r="D56" i="14"/>
  <c r="A57" i="14" a="1"/>
  <c r="A57" i="14" s="1"/>
  <c r="A58" i="13" a="1"/>
  <c r="A58" i="13" s="1"/>
  <c r="F57" i="14" l="1"/>
  <c r="B57" i="14"/>
  <c r="E57" i="14"/>
  <c r="H57" i="14"/>
  <c r="D57" i="14"/>
  <c r="G57" i="14"/>
  <c r="C57" i="14"/>
  <c r="A58" i="14" a="1"/>
  <c r="A58" i="14" s="1"/>
  <c r="A59" i="13" a="1"/>
  <c r="A59" i="13" s="1"/>
  <c r="E58" i="14" l="1"/>
  <c r="H58" i="14"/>
  <c r="D58" i="14"/>
  <c r="G58" i="14"/>
  <c r="C58" i="14"/>
  <c r="F58" i="14"/>
  <c r="B58" i="14"/>
  <c r="A59" i="14" a="1"/>
  <c r="A59" i="14" s="1"/>
  <c r="A60" i="13" a="1"/>
  <c r="A60" i="13" s="1"/>
  <c r="H59" i="14" l="1"/>
  <c r="D59" i="14"/>
  <c r="G59" i="14"/>
  <c r="C59" i="14"/>
  <c r="F59" i="14"/>
  <c r="B59" i="14"/>
  <c r="E59" i="14"/>
  <c r="A60" i="14" a="1"/>
  <c r="A60" i="14" s="1"/>
  <c r="A61" i="13" a="1"/>
  <c r="A61" i="13" s="1"/>
  <c r="G60" i="14" l="1"/>
  <c r="C60" i="14"/>
  <c r="F60" i="14"/>
  <c r="B60" i="14"/>
  <c r="E60" i="14"/>
  <c r="H60" i="14"/>
  <c r="D60" i="14"/>
  <c r="A61" i="14" a="1"/>
  <c r="A61" i="14" s="1"/>
  <c r="A62" i="13" a="1"/>
  <c r="A62" i="13" s="1"/>
  <c r="F61" i="14" l="1"/>
  <c r="B61" i="14"/>
  <c r="E61" i="14"/>
  <c r="H61" i="14"/>
  <c r="D61" i="14"/>
  <c r="G61" i="14"/>
  <c r="C61" i="14"/>
  <c r="A62" i="14" a="1"/>
  <c r="A62" i="14" s="1"/>
  <c r="A63" i="13" a="1"/>
  <c r="A63" i="13" s="1"/>
  <c r="E62" i="14" l="1"/>
  <c r="H62" i="14"/>
  <c r="D62" i="14"/>
  <c r="G62" i="14"/>
  <c r="C62" i="14"/>
  <c r="F62" i="14"/>
  <c r="B62" i="14"/>
  <c r="A63" i="14" a="1"/>
  <c r="A63" i="14" s="1"/>
  <c r="A64" i="13" a="1"/>
  <c r="A64" i="13" s="1"/>
  <c r="H63" i="14" l="1"/>
  <c r="D63" i="14"/>
  <c r="G63" i="14"/>
  <c r="C63" i="14"/>
  <c r="F63" i="14"/>
  <c r="B63" i="14"/>
  <c r="E63" i="14"/>
  <c r="A64" i="14" a="1"/>
  <c r="A64" i="14" s="1"/>
  <c r="A65" i="13" a="1"/>
  <c r="A65" i="13" s="1"/>
  <c r="G64" i="14" l="1"/>
  <c r="C64" i="14"/>
  <c r="F64" i="14"/>
  <c r="B64" i="14"/>
  <c r="E64" i="14"/>
  <c r="H64" i="14"/>
  <c r="D64" i="14"/>
  <c r="A65" i="14" a="1"/>
  <c r="A65" i="14" s="1"/>
  <c r="A66" i="13" a="1"/>
  <c r="A66" i="13" s="1"/>
  <c r="F65" i="14" l="1"/>
  <c r="B65" i="14"/>
  <c r="E65" i="14"/>
  <c r="H65" i="14"/>
  <c r="D65" i="14"/>
  <c r="G65" i="14"/>
  <c r="C65" i="14"/>
  <c r="A66" i="14" a="1"/>
  <c r="A66" i="14" s="1"/>
  <c r="A67" i="13" a="1"/>
  <c r="A67" i="13" s="1"/>
  <c r="E66" i="14" l="1"/>
  <c r="H66" i="14"/>
  <c r="D66" i="14"/>
  <c r="G66" i="14"/>
  <c r="C66" i="14"/>
  <c r="F66" i="14"/>
  <c r="B66" i="14"/>
  <c r="A67" i="14" a="1"/>
  <c r="A67" i="14" s="1"/>
  <c r="A68" i="13" a="1"/>
  <c r="A68" i="13" s="1"/>
  <c r="H67" i="14" l="1"/>
  <c r="D67" i="14"/>
  <c r="G67" i="14"/>
  <c r="C67" i="14"/>
  <c r="F67" i="14"/>
  <c r="B67" i="14"/>
  <c r="E67" i="14"/>
  <c r="A68" i="14" a="1"/>
  <c r="A68" i="14" s="1"/>
  <c r="A69" i="13" a="1"/>
  <c r="A69" i="13" s="1"/>
  <c r="G68" i="14" l="1"/>
  <c r="C68" i="14"/>
  <c r="F68" i="14"/>
  <c r="B68" i="14"/>
  <c r="E68" i="14"/>
  <c r="H68" i="14"/>
  <c r="D68" i="14"/>
  <c r="A69" i="14" a="1"/>
  <c r="A69" i="14" s="1"/>
  <c r="A70" i="13" a="1"/>
  <c r="A70" i="13" s="1"/>
  <c r="F69" i="14" l="1"/>
  <c r="B69" i="14"/>
  <c r="E69" i="14"/>
  <c r="H69" i="14"/>
  <c r="D69" i="14"/>
  <c r="G69" i="14"/>
  <c r="C69" i="14"/>
  <c r="A70" i="14" a="1"/>
  <c r="A70" i="14" s="1"/>
  <c r="A71" i="13" a="1"/>
  <c r="A71" i="13" s="1"/>
  <c r="E70" i="14" l="1"/>
  <c r="H70" i="14"/>
  <c r="D70" i="14"/>
  <c r="G70" i="14"/>
  <c r="C70" i="14"/>
  <c r="F70" i="14"/>
  <c r="B70" i="14"/>
  <c r="A71" i="14" a="1"/>
  <c r="A71" i="14" s="1"/>
  <c r="A72" i="13" a="1"/>
  <c r="A72" i="13" s="1"/>
  <c r="H71" i="14" l="1"/>
  <c r="D71" i="14"/>
  <c r="G71" i="14"/>
  <c r="C71" i="14"/>
  <c r="F71" i="14"/>
  <c r="B71" i="14"/>
  <c r="E71" i="14"/>
  <c r="A72" i="14" a="1"/>
  <c r="A72" i="14" s="1"/>
  <c r="A73" i="13" a="1"/>
  <c r="A73" i="13" s="1"/>
  <c r="G72" i="14" l="1"/>
  <c r="C72" i="14"/>
  <c r="F72" i="14"/>
  <c r="B72" i="14"/>
  <c r="E72" i="14"/>
  <c r="H72" i="14"/>
  <c r="D72" i="14"/>
  <c r="A73" i="14" a="1"/>
  <c r="A73" i="14" s="1"/>
  <c r="A74" i="13" a="1"/>
  <c r="A74" i="13" s="1"/>
  <c r="F73" i="14" l="1"/>
  <c r="B73" i="14"/>
  <c r="E73" i="14"/>
  <c r="H73" i="14"/>
  <c r="D73" i="14"/>
  <c r="G73" i="14"/>
  <c r="C73" i="14"/>
  <c r="A74" i="14" a="1"/>
  <c r="A74" i="14" s="1"/>
  <c r="A75" i="13" a="1"/>
  <c r="A75" i="13" s="1"/>
  <c r="E74" i="14" l="1"/>
  <c r="H74" i="14"/>
  <c r="D74" i="14"/>
  <c r="G74" i="14"/>
  <c r="C74" i="14"/>
  <c r="F74" i="14"/>
  <c r="B74" i="14"/>
  <c r="A75" i="14" a="1"/>
  <c r="A75" i="14" s="1"/>
  <c r="A76" i="13" a="1"/>
  <c r="A76" i="13" s="1"/>
  <c r="H75" i="14" l="1"/>
  <c r="D75" i="14"/>
  <c r="G75" i="14"/>
  <c r="C75" i="14"/>
  <c r="F75" i="14"/>
  <c r="B75" i="14"/>
  <c r="E75" i="14"/>
  <c r="A76" i="14" a="1"/>
  <c r="A76" i="14" s="1"/>
  <c r="A77" i="13" a="1"/>
  <c r="A77" i="13" s="1"/>
  <c r="G76" i="14" l="1"/>
  <c r="C76" i="14"/>
  <c r="F76" i="14"/>
  <c r="B76" i="14"/>
  <c r="E76" i="14"/>
  <c r="H76" i="14"/>
  <c r="D76" i="14"/>
  <c r="A77" i="14" a="1"/>
  <c r="A77" i="14" s="1"/>
  <c r="A78" i="13" a="1"/>
  <c r="A78" i="13" s="1"/>
  <c r="F77" i="14" l="1"/>
  <c r="B77" i="14"/>
  <c r="E77" i="14"/>
  <c r="H77" i="14"/>
  <c r="D77" i="14"/>
  <c r="G77" i="14"/>
  <c r="C77" i="14"/>
  <c r="A78" i="14" a="1"/>
  <c r="A78" i="14" s="1"/>
  <c r="A79" i="13" a="1"/>
  <c r="A79" i="13" s="1"/>
  <c r="E78" i="14" l="1"/>
  <c r="H78" i="14"/>
  <c r="D78" i="14"/>
  <c r="G78" i="14"/>
  <c r="C78" i="14"/>
  <c r="F78" i="14"/>
  <c r="B78" i="14"/>
  <c r="A79" i="14" a="1"/>
  <c r="A79" i="14" s="1"/>
  <c r="A80" i="13" a="1"/>
  <c r="A80" i="13" s="1"/>
  <c r="H79" i="14" l="1"/>
  <c r="D79" i="14"/>
  <c r="G79" i="14"/>
  <c r="C79" i="14"/>
  <c r="F79" i="14"/>
  <c r="B79" i="14"/>
  <c r="E79" i="14"/>
  <c r="A80" i="14" a="1"/>
  <c r="A80" i="14" s="1"/>
  <c r="A81" i="13" a="1"/>
  <c r="A81" i="13" s="1"/>
  <c r="G80" i="14" l="1"/>
  <c r="C80" i="14"/>
  <c r="F80" i="14"/>
  <c r="B80" i="14"/>
  <c r="E80" i="14"/>
  <c r="H80" i="14"/>
  <c r="D80" i="14"/>
  <c r="A81" i="14" a="1"/>
  <c r="A81" i="14" s="1"/>
  <c r="A82" i="13" a="1"/>
  <c r="A82" i="13" s="1"/>
  <c r="F81" i="14" l="1"/>
  <c r="B81" i="14"/>
  <c r="E81" i="14"/>
  <c r="H81" i="14"/>
  <c r="D81" i="14"/>
  <c r="G81" i="14"/>
  <c r="C81" i="14"/>
  <c r="A82" i="14" a="1"/>
  <c r="A82" i="14" s="1"/>
  <c r="A83" i="13" a="1"/>
  <c r="A83" i="13" s="1"/>
  <c r="E82" i="14" l="1"/>
  <c r="H82" i="14"/>
  <c r="D82" i="14"/>
  <c r="G82" i="14"/>
  <c r="C82" i="14"/>
  <c r="F82" i="14"/>
  <c r="B82" i="14"/>
  <c r="A83" i="14" a="1"/>
  <c r="A83" i="14" s="1"/>
  <c r="A84" i="13" a="1"/>
  <c r="A84" i="13" s="1"/>
  <c r="H83" i="14" l="1"/>
  <c r="D83" i="14"/>
  <c r="G83" i="14"/>
  <c r="C83" i="14"/>
  <c r="F83" i="14"/>
  <c r="B83" i="14"/>
  <c r="E83" i="14"/>
  <c r="A84" i="14" a="1"/>
  <c r="A84" i="14" s="1"/>
  <c r="A85" i="13" a="1"/>
  <c r="A85" i="13" s="1"/>
  <c r="G84" i="14" l="1"/>
  <c r="C84" i="14"/>
  <c r="F84" i="14"/>
  <c r="B84" i="14"/>
  <c r="E84" i="14"/>
  <c r="H84" i="14"/>
  <c r="D84" i="14"/>
  <c r="A85" i="14" a="1"/>
  <c r="A85" i="14" s="1"/>
  <c r="A86" i="13" a="1"/>
  <c r="A86" i="13" s="1"/>
  <c r="F85" i="14" l="1"/>
  <c r="B85" i="14"/>
  <c r="E85" i="14"/>
  <c r="H85" i="14"/>
  <c r="D85" i="14"/>
  <c r="G85" i="14"/>
  <c r="C85" i="14"/>
  <c r="A86" i="14" a="1"/>
  <c r="A86" i="14" s="1"/>
  <c r="A87" i="13" a="1"/>
  <c r="A87" i="13" s="1"/>
  <c r="E86" i="14" l="1"/>
  <c r="H86" i="14"/>
  <c r="D86" i="14"/>
  <c r="G86" i="14"/>
  <c r="C86" i="14"/>
  <c r="F86" i="14"/>
  <c r="B86" i="14"/>
  <c r="A87" i="14" a="1"/>
  <c r="A87" i="14" s="1"/>
  <c r="A88" i="13" a="1"/>
  <c r="A88" i="13" s="1"/>
  <c r="H87" i="14" l="1"/>
  <c r="D87" i="14"/>
  <c r="G87" i="14"/>
  <c r="C87" i="14"/>
  <c r="F87" i="14"/>
  <c r="B87" i="14"/>
  <c r="E87" i="14"/>
  <c r="A88" i="14" a="1"/>
  <c r="A88" i="14" s="1"/>
  <c r="A89" i="13" a="1"/>
  <c r="A89" i="13" s="1"/>
  <c r="G88" i="14" l="1"/>
  <c r="C88" i="14"/>
  <c r="F88" i="14"/>
  <c r="B88" i="14"/>
  <c r="E88" i="14"/>
  <c r="H88" i="14"/>
  <c r="D88" i="14"/>
  <c r="A89" i="14" a="1"/>
  <c r="A89" i="14" s="1"/>
  <c r="A90" i="13" a="1"/>
  <c r="A90" i="13" s="1"/>
  <c r="F89" i="14" l="1"/>
  <c r="B89" i="14"/>
  <c r="E89" i="14"/>
  <c r="H89" i="14"/>
  <c r="D89" i="14"/>
  <c r="G89" i="14"/>
  <c r="C89" i="14"/>
  <c r="A90" i="14" a="1"/>
  <c r="A90" i="14" s="1"/>
  <c r="A91" i="13" a="1"/>
  <c r="A91" i="13" s="1"/>
  <c r="E90" i="14" l="1"/>
  <c r="H90" i="14"/>
  <c r="D90" i="14"/>
  <c r="G90" i="14"/>
  <c r="C90" i="14"/>
  <c r="F90" i="14"/>
  <c r="B90" i="14"/>
  <c r="A91" i="14" a="1"/>
  <c r="A91" i="14" s="1"/>
  <c r="A92" i="13" a="1"/>
  <c r="A92" i="13" s="1"/>
  <c r="H91" i="14" l="1"/>
  <c r="D91" i="14"/>
  <c r="G91" i="14"/>
  <c r="C91" i="14"/>
  <c r="F91" i="14"/>
  <c r="B91" i="14"/>
  <c r="E91" i="14"/>
  <c r="A92" i="14" a="1"/>
  <c r="A92" i="14" s="1"/>
  <c r="A93" i="13" a="1"/>
  <c r="A93" i="13" s="1"/>
  <c r="G92" i="14" l="1"/>
  <c r="C92" i="14"/>
  <c r="F92" i="14"/>
  <c r="B92" i="14"/>
  <c r="E92" i="14"/>
  <c r="H92" i="14"/>
  <c r="D92" i="14"/>
  <c r="A93" i="14" a="1"/>
  <c r="A93" i="14" s="1"/>
  <c r="A94" i="13" a="1"/>
  <c r="A94" i="13" s="1"/>
  <c r="F93" i="14" l="1"/>
  <c r="B93" i="14"/>
  <c r="E93" i="14"/>
  <c r="H93" i="14"/>
  <c r="D93" i="14"/>
  <c r="G93" i="14"/>
  <c r="C93" i="14"/>
  <c r="A94" i="14" a="1"/>
  <c r="A94" i="14" s="1"/>
  <c r="A95" i="13" a="1"/>
  <c r="A95" i="13" s="1"/>
  <c r="E94" i="14" l="1"/>
  <c r="H94" i="14"/>
  <c r="D94" i="14"/>
  <c r="G94" i="14"/>
  <c r="C94" i="14"/>
  <c r="F94" i="14"/>
  <c r="B94" i="14"/>
  <c r="A95" i="14" a="1"/>
  <c r="A95" i="14" s="1"/>
  <c r="A96" i="13" a="1"/>
  <c r="A96" i="13" s="1"/>
  <c r="H95" i="14" l="1"/>
  <c r="D95" i="14"/>
  <c r="G95" i="14"/>
  <c r="C95" i="14"/>
  <c r="F95" i="14"/>
  <c r="B95" i="14"/>
  <c r="E95" i="14"/>
  <c r="A96" i="14" a="1"/>
  <c r="A96" i="14" s="1"/>
  <c r="A97" i="13" a="1"/>
  <c r="A97" i="13" s="1"/>
  <c r="G96" i="14" l="1"/>
  <c r="C96" i="14"/>
  <c r="F96" i="14"/>
  <c r="B96" i="14"/>
  <c r="E96" i="14"/>
  <c r="H96" i="14"/>
  <c r="D96" i="14"/>
  <c r="A97" i="14" a="1"/>
  <c r="A97" i="14" s="1"/>
  <c r="A98" i="13" a="1"/>
  <c r="A98" i="13" s="1"/>
  <c r="F97" i="14" l="1"/>
  <c r="B97" i="14"/>
  <c r="E97" i="14"/>
  <c r="H97" i="14"/>
  <c r="D97" i="14"/>
  <c r="G97" i="14"/>
  <c r="C97" i="14"/>
  <c r="A98" i="14" a="1"/>
  <c r="A98" i="14" s="1"/>
  <c r="A99" i="13" a="1"/>
  <c r="A99" i="13" s="1"/>
  <c r="E98" i="14" l="1"/>
  <c r="H98" i="14"/>
  <c r="D98" i="14"/>
  <c r="G98" i="14"/>
  <c r="C98" i="14"/>
  <c r="F98" i="14"/>
  <c r="B98" i="14"/>
  <c r="A99" i="14" a="1"/>
  <c r="A99" i="14" s="1"/>
  <c r="A100" i="13" a="1"/>
  <c r="A100" i="13" s="1"/>
  <c r="H99" i="14" l="1"/>
  <c r="D99" i="14"/>
  <c r="G99" i="14"/>
  <c r="C99" i="14"/>
  <c r="F99" i="14"/>
  <c r="B99" i="14"/>
  <c r="E99" i="14"/>
  <c r="A100" i="14" a="1"/>
  <c r="A100" i="14" s="1"/>
  <c r="A101" i="13" a="1"/>
  <c r="A101" i="13" s="1"/>
  <c r="G100" i="14" l="1"/>
  <c r="C100" i="14"/>
  <c r="F100" i="14"/>
  <c r="B100" i="14"/>
  <c r="E100" i="14"/>
  <c r="H100" i="14"/>
  <c r="D100" i="14"/>
  <c r="A101" i="14" a="1"/>
  <c r="A101" i="14" s="1"/>
  <c r="A102" i="13" a="1"/>
  <c r="A102" i="13" s="1"/>
  <c r="F101" i="14" l="1"/>
  <c r="B101" i="14"/>
  <c r="E101" i="14"/>
  <c r="H101" i="14"/>
  <c r="D101" i="14"/>
  <c r="G101" i="14"/>
  <c r="C101" i="14"/>
  <c r="A102" i="14" a="1"/>
  <c r="A102" i="14" s="1"/>
  <c r="A103" i="13" a="1"/>
  <c r="A103" i="13" s="1"/>
  <c r="E102" i="14" l="1"/>
  <c r="H102" i="14"/>
  <c r="D102" i="14"/>
  <c r="G102" i="14"/>
  <c r="C102" i="14"/>
  <c r="F102" i="14"/>
  <c r="B102" i="14"/>
  <c r="A103" i="14" a="1"/>
  <c r="A103" i="14" s="1"/>
  <c r="A104" i="13" a="1"/>
  <c r="A104" i="13" s="1"/>
  <c r="H103" i="14" l="1"/>
  <c r="D103" i="14"/>
  <c r="G103" i="14"/>
  <c r="C103" i="14"/>
  <c r="F103" i="14"/>
  <c r="B103" i="14"/>
  <c r="E103" i="14"/>
  <c r="A104" i="14" a="1"/>
  <c r="A104" i="14" s="1"/>
  <c r="A105" i="13" a="1"/>
  <c r="A105" i="13" s="1"/>
  <c r="H104" i="14" l="1"/>
  <c r="D104" i="14"/>
  <c r="E104" i="14"/>
  <c r="C104" i="14"/>
  <c r="G104" i="14"/>
  <c r="B104" i="14"/>
  <c r="F104" i="14"/>
  <c r="A105" i="14" a="1"/>
  <c r="A105" i="14" s="1"/>
  <c r="A106" i="13" a="1"/>
  <c r="A106" i="13" s="1"/>
  <c r="G105" i="14" l="1"/>
  <c r="C105" i="14"/>
  <c r="F105" i="14"/>
  <c r="E105" i="14"/>
  <c r="D105" i="14"/>
  <c r="H105" i="14"/>
  <c r="B105" i="14"/>
  <c r="A106" i="14" a="1"/>
  <c r="A106" i="14" s="1"/>
  <c r="A107" i="13" a="1"/>
  <c r="A107" i="13" s="1"/>
  <c r="F106" i="14" l="1"/>
  <c r="B106" i="14"/>
  <c r="H106" i="14"/>
  <c r="C106" i="14"/>
  <c r="G106" i="14"/>
  <c r="E106" i="14"/>
  <c r="D106" i="14"/>
  <c r="A107" i="14" a="1"/>
  <c r="A107" i="14" s="1"/>
  <c r="A108" i="13" a="1"/>
  <c r="A108" i="13" s="1"/>
  <c r="H107" i="14" l="1"/>
  <c r="E107" i="14"/>
  <c r="D107" i="14"/>
  <c r="C107" i="14"/>
  <c r="G107" i="14"/>
  <c r="B107" i="14"/>
  <c r="F107" i="14"/>
  <c r="A108" i="14" a="1"/>
  <c r="A108" i="14" s="1"/>
  <c r="A109" i="13" a="1"/>
  <c r="A109" i="13" s="1"/>
  <c r="G108" i="14" l="1"/>
  <c r="C108" i="14"/>
  <c r="H108" i="14"/>
  <c r="D108" i="14"/>
  <c r="B108" i="14"/>
  <c r="F108" i="14"/>
  <c r="E108" i="14"/>
  <c r="A109" i="14" a="1"/>
  <c r="A109" i="14" s="1"/>
  <c r="A110" i="13" a="1"/>
  <c r="A110" i="13" s="1"/>
  <c r="F109" i="14" l="1"/>
  <c r="B109" i="14"/>
  <c r="H109" i="14"/>
  <c r="D109" i="14"/>
  <c r="G109" i="14"/>
  <c r="C109" i="14"/>
  <c r="E109" i="14"/>
  <c r="A110" i="14" a="1"/>
  <c r="A110" i="14" s="1"/>
  <c r="A111" i="13" a="1"/>
  <c r="A111" i="13" s="1"/>
  <c r="E110" i="14" l="1"/>
  <c r="H110" i="14"/>
  <c r="D110" i="14"/>
  <c r="G110" i="14"/>
  <c r="C110" i="14"/>
  <c r="F110" i="14"/>
  <c r="B110" i="14"/>
  <c r="A111" i="14" a="1"/>
  <c r="A111" i="14" s="1"/>
  <c r="A112" i="13" a="1"/>
  <c r="A112" i="13" s="1"/>
  <c r="H111" i="14" l="1"/>
  <c r="D111" i="14"/>
  <c r="G111" i="14"/>
  <c r="C111" i="14"/>
  <c r="F111" i="14"/>
  <c r="B111" i="14"/>
  <c r="E111" i="14"/>
  <c r="A112" i="14" a="1"/>
  <c r="A112" i="14" s="1"/>
  <c r="A113" i="13" a="1"/>
  <c r="A113" i="13" s="1"/>
  <c r="G112" i="14" l="1"/>
  <c r="C112" i="14"/>
  <c r="F112" i="14"/>
  <c r="B112" i="14"/>
  <c r="E112" i="14"/>
  <c r="H112" i="14"/>
  <c r="D112" i="14"/>
  <c r="A113" i="14" a="1"/>
  <c r="A113" i="14" s="1"/>
  <c r="A114" i="13" a="1"/>
  <c r="A114" i="13" s="1"/>
  <c r="F113" i="14" l="1"/>
  <c r="B113" i="14"/>
  <c r="E113" i="14"/>
  <c r="H113" i="14"/>
  <c r="D113" i="14"/>
  <c r="G113" i="14"/>
  <c r="C113" i="14"/>
  <c r="A114" i="14" a="1"/>
  <c r="A114" i="14" s="1"/>
  <c r="A115" i="13" a="1"/>
  <c r="A115" i="13" s="1"/>
  <c r="E114" i="14" l="1"/>
  <c r="H114" i="14"/>
  <c r="D114" i="14"/>
  <c r="G114" i="14"/>
  <c r="C114" i="14"/>
  <c r="F114" i="14"/>
  <c r="B114" i="14"/>
  <c r="A115" i="14" a="1"/>
  <c r="A115" i="14" s="1"/>
  <c r="A116" i="13" a="1"/>
  <c r="A116" i="13" s="1"/>
  <c r="H115" i="14" l="1"/>
  <c r="D115" i="14"/>
  <c r="G115" i="14"/>
  <c r="C115" i="14"/>
  <c r="F115" i="14"/>
  <c r="B115" i="14"/>
  <c r="E115" i="14"/>
  <c r="A116" i="14" a="1"/>
  <c r="A116" i="14" s="1"/>
  <c r="A117" i="13" a="1"/>
  <c r="A117" i="13" s="1"/>
  <c r="G116" i="14" l="1"/>
  <c r="C116" i="14"/>
  <c r="F116" i="14"/>
  <c r="B116" i="14"/>
  <c r="E116" i="14"/>
  <c r="H116" i="14"/>
  <c r="D116" i="14"/>
  <c r="A117" i="14" a="1"/>
  <c r="A117" i="14" s="1"/>
  <c r="A118" i="13" a="1"/>
  <c r="A118" i="13" s="1"/>
  <c r="F117" i="14" l="1"/>
  <c r="B117" i="14"/>
  <c r="E117" i="14"/>
  <c r="H117" i="14"/>
  <c r="D117" i="14"/>
  <c r="G117" i="14"/>
  <c r="C117" i="14"/>
  <c r="A118" i="14" a="1"/>
  <c r="A118" i="14" s="1"/>
  <c r="A119" i="13" a="1"/>
  <c r="A119" i="13" s="1"/>
  <c r="E118" i="14" l="1"/>
  <c r="H118" i="14"/>
  <c r="D118" i="14"/>
  <c r="G118" i="14"/>
  <c r="C118" i="14"/>
  <c r="F118" i="14"/>
  <c r="B118" i="14"/>
  <c r="A119" i="14" a="1"/>
  <c r="A119" i="14" s="1"/>
  <c r="A120" i="13" a="1"/>
  <c r="A120" i="13" s="1"/>
  <c r="H119" i="14" l="1"/>
  <c r="D119" i="14"/>
  <c r="G119" i="14"/>
  <c r="C119" i="14"/>
  <c r="F119" i="14"/>
  <c r="B119" i="14"/>
  <c r="E119" i="14"/>
  <c r="A120" i="14" a="1"/>
  <c r="A120" i="14" s="1"/>
  <c r="A121" i="13" a="1"/>
  <c r="A121" i="13" s="1"/>
  <c r="G120" i="14" l="1"/>
  <c r="C120" i="14"/>
  <c r="F120" i="14"/>
  <c r="B120" i="14"/>
  <c r="E120" i="14"/>
  <c r="H120" i="14"/>
  <c r="D120" i="14"/>
  <c r="A121" i="14" a="1"/>
  <c r="A121" i="14" s="1"/>
  <c r="A122" i="13" a="1"/>
  <c r="A122" i="13" s="1"/>
  <c r="F121" i="14" l="1"/>
  <c r="B121" i="14"/>
  <c r="E121" i="14"/>
  <c r="H121" i="14"/>
  <c r="D121" i="14"/>
  <c r="G121" i="14"/>
  <c r="C121" i="14"/>
  <c r="A122" i="14" a="1"/>
  <c r="A122" i="14" s="1"/>
  <c r="A123" i="13" a="1"/>
  <c r="A123" i="13" s="1"/>
  <c r="E122" i="14" l="1"/>
  <c r="H122" i="14"/>
  <c r="D122" i="14"/>
  <c r="G122" i="14"/>
  <c r="C122" i="14"/>
  <c r="F122" i="14"/>
  <c r="B122" i="14"/>
  <c r="A123" i="14" a="1"/>
  <c r="A123" i="14" s="1"/>
  <c r="A124" i="13" a="1"/>
  <c r="A124" i="13" s="1"/>
  <c r="H123" i="14" l="1"/>
  <c r="D123" i="14"/>
  <c r="G123" i="14"/>
  <c r="C123" i="14"/>
  <c r="F123" i="14"/>
  <c r="B123" i="14"/>
  <c r="E123" i="14"/>
  <c r="A124" i="14" a="1"/>
  <c r="A124" i="14" s="1"/>
  <c r="A125" i="13" a="1"/>
  <c r="A125" i="13" s="1"/>
  <c r="G124" i="14" l="1"/>
  <c r="C124" i="14"/>
  <c r="F124" i="14"/>
  <c r="B124" i="14"/>
  <c r="E124" i="14"/>
  <c r="H124" i="14"/>
  <c r="D124" i="14"/>
  <c r="A125" i="14" a="1"/>
  <c r="A125" i="14" s="1"/>
  <c r="A126" i="13" a="1"/>
  <c r="A126" i="13" s="1"/>
  <c r="F125" i="14" l="1"/>
  <c r="B125" i="14"/>
  <c r="E125" i="14"/>
  <c r="H125" i="14"/>
  <c r="D125" i="14"/>
  <c r="G125" i="14"/>
  <c r="C125" i="14"/>
  <c r="A126" i="14" a="1"/>
  <c r="A126" i="14" s="1"/>
  <c r="A127" i="13" a="1"/>
  <c r="A127" i="13" s="1"/>
  <c r="E126" i="14" l="1"/>
  <c r="H126" i="14"/>
  <c r="D126" i="14"/>
  <c r="G126" i="14"/>
  <c r="C126" i="14"/>
  <c r="F126" i="14"/>
  <c r="B126" i="14"/>
  <c r="A127" i="14" a="1"/>
  <c r="A127" i="14" s="1"/>
  <c r="A128" i="13" a="1"/>
  <c r="A128" i="13" s="1"/>
  <c r="H127" i="14" l="1"/>
  <c r="D127" i="14"/>
  <c r="G127" i="14"/>
  <c r="C127" i="14"/>
  <c r="F127" i="14"/>
  <c r="B127" i="14"/>
  <c r="E127" i="14"/>
  <c r="A128" i="14" a="1"/>
  <c r="A128" i="14" s="1"/>
  <c r="A129" i="13" a="1"/>
  <c r="A129" i="13" s="1"/>
  <c r="G128" i="14" l="1"/>
  <c r="C128" i="14"/>
  <c r="F128" i="14"/>
  <c r="B128" i="14"/>
  <c r="E128" i="14"/>
  <c r="H128" i="14"/>
  <c r="D128" i="14"/>
  <c r="A129" i="14" a="1"/>
  <c r="A129" i="14" s="1"/>
  <c r="A130" i="13" a="1"/>
  <c r="A130" i="13" s="1"/>
  <c r="F129" i="14" l="1"/>
  <c r="B129" i="14"/>
  <c r="E129" i="14"/>
  <c r="H129" i="14"/>
  <c r="D129" i="14"/>
  <c r="G129" i="14"/>
  <c r="C129" i="14"/>
  <c r="A130" i="14" a="1"/>
  <c r="A130" i="14" s="1"/>
  <c r="A131" i="13" a="1"/>
  <c r="A131" i="13" s="1"/>
  <c r="E130" i="14" l="1"/>
  <c r="H130" i="14"/>
  <c r="D130" i="14"/>
  <c r="G130" i="14"/>
  <c r="C130" i="14"/>
  <c r="F130" i="14"/>
  <c r="B130" i="14"/>
  <c r="A131" i="14" a="1"/>
  <c r="A131" i="14" s="1"/>
  <c r="A132" i="13" a="1"/>
  <c r="A132" i="13" s="1"/>
  <c r="H131" i="14" l="1"/>
  <c r="D131" i="14"/>
  <c r="G131" i="14"/>
  <c r="C131" i="14"/>
  <c r="F131" i="14"/>
  <c r="B131" i="14"/>
  <c r="E131" i="14"/>
  <c r="A132" i="14" a="1"/>
  <c r="A132" i="14" s="1"/>
  <c r="A133" i="13" a="1"/>
  <c r="A133" i="13" s="1"/>
  <c r="G132" i="14" l="1"/>
  <c r="C132" i="14"/>
  <c r="F132" i="14"/>
  <c r="B132" i="14"/>
  <c r="E132" i="14"/>
  <c r="H132" i="14"/>
  <c r="D132" i="14"/>
  <c r="A133" i="14" a="1"/>
  <c r="A133" i="14" s="1"/>
  <c r="A134" i="13" a="1"/>
  <c r="A134" i="13" s="1"/>
  <c r="F133" i="14" l="1"/>
  <c r="B133" i="14"/>
  <c r="E133" i="14"/>
  <c r="H133" i="14"/>
  <c r="D133" i="14"/>
  <c r="G133" i="14"/>
  <c r="C133" i="14"/>
  <c r="A134" i="14" a="1"/>
  <c r="A134" i="14" s="1"/>
  <c r="A135" i="13" a="1"/>
  <c r="A135" i="13" s="1"/>
  <c r="E134" i="14" l="1"/>
  <c r="H134" i="14"/>
  <c r="D134" i="14"/>
  <c r="G134" i="14"/>
  <c r="C134" i="14"/>
  <c r="F134" i="14"/>
  <c r="B134" i="14"/>
  <c r="A135" i="14" a="1"/>
  <c r="A135" i="14" s="1"/>
  <c r="A136" i="13" a="1"/>
  <c r="A136" i="13" s="1"/>
  <c r="H135" i="14" l="1"/>
  <c r="D135" i="14"/>
  <c r="G135" i="14"/>
  <c r="C135" i="14"/>
  <c r="F135" i="14"/>
  <c r="B135" i="14"/>
  <c r="E135" i="14"/>
  <c r="A136" i="14" a="1"/>
  <c r="A136" i="14" s="1"/>
  <c r="A137" i="13" a="1"/>
  <c r="A137" i="13" s="1"/>
  <c r="G136" i="14" l="1"/>
  <c r="C136" i="14"/>
  <c r="F136" i="14"/>
  <c r="B136" i="14"/>
  <c r="E136" i="14"/>
  <c r="H136" i="14"/>
  <c r="D136" i="14"/>
  <c r="A137" i="14" a="1"/>
  <c r="A137" i="14" s="1"/>
  <c r="A138" i="13" a="1"/>
  <c r="A138" i="13" s="1"/>
  <c r="F137" i="14" l="1"/>
  <c r="B137" i="14"/>
  <c r="E137" i="14"/>
  <c r="H137" i="14"/>
  <c r="D137" i="14"/>
  <c r="G137" i="14"/>
  <c r="C137" i="14"/>
  <c r="A138" i="14" a="1"/>
  <c r="A138" i="14" s="1"/>
  <c r="A139" i="13" a="1"/>
  <c r="A139" i="13" s="1"/>
  <c r="E138" i="14" l="1"/>
  <c r="H138" i="14"/>
  <c r="D138" i="14"/>
  <c r="G138" i="14"/>
  <c r="C138" i="14"/>
  <c r="F138" i="14"/>
  <c r="B138" i="14"/>
  <c r="A139" i="14" a="1"/>
  <c r="A139" i="14" s="1"/>
  <c r="A140" i="13" a="1"/>
  <c r="A140" i="13" s="1"/>
  <c r="H139" i="14" l="1"/>
  <c r="D139" i="14"/>
  <c r="G139" i="14"/>
  <c r="C139" i="14"/>
  <c r="F139" i="14"/>
  <c r="B139" i="14"/>
  <c r="E139" i="14"/>
  <c r="A140" i="14" a="1"/>
  <c r="A140" i="14" s="1"/>
  <c r="A141" i="13" a="1"/>
  <c r="A141" i="13" s="1"/>
  <c r="G140" i="14" l="1"/>
  <c r="C140" i="14"/>
  <c r="F140" i="14"/>
  <c r="B140" i="14"/>
  <c r="E140" i="14"/>
  <c r="H140" i="14"/>
  <c r="D140" i="14"/>
  <c r="A141" i="14" a="1"/>
  <c r="A141" i="14" s="1"/>
  <c r="A142" i="13" a="1"/>
  <c r="A142" i="13" s="1"/>
  <c r="F141" i="14" l="1"/>
  <c r="B141" i="14"/>
  <c r="E141" i="14"/>
  <c r="H141" i="14"/>
  <c r="D141" i="14"/>
  <c r="G141" i="14"/>
  <c r="C141" i="14"/>
  <c r="A142" i="14" a="1"/>
  <c r="A142" i="14" s="1"/>
  <c r="A143" i="13" a="1"/>
  <c r="A143" i="13" s="1"/>
  <c r="E142" i="14" l="1"/>
  <c r="H142" i="14"/>
  <c r="D142" i="14"/>
  <c r="G142" i="14"/>
  <c r="C142" i="14"/>
  <c r="F142" i="14"/>
  <c r="B142" i="14"/>
  <c r="A143" i="14" a="1"/>
  <c r="A143" i="14" s="1"/>
  <c r="A144" i="13" a="1"/>
  <c r="A144" i="13" s="1"/>
  <c r="H143" i="14" l="1"/>
  <c r="D143" i="14"/>
  <c r="G143" i="14"/>
  <c r="C143" i="14"/>
  <c r="F143" i="14"/>
  <c r="B143" i="14"/>
  <c r="E143" i="14"/>
  <c r="A144" i="14" a="1"/>
  <c r="A144" i="14" s="1"/>
  <c r="A145" i="13" a="1"/>
  <c r="A145" i="13" s="1"/>
  <c r="H144" i="14" l="1"/>
  <c r="D144" i="14"/>
  <c r="E144" i="14"/>
  <c r="C144" i="14"/>
  <c r="G144" i="14"/>
  <c r="B144" i="14"/>
  <c r="F144" i="14"/>
  <c r="A145" i="14" a="1"/>
  <c r="A145" i="14" s="1"/>
  <c r="A146" i="13" a="1"/>
  <c r="A146" i="13" s="1"/>
  <c r="H145" i="14" l="1"/>
  <c r="D145" i="14"/>
  <c r="G145" i="14"/>
  <c r="C145" i="14"/>
  <c r="B145" i="14"/>
  <c r="F145" i="14"/>
  <c r="E145" i="14"/>
  <c r="A146" i="14" a="1"/>
  <c r="A146" i="14" s="1"/>
  <c r="A147" i="13" a="1"/>
  <c r="A147" i="13" s="1"/>
  <c r="H146" i="14" l="1"/>
  <c r="D146" i="14"/>
  <c r="G146" i="14"/>
  <c r="C146" i="14"/>
  <c r="F146" i="14"/>
  <c r="B146" i="14"/>
  <c r="E146" i="14"/>
  <c r="A147" i="14" a="1"/>
  <c r="A147" i="14" s="1"/>
  <c r="A148" i="13" a="1"/>
  <c r="A148" i="13" s="1"/>
  <c r="H147" i="14" l="1"/>
  <c r="D147" i="14"/>
  <c r="G147" i="14"/>
  <c r="C147" i="14"/>
  <c r="F147" i="14"/>
  <c r="B147" i="14"/>
  <c r="E147" i="14"/>
  <c r="A148" i="14" a="1"/>
  <c r="A148" i="14" s="1"/>
  <c r="A149" i="13" a="1"/>
  <c r="A149" i="13" s="1"/>
  <c r="G148" i="14" l="1"/>
  <c r="C148" i="14"/>
  <c r="F148" i="14"/>
  <c r="B148" i="14"/>
  <c r="E148" i="14"/>
  <c r="H148" i="14"/>
  <c r="D148" i="14"/>
  <c r="A149" i="14" a="1"/>
  <c r="A149" i="14" s="1"/>
  <c r="A150" i="13" a="1"/>
  <c r="A150" i="13" s="1"/>
  <c r="F149" i="14" l="1"/>
  <c r="B149" i="14"/>
  <c r="E149" i="14"/>
  <c r="H149" i="14"/>
  <c r="D149" i="14"/>
  <c r="G149" i="14"/>
  <c r="C149" i="14"/>
  <c r="A150" i="14" a="1"/>
  <c r="A150" i="14" s="1"/>
  <c r="A151" i="13" a="1"/>
  <c r="A151" i="13" s="1"/>
  <c r="E150" i="14" l="1"/>
  <c r="H150" i="14"/>
  <c r="D150" i="14"/>
  <c r="G150" i="14"/>
  <c r="C150" i="14"/>
  <c r="F150" i="14"/>
  <c r="B150" i="14"/>
  <c r="A151" i="14" a="1"/>
  <c r="A151" i="14" s="1"/>
  <c r="A152" i="13" a="1"/>
  <c r="A152" i="13" s="1"/>
  <c r="H151" i="14" l="1"/>
  <c r="D151" i="14"/>
  <c r="G151" i="14"/>
  <c r="C151" i="14"/>
  <c r="F151" i="14"/>
  <c r="B151" i="14"/>
  <c r="E151" i="14"/>
  <c r="A152" i="14" a="1"/>
  <c r="A152" i="14" s="1"/>
  <c r="A153" i="13" a="1"/>
  <c r="A153" i="13" s="1"/>
  <c r="G152" i="14" l="1"/>
  <c r="C152" i="14"/>
  <c r="F152" i="14"/>
  <c r="B152" i="14"/>
  <c r="E152" i="14"/>
  <c r="H152" i="14"/>
  <c r="D152" i="14"/>
  <c r="A153" i="14" a="1"/>
  <c r="A153" i="14" s="1"/>
  <c r="A154" i="13" a="1"/>
  <c r="A154" i="13" s="1"/>
  <c r="F153" i="14" l="1"/>
  <c r="B153" i="14"/>
  <c r="E153" i="14"/>
  <c r="H153" i="14"/>
  <c r="D153" i="14"/>
  <c r="G153" i="14"/>
  <c r="C153" i="14"/>
  <c r="A154" i="14" a="1"/>
  <c r="A154" i="14" s="1"/>
  <c r="A155" i="13" a="1"/>
  <c r="A155" i="13" s="1"/>
  <c r="E154" i="14" l="1"/>
  <c r="H154" i="14"/>
  <c r="D154" i="14"/>
  <c r="G154" i="14"/>
  <c r="C154" i="14"/>
  <c r="F154" i="14"/>
  <c r="B154" i="14"/>
  <c r="A155" i="14" a="1"/>
  <c r="A155" i="14" s="1"/>
  <c r="A156" i="13" a="1"/>
  <c r="A156" i="13" s="1"/>
  <c r="H155" i="14" l="1"/>
  <c r="D155" i="14"/>
  <c r="G155" i="14"/>
  <c r="C155" i="14"/>
  <c r="F155" i="14"/>
  <c r="B155" i="14"/>
  <c r="E155" i="14"/>
  <c r="A156" i="14" a="1"/>
  <c r="A156" i="14" s="1"/>
  <c r="A157" i="13" a="1"/>
  <c r="A157" i="13" s="1"/>
  <c r="G156" i="14" l="1"/>
  <c r="C156" i="14"/>
  <c r="F156" i="14"/>
  <c r="B156" i="14"/>
  <c r="E156" i="14"/>
  <c r="H156" i="14"/>
  <c r="D156" i="14"/>
  <c r="A157" i="14" a="1"/>
  <c r="A157" i="14" s="1"/>
  <c r="A158" i="13" a="1"/>
  <c r="A158" i="13" s="1"/>
  <c r="F157" i="14" l="1"/>
  <c r="B157" i="14"/>
  <c r="E157" i="14"/>
  <c r="H157" i="14"/>
  <c r="D157" i="14"/>
  <c r="G157" i="14"/>
  <c r="C157" i="14"/>
  <c r="A158" i="14" a="1"/>
  <c r="A158" i="14" s="1"/>
  <c r="A159" i="13" a="1"/>
  <c r="A159" i="13" s="1"/>
  <c r="E158" i="14" l="1"/>
  <c r="H158" i="14"/>
  <c r="D158" i="14"/>
  <c r="G158" i="14"/>
  <c r="C158" i="14"/>
  <c r="F158" i="14"/>
  <c r="B158" i="14"/>
  <c r="A159" i="14" a="1"/>
  <c r="A159" i="14" s="1"/>
  <c r="A160" i="13" a="1"/>
  <c r="A160" i="13" s="1"/>
  <c r="H159" i="14" l="1"/>
  <c r="D159" i="14"/>
  <c r="G159" i="14"/>
  <c r="C159" i="14"/>
  <c r="F159" i="14"/>
  <c r="B159" i="14"/>
  <c r="E159" i="14"/>
  <c r="A160" i="14" a="1"/>
  <c r="A160" i="14" s="1"/>
  <c r="A161" i="13" a="1"/>
  <c r="A161" i="13" s="1"/>
  <c r="G160" i="14" l="1"/>
  <c r="C160" i="14"/>
  <c r="F160" i="14"/>
  <c r="B160" i="14"/>
  <c r="E160" i="14"/>
  <c r="H160" i="14"/>
  <c r="D160" i="14"/>
  <c r="A161" i="14" a="1"/>
  <c r="A161" i="14" s="1"/>
  <c r="A162" i="13" a="1"/>
  <c r="A162" i="13" s="1"/>
  <c r="F161" i="14" l="1"/>
  <c r="B161" i="14"/>
  <c r="E161" i="14"/>
  <c r="H161" i="14"/>
  <c r="D161" i="14"/>
  <c r="G161" i="14"/>
  <c r="C161" i="14"/>
  <c r="A162" i="14" a="1"/>
  <c r="A162" i="14" s="1"/>
  <c r="A163" i="13" a="1"/>
  <c r="A163" i="13" s="1"/>
  <c r="E162" i="14" l="1"/>
  <c r="H162" i="14"/>
  <c r="D162" i="14"/>
  <c r="G162" i="14"/>
  <c r="C162" i="14"/>
  <c r="F162" i="14"/>
  <c r="B162" i="14"/>
  <c r="A163" i="14" a="1"/>
  <c r="A163" i="14" s="1"/>
  <c r="A164" i="13" a="1"/>
  <c r="A164" i="13" s="1"/>
  <c r="H163" i="14" l="1"/>
  <c r="D163" i="14"/>
  <c r="G163" i="14"/>
  <c r="C163" i="14"/>
  <c r="F163" i="14"/>
  <c r="B163" i="14"/>
  <c r="E163" i="14"/>
  <c r="A164" i="14" a="1"/>
  <c r="A164" i="14" s="1"/>
  <c r="A165" i="13" a="1"/>
  <c r="A165" i="13" s="1"/>
  <c r="G164" i="14" l="1"/>
  <c r="C164" i="14"/>
  <c r="F164" i="14"/>
  <c r="B164" i="14"/>
  <c r="E164" i="14"/>
  <c r="H164" i="14"/>
  <c r="D164" i="14"/>
  <c r="A165" i="14" a="1"/>
  <c r="A165" i="14" s="1"/>
  <c r="A166" i="13" a="1"/>
  <c r="A166" i="13" s="1"/>
  <c r="F165" i="14" l="1"/>
  <c r="B165" i="14"/>
  <c r="E165" i="14"/>
  <c r="H165" i="14"/>
  <c r="D165" i="14"/>
  <c r="G165" i="14"/>
  <c r="C165" i="14"/>
  <c r="A166" i="14" a="1"/>
  <c r="A166" i="14" s="1"/>
  <c r="A167" i="13" a="1"/>
  <c r="A167" i="13" s="1"/>
  <c r="E166" i="14" l="1"/>
  <c r="H166" i="14"/>
  <c r="D166" i="14"/>
  <c r="G166" i="14"/>
  <c r="C166" i="14"/>
  <c r="F166" i="14"/>
  <c r="B166" i="14"/>
  <c r="A167" i="14" a="1"/>
  <c r="A167" i="14" s="1"/>
  <c r="A168" i="13" a="1"/>
  <c r="A168" i="13" s="1"/>
  <c r="H167" i="14" l="1"/>
  <c r="D167" i="14"/>
  <c r="G167" i="14"/>
  <c r="C167" i="14"/>
  <c r="F167" i="14"/>
  <c r="B167" i="14"/>
  <c r="E167" i="14"/>
  <c r="A168" i="14" a="1"/>
  <c r="A168" i="14" s="1"/>
  <c r="A169" i="13" a="1"/>
  <c r="A169" i="13" s="1"/>
  <c r="G168" i="14" l="1"/>
  <c r="C168" i="14"/>
  <c r="F168" i="14"/>
  <c r="B168" i="14"/>
  <c r="E168" i="14"/>
  <c r="H168" i="14"/>
  <c r="D168" i="14"/>
  <c r="A169" i="14" a="1"/>
  <c r="A169" i="14" s="1"/>
  <c r="A170" i="13" a="1"/>
  <c r="A170" i="13" s="1"/>
  <c r="F169" i="14" l="1"/>
  <c r="B169" i="14"/>
  <c r="E169" i="14"/>
  <c r="H169" i="14"/>
  <c r="D169" i="14"/>
  <c r="G169" i="14"/>
  <c r="C169" i="14"/>
  <c r="A170" i="14" a="1"/>
  <c r="A170" i="14" s="1"/>
  <c r="A171" i="13" a="1"/>
  <c r="A171" i="13" s="1"/>
  <c r="E170" i="14" l="1"/>
  <c r="H170" i="14"/>
  <c r="D170" i="14"/>
  <c r="G170" i="14"/>
  <c r="C170" i="14"/>
  <c r="F170" i="14"/>
  <c r="B170" i="14"/>
  <c r="A171" i="14" a="1"/>
  <c r="A171" i="14" s="1"/>
  <c r="A172" i="13" a="1"/>
  <c r="A172" i="13" s="1"/>
  <c r="H171" i="14" l="1"/>
  <c r="D171" i="14"/>
  <c r="G171" i="14"/>
  <c r="C171" i="14"/>
  <c r="F171" i="14"/>
  <c r="B171" i="14"/>
  <c r="E171" i="14"/>
  <c r="A172" i="14" a="1"/>
  <c r="A172" i="14" s="1"/>
  <c r="A173" i="13" a="1"/>
  <c r="A173" i="13" s="1"/>
  <c r="G172" i="14" l="1"/>
  <c r="C172" i="14"/>
  <c r="F172" i="14"/>
  <c r="B172" i="14"/>
  <c r="E172" i="14"/>
  <c r="H172" i="14"/>
  <c r="D172" i="14"/>
  <c r="A173" i="14" a="1"/>
  <c r="A173" i="14" s="1"/>
  <c r="A174" i="13" a="1"/>
  <c r="A174" i="13" s="1"/>
  <c r="F173" i="14" l="1"/>
  <c r="B173" i="14"/>
  <c r="E173" i="14"/>
  <c r="H173" i="14"/>
  <c r="D173" i="14"/>
  <c r="G173" i="14"/>
  <c r="C173" i="14"/>
  <c r="A174" i="14" a="1"/>
  <c r="A174" i="14" s="1"/>
  <c r="A175" i="13" a="1"/>
  <c r="A175" i="13" s="1"/>
  <c r="E174" i="14" l="1"/>
  <c r="H174" i="14"/>
  <c r="D174" i="14"/>
  <c r="G174" i="14"/>
  <c r="C174" i="14"/>
  <c r="F174" i="14"/>
  <c r="B174" i="14"/>
  <c r="A175" i="14" a="1"/>
  <c r="A175" i="14" s="1"/>
  <c r="A176" i="13" a="1"/>
  <c r="A176" i="13" s="1"/>
  <c r="H175" i="14" l="1"/>
  <c r="D175" i="14"/>
  <c r="G175" i="14"/>
  <c r="C175" i="14"/>
  <c r="F175" i="14"/>
  <c r="B175" i="14"/>
  <c r="E175" i="14"/>
  <c r="A176" i="14" a="1"/>
  <c r="A176" i="14" s="1"/>
  <c r="A177" i="13" a="1"/>
  <c r="A177" i="13" s="1"/>
  <c r="G176" i="14" l="1"/>
  <c r="C176" i="14"/>
  <c r="F176" i="14"/>
  <c r="B176" i="14"/>
  <c r="E176" i="14"/>
  <c r="H176" i="14"/>
  <c r="D176" i="14"/>
  <c r="A177" i="14" a="1"/>
  <c r="A177" i="14" s="1"/>
  <c r="A178" i="13" a="1"/>
  <c r="A178" i="13" s="1"/>
  <c r="F177" i="14" l="1"/>
  <c r="B177" i="14"/>
  <c r="E177" i="14"/>
  <c r="H177" i="14"/>
  <c r="D177" i="14"/>
  <c r="G177" i="14"/>
  <c r="C177" i="14"/>
  <c r="A178" i="14" a="1"/>
  <c r="A178" i="14" s="1"/>
  <c r="A179" i="13" a="1"/>
  <c r="A179" i="13" s="1"/>
  <c r="E178" i="14" l="1"/>
  <c r="H178" i="14"/>
  <c r="D178" i="14"/>
  <c r="G178" i="14"/>
  <c r="C178" i="14"/>
  <c r="F178" i="14"/>
  <c r="B178" i="14"/>
  <c r="A179" i="14" a="1"/>
  <c r="A179" i="14" s="1"/>
  <c r="A180" i="13" a="1"/>
  <c r="A180" i="13" s="1"/>
  <c r="H179" i="14" l="1"/>
  <c r="D179" i="14"/>
  <c r="G179" i="14"/>
  <c r="C179" i="14"/>
  <c r="F179" i="14"/>
  <c r="B179" i="14"/>
  <c r="E179" i="14"/>
  <c r="A180" i="14" a="1"/>
  <c r="A180" i="14" s="1"/>
  <c r="A181" i="13" a="1"/>
  <c r="A181" i="13" s="1"/>
  <c r="G180" i="14" l="1"/>
  <c r="C180" i="14"/>
  <c r="F180" i="14"/>
  <c r="B180" i="14"/>
  <c r="E180" i="14"/>
  <c r="H180" i="14"/>
  <c r="D180" i="14"/>
  <c r="A181" i="14" a="1"/>
  <c r="A181" i="14" s="1"/>
  <c r="A182" i="13" a="1"/>
  <c r="A182" i="13" s="1"/>
  <c r="H181" i="14" l="1"/>
  <c r="F181" i="14"/>
  <c r="B181" i="14"/>
  <c r="E181" i="14"/>
  <c r="D181" i="14"/>
  <c r="G181" i="14"/>
  <c r="C181" i="14"/>
  <c r="A182" i="14" a="1"/>
  <c r="A182" i="14" s="1"/>
  <c r="A183" i="13" a="1"/>
  <c r="A183" i="13" s="1"/>
  <c r="H182" i="14" l="1"/>
  <c r="D182" i="14"/>
  <c r="G182" i="14"/>
  <c r="C182" i="14"/>
  <c r="E182" i="14"/>
  <c r="B182" i="14"/>
  <c r="F182" i="14"/>
  <c r="A183" i="14" a="1"/>
  <c r="A183" i="14" s="1"/>
  <c r="A184" i="13" a="1"/>
  <c r="A184" i="13" s="1"/>
  <c r="H183" i="14" l="1"/>
  <c r="D183" i="14"/>
  <c r="G183" i="14"/>
  <c r="C183" i="14"/>
  <c r="F183" i="14"/>
  <c r="B183" i="14"/>
  <c r="E183" i="14"/>
  <c r="A184" i="14" a="1"/>
  <c r="A184" i="14" s="1"/>
  <c r="A185" i="13" a="1"/>
  <c r="A185" i="13" s="1"/>
  <c r="G184" i="14" l="1"/>
  <c r="C184" i="14"/>
  <c r="F184" i="14"/>
  <c r="B184" i="14"/>
  <c r="E184" i="14"/>
  <c r="H184" i="14"/>
  <c r="D184" i="14"/>
  <c r="A185" i="14" a="1"/>
  <c r="A185" i="14" s="1"/>
  <c r="A186" i="13" a="1"/>
  <c r="A186" i="13" s="1"/>
  <c r="F185" i="14" l="1"/>
  <c r="B185" i="14"/>
  <c r="E185" i="14"/>
  <c r="H185" i="14"/>
  <c r="D185" i="14"/>
  <c r="G185" i="14"/>
  <c r="C185" i="14"/>
  <c r="A186" i="14" a="1"/>
  <c r="A186" i="14" s="1"/>
  <c r="A187" i="13" a="1"/>
  <c r="A187" i="13" s="1"/>
  <c r="E186" i="14" l="1"/>
  <c r="H186" i="14"/>
  <c r="D186" i="14"/>
  <c r="G186" i="14"/>
  <c r="C186" i="14"/>
  <c r="F186" i="14"/>
  <c r="B186" i="14"/>
  <c r="A187" i="14" a="1"/>
  <c r="A187" i="14" s="1"/>
  <c r="A188" i="13" a="1"/>
  <c r="A188" i="13" s="1"/>
  <c r="H187" i="14" l="1"/>
  <c r="D187" i="14"/>
  <c r="G187" i="14"/>
  <c r="C187" i="14"/>
  <c r="F187" i="14"/>
  <c r="B187" i="14"/>
  <c r="E187" i="14"/>
  <c r="A188" i="14" a="1"/>
  <c r="A188" i="14" s="1"/>
  <c r="A189" i="13" a="1"/>
  <c r="A189" i="13" s="1"/>
  <c r="H188" i="14" l="1"/>
  <c r="D188" i="14"/>
  <c r="G188" i="14"/>
  <c r="C188" i="14"/>
  <c r="F188" i="14"/>
  <c r="B188" i="14"/>
  <c r="E188" i="14"/>
  <c r="A189" i="14" a="1"/>
  <c r="A189" i="14" s="1"/>
  <c r="A190" i="13" a="1"/>
  <c r="A190" i="13" s="1"/>
  <c r="G189" i="14" l="1"/>
  <c r="C189" i="14"/>
  <c r="F189" i="14"/>
  <c r="B189" i="14"/>
  <c r="E189" i="14"/>
  <c r="H189" i="14"/>
  <c r="D189" i="14"/>
  <c r="A190" i="14" a="1"/>
  <c r="A190" i="14" s="1"/>
  <c r="A191" i="13" a="1"/>
  <c r="A191" i="13" s="1"/>
  <c r="F190" i="14" l="1"/>
  <c r="B190" i="14"/>
  <c r="E190" i="14"/>
  <c r="H190" i="14"/>
  <c r="D190" i="14"/>
  <c r="G190" i="14"/>
  <c r="C190" i="14"/>
  <c r="A191" i="14" a="1"/>
  <c r="A191" i="14" s="1"/>
  <c r="C191" i="13"/>
  <c r="B191" i="13"/>
  <c r="D191" i="13"/>
  <c r="A192" i="13" a="1"/>
  <c r="A192" i="13" s="1"/>
  <c r="E191" i="14" l="1"/>
  <c r="H191" i="14"/>
  <c r="D191" i="14"/>
  <c r="G191" i="14"/>
  <c r="C191" i="14"/>
  <c r="F191" i="14"/>
  <c r="B191" i="14"/>
  <c r="A192" i="14" a="1"/>
  <c r="A192" i="14" s="1"/>
  <c r="B192" i="13"/>
  <c r="D192" i="13"/>
  <c r="C192" i="13"/>
  <c r="A193" i="13" a="1"/>
  <c r="A193" i="13" s="1"/>
  <c r="H192" i="14" l="1"/>
  <c r="D192" i="14"/>
  <c r="G192" i="14"/>
  <c r="C192" i="14"/>
  <c r="F192" i="14"/>
  <c r="B192" i="14"/>
  <c r="E192" i="14"/>
  <c r="A193" i="14" a="1"/>
  <c r="A193" i="14" s="1"/>
  <c r="D193" i="13"/>
  <c r="C193" i="13"/>
  <c r="B193" i="13"/>
  <c r="A194" i="13" a="1"/>
  <c r="A194" i="13" s="1"/>
  <c r="G193" i="14" l="1"/>
  <c r="C193" i="14"/>
  <c r="F193" i="14"/>
  <c r="B193" i="14"/>
  <c r="E193" i="14"/>
  <c r="H193" i="14"/>
  <c r="D193" i="14"/>
  <c r="A194" i="14" a="1"/>
  <c r="A194" i="14" s="1"/>
  <c r="D194" i="13"/>
  <c r="C194" i="13"/>
  <c r="B194" i="13"/>
  <c r="A195" i="13" a="1"/>
  <c r="A195" i="13" s="1"/>
  <c r="F194" i="14" l="1"/>
  <c r="B194" i="14"/>
  <c r="E194" i="14"/>
  <c r="H194" i="14"/>
  <c r="D194" i="14"/>
  <c r="G194" i="14"/>
  <c r="C194" i="14"/>
  <c r="A195" i="14" a="1"/>
  <c r="A195" i="14" s="1"/>
  <c r="C195" i="13"/>
  <c r="B195" i="13"/>
  <c r="D195" i="13"/>
  <c r="A196" i="13" a="1"/>
  <c r="A196" i="13" s="1"/>
  <c r="E195" i="14" l="1"/>
  <c r="H195" i="14"/>
  <c r="D195" i="14"/>
  <c r="G195" i="14"/>
  <c r="C195" i="14"/>
  <c r="F195" i="14"/>
  <c r="B195" i="14"/>
  <c r="A196" i="14" a="1"/>
  <c r="A196" i="14" s="1"/>
  <c r="B196" i="13"/>
  <c r="D196" i="13"/>
  <c r="C196" i="13"/>
  <c r="A197" i="13" a="1"/>
  <c r="A197" i="13" s="1"/>
  <c r="H196" i="14" l="1"/>
  <c r="D196" i="14"/>
  <c r="G196" i="14"/>
  <c r="C196" i="14"/>
  <c r="F196" i="14"/>
  <c r="B196" i="14"/>
  <c r="E196" i="14"/>
  <c r="A197" i="14" a="1"/>
  <c r="A197" i="14" s="1"/>
  <c r="D197" i="13"/>
  <c r="C197" i="13"/>
  <c r="B197" i="13"/>
  <c r="A198" i="13" a="1"/>
  <c r="A198" i="13" s="1"/>
  <c r="G197" i="14" l="1"/>
  <c r="C197" i="14"/>
  <c r="F197" i="14"/>
  <c r="B197" i="14"/>
  <c r="E197" i="14"/>
  <c r="H197" i="14"/>
  <c r="D197" i="14"/>
  <c r="A198" i="14" a="1"/>
  <c r="A198" i="14" s="1"/>
  <c r="D198" i="13"/>
  <c r="C198" i="13"/>
  <c r="B198" i="13"/>
  <c r="A199" i="13" a="1"/>
  <c r="A199" i="13" s="1"/>
  <c r="F198" i="14" l="1"/>
  <c r="B198" i="14"/>
  <c r="E198" i="14"/>
  <c r="H198" i="14"/>
  <c r="D198" i="14"/>
  <c r="G198" i="14"/>
  <c r="C198" i="14"/>
  <c r="A199" i="14" a="1"/>
  <c r="A199" i="14" s="1"/>
  <c r="C199" i="13"/>
  <c r="B199" i="13"/>
  <c r="D199" i="13"/>
  <c r="A200" i="13" a="1"/>
  <c r="A200" i="13" s="1"/>
  <c r="E199" i="14" l="1"/>
  <c r="H199" i="14"/>
  <c r="D199" i="14"/>
  <c r="G199" i="14"/>
  <c r="C199" i="14"/>
  <c r="F199" i="14"/>
  <c r="B199" i="14"/>
  <c r="A200" i="14" a="1"/>
  <c r="A200" i="14" s="1"/>
  <c r="B200" i="13"/>
  <c r="D200" i="13"/>
  <c r="C200" i="13"/>
  <c r="A201" i="13" a="1"/>
  <c r="A201" i="13" s="1"/>
  <c r="H200" i="14" l="1"/>
  <c r="D200" i="14"/>
  <c r="G200" i="14"/>
  <c r="C200" i="14"/>
  <c r="F200" i="14"/>
  <c r="B200" i="14"/>
  <c r="E200" i="14"/>
  <c r="A201" i="14" a="1"/>
  <c r="A201" i="14" s="1"/>
  <c r="D201" i="13"/>
  <c r="C201" i="13"/>
  <c r="B201" i="13"/>
  <c r="A202" i="13" a="1"/>
  <c r="A202" i="13" s="1"/>
  <c r="G201" i="14" l="1"/>
  <c r="C201" i="14"/>
  <c r="F201" i="14"/>
  <c r="B201" i="14"/>
  <c r="E201" i="14"/>
  <c r="H201" i="14"/>
  <c r="D201" i="14"/>
  <c r="A202" i="14" a="1"/>
  <c r="A202" i="14" s="1"/>
  <c r="D202" i="13"/>
  <c r="C202" i="13"/>
  <c r="B202" i="13"/>
  <c r="A203" i="13" a="1"/>
  <c r="A203" i="13" s="1"/>
  <c r="F202" i="14" l="1"/>
  <c r="B202" i="14"/>
  <c r="E202" i="14"/>
  <c r="H202" i="14"/>
  <c r="D202" i="14"/>
  <c r="G202" i="14"/>
  <c r="C202" i="14"/>
  <c r="A203" i="14" a="1"/>
  <c r="A203" i="14" s="1"/>
  <c r="C203" i="13"/>
  <c r="B203" i="13"/>
  <c r="D203" i="13"/>
  <c r="A204" i="13" a="1"/>
  <c r="A204" i="13" s="1"/>
  <c r="E203" i="14" l="1"/>
  <c r="H203" i="14"/>
  <c r="D203" i="14"/>
  <c r="G203" i="14"/>
  <c r="C203" i="14"/>
  <c r="F203" i="14"/>
  <c r="B203" i="14"/>
  <c r="A204" i="14" a="1"/>
  <c r="A204" i="14" s="1"/>
  <c r="B204" i="13"/>
  <c r="D204" i="13"/>
  <c r="C204" i="13"/>
  <c r="A205" i="13" a="1"/>
  <c r="A205" i="13" s="1"/>
  <c r="H204" i="14" l="1"/>
  <c r="D204" i="14"/>
  <c r="G204" i="14"/>
  <c r="C204" i="14"/>
  <c r="F204" i="14"/>
  <c r="B204" i="14"/>
  <c r="E204" i="14"/>
  <c r="A205" i="14" a="1"/>
  <c r="A205" i="14" s="1"/>
  <c r="D205" i="13"/>
  <c r="C205" i="13"/>
  <c r="B205" i="13"/>
  <c r="A206" i="13" a="1"/>
  <c r="A206" i="13" s="1"/>
  <c r="G205" i="14" l="1"/>
  <c r="C205" i="14"/>
  <c r="F205" i="14"/>
  <c r="B205" i="14"/>
  <c r="E205" i="14"/>
  <c r="H205" i="14"/>
  <c r="D205" i="14"/>
  <c r="A206" i="14" a="1"/>
  <c r="A206" i="14" s="1"/>
  <c r="D206" i="13"/>
  <c r="C206" i="13"/>
  <c r="B206" i="13"/>
  <c r="A207" i="13" a="1"/>
  <c r="A207" i="13" s="1"/>
  <c r="F206" i="14" l="1"/>
  <c r="B206" i="14"/>
  <c r="E206" i="14"/>
  <c r="H206" i="14"/>
  <c r="D206" i="14"/>
  <c r="G206" i="14"/>
  <c r="C206" i="14"/>
  <c r="A207" i="14" a="1"/>
  <c r="A207" i="14" s="1"/>
  <c r="C207" i="13"/>
  <c r="B207" i="13"/>
  <c r="D207" i="13"/>
  <c r="A208" i="13" a="1"/>
  <c r="A208" i="13" s="1"/>
  <c r="E207" i="14" l="1"/>
  <c r="H207" i="14"/>
  <c r="D207" i="14"/>
  <c r="G207" i="14"/>
  <c r="C207" i="14"/>
  <c r="F207" i="14"/>
  <c r="B207" i="14"/>
  <c r="A208" i="14" a="1"/>
  <c r="A208" i="14" s="1"/>
  <c r="B208" i="13"/>
  <c r="D208" i="13"/>
  <c r="C208" i="13"/>
  <c r="A209" i="13" a="1"/>
  <c r="A209" i="13" s="1"/>
  <c r="H208" i="14" l="1"/>
  <c r="D208" i="14"/>
  <c r="G208" i="14"/>
  <c r="C208" i="14"/>
  <c r="F208" i="14"/>
  <c r="B208" i="14"/>
  <c r="E208" i="14"/>
  <c r="A209" i="14" a="1"/>
  <c r="A209" i="14" s="1"/>
  <c r="D209" i="13"/>
  <c r="C209" i="13"/>
  <c r="B209" i="13"/>
  <c r="A210" i="13" a="1"/>
  <c r="A210" i="13" s="1"/>
  <c r="G209" i="14" l="1"/>
  <c r="C209" i="14"/>
  <c r="F209" i="14"/>
  <c r="B209" i="14"/>
  <c r="E209" i="14"/>
  <c r="H209" i="14"/>
  <c r="D209" i="14"/>
  <c r="A210" i="14" a="1"/>
  <c r="A210" i="14" s="1"/>
  <c r="D210" i="13"/>
  <c r="C210" i="13"/>
  <c r="B210" i="13"/>
  <c r="A211" i="13" a="1"/>
  <c r="A211" i="13" s="1"/>
  <c r="F210" i="14" l="1"/>
  <c r="B210" i="14"/>
  <c r="E210" i="14"/>
  <c r="H210" i="14"/>
  <c r="D210" i="14"/>
  <c r="G210" i="14"/>
  <c r="C210" i="14"/>
  <c r="A211" i="14" a="1"/>
  <c r="A211" i="14" s="1"/>
  <c r="C211" i="13"/>
  <c r="B211" i="13"/>
  <c r="D211" i="13"/>
  <c r="A212" i="13" a="1"/>
  <c r="A212" i="13" s="1"/>
  <c r="E211" i="14" l="1"/>
  <c r="H211" i="14"/>
  <c r="D211" i="14"/>
  <c r="G211" i="14"/>
  <c r="C211" i="14"/>
  <c r="F211" i="14"/>
  <c r="B211" i="14"/>
  <c r="A212" i="14" a="1"/>
  <c r="A212" i="14" s="1"/>
  <c r="B212" i="13"/>
  <c r="D212" i="13"/>
  <c r="C212" i="13"/>
  <c r="A213" i="13" a="1"/>
  <c r="A213" i="13" s="1"/>
  <c r="H212" i="14" l="1"/>
  <c r="D212" i="14"/>
  <c r="G212" i="14"/>
  <c r="C212" i="14"/>
  <c r="F212" i="14"/>
  <c r="B212" i="14"/>
  <c r="E212" i="14"/>
  <c r="A213" i="14" a="1"/>
  <c r="A213" i="14" s="1"/>
  <c r="D213" i="13"/>
  <c r="C213" i="13"/>
  <c r="B213" i="13"/>
  <c r="A214" i="13" a="1"/>
  <c r="A214" i="13" s="1"/>
  <c r="G213" i="14" l="1"/>
  <c r="C213" i="14"/>
  <c r="F213" i="14"/>
  <c r="B213" i="14"/>
  <c r="E213" i="14"/>
  <c r="H213" i="14"/>
  <c r="D213" i="14"/>
  <c r="A214" i="14" a="1"/>
  <c r="A214" i="14" s="1"/>
  <c r="D214" i="13"/>
  <c r="C214" i="13"/>
  <c r="B214" i="13"/>
  <c r="A215" i="13" a="1"/>
  <c r="A215" i="13" s="1"/>
  <c r="F214" i="14" l="1"/>
  <c r="B214" i="14"/>
  <c r="E214" i="14"/>
  <c r="H214" i="14"/>
  <c r="D214" i="14"/>
  <c r="G214" i="14"/>
  <c r="C214" i="14"/>
  <c r="A215" i="14" a="1"/>
  <c r="A215" i="14" s="1"/>
  <c r="C215" i="13"/>
  <c r="B215" i="13"/>
  <c r="D215" i="13"/>
  <c r="A216" i="13" a="1"/>
  <c r="A216" i="13" s="1"/>
  <c r="E215" i="14" l="1"/>
  <c r="H215" i="14"/>
  <c r="D215" i="14"/>
  <c r="G215" i="14"/>
  <c r="C215" i="14"/>
  <c r="F215" i="14"/>
  <c r="B215" i="14"/>
  <c r="A216" i="14" a="1"/>
  <c r="A216" i="14" s="1"/>
  <c r="B216" i="13"/>
  <c r="D216" i="13"/>
  <c r="C216" i="13"/>
  <c r="A217" i="13" a="1"/>
  <c r="A217" i="13" s="1"/>
  <c r="H216" i="14" l="1"/>
  <c r="D216" i="14"/>
  <c r="G216" i="14"/>
  <c r="C216" i="14"/>
  <c r="F216" i="14"/>
  <c r="B216" i="14"/>
  <c r="E216" i="14"/>
  <c r="A217" i="14" a="1"/>
  <c r="A217" i="14" s="1"/>
  <c r="D217" i="13"/>
  <c r="C217" i="13"/>
  <c r="B217" i="13"/>
  <c r="A218" i="13" a="1"/>
  <c r="A218" i="13" s="1"/>
  <c r="G217" i="14" l="1"/>
  <c r="C217" i="14"/>
  <c r="D217" i="14"/>
  <c r="H217" i="14"/>
  <c r="B217" i="14"/>
  <c r="F217" i="14"/>
  <c r="E217" i="14"/>
  <c r="A218" i="14" a="1"/>
  <c r="A218" i="14" s="1"/>
  <c r="C218" i="13"/>
  <c r="B218" i="13"/>
  <c r="D218" i="13"/>
  <c r="A219" i="13" a="1"/>
  <c r="A219" i="13" s="1"/>
  <c r="F218" i="14" l="1"/>
  <c r="B218" i="14"/>
  <c r="E218" i="14"/>
  <c r="D218" i="14"/>
  <c r="H218" i="14"/>
  <c r="C218" i="14"/>
  <c r="G218" i="14"/>
  <c r="A219" i="14" a="1"/>
  <c r="A219" i="14" s="1"/>
  <c r="B219" i="13"/>
  <c r="D219" i="13"/>
  <c r="C219" i="13"/>
  <c r="A220" i="13" a="1"/>
  <c r="A220" i="13" s="1"/>
  <c r="E219" i="14" l="1"/>
  <c r="H219" i="14"/>
  <c r="D219" i="14"/>
  <c r="C219" i="14"/>
  <c r="B219" i="14"/>
  <c r="G219" i="14"/>
  <c r="F219" i="14"/>
  <c r="A220" i="14" a="1"/>
  <c r="A220" i="14" s="1"/>
  <c r="D220" i="13"/>
  <c r="C220" i="13"/>
  <c r="B220" i="13"/>
  <c r="A221" i="13" a="1"/>
  <c r="A221" i="13" s="1"/>
  <c r="H220" i="14" l="1"/>
  <c r="D220" i="14"/>
  <c r="G220" i="14"/>
  <c r="C220" i="14"/>
  <c r="B220" i="14"/>
  <c r="F220" i="14"/>
  <c r="E220" i="14"/>
  <c r="A221" i="14" a="1"/>
  <c r="A221" i="14" s="1"/>
  <c r="D221" i="13"/>
  <c r="C221" i="13"/>
  <c r="B221" i="13"/>
  <c r="A222" i="13" a="1"/>
  <c r="A222" i="13" s="1"/>
  <c r="H221" i="14" l="1"/>
  <c r="D221" i="14"/>
  <c r="G221" i="14"/>
  <c r="C221" i="14"/>
  <c r="F221" i="14"/>
  <c r="B221" i="14"/>
  <c r="E221" i="14"/>
  <c r="A222" i="14" a="1"/>
  <c r="A222" i="14" s="1"/>
  <c r="D222" i="13"/>
  <c r="C222" i="13"/>
  <c r="B222" i="13"/>
  <c r="A223" i="13" a="1"/>
  <c r="A223" i="13" s="1"/>
  <c r="H222" i="14" l="1"/>
  <c r="D222" i="14"/>
  <c r="G222" i="14"/>
  <c r="C222" i="14"/>
  <c r="F222" i="14"/>
  <c r="B222" i="14"/>
  <c r="E222" i="14"/>
  <c r="A223" i="14" a="1"/>
  <c r="A223" i="14" s="1"/>
  <c r="C223" i="13"/>
  <c r="B223" i="13"/>
  <c r="D223" i="13"/>
  <c r="A224" i="13" a="1"/>
  <c r="A224" i="13" s="1"/>
  <c r="G223" i="14" l="1"/>
  <c r="C223" i="14"/>
  <c r="F223" i="14"/>
  <c r="B223" i="14"/>
  <c r="E223" i="14"/>
  <c r="H223" i="14"/>
  <c r="D223" i="14"/>
  <c r="A224" i="14" a="1"/>
  <c r="A224" i="14" s="1"/>
  <c r="B224" i="13"/>
  <c r="D224" i="13"/>
  <c r="C224" i="13"/>
  <c r="A225" i="13" a="1"/>
  <c r="A225" i="13" s="1"/>
  <c r="F224" i="14" l="1"/>
  <c r="B224" i="14"/>
  <c r="E224" i="14"/>
  <c r="H224" i="14"/>
  <c r="D224" i="14"/>
  <c r="G224" i="14"/>
  <c r="C224" i="14"/>
  <c r="A225" i="14" a="1"/>
  <c r="A225" i="14" s="1"/>
  <c r="D225" i="13"/>
  <c r="C225" i="13"/>
  <c r="B225" i="13"/>
  <c r="A226" i="13" a="1"/>
  <c r="A226" i="13" s="1"/>
  <c r="E225" i="14" l="1"/>
  <c r="H225" i="14"/>
  <c r="D225" i="14"/>
  <c r="G225" i="14"/>
  <c r="C225" i="14"/>
  <c r="F225" i="14"/>
  <c r="B225" i="14"/>
  <c r="A226" i="14" a="1"/>
  <c r="A226" i="14" s="1"/>
  <c r="D226" i="13"/>
  <c r="C226" i="13"/>
  <c r="B226" i="13"/>
  <c r="A227" i="13" a="1"/>
  <c r="A227" i="13" s="1"/>
  <c r="H226" i="14" l="1"/>
  <c r="D226" i="14"/>
  <c r="G226" i="14"/>
  <c r="C226" i="14"/>
  <c r="F226" i="14"/>
  <c r="B226" i="14"/>
  <c r="E226" i="14"/>
  <c r="A227" i="14" a="1"/>
  <c r="A227" i="14" s="1"/>
  <c r="C227" i="13"/>
  <c r="B227" i="13"/>
  <c r="D227" i="13"/>
  <c r="A228" i="13" a="1"/>
  <c r="A228" i="13" s="1"/>
  <c r="G227" i="14" l="1"/>
  <c r="C227" i="14"/>
  <c r="F227" i="14"/>
  <c r="B227" i="14"/>
  <c r="E227" i="14"/>
  <c r="H227" i="14"/>
  <c r="D227" i="14"/>
  <c r="A228" i="14" a="1"/>
  <c r="A228" i="14" s="1"/>
  <c r="B228" i="13"/>
  <c r="D228" i="13"/>
  <c r="C228" i="13"/>
  <c r="A229" i="13" a="1"/>
  <c r="A229" i="13" s="1"/>
  <c r="F228" i="14" l="1"/>
  <c r="B228" i="14"/>
  <c r="E228" i="14"/>
  <c r="H228" i="14"/>
  <c r="D228" i="14"/>
  <c r="G228" i="14"/>
  <c r="C228" i="14"/>
  <c r="A229" i="14" a="1"/>
  <c r="A229" i="14" s="1"/>
  <c r="D229" i="13"/>
  <c r="C229" i="13"/>
  <c r="B229" i="13"/>
  <c r="A230" i="13" a="1"/>
  <c r="A230" i="13" s="1"/>
  <c r="E229" i="14" l="1"/>
  <c r="H229" i="14"/>
  <c r="D229" i="14"/>
  <c r="G229" i="14"/>
  <c r="C229" i="14"/>
  <c r="F229" i="14"/>
  <c r="B229" i="14"/>
  <c r="A230" i="14" a="1"/>
  <c r="A230" i="14" s="1"/>
  <c r="D230" i="13"/>
  <c r="C230" i="13"/>
  <c r="B230" i="13"/>
  <c r="A231" i="13" a="1"/>
  <c r="A231" i="13" s="1"/>
  <c r="H230" i="14" l="1"/>
  <c r="D230" i="14"/>
  <c r="G230" i="14"/>
  <c r="C230" i="14"/>
  <c r="F230" i="14"/>
  <c r="B230" i="14"/>
  <c r="E230" i="14"/>
  <c r="A231" i="14" a="1"/>
  <c r="A231" i="14" s="1"/>
  <c r="C231" i="13"/>
  <c r="B231" i="13"/>
  <c r="D231" i="13"/>
  <c r="A232" i="13" a="1"/>
  <c r="A232" i="13" s="1"/>
  <c r="G231" i="14" l="1"/>
  <c r="C231" i="14"/>
  <c r="F231" i="14"/>
  <c r="B231" i="14"/>
  <c r="E231" i="14"/>
  <c r="H231" i="14"/>
  <c r="D231" i="14"/>
  <c r="A232" i="14" a="1"/>
  <c r="A232" i="14" s="1"/>
  <c r="B232" i="13"/>
  <c r="D232" i="13"/>
  <c r="C232" i="13"/>
  <c r="A233" i="13" a="1"/>
  <c r="A233" i="13" s="1"/>
  <c r="F232" i="14" l="1"/>
  <c r="B232" i="14"/>
  <c r="E232" i="14"/>
  <c r="H232" i="14"/>
  <c r="D232" i="14"/>
  <c r="G232" i="14"/>
  <c r="C232" i="14"/>
  <c r="A233" i="14" a="1"/>
  <c r="A233" i="14" s="1"/>
  <c r="D233" i="13"/>
  <c r="C233" i="13"/>
  <c r="B233" i="13"/>
  <c r="A234" i="13" a="1"/>
  <c r="A234" i="13" s="1"/>
  <c r="E233" i="14" l="1"/>
  <c r="H233" i="14"/>
  <c r="D233" i="14"/>
  <c r="G233" i="14"/>
  <c r="C233" i="14"/>
  <c r="F233" i="14"/>
  <c r="B233" i="14"/>
  <c r="A234" i="14" a="1"/>
  <c r="A234" i="14" s="1"/>
  <c r="D234" i="13"/>
  <c r="C234" i="13"/>
  <c r="B234" i="13"/>
  <c r="A235" i="13" a="1"/>
  <c r="A235" i="13" s="1"/>
  <c r="H234" i="14" l="1"/>
  <c r="D234" i="14"/>
  <c r="G234" i="14"/>
  <c r="C234" i="14"/>
  <c r="F234" i="14"/>
  <c r="B234" i="14"/>
  <c r="E234" i="14"/>
  <c r="A235" i="14" a="1"/>
  <c r="A235" i="14" s="1"/>
  <c r="C235" i="13"/>
  <c r="B235" i="13"/>
  <c r="D235" i="13"/>
  <c r="A236" i="13" a="1"/>
  <c r="A236" i="13" s="1"/>
  <c r="G235" i="14" l="1"/>
  <c r="C235" i="14"/>
  <c r="F235" i="14"/>
  <c r="B235" i="14"/>
  <c r="E235" i="14"/>
  <c r="H235" i="14"/>
  <c r="D235" i="14"/>
  <c r="A236" i="14" a="1"/>
  <c r="A236" i="14" s="1"/>
  <c r="B236" i="13"/>
  <c r="D236" i="13"/>
  <c r="C236" i="13"/>
  <c r="A237" i="13" a="1"/>
  <c r="A237" i="13" s="1"/>
  <c r="F236" i="14" l="1"/>
  <c r="B236" i="14"/>
  <c r="E236" i="14"/>
  <c r="H236" i="14"/>
  <c r="D236" i="14"/>
  <c r="G236" i="14"/>
  <c r="C236" i="14"/>
  <c r="A237" i="14" a="1"/>
  <c r="A237" i="14" s="1"/>
  <c r="D237" i="13"/>
  <c r="C237" i="13"/>
  <c r="B237" i="13"/>
  <c r="A238" i="13" a="1"/>
  <c r="A238" i="13" s="1"/>
  <c r="E237" i="14" l="1"/>
  <c r="H237" i="14"/>
  <c r="D237" i="14"/>
  <c r="G237" i="14"/>
  <c r="C237" i="14"/>
  <c r="F237" i="14"/>
  <c r="B237" i="14"/>
  <c r="A238" i="14" a="1"/>
  <c r="A238" i="14" s="1"/>
  <c r="D238" i="13"/>
  <c r="C238" i="13"/>
  <c r="B238" i="13"/>
  <c r="A239" i="13" a="1"/>
  <c r="A239" i="13" s="1"/>
  <c r="H238" i="14" l="1"/>
  <c r="D238" i="14"/>
  <c r="G238" i="14"/>
  <c r="C238" i="14"/>
  <c r="F238" i="14"/>
  <c r="B238" i="14"/>
  <c r="E238" i="14"/>
  <c r="A239" i="14" a="1"/>
  <c r="A239" i="14" s="1"/>
  <c r="C239" i="13"/>
  <c r="B239" i="13"/>
  <c r="D239" i="13"/>
  <c r="A240" i="13" a="1"/>
  <c r="A240" i="13" s="1"/>
  <c r="G239" i="14" l="1"/>
  <c r="C239" i="14"/>
  <c r="F239" i="14"/>
  <c r="B239" i="14"/>
  <c r="E239" i="14"/>
  <c r="H239" i="14"/>
  <c r="D239" i="14"/>
  <c r="A240" i="14" a="1"/>
  <c r="A240" i="14" s="1"/>
  <c r="B240" i="13"/>
  <c r="D240" i="13"/>
  <c r="C240" i="13"/>
  <c r="A241" i="13" a="1"/>
  <c r="A241" i="13" s="1"/>
  <c r="F240" i="14" l="1"/>
  <c r="B240" i="14"/>
  <c r="E240" i="14"/>
  <c r="H240" i="14"/>
  <c r="D240" i="14"/>
  <c r="G240" i="14"/>
  <c r="C240" i="14"/>
  <c r="A241" i="14" a="1"/>
  <c r="A241" i="14" s="1"/>
  <c r="D241" i="13"/>
  <c r="C241" i="13"/>
  <c r="B241" i="13"/>
  <c r="A242" i="13" a="1"/>
  <c r="A242" i="13" s="1"/>
  <c r="E241" i="14" l="1"/>
  <c r="H241" i="14"/>
  <c r="D241" i="14"/>
  <c r="G241" i="14"/>
  <c r="C241" i="14"/>
  <c r="F241" i="14"/>
  <c r="B241" i="14"/>
  <c r="A242" i="14" a="1"/>
  <c r="A242" i="14" s="1"/>
  <c r="D242" i="13"/>
  <c r="C242" i="13"/>
  <c r="B242" i="13"/>
  <c r="A243" i="13" a="1"/>
  <c r="A243" i="13" s="1"/>
  <c r="H242" i="14" l="1"/>
  <c r="D242" i="14"/>
  <c r="G242" i="14"/>
  <c r="C242" i="14"/>
  <c r="F242" i="14"/>
  <c r="B242" i="14"/>
  <c r="E242" i="14"/>
  <c r="A243" i="14" a="1"/>
  <c r="A243" i="14" s="1"/>
  <c r="C243" i="13"/>
  <c r="B243" i="13"/>
  <c r="D243" i="13"/>
  <c r="A244" i="13" a="1"/>
  <c r="A244" i="13" s="1"/>
  <c r="G243" i="14" l="1"/>
  <c r="C243" i="14"/>
  <c r="F243" i="14"/>
  <c r="B243" i="14"/>
  <c r="E243" i="14"/>
  <c r="H243" i="14"/>
  <c r="D243" i="14"/>
  <c r="A244" i="14" a="1"/>
  <c r="A244" i="14" s="1"/>
  <c r="B244" i="13"/>
  <c r="D244" i="13"/>
  <c r="C244" i="13"/>
  <c r="A245" i="13" a="1"/>
  <c r="A245" i="13" s="1"/>
  <c r="F244" i="14" l="1"/>
  <c r="B244" i="14"/>
  <c r="E244" i="14"/>
  <c r="H244" i="14"/>
  <c r="D244" i="14"/>
  <c r="G244" i="14"/>
  <c r="C244" i="14"/>
  <c r="A245" i="14" a="1"/>
  <c r="A245" i="14" s="1"/>
  <c r="D245" i="13"/>
  <c r="C245" i="13"/>
  <c r="B245" i="13"/>
  <c r="A246" i="13" a="1"/>
  <c r="A246" i="13" s="1"/>
  <c r="E245" i="14" l="1"/>
  <c r="H245" i="14"/>
  <c r="D245" i="14"/>
  <c r="G245" i="14"/>
  <c r="C245" i="14"/>
  <c r="F245" i="14"/>
  <c r="B245" i="14"/>
  <c r="A246" i="14" a="1"/>
  <c r="A246" i="14" s="1"/>
  <c r="D246" i="13"/>
  <c r="C246" i="13"/>
  <c r="B246" i="13"/>
  <c r="A247" i="13" a="1"/>
  <c r="A247" i="13" s="1"/>
  <c r="H246" i="14" l="1"/>
  <c r="D246" i="14"/>
  <c r="G246" i="14"/>
  <c r="C246" i="14"/>
  <c r="F246" i="14"/>
  <c r="B246" i="14"/>
  <c r="E246" i="14"/>
  <c r="A247" i="14" a="1"/>
  <c r="A247" i="14" s="1"/>
  <c r="C247" i="13"/>
  <c r="B247" i="13"/>
  <c r="D247" i="13"/>
  <c r="A248" i="13" a="1"/>
  <c r="A248" i="13" s="1"/>
  <c r="G247" i="14" l="1"/>
  <c r="C247" i="14"/>
  <c r="F247" i="14"/>
  <c r="B247" i="14"/>
  <c r="E247" i="14"/>
  <c r="H247" i="14"/>
  <c r="D247" i="14"/>
  <c r="A248" i="14" a="1"/>
  <c r="A248" i="14" s="1"/>
  <c r="B248" i="13"/>
  <c r="D248" i="13"/>
  <c r="C248" i="13"/>
  <c r="A249" i="13" a="1"/>
  <c r="A249" i="13" s="1"/>
  <c r="F248" i="14" l="1"/>
  <c r="B248" i="14"/>
  <c r="E248" i="14"/>
  <c r="H248" i="14"/>
  <c r="D248" i="14"/>
  <c r="G248" i="14"/>
  <c r="C248" i="14"/>
  <c r="A249" i="14" a="1"/>
  <c r="A249" i="14" s="1"/>
  <c r="D249" i="13"/>
  <c r="C249" i="13"/>
  <c r="B249" i="13"/>
  <c r="A250" i="13" a="1"/>
  <c r="A250" i="13" s="1"/>
  <c r="E249" i="14" l="1"/>
  <c r="H249" i="14"/>
  <c r="D249" i="14"/>
  <c r="G249" i="14"/>
  <c r="C249" i="14"/>
  <c r="F249" i="14"/>
  <c r="B249" i="14"/>
  <c r="A250" i="14" a="1"/>
  <c r="A250" i="14" s="1"/>
  <c r="D250" i="13"/>
  <c r="C250" i="13"/>
  <c r="B250" i="13"/>
  <c r="A251" i="13" a="1"/>
  <c r="A251" i="13" s="1"/>
  <c r="H250" i="14" l="1"/>
  <c r="D250" i="14"/>
  <c r="G250" i="14"/>
  <c r="C250" i="14"/>
  <c r="F250" i="14"/>
  <c r="B250" i="14"/>
  <c r="E250" i="14"/>
  <c r="A251" i="14" a="1"/>
  <c r="A251" i="14" s="1"/>
  <c r="C251" i="13"/>
  <c r="B251" i="13"/>
  <c r="D251" i="13"/>
  <c r="A252" i="13" a="1"/>
  <c r="A252" i="13" s="1"/>
  <c r="G251" i="14" l="1"/>
  <c r="C251" i="14"/>
  <c r="F251" i="14"/>
  <c r="B251" i="14"/>
  <c r="E251" i="14"/>
  <c r="H251" i="14"/>
  <c r="D251" i="14"/>
  <c r="A252" i="14" a="1"/>
  <c r="A252" i="14" s="1"/>
  <c r="B252" i="13"/>
  <c r="D252" i="13"/>
  <c r="C252" i="13"/>
  <c r="A253" i="13" a="1"/>
  <c r="A253" i="13" s="1"/>
  <c r="F252" i="14" l="1"/>
  <c r="B252" i="14"/>
  <c r="E252" i="14"/>
  <c r="H252" i="14"/>
  <c r="D252" i="14"/>
  <c r="G252" i="14"/>
  <c r="C252" i="14"/>
  <c r="A253" i="14" a="1"/>
  <c r="A253" i="14" s="1"/>
  <c r="D253" i="13"/>
  <c r="C253" i="13"/>
  <c r="B253" i="13"/>
  <c r="A254" i="13" a="1"/>
  <c r="A254" i="13" s="1"/>
  <c r="E253" i="14" l="1"/>
  <c r="H253" i="14"/>
  <c r="D253" i="14"/>
  <c r="G253" i="14"/>
  <c r="C253" i="14"/>
  <c r="F253" i="14"/>
  <c r="B253" i="14"/>
  <c r="A254" i="14" a="1"/>
  <c r="A254" i="14" s="1"/>
  <c r="D254" i="13"/>
  <c r="C254" i="13"/>
  <c r="B254" i="13"/>
  <c r="H254" i="14" l="1"/>
  <c r="D254" i="14"/>
  <c r="G254" i="14"/>
  <c r="C254" i="14"/>
  <c r="F254" i="14"/>
  <c r="B254" i="14"/>
  <c r="E254" i="14"/>
  <c r="T10" i="17" l="1"/>
  <c r="S10" i="17"/>
  <c r="R10" i="17"/>
  <c r="Q10" i="17"/>
  <c r="Q17" i="17" s="1"/>
  <c r="P10" i="17"/>
  <c r="P17" i="17" s="1"/>
  <c r="O10" i="17"/>
  <c r="O17" i="17" s="1"/>
  <c r="N10" i="17"/>
  <c r="M10" i="17"/>
  <c r="M17" i="17" s="1"/>
  <c r="B2" i="17"/>
  <c r="T14" i="17"/>
  <c r="S14" i="17"/>
  <c r="Q14" i="17"/>
  <c r="P14" i="17"/>
  <c r="O14" i="17"/>
  <c r="N14" i="17"/>
  <c r="M14" i="17"/>
  <c r="R14" i="17"/>
  <c r="N18" i="17" l="1"/>
  <c r="R18" i="17"/>
  <c r="S17" i="17"/>
  <c r="T17" i="17"/>
  <c r="N17" i="17"/>
  <c r="M21" i="17" s="1"/>
  <c r="R17" i="17"/>
  <c r="O18" i="17"/>
  <c r="S18" i="17"/>
  <c r="P18" i="17"/>
  <c r="T18" i="17"/>
  <c r="M18" i="17"/>
  <c r="Q18" i="17"/>
  <c r="N21" i="17" l="1"/>
  <c r="N22" i="17"/>
  <c r="M22" i="17"/>
  <c r="D189" i="13" l="1"/>
  <c r="C189" i="13"/>
  <c r="B189" i="13"/>
  <c r="D190" i="13"/>
  <c r="C190" i="13"/>
  <c r="B190" i="13"/>
  <c r="H96" i="13"/>
  <c r="F96" i="13"/>
  <c r="D96" i="13"/>
  <c r="B96" i="13"/>
  <c r="G96" i="13"/>
  <c r="E96" i="13"/>
  <c r="C96" i="13"/>
  <c r="G97" i="13"/>
  <c r="E97" i="13"/>
  <c r="C97" i="13"/>
  <c r="H97" i="13"/>
  <c r="B97" i="13"/>
  <c r="F97" i="13"/>
  <c r="D97" i="13"/>
  <c r="F98" i="13"/>
  <c r="D98" i="13"/>
  <c r="B98" i="13"/>
  <c r="G98" i="13"/>
  <c r="E98" i="13"/>
  <c r="C98" i="13"/>
  <c r="H98" i="13"/>
  <c r="E99" i="13"/>
  <c r="C99" i="13"/>
  <c r="H99" i="13"/>
  <c r="F99" i="13"/>
  <c r="D99" i="13"/>
  <c r="B99" i="13"/>
  <c r="G99" i="13"/>
  <c r="H100" i="13"/>
  <c r="F100" i="13"/>
  <c r="D100" i="13"/>
  <c r="B100" i="13"/>
  <c r="C100" i="13"/>
  <c r="G100" i="13"/>
  <c r="E100" i="13"/>
  <c r="H101" i="13"/>
  <c r="G101" i="13"/>
  <c r="D101" i="13"/>
  <c r="B101" i="13"/>
  <c r="C101" i="13"/>
  <c r="E101" i="13"/>
  <c r="F101" i="13"/>
  <c r="H102" i="13"/>
  <c r="B102" i="13"/>
  <c r="D102" i="13"/>
  <c r="F102" i="13"/>
  <c r="G102" i="13"/>
  <c r="E102" i="13"/>
  <c r="C102" i="13"/>
  <c r="G103" i="13"/>
  <c r="H103" i="13"/>
  <c r="C103" i="13"/>
  <c r="D103" i="13"/>
  <c r="F103" i="13"/>
  <c r="E103" i="13"/>
  <c r="B103" i="13"/>
  <c r="F104" i="13"/>
  <c r="C104" i="13"/>
  <c r="B104" i="13"/>
  <c r="H104" i="13"/>
  <c r="E104" i="13"/>
  <c r="D104" i="13"/>
  <c r="G104" i="13"/>
  <c r="E105" i="13"/>
  <c r="B105" i="13"/>
  <c r="H105" i="13"/>
  <c r="C105" i="13"/>
  <c r="D105" i="13"/>
  <c r="G105" i="13"/>
  <c r="F105" i="13"/>
  <c r="H106" i="13"/>
  <c r="E106" i="13"/>
  <c r="D106" i="13"/>
  <c r="F106" i="13"/>
  <c r="B106" i="13"/>
  <c r="G106" i="13"/>
  <c r="C106" i="13"/>
  <c r="G107" i="13"/>
  <c r="E107" i="13"/>
  <c r="C107" i="13"/>
  <c r="H107" i="13"/>
  <c r="B107" i="13"/>
  <c r="F107" i="13"/>
  <c r="D107" i="13"/>
  <c r="F108" i="13"/>
  <c r="D108" i="13"/>
  <c r="B108" i="13"/>
  <c r="G108" i="13"/>
  <c r="E108" i="13"/>
  <c r="C108" i="13"/>
  <c r="H108" i="13"/>
  <c r="E109" i="13"/>
  <c r="C109" i="13"/>
  <c r="H109" i="13"/>
  <c r="F109" i="13"/>
  <c r="D109" i="13"/>
  <c r="B109" i="13"/>
  <c r="G109" i="13"/>
  <c r="H110" i="13"/>
  <c r="F110" i="13"/>
  <c r="D110" i="13"/>
  <c r="B110" i="13"/>
  <c r="G110" i="13"/>
  <c r="E110" i="13"/>
  <c r="C110" i="13"/>
  <c r="G111" i="13"/>
  <c r="E111" i="13"/>
  <c r="C111" i="13"/>
  <c r="H111" i="13"/>
  <c r="B111" i="13"/>
  <c r="F111" i="13"/>
  <c r="D111" i="13"/>
  <c r="F112" i="13"/>
  <c r="D112" i="13"/>
  <c r="B112" i="13"/>
  <c r="G112" i="13"/>
  <c r="E112" i="13"/>
  <c r="C112" i="13"/>
  <c r="H112" i="13"/>
  <c r="E113" i="13"/>
  <c r="C113" i="13"/>
  <c r="H113" i="13"/>
  <c r="F113" i="13"/>
  <c r="D113" i="13"/>
  <c r="B113" i="13"/>
  <c r="G113" i="13"/>
  <c r="H114" i="13"/>
  <c r="F114" i="13"/>
  <c r="D114" i="13"/>
  <c r="B114" i="13"/>
  <c r="G114" i="13"/>
  <c r="E114" i="13"/>
  <c r="C114" i="13"/>
  <c r="G115" i="13"/>
  <c r="E115" i="13"/>
  <c r="C115" i="13"/>
  <c r="H115" i="13"/>
  <c r="F115" i="13"/>
  <c r="D115" i="13"/>
  <c r="B115" i="13"/>
  <c r="F116" i="13"/>
  <c r="D116" i="13"/>
  <c r="B116" i="13"/>
  <c r="G116" i="13"/>
  <c r="E116" i="13"/>
  <c r="C116" i="13"/>
  <c r="H116" i="13"/>
  <c r="E117" i="13"/>
  <c r="C117" i="13"/>
  <c r="H117" i="13"/>
  <c r="F117" i="13"/>
  <c r="D117" i="13"/>
  <c r="B117" i="13"/>
  <c r="G117" i="13"/>
  <c r="H118" i="13"/>
  <c r="F118" i="13"/>
  <c r="D118" i="13"/>
  <c r="B118" i="13"/>
  <c r="G118" i="13"/>
  <c r="E118" i="13"/>
  <c r="C118" i="13"/>
  <c r="G119" i="13"/>
  <c r="E119" i="13"/>
  <c r="C119" i="13"/>
  <c r="H119" i="13"/>
  <c r="F119" i="13"/>
  <c r="D119" i="13"/>
  <c r="B119" i="13"/>
  <c r="F120" i="13"/>
  <c r="D120" i="13"/>
  <c r="B120" i="13"/>
  <c r="G120" i="13"/>
  <c r="H120" i="13"/>
  <c r="E120" i="13"/>
  <c r="C120" i="13"/>
  <c r="E121" i="13"/>
  <c r="C121" i="13"/>
  <c r="H121" i="13"/>
  <c r="F121" i="13"/>
  <c r="D121" i="13"/>
  <c r="B121" i="13"/>
  <c r="G121" i="13"/>
  <c r="H122" i="13"/>
  <c r="F122" i="13"/>
  <c r="D122" i="13"/>
  <c r="B122" i="13"/>
  <c r="G122" i="13"/>
  <c r="E122" i="13"/>
  <c r="C122" i="13"/>
  <c r="G123" i="13"/>
  <c r="E123" i="13"/>
  <c r="C123" i="13"/>
  <c r="H123" i="13"/>
  <c r="F123" i="13"/>
  <c r="D123" i="13"/>
  <c r="B123" i="13"/>
  <c r="F124" i="13"/>
  <c r="D124" i="13"/>
  <c r="B124" i="13"/>
  <c r="G124" i="13"/>
  <c r="H124" i="13"/>
  <c r="E124" i="13"/>
  <c r="C124" i="13"/>
  <c r="E125" i="13"/>
  <c r="C125" i="13"/>
  <c r="H125" i="13"/>
  <c r="F125" i="13"/>
  <c r="D125" i="13"/>
  <c r="B125" i="13"/>
  <c r="G125" i="13"/>
  <c r="H126" i="13"/>
  <c r="F126" i="13"/>
  <c r="D126" i="13"/>
  <c r="B126" i="13"/>
  <c r="C126" i="13"/>
  <c r="G126" i="13"/>
  <c r="E126" i="13"/>
  <c r="G127" i="13"/>
  <c r="E127" i="13"/>
  <c r="C127" i="13"/>
  <c r="H127" i="13"/>
  <c r="B127" i="13"/>
  <c r="F127" i="13"/>
  <c r="D127" i="13"/>
  <c r="F128" i="13"/>
  <c r="D128" i="13"/>
  <c r="B128" i="13"/>
  <c r="G128" i="13"/>
  <c r="E128" i="13"/>
  <c r="C128" i="13"/>
  <c r="H128" i="13"/>
  <c r="E129" i="13"/>
  <c r="C129" i="13"/>
  <c r="H129" i="13"/>
  <c r="F129" i="13"/>
  <c r="G129" i="13"/>
  <c r="D129" i="13"/>
  <c r="B129" i="13"/>
  <c r="H130" i="13"/>
  <c r="F130" i="13"/>
  <c r="D130" i="13"/>
  <c r="B130" i="13"/>
  <c r="C130" i="13"/>
  <c r="G130" i="13"/>
  <c r="E130" i="13"/>
  <c r="G131" i="13"/>
  <c r="E131" i="13"/>
  <c r="C131" i="13"/>
  <c r="H131" i="13"/>
  <c r="F131" i="13"/>
  <c r="D131" i="13"/>
  <c r="B131" i="13"/>
  <c r="F132" i="13"/>
  <c r="D132" i="13"/>
  <c r="B132" i="13"/>
  <c r="G132" i="13"/>
  <c r="E132" i="13"/>
  <c r="C132" i="13"/>
  <c r="H132" i="13"/>
  <c r="E133" i="13"/>
  <c r="C133" i="13"/>
  <c r="H133" i="13"/>
  <c r="F133" i="13"/>
  <c r="G133" i="13"/>
  <c r="D133" i="13"/>
  <c r="B133" i="13"/>
  <c r="H134" i="13"/>
  <c r="F134" i="13"/>
  <c r="D134" i="13"/>
  <c r="B134" i="13"/>
  <c r="C134" i="13"/>
  <c r="G134" i="13"/>
  <c r="E134" i="13"/>
  <c r="G135" i="13"/>
  <c r="E135" i="13"/>
  <c r="C135" i="13"/>
  <c r="H135" i="13"/>
  <c r="B135" i="13"/>
  <c r="F135" i="13"/>
  <c r="D135" i="13"/>
  <c r="F136" i="13"/>
  <c r="D136" i="13"/>
  <c r="B136" i="13"/>
  <c r="G136" i="13"/>
  <c r="H136" i="13"/>
  <c r="E136" i="13"/>
  <c r="C136" i="13"/>
  <c r="E137" i="13"/>
  <c r="C137" i="13"/>
  <c r="H137" i="13"/>
  <c r="F137" i="13"/>
  <c r="G137" i="13"/>
  <c r="D137" i="13"/>
  <c r="B137" i="13"/>
  <c r="H138" i="13"/>
  <c r="F138" i="13"/>
  <c r="D138" i="13"/>
  <c r="B138" i="13"/>
  <c r="C138" i="13"/>
  <c r="G138" i="13"/>
  <c r="E138" i="13"/>
  <c r="G139" i="13"/>
  <c r="E139" i="13"/>
  <c r="C139" i="13"/>
  <c r="H139" i="13"/>
  <c r="B139" i="13"/>
  <c r="F139" i="13"/>
  <c r="D139" i="13"/>
  <c r="F140" i="13"/>
  <c r="D140" i="13"/>
  <c r="B140" i="13"/>
  <c r="G140" i="13"/>
  <c r="H140" i="13"/>
  <c r="E140" i="13"/>
  <c r="C140" i="13"/>
  <c r="E141" i="13"/>
  <c r="C141" i="13"/>
  <c r="H141" i="13"/>
  <c r="F141" i="13"/>
  <c r="G141" i="13"/>
  <c r="D141" i="13"/>
  <c r="B141" i="13"/>
  <c r="H142" i="13"/>
  <c r="C142" i="13"/>
  <c r="D142" i="13"/>
  <c r="G142" i="13"/>
  <c r="E142" i="13"/>
  <c r="F142" i="13"/>
  <c r="B142" i="13"/>
  <c r="G143" i="13"/>
  <c r="F143" i="13"/>
  <c r="C143" i="13"/>
  <c r="E143" i="13"/>
  <c r="H143" i="13"/>
  <c r="D143" i="13"/>
  <c r="B143" i="13"/>
  <c r="F144" i="13"/>
  <c r="G144" i="13"/>
  <c r="B144" i="13"/>
  <c r="E144" i="13"/>
  <c r="D144" i="13"/>
  <c r="H144" i="13"/>
  <c r="C144" i="13"/>
  <c r="E145" i="13"/>
  <c r="D145" i="13"/>
  <c r="G145" i="13"/>
  <c r="B145" i="13"/>
  <c r="F145" i="13"/>
  <c r="C145" i="13"/>
  <c r="H145" i="13"/>
  <c r="E146" i="13"/>
  <c r="B146" i="13"/>
  <c r="H146" i="13"/>
  <c r="G146" i="13"/>
  <c r="F146" i="13"/>
  <c r="D146" i="13"/>
  <c r="C146" i="13"/>
  <c r="H147" i="13"/>
  <c r="E147" i="13"/>
  <c r="D147" i="13"/>
  <c r="F147" i="13"/>
  <c r="C147" i="13"/>
  <c r="G147" i="13"/>
  <c r="B147" i="13"/>
  <c r="G148" i="13"/>
  <c r="H148" i="13"/>
  <c r="C148" i="13"/>
  <c r="D148" i="13"/>
  <c r="B148" i="13"/>
  <c r="F148" i="13"/>
  <c r="E148" i="13"/>
  <c r="F149" i="13"/>
  <c r="D149" i="13"/>
  <c r="B149" i="13"/>
  <c r="G149" i="13"/>
  <c r="H149" i="13"/>
  <c r="E149" i="13"/>
  <c r="C149" i="13"/>
  <c r="E150" i="13"/>
  <c r="C150" i="13"/>
  <c r="H150" i="13"/>
  <c r="F150" i="13"/>
  <c r="G150" i="13"/>
  <c r="D150" i="13"/>
  <c r="B150" i="13"/>
  <c r="H151" i="13"/>
  <c r="F151" i="13"/>
  <c r="D151" i="13"/>
  <c r="B151" i="13"/>
  <c r="C151" i="13"/>
  <c r="G151" i="13"/>
  <c r="E151" i="13"/>
  <c r="G152" i="13"/>
  <c r="E152" i="13"/>
  <c r="C152" i="13"/>
  <c r="H152" i="13"/>
  <c r="B152" i="13"/>
  <c r="F152" i="13"/>
  <c r="D152" i="13"/>
  <c r="F153" i="13"/>
  <c r="D153" i="13"/>
  <c r="B153" i="13"/>
  <c r="G153" i="13"/>
  <c r="H153" i="13"/>
  <c r="E153" i="13"/>
  <c r="C153" i="13"/>
  <c r="E154" i="13"/>
  <c r="C154" i="13"/>
  <c r="H154" i="13"/>
  <c r="F154" i="13"/>
  <c r="G154" i="13"/>
  <c r="D154" i="13"/>
  <c r="B154" i="13"/>
  <c r="H155" i="13"/>
  <c r="F155" i="13"/>
  <c r="D155" i="13"/>
  <c r="B155" i="13"/>
  <c r="C155" i="13"/>
  <c r="G155" i="13"/>
  <c r="E155" i="13"/>
  <c r="G156" i="13"/>
  <c r="E156" i="13"/>
  <c r="C156" i="13"/>
  <c r="H156" i="13"/>
  <c r="B156" i="13"/>
  <c r="F156" i="13"/>
  <c r="D156" i="13"/>
  <c r="F157" i="13"/>
  <c r="D157" i="13"/>
  <c r="B157" i="13"/>
  <c r="G157" i="13"/>
  <c r="H157" i="13"/>
  <c r="E157" i="13"/>
  <c r="C157" i="13"/>
  <c r="E158" i="13"/>
  <c r="C158" i="13"/>
  <c r="H158" i="13"/>
  <c r="F158" i="13"/>
  <c r="G158" i="13"/>
  <c r="D158" i="13"/>
  <c r="B158" i="13"/>
  <c r="H159" i="13"/>
  <c r="F159" i="13"/>
  <c r="D159" i="13"/>
  <c r="B159" i="13"/>
  <c r="C159" i="13"/>
  <c r="G159" i="13"/>
  <c r="E159" i="13"/>
  <c r="G160" i="13"/>
  <c r="E160" i="13"/>
  <c r="C160" i="13"/>
  <c r="H160" i="13"/>
  <c r="B160" i="13"/>
  <c r="F160" i="13"/>
  <c r="D160" i="13"/>
  <c r="F161" i="13"/>
  <c r="D161" i="13"/>
  <c r="B161" i="13"/>
  <c r="G161" i="13"/>
  <c r="H161" i="13"/>
  <c r="E161" i="13"/>
  <c r="C161" i="13"/>
  <c r="E162" i="13"/>
  <c r="C162" i="13"/>
  <c r="H162" i="13"/>
  <c r="F162" i="13"/>
  <c r="G162" i="13"/>
  <c r="D162" i="13"/>
  <c r="B162" i="13"/>
  <c r="H163" i="13"/>
  <c r="F163" i="13"/>
  <c r="D163" i="13"/>
  <c r="B163" i="13"/>
  <c r="C163" i="13"/>
  <c r="G163" i="13"/>
  <c r="E163" i="13"/>
  <c r="G164" i="13"/>
  <c r="E164" i="13"/>
  <c r="C164" i="13"/>
  <c r="H164" i="13"/>
  <c r="B164" i="13"/>
  <c r="F164" i="13"/>
  <c r="D164" i="13"/>
  <c r="F165" i="13"/>
  <c r="D165" i="13"/>
  <c r="B165" i="13"/>
  <c r="G165" i="13"/>
  <c r="H165" i="13"/>
  <c r="E165" i="13"/>
  <c r="C165" i="13"/>
  <c r="E166" i="13"/>
  <c r="C166" i="13"/>
  <c r="H166" i="13"/>
  <c r="F166" i="13"/>
  <c r="G166" i="13"/>
  <c r="D166" i="13"/>
  <c r="B166" i="13"/>
  <c r="H167" i="13"/>
  <c r="F167" i="13"/>
  <c r="D167" i="13"/>
  <c r="B167" i="13"/>
  <c r="C167" i="13"/>
  <c r="G167" i="13"/>
  <c r="E167" i="13"/>
  <c r="G168" i="13"/>
  <c r="E168" i="13"/>
  <c r="C168" i="13"/>
  <c r="H168" i="13"/>
  <c r="B168" i="13"/>
  <c r="F168" i="13"/>
  <c r="D168" i="13"/>
  <c r="F169" i="13"/>
  <c r="D169" i="13"/>
  <c r="B169" i="13"/>
  <c r="G169" i="13"/>
  <c r="H169" i="13"/>
  <c r="E169" i="13"/>
  <c r="C169" i="13"/>
  <c r="E170" i="13"/>
  <c r="C170" i="13"/>
  <c r="H170" i="13"/>
  <c r="F170" i="13"/>
  <c r="G170" i="13"/>
  <c r="D170" i="13"/>
  <c r="B170" i="13"/>
  <c r="H171" i="13"/>
  <c r="F171" i="13"/>
  <c r="D171" i="13"/>
  <c r="B171" i="13"/>
  <c r="C171" i="13"/>
  <c r="G171" i="13"/>
  <c r="E171" i="13"/>
  <c r="G172" i="13"/>
  <c r="E172" i="13"/>
  <c r="C172" i="13"/>
  <c r="H172" i="13"/>
  <c r="B172" i="13"/>
  <c r="F172" i="13"/>
  <c r="D172" i="13"/>
  <c r="F173" i="13"/>
  <c r="D173" i="13"/>
  <c r="B173" i="13"/>
  <c r="G173" i="13"/>
  <c r="H173" i="13"/>
  <c r="E173" i="13"/>
  <c r="C173" i="13"/>
  <c r="E174" i="13"/>
  <c r="C174" i="13"/>
  <c r="H174" i="13"/>
  <c r="F174" i="13"/>
  <c r="G174" i="13"/>
  <c r="D174" i="13"/>
  <c r="B174" i="13"/>
  <c r="H175" i="13"/>
  <c r="F175" i="13"/>
  <c r="D175" i="13"/>
  <c r="B175" i="13"/>
  <c r="C175" i="13"/>
  <c r="G175" i="13"/>
  <c r="E175" i="13"/>
  <c r="G176" i="13"/>
  <c r="E176" i="13"/>
  <c r="C176" i="13"/>
  <c r="H176" i="13"/>
  <c r="F176" i="13"/>
  <c r="D176" i="13"/>
  <c r="B176" i="13"/>
  <c r="F177" i="13"/>
  <c r="D177" i="13"/>
  <c r="B177" i="13"/>
  <c r="G177" i="13"/>
  <c r="E177" i="13"/>
  <c r="C177" i="13"/>
  <c r="H177" i="13"/>
  <c r="E178" i="13"/>
  <c r="C178" i="13"/>
  <c r="H178" i="13"/>
  <c r="F178" i="13"/>
  <c r="G178" i="13"/>
  <c r="D178" i="13"/>
  <c r="B178" i="13"/>
  <c r="H179" i="13"/>
  <c r="F179" i="13"/>
  <c r="D179" i="13"/>
  <c r="B179" i="13"/>
  <c r="C179" i="13"/>
  <c r="G179" i="13"/>
  <c r="E179" i="13"/>
  <c r="G180" i="13"/>
  <c r="E180" i="13"/>
  <c r="C180" i="13"/>
  <c r="H180" i="13"/>
  <c r="F180" i="13"/>
  <c r="D180" i="13"/>
  <c r="B180" i="13"/>
  <c r="F181" i="13"/>
  <c r="D181" i="13"/>
  <c r="G181" i="13"/>
  <c r="H181" i="13"/>
  <c r="E181" i="13"/>
  <c r="B181" i="13"/>
  <c r="C181" i="13"/>
  <c r="H182" i="13"/>
  <c r="C182" i="13"/>
  <c r="D182" i="13"/>
  <c r="B182" i="13"/>
  <c r="E182" i="13"/>
  <c r="G182" i="13"/>
  <c r="F182" i="13"/>
  <c r="G183" i="13"/>
  <c r="E183" i="13"/>
  <c r="C183" i="13"/>
  <c r="B183" i="13"/>
  <c r="H183" i="13"/>
  <c r="F183" i="13"/>
  <c r="D183" i="13"/>
  <c r="F184" i="13"/>
  <c r="D184" i="13"/>
  <c r="B184" i="13"/>
  <c r="H184" i="13"/>
  <c r="G184" i="13"/>
  <c r="E184" i="13"/>
  <c r="C184" i="13"/>
  <c r="E185" i="13"/>
  <c r="B185" i="13"/>
  <c r="H185" i="13"/>
  <c r="G185" i="13"/>
  <c r="C185" i="13"/>
  <c r="F185" i="13"/>
  <c r="D185" i="13"/>
  <c r="H186" i="13"/>
  <c r="E186" i="13"/>
  <c r="D186" i="13"/>
  <c r="F186" i="13"/>
  <c r="G186" i="13"/>
  <c r="B186" i="13"/>
  <c r="C186" i="13"/>
  <c r="G187" i="13"/>
  <c r="H187" i="13"/>
  <c r="C187" i="13"/>
  <c r="D187" i="13"/>
  <c r="F187" i="13"/>
  <c r="E187" i="13"/>
  <c r="B187" i="13"/>
  <c r="F188" i="13"/>
  <c r="D188" i="13"/>
  <c r="B188" i="13"/>
  <c r="G188" i="13"/>
  <c r="E188" i="13"/>
  <c r="C188" i="13"/>
  <c r="H188" i="13"/>
  <c r="E189" i="13"/>
  <c r="H189" i="13"/>
  <c r="F189" i="13"/>
  <c r="G189" i="13"/>
  <c r="H190" i="13"/>
  <c r="F190" i="13"/>
  <c r="E190" i="13"/>
  <c r="G190" i="13"/>
  <c r="G191" i="13"/>
  <c r="E191" i="13"/>
  <c r="H191" i="13"/>
  <c r="F191" i="13"/>
  <c r="F192" i="13"/>
  <c r="G192" i="13"/>
  <c r="E192" i="13"/>
  <c r="H192" i="13"/>
  <c r="E193" i="13"/>
  <c r="H193" i="13"/>
  <c r="F193" i="13"/>
  <c r="G193" i="13"/>
  <c r="H194" i="13"/>
  <c r="F194" i="13"/>
  <c r="G194" i="13"/>
  <c r="E194" i="13"/>
  <c r="G195" i="13"/>
  <c r="E195" i="13"/>
  <c r="H195" i="13"/>
  <c r="F195" i="13"/>
  <c r="F196" i="13"/>
  <c r="G196" i="13"/>
  <c r="E196" i="13"/>
  <c r="H196" i="13"/>
  <c r="E197" i="13"/>
  <c r="H197" i="13"/>
  <c r="F197" i="13"/>
  <c r="G197" i="13"/>
  <c r="H198" i="13"/>
  <c r="F198" i="13"/>
  <c r="G198" i="13"/>
  <c r="E198" i="13"/>
  <c r="G199" i="13"/>
  <c r="E199" i="13"/>
  <c r="H199" i="13"/>
  <c r="F199" i="13"/>
  <c r="F200" i="13"/>
  <c r="G200" i="13"/>
  <c r="H200" i="13"/>
  <c r="E200" i="13"/>
  <c r="E201" i="13"/>
  <c r="H201" i="13"/>
  <c r="F201" i="13"/>
  <c r="G201" i="13"/>
  <c r="H202" i="13"/>
  <c r="F202" i="13"/>
  <c r="G202" i="13"/>
  <c r="E202" i="13"/>
  <c r="G203" i="13"/>
  <c r="E203" i="13"/>
  <c r="H203" i="13"/>
  <c r="F203" i="13"/>
  <c r="F204" i="13"/>
  <c r="G204" i="13"/>
  <c r="H204" i="13"/>
  <c r="E204" i="13"/>
  <c r="E205" i="13"/>
  <c r="H205" i="13"/>
  <c r="F205" i="13"/>
  <c r="G205" i="13"/>
  <c r="H206" i="13"/>
  <c r="F206" i="13"/>
  <c r="G206" i="13"/>
  <c r="E206" i="13"/>
  <c r="G207" i="13"/>
  <c r="E207" i="13"/>
  <c r="H207" i="13"/>
  <c r="F207" i="13"/>
  <c r="F208" i="13"/>
  <c r="G208" i="13"/>
  <c r="H208" i="13"/>
  <c r="E208" i="13"/>
  <c r="E209" i="13"/>
  <c r="H209" i="13"/>
  <c r="F209" i="13"/>
  <c r="G209" i="13"/>
  <c r="H210" i="13"/>
  <c r="F210" i="13"/>
  <c r="G210" i="13"/>
  <c r="E210" i="13"/>
  <c r="G211" i="13"/>
  <c r="E211" i="13"/>
  <c r="H211" i="13"/>
  <c r="F211" i="13"/>
  <c r="F212" i="13"/>
  <c r="G212" i="13"/>
  <c r="H212" i="13"/>
  <c r="E212" i="13"/>
  <c r="E213" i="13"/>
  <c r="H213" i="13"/>
  <c r="F213" i="13"/>
  <c r="G213" i="13"/>
  <c r="H214" i="13"/>
  <c r="F214" i="13"/>
  <c r="G214" i="13"/>
  <c r="E214" i="13"/>
  <c r="G215" i="13"/>
  <c r="E215" i="13"/>
  <c r="H215" i="13"/>
  <c r="F215" i="13"/>
  <c r="F216" i="13"/>
  <c r="G216" i="13"/>
  <c r="H216" i="13"/>
  <c r="E216" i="13"/>
  <c r="H217" i="13"/>
  <c r="G217" i="13"/>
  <c r="F217" i="13"/>
  <c r="E217" i="13"/>
  <c r="G218" i="13"/>
  <c r="F218" i="13"/>
  <c r="E218" i="13"/>
  <c r="H218" i="13"/>
  <c r="F219" i="13"/>
  <c r="G219" i="13"/>
  <c r="E219" i="13"/>
  <c r="H219" i="13"/>
  <c r="E220" i="13"/>
  <c r="H220" i="13"/>
  <c r="F220" i="13"/>
  <c r="G220" i="13"/>
  <c r="H221" i="13"/>
  <c r="F221" i="13"/>
  <c r="G221" i="13"/>
  <c r="E221" i="13"/>
  <c r="H222" i="13"/>
  <c r="F222" i="13"/>
  <c r="G222" i="13"/>
  <c r="E222" i="13"/>
  <c r="G223" i="13"/>
  <c r="E223" i="13"/>
  <c r="H223" i="13"/>
  <c r="F223" i="13"/>
  <c r="F224" i="13"/>
  <c r="G224" i="13"/>
  <c r="H224" i="13"/>
  <c r="E224" i="13"/>
  <c r="E225" i="13"/>
  <c r="H225" i="13"/>
  <c r="F225" i="13"/>
  <c r="G225" i="13"/>
  <c r="H226" i="13"/>
  <c r="F226" i="13"/>
  <c r="G226" i="13"/>
  <c r="E226" i="13"/>
  <c r="G227" i="13"/>
  <c r="E227" i="13"/>
  <c r="H227" i="13"/>
  <c r="F227" i="13"/>
  <c r="F228" i="13"/>
  <c r="G228" i="13"/>
  <c r="H228" i="13"/>
  <c r="E228" i="13"/>
  <c r="E229" i="13"/>
  <c r="H229" i="13"/>
  <c r="F229" i="13"/>
  <c r="G229" i="13"/>
  <c r="H230" i="13"/>
  <c r="F230" i="13"/>
  <c r="G230" i="13"/>
  <c r="E230" i="13"/>
  <c r="G231" i="13"/>
  <c r="E231" i="13"/>
  <c r="H231" i="13"/>
  <c r="F231" i="13"/>
  <c r="F232" i="13"/>
  <c r="G232" i="13"/>
  <c r="E232" i="13"/>
  <c r="H232" i="13"/>
  <c r="E233" i="13"/>
  <c r="H233" i="13"/>
  <c r="F233" i="13"/>
  <c r="G233" i="13"/>
  <c r="H234" i="13"/>
  <c r="F234" i="13"/>
  <c r="G234" i="13"/>
  <c r="E234" i="13"/>
  <c r="G235" i="13"/>
  <c r="E235" i="13"/>
  <c r="H235" i="13"/>
  <c r="F235" i="13"/>
  <c r="F236" i="13"/>
  <c r="G236" i="13"/>
  <c r="H236" i="13"/>
  <c r="E236" i="13"/>
  <c r="E237" i="13"/>
  <c r="H237" i="13"/>
  <c r="F237" i="13"/>
  <c r="G237" i="13"/>
  <c r="H238" i="13"/>
  <c r="F238" i="13"/>
  <c r="G238" i="13"/>
  <c r="E238" i="13"/>
  <c r="G239" i="13"/>
  <c r="E239" i="13"/>
  <c r="H239" i="13"/>
  <c r="F239" i="13"/>
  <c r="F240" i="13"/>
  <c r="G240" i="13"/>
  <c r="E240" i="13"/>
  <c r="H240" i="13"/>
  <c r="E241" i="13"/>
  <c r="H241" i="13"/>
  <c r="F241" i="13"/>
  <c r="G241" i="13"/>
  <c r="H242" i="13"/>
  <c r="F242" i="13"/>
  <c r="G242" i="13"/>
  <c r="E242" i="13"/>
  <c r="G243" i="13"/>
  <c r="E243" i="13"/>
  <c r="H243" i="13"/>
  <c r="F243" i="13"/>
  <c r="F244" i="13"/>
  <c r="G244" i="13"/>
  <c r="E244" i="13"/>
  <c r="H244" i="13"/>
  <c r="E245" i="13"/>
  <c r="H245" i="13"/>
  <c r="F245" i="13"/>
  <c r="G245" i="13"/>
  <c r="H246" i="13"/>
  <c r="F246" i="13"/>
  <c r="G246" i="13"/>
  <c r="E246" i="13"/>
  <c r="G247" i="13"/>
  <c r="E247" i="13"/>
  <c r="H247" i="13"/>
  <c r="F247" i="13"/>
  <c r="F248" i="13"/>
  <c r="G248" i="13"/>
  <c r="E248" i="13"/>
  <c r="H248" i="13"/>
  <c r="E249" i="13"/>
  <c r="H249" i="13"/>
  <c r="F249" i="13"/>
  <c r="G249" i="13"/>
  <c r="H250" i="13"/>
  <c r="F250" i="13"/>
  <c r="G250" i="13"/>
  <c r="E250" i="13"/>
  <c r="G251" i="13"/>
  <c r="E251" i="13"/>
  <c r="H251" i="13"/>
  <c r="F251" i="13"/>
  <c r="F252" i="13"/>
  <c r="G252" i="13"/>
  <c r="E252" i="13"/>
  <c r="H252" i="13"/>
  <c r="E253" i="13"/>
  <c r="H253" i="13"/>
  <c r="F253" i="13"/>
  <c r="G253" i="13"/>
  <c r="H254" i="13"/>
  <c r="F254" i="13"/>
  <c r="G254" i="13"/>
  <c r="E254" i="13"/>
  <c r="E5" i="13"/>
  <c r="H5" i="13"/>
  <c r="B5" i="13"/>
  <c r="C5" i="13"/>
  <c r="G5" i="13"/>
  <c r="D5" i="13"/>
  <c r="F5" i="13"/>
  <c r="E6" i="13"/>
  <c r="H6" i="13"/>
  <c r="F6" i="13"/>
  <c r="D6" i="13"/>
  <c r="G6" i="13"/>
  <c r="B6" i="13"/>
  <c r="C6" i="13"/>
  <c r="F7" i="13"/>
  <c r="D7" i="13"/>
  <c r="B7" i="13"/>
  <c r="G7" i="13"/>
  <c r="E7" i="13"/>
  <c r="C7" i="13"/>
  <c r="H7" i="13"/>
  <c r="E8" i="13"/>
  <c r="C8" i="13"/>
  <c r="G8" i="13"/>
  <c r="H8" i="13"/>
  <c r="F8" i="13"/>
  <c r="D8" i="13"/>
  <c r="B8" i="13"/>
  <c r="D9" i="13"/>
  <c r="F9" i="13"/>
  <c r="C9" i="13"/>
  <c r="H9" i="13"/>
  <c r="G9" i="13"/>
  <c r="B9" i="13"/>
  <c r="E9" i="13"/>
  <c r="F11" i="13"/>
  <c r="G10" i="13"/>
  <c r="E11" i="13"/>
  <c r="D11" i="13"/>
  <c r="B10" i="13"/>
  <c r="E10" i="13"/>
  <c r="C11" i="13"/>
  <c r="B11" i="13"/>
  <c r="F10" i="13"/>
  <c r="C10" i="13"/>
  <c r="H11" i="13"/>
  <c r="G11" i="13"/>
  <c r="D10" i="13"/>
  <c r="H10" i="13"/>
  <c r="B12" i="13"/>
  <c r="H12" i="13"/>
  <c r="E12" i="13"/>
  <c r="F12" i="13"/>
  <c r="C12" i="13"/>
  <c r="D12" i="13"/>
  <c r="G12" i="13"/>
  <c r="E13" i="13"/>
  <c r="D13" i="13"/>
  <c r="C13" i="13"/>
  <c r="B13" i="13"/>
  <c r="H13" i="13"/>
  <c r="G13" i="13"/>
  <c r="F13" i="13"/>
  <c r="G14" i="13"/>
  <c r="D14" i="13"/>
  <c r="F14" i="13"/>
  <c r="E14" i="13"/>
  <c r="B14" i="13"/>
  <c r="C14" i="13"/>
  <c r="H14" i="13"/>
  <c r="E16" i="13"/>
  <c r="G16" i="13"/>
  <c r="F15" i="13"/>
  <c r="E15" i="13"/>
  <c r="C16" i="13"/>
  <c r="H16" i="13"/>
  <c r="D15" i="13"/>
  <c r="C15" i="13"/>
  <c r="B16" i="13"/>
  <c r="H15" i="13"/>
  <c r="G15" i="13"/>
  <c r="D16" i="13"/>
  <c r="F16" i="13"/>
  <c r="B15" i="13"/>
  <c r="G18" i="13"/>
  <c r="F18" i="13"/>
  <c r="D17" i="13"/>
  <c r="H17" i="13"/>
  <c r="E18" i="13"/>
  <c r="D18" i="13"/>
  <c r="B17" i="13"/>
  <c r="F17" i="13"/>
  <c r="E17" i="13"/>
  <c r="C18" i="13"/>
  <c r="B18" i="13"/>
  <c r="G17" i="13"/>
  <c r="C17" i="13"/>
  <c r="H18" i="13"/>
  <c r="F19" i="13"/>
  <c r="E19" i="13"/>
  <c r="B19" i="13"/>
  <c r="H19" i="13"/>
  <c r="G19" i="13"/>
  <c r="D19" i="13"/>
  <c r="C19" i="13"/>
  <c r="C21" i="13"/>
  <c r="F21" i="13"/>
  <c r="F20" i="13"/>
  <c r="D20" i="13"/>
  <c r="D21" i="13"/>
  <c r="G21" i="13"/>
  <c r="G20" i="13"/>
  <c r="B20" i="13"/>
  <c r="H21" i="13"/>
  <c r="H20" i="13"/>
  <c r="C20" i="13"/>
  <c r="B21" i="13"/>
  <c r="E21" i="13"/>
  <c r="E20" i="13"/>
  <c r="F22" i="13"/>
  <c r="B22" i="13"/>
  <c r="E22" i="13"/>
  <c r="C22" i="13"/>
  <c r="D22" i="13"/>
  <c r="G22" i="13"/>
  <c r="H22" i="13"/>
  <c r="B23" i="13"/>
  <c r="D23" i="13"/>
  <c r="C23" i="13"/>
  <c r="H23" i="13"/>
  <c r="F23" i="13"/>
  <c r="E23" i="13"/>
  <c r="G23" i="13"/>
  <c r="G24" i="13"/>
  <c r="B24" i="13"/>
  <c r="C24" i="13"/>
  <c r="H24" i="13"/>
  <c r="D24" i="13"/>
  <c r="E24" i="13"/>
  <c r="F24" i="13"/>
  <c r="G25" i="13"/>
  <c r="F25" i="13"/>
  <c r="H25" i="13"/>
  <c r="C25" i="13"/>
  <c r="D25" i="13"/>
  <c r="E25" i="13"/>
  <c r="B25" i="13"/>
  <c r="F26" i="13"/>
  <c r="E26" i="13"/>
  <c r="H26" i="13"/>
  <c r="B26" i="13"/>
  <c r="G26" i="13"/>
  <c r="C26" i="13"/>
  <c r="D26" i="13"/>
  <c r="E27" i="13"/>
  <c r="C27" i="13"/>
  <c r="D27" i="13"/>
  <c r="F27" i="13"/>
  <c r="B27" i="13"/>
  <c r="H27" i="13"/>
  <c r="G27" i="13"/>
  <c r="D28" i="13"/>
  <c r="F28" i="13"/>
  <c r="B29" i="13"/>
  <c r="E29" i="13"/>
  <c r="H28" i="13"/>
  <c r="G28" i="13"/>
  <c r="H29" i="13"/>
  <c r="C29" i="13"/>
  <c r="C28" i="13"/>
  <c r="F29" i="13"/>
  <c r="G29" i="13"/>
  <c r="E28" i="13"/>
  <c r="B28" i="13"/>
  <c r="D29" i="13"/>
  <c r="E30" i="13"/>
  <c r="C30" i="13"/>
  <c r="H30" i="13"/>
  <c r="F30" i="13"/>
  <c r="D30" i="13"/>
  <c r="B30" i="13"/>
  <c r="G30" i="13"/>
  <c r="H31" i="13"/>
  <c r="F31" i="13"/>
  <c r="D31" i="13"/>
  <c r="B31" i="13"/>
  <c r="C31" i="13"/>
  <c r="G31" i="13"/>
  <c r="E31" i="13"/>
  <c r="H32" i="13"/>
  <c r="F32" i="13"/>
  <c r="C32" i="13"/>
  <c r="D32" i="13"/>
  <c r="B32" i="13"/>
  <c r="G32" i="13"/>
  <c r="E32" i="13"/>
  <c r="G33" i="13"/>
  <c r="E33" i="13"/>
  <c r="C33" i="13"/>
  <c r="H33" i="13"/>
  <c r="B33" i="13"/>
  <c r="F33" i="13"/>
  <c r="D33" i="13"/>
  <c r="F34" i="13"/>
  <c r="D34" i="13"/>
  <c r="B34" i="13"/>
  <c r="G34" i="13"/>
  <c r="E34" i="13"/>
  <c r="C34" i="13"/>
  <c r="H34" i="13"/>
  <c r="E35" i="13"/>
  <c r="C35" i="13"/>
  <c r="H35" i="13"/>
  <c r="F35" i="13"/>
  <c r="D35" i="13"/>
  <c r="B35" i="13"/>
  <c r="G35" i="13"/>
  <c r="H36" i="13"/>
  <c r="F36" i="13"/>
  <c r="D36" i="13"/>
  <c r="B36" i="13"/>
  <c r="G36" i="13"/>
  <c r="E36" i="13"/>
  <c r="C36" i="13"/>
  <c r="G37" i="13"/>
  <c r="E37" i="13"/>
  <c r="C37" i="13"/>
  <c r="H37" i="13"/>
  <c r="B37" i="13"/>
  <c r="F37" i="13"/>
  <c r="D37" i="13"/>
  <c r="F38" i="13"/>
  <c r="D38" i="13"/>
  <c r="B38" i="13"/>
  <c r="G38" i="13"/>
  <c r="E38" i="13"/>
  <c r="C38" i="13"/>
  <c r="H38" i="13"/>
  <c r="E39" i="13"/>
  <c r="C39" i="13"/>
  <c r="H39" i="13"/>
  <c r="F39" i="13"/>
  <c r="D39" i="13"/>
  <c r="B39" i="13"/>
  <c r="G39" i="13"/>
  <c r="H40" i="13"/>
  <c r="F40" i="13"/>
  <c r="D40" i="13"/>
  <c r="B40" i="13"/>
  <c r="C40" i="13"/>
  <c r="G40" i="13"/>
  <c r="E40" i="13"/>
  <c r="G41" i="13"/>
  <c r="E41" i="13"/>
  <c r="C41" i="13"/>
  <c r="H41" i="13"/>
  <c r="F41" i="13"/>
  <c r="D41" i="13"/>
  <c r="B41" i="13"/>
  <c r="F42" i="13"/>
  <c r="D42" i="13"/>
  <c r="B42" i="13"/>
  <c r="G42" i="13"/>
  <c r="E42" i="13"/>
  <c r="C42" i="13"/>
  <c r="H42" i="13"/>
  <c r="E43" i="13"/>
  <c r="C43" i="13"/>
  <c r="H43" i="13"/>
  <c r="F43" i="13"/>
  <c r="G43" i="13"/>
  <c r="D43" i="13"/>
  <c r="B43" i="13"/>
  <c r="H44" i="13"/>
  <c r="F44" i="13"/>
  <c r="D44" i="13"/>
  <c r="B44" i="13"/>
  <c r="C44" i="13"/>
  <c r="G44" i="13"/>
  <c r="E44" i="13"/>
  <c r="G45" i="13"/>
  <c r="E45" i="13"/>
  <c r="C45" i="13"/>
  <c r="H45" i="13"/>
  <c r="B45" i="13"/>
  <c r="F45" i="13"/>
  <c r="D45" i="13"/>
  <c r="F46" i="13"/>
  <c r="D46" i="13"/>
  <c r="B46" i="13"/>
  <c r="G46" i="13"/>
  <c r="E46" i="13"/>
  <c r="C46" i="13"/>
  <c r="H46" i="13"/>
  <c r="E47" i="13"/>
  <c r="C47" i="13"/>
  <c r="H47" i="13"/>
  <c r="F47" i="13"/>
  <c r="G47" i="13"/>
  <c r="D47" i="13"/>
  <c r="B47" i="13"/>
  <c r="H48" i="13"/>
  <c r="F48" i="13"/>
  <c r="D48" i="13"/>
  <c r="B48" i="13"/>
  <c r="G48" i="13"/>
  <c r="E48" i="13"/>
  <c r="C48" i="13"/>
  <c r="G49" i="13"/>
  <c r="E49" i="13"/>
  <c r="C49" i="13"/>
  <c r="H49" i="13"/>
  <c r="B49" i="13"/>
  <c r="F49" i="13"/>
  <c r="D49" i="13"/>
  <c r="F50" i="13"/>
  <c r="D50" i="13"/>
  <c r="B50" i="13"/>
  <c r="G50" i="13"/>
  <c r="H50" i="13"/>
  <c r="E50" i="13"/>
  <c r="C50" i="13"/>
  <c r="E51" i="13"/>
  <c r="C51" i="13"/>
  <c r="H51" i="13"/>
  <c r="F51" i="13"/>
  <c r="D51" i="13"/>
  <c r="B51" i="13"/>
  <c r="G51" i="13"/>
  <c r="H52" i="13"/>
  <c r="F52" i="13"/>
  <c r="D52" i="13"/>
  <c r="B52" i="13"/>
  <c r="C52" i="13"/>
  <c r="G52" i="13"/>
  <c r="E52" i="13"/>
  <c r="G53" i="13"/>
  <c r="E53" i="13"/>
  <c r="C53" i="13"/>
  <c r="H53" i="13"/>
  <c r="F53" i="13"/>
  <c r="D53" i="13"/>
  <c r="B53" i="13"/>
  <c r="F54" i="13"/>
  <c r="D54" i="13"/>
  <c r="B54" i="13"/>
  <c r="G54" i="13"/>
  <c r="E54" i="13"/>
  <c r="C54" i="13"/>
  <c r="H54" i="13"/>
  <c r="E55" i="13"/>
  <c r="C55" i="13"/>
  <c r="H55" i="13"/>
  <c r="F55" i="13"/>
  <c r="G55" i="13"/>
  <c r="D55" i="13"/>
  <c r="B55" i="13"/>
  <c r="H56" i="13"/>
  <c r="F56" i="13"/>
  <c r="G56" i="13"/>
  <c r="E56" i="13"/>
  <c r="D56" i="13"/>
  <c r="B56" i="13"/>
  <c r="C56" i="13"/>
  <c r="G57" i="13"/>
  <c r="E57" i="13"/>
  <c r="B57" i="13"/>
  <c r="C57" i="13"/>
  <c r="H57" i="13"/>
  <c r="F57" i="13"/>
  <c r="D57" i="13"/>
  <c r="F58" i="13"/>
  <c r="D58" i="13"/>
  <c r="H58" i="13"/>
  <c r="B58" i="13"/>
  <c r="G58" i="13"/>
  <c r="E58" i="13"/>
  <c r="C58" i="13"/>
  <c r="E59" i="13"/>
  <c r="C59" i="13"/>
  <c r="H59" i="13"/>
  <c r="F59" i="13"/>
  <c r="G59" i="13"/>
  <c r="D59" i="13"/>
  <c r="B59" i="13"/>
  <c r="H60" i="13"/>
  <c r="F60" i="13"/>
  <c r="C60" i="13"/>
  <c r="D60" i="13"/>
  <c r="B60" i="13"/>
  <c r="G60" i="13"/>
  <c r="E60" i="13"/>
  <c r="G61" i="13"/>
  <c r="E61" i="13"/>
  <c r="F61" i="13"/>
  <c r="D61" i="13"/>
  <c r="C61" i="13"/>
  <c r="H61" i="13"/>
  <c r="B61" i="13"/>
  <c r="F62" i="13"/>
  <c r="D62" i="13"/>
  <c r="H62" i="13"/>
  <c r="B62" i="13"/>
  <c r="G62" i="13"/>
  <c r="E62" i="13"/>
  <c r="C62" i="13"/>
  <c r="E63" i="13"/>
  <c r="C63" i="13"/>
  <c r="F63" i="13"/>
  <c r="H63" i="13"/>
  <c r="D63" i="13"/>
  <c r="B63" i="13"/>
  <c r="G63" i="13"/>
  <c r="H64" i="13"/>
  <c r="F64" i="13"/>
  <c r="B64" i="13"/>
  <c r="D64" i="13"/>
  <c r="E64" i="13"/>
  <c r="G64" i="13"/>
  <c r="C64" i="13"/>
  <c r="G65" i="13"/>
  <c r="E65" i="13"/>
  <c r="C65" i="13"/>
  <c r="H65" i="13"/>
  <c r="F65" i="13"/>
  <c r="D65" i="13"/>
  <c r="B65" i="13"/>
  <c r="F66" i="13"/>
  <c r="D66" i="13"/>
  <c r="H66" i="13"/>
  <c r="B66" i="13"/>
  <c r="G66" i="13"/>
  <c r="E66" i="13"/>
  <c r="C66" i="13"/>
  <c r="E67" i="13"/>
  <c r="C67" i="13"/>
  <c r="H67" i="13"/>
  <c r="F67" i="13"/>
  <c r="G67" i="13"/>
  <c r="D67" i="13"/>
  <c r="B67" i="13"/>
  <c r="H68" i="13"/>
  <c r="F68" i="13"/>
  <c r="D68" i="13"/>
  <c r="B68" i="13"/>
  <c r="C68" i="13"/>
  <c r="G68" i="13"/>
  <c r="E68" i="13"/>
  <c r="G69" i="13"/>
  <c r="E69" i="13"/>
  <c r="C69" i="13"/>
  <c r="H69" i="13"/>
  <c r="B69" i="13"/>
  <c r="F69" i="13"/>
  <c r="D69" i="13"/>
  <c r="F70" i="13"/>
  <c r="D70" i="13"/>
  <c r="B70" i="13"/>
  <c r="G70" i="13"/>
  <c r="H70" i="13"/>
  <c r="E70" i="13"/>
  <c r="C70" i="13"/>
  <c r="E71" i="13"/>
  <c r="C71" i="13"/>
  <c r="H71" i="13"/>
  <c r="F71" i="13"/>
  <c r="G71" i="13"/>
  <c r="D71" i="13"/>
  <c r="B71" i="13"/>
  <c r="H72" i="13"/>
  <c r="F72" i="13"/>
  <c r="D72" i="13"/>
  <c r="B72" i="13"/>
  <c r="G72" i="13"/>
  <c r="E72" i="13"/>
  <c r="C72" i="13"/>
  <c r="G73" i="13"/>
  <c r="E73" i="13"/>
  <c r="C73" i="13"/>
  <c r="H73" i="13"/>
  <c r="B73" i="13"/>
  <c r="F73" i="13"/>
  <c r="D73" i="13"/>
  <c r="F74" i="13"/>
  <c r="D74" i="13"/>
  <c r="B74" i="13"/>
  <c r="G74" i="13"/>
  <c r="H74" i="13"/>
  <c r="E74" i="13"/>
  <c r="C74" i="13"/>
  <c r="E75" i="13"/>
  <c r="C75" i="13"/>
  <c r="H75" i="13"/>
  <c r="F75" i="13"/>
  <c r="G75" i="13"/>
  <c r="D75" i="13"/>
  <c r="B75" i="13"/>
  <c r="H76" i="13"/>
  <c r="F76" i="13"/>
  <c r="D76" i="13"/>
  <c r="B76" i="13"/>
  <c r="C76" i="13"/>
  <c r="G76" i="13"/>
  <c r="E76" i="13"/>
  <c r="G77" i="13"/>
  <c r="E77" i="13"/>
  <c r="C77" i="13"/>
  <c r="B77" i="13"/>
  <c r="H77" i="13"/>
  <c r="F77" i="13"/>
  <c r="D77" i="13"/>
  <c r="F78" i="13"/>
  <c r="D78" i="13"/>
  <c r="B78" i="13"/>
  <c r="G78" i="13"/>
  <c r="H78" i="13"/>
  <c r="E78" i="13"/>
  <c r="C78" i="13"/>
  <c r="E79" i="13"/>
  <c r="C79" i="13"/>
  <c r="H79" i="13"/>
  <c r="F79" i="13"/>
  <c r="G79" i="13"/>
  <c r="D79" i="13"/>
  <c r="B79" i="13"/>
  <c r="H80" i="13"/>
  <c r="F80" i="13"/>
  <c r="D80" i="13"/>
  <c r="B80" i="13"/>
  <c r="C80" i="13"/>
  <c r="G80" i="13"/>
  <c r="E80" i="13"/>
  <c r="G81" i="13"/>
  <c r="E81" i="13"/>
  <c r="C81" i="13"/>
  <c r="H81" i="13"/>
  <c r="B81" i="13"/>
  <c r="F81" i="13"/>
  <c r="D81" i="13"/>
  <c r="F82" i="13"/>
  <c r="D82" i="13"/>
  <c r="B82" i="13"/>
  <c r="G82" i="13"/>
  <c r="H82" i="13"/>
  <c r="E82" i="13"/>
  <c r="C82" i="13"/>
  <c r="E83" i="13"/>
  <c r="C83" i="13"/>
  <c r="H83" i="13"/>
  <c r="F83" i="13"/>
  <c r="G83" i="13"/>
  <c r="D83" i="13"/>
  <c r="B83" i="13"/>
  <c r="H84" i="13"/>
  <c r="F84" i="13"/>
  <c r="D84" i="13"/>
  <c r="B84" i="13"/>
  <c r="C84" i="13"/>
  <c r="G84" i="13"/>
  <c r="E84" i="13"/>
  <c r="G85" i="13"/>
  <c r="E85" i="13"/>
  <c r="C85" i="13"/>
  <c r="H85" i="13"/>
  <c r="B85" i="13"/>
  <c r="F85" i="13"/>
  <c r="D85" i="13"/>
  <c r="F86" i="13"/>
  <c r="D86" i="13"/>
  <c r="B86" i="13"/>
  <c r="G86" i="13"/>
  <c r="E86" i="13"/>
  <c r="C86" i="13"/>
  <c r="H86" i="13"/>
  <c r="E87" i="13"/>
  <c r="C87" i="13"/>
  <c r="H87" i="13"/>
  <c r="F87" i="13"/>
  <c r="D87" i="13"/>
  <c r="B87" i="13"/>
  <c r="G87" i="13"/>
  <c r="H88" i="13"/>
  <c r="F88" i="13"/>
  <c r="D88" i="13"/>
  <c r="B88" i="13"/>
  <c r="C88" i="13"/>
  <c r="G88" i="13"/>
  <c r="E88" i="13"/>
  <c r="G89" i="13"/>
  <c r="E89" i="13"/>
  <c r="C89" i="13"/>
  <c r="H89" i="13"/>
  <c r="F89" i="13"/>
  <c r="D89" i="13"/>
  <c r="B89" i="13"/>
  <c r="F90" i="13"/>
  <c r="D90" i="13"/>
  <c r="B90" i="13"/>
  <c r="G90" i="13"/>
  <c r="H90" i="13"/>
  <c r="E90" i="13"/>
  <c r="C90" i="13"/>
  <c r="E91" i="13"/>
  <c r="C91" i="13"/>
  <c r="H91" i="13"/>
  <c r="F91" i="13"/>
  <c r="D91" i="13"/>
  <c r="B91" i="13"/>
  <c r="G91" i="13"/>
  <c r="H92" i="13"/>
  <c r="F92" i="13"/>
  <c r="D92" i="13"/>
  <c r="B92" i="13"/>
  <c r="G92" i="13"/>
  <c r="E92" i="13"/>
  <c r="C92" i="13"/>
  <c r="G93" i="13"/>
  <c r="E93" i="13"/>
  <c r="C93" i="13"/>
  <c r="H93" i="13"/>
  <c r="B93" i="13"/>
  <c r="F93" i="13"/>
  <c r="D93" i="13"/>
  <c r="F94" i="13"/>
  <c r="D94" i="13"/>
  <c r="B94" i="13"/>
  <c r="G94" i="13"/>
  <c r="E94" i="13"/>
  <c r="C94" i="13"/>
  <c r="H94" i="13"/>
  <c r="E95" i="13"/>
  <c r="C95" i="13"/>
  <c r="H95" i="13"/>
  <c r="F95" i="13"/>
  <c r="G95" i="13"/>
  <c r="D95" i="13"/>
  <c r="B95" i="13"/>
  <c r="D10" i="17"/>
  <c r="G10" i="17"/>
  <c r="C10" i="17"/>
  <c r="F10" i="17"/>
  <c r="I10" i="17"/>
  <c r="E10" i="17"/>
  <c r="H10" i="17"/>
  <c r="F17" i="17" l="1"/>
  <c r="F18" i="17"/>
  <c r="H17" i="17"/>
  <c r="H18" i="17"/>
  <c r="C18" i="17"/>
  <c r="C17" i="17"/>
  <c r="E17" i="17"/>
  <c r="E18" i="17"/>
  <c r="G18" i="17"/>
  <c r="G17" i="17"/>
  <c r="I17" i="17"/>
  <c r="I18" i="17"/>
  <c r="D17" i="17"/>
  <c r="D18" i="17"/>
  <c r="C21" i="17" l="1"/>
  <c r="C22" i="17"/>
</calcChain>
</file>

<file path=xl/sharedStrings.xml><?xml version="1.0" encoding="utf-8"?>
<sst xmlns="http://schemas.openxmlformats.org/spreadsheetml/2006/main" count="3597" uniqueCount="1344">
  <si>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</si>
  <si>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</si>
  <si>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</si>
  <si>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</si>
  <si>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</si>
  <si>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</si>
  <si>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</si>
  <si>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</si>
  <si>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</si>
  <si>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</si>
  <si>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</si>
  <si>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</si>
  <si>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</si>
  <si>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</si>
  <si>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</si>
  <si>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</si>
  <si>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</si>
  <si>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</si>
  <si>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</si>
  <si>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</si>
  <si>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</si>
  <si>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</si>
  <si>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</si>
  <si>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</si>
  <si>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</si>
  <si>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</si>
  <si>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</si>
  <si>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</si>
  <si>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</si>
  <si>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</si>
  <si>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</si>
  <si>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</si>
  <si>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</si>
  <si>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</si>
  <si>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</si>
  <si>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</si>
  <si>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</si>
  <si>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</si>
  <si>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</si>
  <si>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</si>
  <si>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</si>
  <si>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</si>
  <si>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</si>
  <si>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</si>
  <si>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</si>
  <si>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</si>
  <si>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</si>
  <si>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</si>
  <si>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</si>
  <si>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</si>
  <si>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</si>
  <si>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</si>
  <si>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</si>
  <si>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</si>
  <si>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</si>
  <si>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</si>
  <si>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</si>
  <si>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</si>
  <si>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</si>
  <si>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</si>
  <si>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</si>
  <si>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</si>
  <si>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</si>
  <si>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</si>
  <si>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</si>
  <si>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</si>
  <si>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</si>
  <si>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</si>
  <si>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</si>
  <si>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</si>
  <si>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</si>
  <si>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</si>
  <si>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</si>
  <si>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</si>
  <si>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</si>
  <si>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</si>
  <si>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</si>
  <si>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</si>
  <si>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</si>
  <si>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</si>
  <si>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</si>
  <si>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</si>
  <si>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</si>
  <si>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</si>
  <si>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</si>
  <si>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</si>
  <si>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</si>
  <si>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</si>
  <si>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</si>
  <si>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</si>
  <si>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</si>
  <si>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</si>
  <si>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</si>
  <si>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</si>
  <si>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</si>
  <si>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</si>
  <si>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</si>
  <si>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</si>
  <si>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</si>
  <si>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</si>
  <si>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</si>
  <si>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</si>
  <si>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</si>
  <si>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</si>
  <si>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</si>
  <si>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</si>
  <si>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</si>
  <si>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</si>
  <si>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</si>
  <si>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</si>
  <si>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</si>
  <si>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</si>
  <si>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</si>
  <si>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</si>
  <si>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</si>
  <si>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</si>
  <si>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</si>
  <si>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</si>
  <si>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</si>
  <si>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</si>
  <si>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</si>
  <si>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</si>
  <si>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</si>
  <si>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</si>
  <si>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</si>
  <si>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</si>
  <si>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</si>
  <si>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</si>
  <si>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</si>
  <si>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</si>
  <si>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</si>
  <si>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</si>
  <si>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</si>
  <si>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</si>
  <si>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</si>
  <si>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</si>
  <si>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</si>
  <si>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</si>
  <si>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</si>
  <si>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</si>
  <si>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</si>
  <si>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</si>
  <si>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</si>
  <si>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</si>
  <si>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</si>
  <si>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</si>
  <si>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</si>
  <si>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</si>
  <si>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</si>
  <si>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</si>
  <si>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</si>
  <si>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</si>
  <si>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</si>
  <si>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</si>
  <si>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</si>
  <si>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</si>
  <si>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</si>
  <si>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</si>
  <si>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</si>
  <si>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</si>
  <si>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</si>
  <si>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</si>
  <si>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</si>
  <si>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</si>
  <si>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</si>
  <si>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</si>
  <si>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</si>
  <si>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</si>
  <si>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</si>
  <si>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</si>
  <si>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</si>
  <si>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</si>
  <si>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</si>
  <si>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</si>
  <si>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</si>
  <si>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</si>
  <si>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</si>
  <si>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</si>
  <si>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</si>
  <si>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</si>
  <si>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</si>
  <si>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</si>
  <si>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</si>
  <si>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</si>
  <si>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</si>
  <si>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</si>
  <si>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</si>
  <si>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</si>
  <si>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</si>
  <si>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</si>
  <si>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</si>
  <si>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</si>
  <si>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</si>
  <si>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</si>
  <si>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</si>
  <si>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</si>
  <si>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</si>
  <si>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</si>
  <si>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</si>
  <si>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</si>
  <si>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</si>
  <si>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</si>
  <si>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</si>
  <si>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</si>
  <si>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</si>
  <si>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</si>
  <si>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</si>
  <si>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</si>
  <si>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</si>
  <si>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</si>
  <si>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</si>
  <si>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</si>
  <si>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</si>
  <si>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</si>
  <si>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</si>
  <si>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</si>
  <si>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</si>
  <si>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</si>
  <si>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</si>
  <si>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</si>
  <si>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</si>
  <si>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</si>
  <si>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</si>
  <si>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</si>
  <si>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</si>
  <si>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</si>
  <si>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</si>
  <si>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</si>
  <si>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</si>
  <si>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</si>
  <si>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</si>
  <si>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</si>
  <si>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</si>
  <si>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</si>
  <si>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</si>
  <si>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</si>
  <si>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</si>
  <si>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</si>
  <si>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</si>
  <si>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</si>
  <si>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</si>
  <si>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</si>
  <si>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</si>
  <si>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</si>
  <si>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</si>
  <si>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</si>
  <si>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</si>
  <si>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</si>
  <si>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</si>
  <si>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</si>
  <si>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</si>
  <si>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</si>
  <si>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</si>
  <si>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</si>
  <si>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</si>
  <si>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</si>
  <si>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</si>
  <si>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</si>
  <si>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</si>
  <si>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</si>
  <si>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</si>
  <si>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</si>
  <si>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</si>
  <si>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</si>
  <si>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</si>
  <si>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</si>
  <si>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</si>
  <si>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</si>
  <si>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</si>
  <si>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</si>
  <si>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</si>
  <si>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</si>
  <si>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</si>
  <si>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</si>
  <si>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</si>
  <si>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</si>
  <si>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</si>
  <si>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</si>
  <si>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</si>
  <si>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</si>
  <si>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</si>
  <si>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</si>
  <si>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</si>
  <si>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</si>
  <si>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</si>
  <si>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</si>
  <si>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</si>
  <si>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</si>
  <si>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</si>
  <si>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</si>
  <si>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</si>
  <si>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</si>
  <si>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</si>
  <si>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</si>
  <si>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</si>
  <si>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</si>
  <si>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</si>
  <si>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</si>
  <si>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</si>
  <si>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</si>
  <si>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</si>
  <si>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</si>
  <si>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</si>
  <si>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</si>
  <si>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</si>
  <si>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</si>
  <si>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</si>
  <si>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</si>
  <si>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</si>
  <si>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</si>
  <si>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</si>
  <si>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</si>
  <si>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</si>
  <si>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</si>
  <si>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</si>
  <si>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</si>
  <si>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</si>
  <si>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</si>
  <si>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</si>
  <si>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</si>
  <si>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</si>
  <si>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</si>
  <si>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</si>
  <si>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</si>
  <si>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</si>
  <si>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</si>
  <si>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</si>
  <si>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</si>
  <si>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</si>
  <si>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</si>
  <si>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</si>
  <si>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</si>
  <si>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</si>
  <si>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</si>
  <si>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</si>
  <si>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</si>
  <si>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</si>
  <si>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</si>
  <si>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</si>
  <si>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</si>
  <si>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</si>
  <si>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</si>
  <si>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</si>
  <si>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</si>
  <si>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</si>
  <si>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</si>
  <si>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</si>
  <si>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</si>
  <si>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</si>
  <si>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</si>
  <si>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</si>
  <si>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</si>
  <si>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</si>
  <si>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</si>
  <si>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</si>
  <si>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</si>
  <si>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</si>
  <si>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</si>
  <si>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</si>
  <si>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</si>
  <si>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</si>
  <si>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</si>
  <si>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</si>
  <si>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</si>
  <si>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</si>
  <si>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</si>
  <si>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</si>
  <si>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</si>
  <si>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</si>
  <si>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</si>
  <si>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</si>
  <si>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</si>
  <si>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</si>
  <si>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</si>
  <si>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</si>
  <si>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</si>
  <si>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</si>
  <si>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</si>
  <si>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</si>
  <si>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</si>
  <si>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</si>
  <si>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</si>
  <si>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</si>
  <si>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</si>
  <si>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</si>
  <si>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</si>
  <si>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</si>
  <si>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</si>
  <si>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</si>
  <si>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</si>
  <si>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</si>
  <si>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</si>
  <si>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</si>
  <si>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</si>
  <si>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</si>
  <si>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</si>
  <si>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</si>
  <si>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</si>
  <si>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</si>
  <si>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</si>
  <si>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</si>
  <si>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</si>
  <si>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</si>
  <si>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</si>
  <si>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</si>
  <si>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</si>
  <si>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</si>
  <si>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</si>
  <si>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</si>
  <si>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</si>
  <si>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</si>
  <si>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</si>
  <si>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</si>
  <si>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</si>
  <si>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</si>
  <si>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</si>
  <si>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</si>
  <si>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</si>
  <si>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</si>
  <si>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</si>
  <si>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</si>
  <si>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</si>
  <si>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</si>
  <si>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</si>
  <si>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</si>
  <si>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</si>
  <si>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</si>
  <si>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</si>
  <si>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</si>
  <si>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</si>
  <si>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</si>
  <si>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</si>
  <si>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</si>
  <si>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</si>
  <si>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</si>
  <si>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</si>
  <si>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</si>
  <si>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</si>
  <si>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</si>
  <si>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</si>
  <si>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</si>
  <si>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</si>
  <si>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</si>
  <si>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</si>
  <si>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</si>
  <si>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</si>
  <si>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</si>
  <si>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</si>
  <si>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</si>
  <si>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</si>
  <si>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</si>
  <si>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</si>
  <si>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</si>
  <si>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</si>
  <si>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</si>
  <si>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</si>
  <si>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</si>
  <si>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</si>
  <si>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</si>
  <si>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</si>
  <si>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</si>
  <si>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</si>
  <si>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</si>
  <si>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</si>
  <si>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</si>
  <si>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</si>
  <si>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</si>
  <si>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</si>
  <si>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</si>
  <si>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</si>
  <si>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</si>
  <si>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</si>
  <si>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</si>
  <si>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</si>
  <si>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</si>
  <si>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</si>
  <si>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</si>
  <si>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</si>
  <si>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</si>
  <si>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</si>
  <si>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</si>
  <si>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</si>
  <si>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</si>
  <si>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</si>
  <si>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</si>
  <si>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</si>
  <si>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</si>
  <si>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</si>
  <si>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</si>
  <si>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</si>
  <si>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</si>
  <si>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</si>
  <si>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</si>
  <si>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</si>
  <si>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</si>
  <si>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</si>
  <si>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</si>
  <si>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</si>
  <si>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</si>
  <si>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</si>
  <si>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EHV site specific LLFs</t>
  </si>
  <si>
    <t>EHV sites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</si>
  <si>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</si>
  <si>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</si>
  <si>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</si>
  <si>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</si>
  <si>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</si>
  <si>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</si>
  <si>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</si>
  <si>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</si>
  <si>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</si>
  <si>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</si>
  <si>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</si>
  <si>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</si>
  <si>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</si>
  <si>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</si>
  <si>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</si>
  <si>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</si>
  <si>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</si>
  <si>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</si>
  <si>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</si>
  <si>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</si>
  <si>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</si>
  <si>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</si>
  <si>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</si>
  <si>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</si>
  <si>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</si>
  <si>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</si>
  <si>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</si>
  <si>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</si>
  <si>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</si>
  <si>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</si>
  <si>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</si>
  <si>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</si>
  <si>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</si>
  <si>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</si>
  <si>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</si>
  <si>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</si>
  <si>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</si>
  <si>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</si>
  <si>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</si>
  <si>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</si>
  <si>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</si>
  <si>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</si>
  <si>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</si>
  <si>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</si>
  <si>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</si>
  <si>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</si>
  <si>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Peak</t>
  </si>
  <si>
    <t>Winter</t>
  </si>
  <si>
    <t>Night</t>
  </si>
  <si>
    <t>Other</t>
  </si>
  <si>
    <t>Generic Demand and Generation LLFs</t>
  </si>
  <si>
    <t>Metered Voltage</t>
  </si>
  <si>
    <t>Monday to Friday 
Mar to Oct</t>
  </si>
  <si>
    <t>00:30 – 07:30</t>
  </si>
  <si>
    <t>07:30 – 00:30</t>
  </si>
  <si>
    <t>Monday to Friday 
Nov to Feb</t>
  </si>
  <si>
    <t>16:00 – 19:00</t>
  </si>
  <si>
    <t>07:30 – 16:00
19:00 – 20:00</t>
  </si>
  <si>
    <t>20:00 – 00:30</t>
  </si>
  <si>
    <t xml:space="preserve">Monday to Friday </t>
  </si>
  <si>
    <t>16:00 to 19:00</t>
  </si>
  <si>
    <t>07:30 to 16:00
19:00 to 21:00</t>
  </si>
  <si>
    <t>00:00 to 07:30
21:00 to 24:00</t>
  </si>
  <si>
    <t>Monday to Friday Nov to Feb</t>
  </si>
  <si>
    <t>Weekends</t>
  </si>
  <si>
    <t>00:00 to 24:00</t>
  </si>
  <si>
    <t>Monday to Friday Mar to Oct</t>
  </si>
  <si>
    <t>07:30 to 21:00</t>
  </si>
  <si>
    <t>Refer to main text in LC14 Statement Of Charges</t>
  </si>
  <si>
    <t>SSC 0394 charge rate corrected</t>
  </si>
  <si>
    <t>TPR 01177 corrected to rate 2</t>
  </si>
  <si>
    <t>Table reviewed and updated</t>
  </si>
  <si>
    <t>New SSCs from 0949 to 0952, 0975 &amp; 0976 and 0982 &amp; 0983 added.</t>
  </si>
  <si>
    <t>New SSCs from 0984 and 0985 added.</t>
  </si>
  <si>
    <t>Saturday Off Peak (24 Hrs)</t>
  </si>
  <si>
    <t>Sunday Off Peak (24 Hrs)</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</si>
  <si>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</si>
  <si>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</si>
  <si>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</si>
  <si>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</si>
  <si>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</si>
  <si>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</si>
  <si>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</si>
  <si>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</si>
  <si>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t>Tariff components</t>
  </si>
  <si>
    <t>Unit 1
kWh
(red/black/day)</t>
  </si>
  <si>
    <t>Unit 2
kWh
(amber/yellow
/night)</t>
  </si>
  <si>
    <t>Unit 3
kWh
(green)</t>
  </si>
  <si>
    <t>Number of days in consumption period
i.e. 365 if one year</t>
  </si>
  <si>
    <t>Maximum import or export capacity
kVA</t>
  </si>
  <si>
    <t>Excess reactive units 
kVArh</t>
  </si>
  <si>
    <t>Average daily excess capacity
kVA</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</si>
  <si>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</si>
  <si>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</si>
  <si>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</si>
  <si>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</si>
  <si>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</si>
  <si>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</si>
  <si>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</si>
  <si>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</si>
  <si>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</si>
  <si>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</si>
  <si>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</si>
  <si>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</si>
  <si>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Reactive power charge
£</t>
  </si>
  <si>
    <t>Import 
super red charge
£</t>
  </si>
  <si>
    <t>Import
fixed charge
£</t>
  </si>
  <si>
    <t>Import
capacity charge
£</t>
  </si>
  <si>
    <t>Export super red charge
£</t>
  </si>
  <si>
    <t>Export fixed charge
£</t>
  </si>
  <si>
    <t>Export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</si>
  <si>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</si>
  <si>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</si>
  <si>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</si>
  <si>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</si>
  <si>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</si>
  <si>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</si>
  <si>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</si>
  <si>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r>
      <t>Contains the underlying [</t>
    </r>
    <r>
      <rPr>
        <sz val="11"/>
        <color theme="3"/>
        <rFont val="Arial"/>
        <family val="2"/>
      </rPr>
      <t>nodal/network group</t>
    </r>
    <r>
      <rPr>
        <sz val="11"/>
        <rFont val="Arial"/>
        <family val="2"/>
      </rPr>
      <t xml:space="preserve">] costs used to calculate the current EDCM charges. </t>
    </r>
  </si>
  <si>
    <t>Charge calculator</t>
  </si>
  <si>
    <t>Charge calculator is a tool to help you estimate your distribution charges using current consumption data and forecast consumption data.</t>
  </si>
  <si>
    <t>Low Voltage Network</t>
  </si>
  <si>
    <t>Low Voltage Substation</t>
  </si>
  <si>
    <t>High Voltage Network</t>
  </si>
  <si>
    <t>High Voltage Substation</t>
  </si>
  <si>
    <t>EHV connected</t>
  </si>
  <si>
    <t>132/EHV connected</t>
  </si>
  <si>
    <t>132/HV connected</t>
  </si>
  <si>
    <t>132kV connected</t>
  </si>
  <si>
    <t>LV Network Domestic</t>
  </si>
  <si>
    <t>LV Network Non-Domestic Non-CT</t>
  </si>
  <si>
    <t>LV Generation NHH or Aggregate HH</t>
  </si>
  <si>
    <t>8 &amp; 0</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</si>
  <si>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</si>
  <si>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</si>
  <si>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</si>
  <si>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</si>
  <si>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</si>
  <si>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</si>
  <si>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</si>
  <si>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</si>
  <si>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</si>
  <si>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</si>
  <si>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</si>
  <si>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</si>
  <si>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</si>
  <si>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</si>
  <si>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</si>
  <si>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</si>
  <si>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</si>
  <si>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</si>
  <si>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</si>
  <si>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</si>
  <si>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</si>
  <si>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t>Copy EDCM table 4501 range starting B18 and paste into G11.  Extend or reduce print area as required.</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</si>
  <si>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</si>
  <si>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Final</t>
  </si>
  <si>
    <t>The drop down list on the charge calculator can be expanded by unprotecting the charge calculator sheet and selecting 'data', 'data validation...' and then expanding the 'source' data range. The sheet can then be protected.</t>
  </si>
  <si>
    <t>Annex 2 contains the charges to Designated EHV Properties and charges applied to LDNOs with Designated EHV Properties/end-users embedded in networks within the Western Power Distribution (East Midlands) plc Licence area.</t>
  </si>
  <si>
    <t>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</si>
  <si>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contains the charges to new Designated EHV Properties and charges applied to LDNOs with new Designated EHV Properties/end-users embedded in networks within the Western Power Distribution (East Midlands) plc Licence area.</t>
  </si>
  <si>
    <t>Annex 5 contains illustrative LLFs. LLFs are used in Settlement to adjust the metering system volumes to take account of losses on the distribution network.
Illustrative LLFs are provided with reference to the metered voltage or associated LLFC for generic LLFs and by reference to the LLFCs for site specific LLFs. Each LLF is applicable to a defined time period.  The LLFs used in Settlement are published on the Elexon portal website, www.elexonportal.co.uk. The website contains the LLFs in standard industry data formats and in a summary form.  A user guide with details on registering and using the portal is also available.</t>
  </si>
  <si>
    <t>Company and Licence name</t>
  </si>
  <si>
    <t>Charging Year</t>
  </si>
  <si>
    <t>Effective To</t>
  </si>
  <si>
    <t>Company and Licence name, charging year, effective from, status</t>
  </si>
  <si>
    <t>2016/2017</t>
  </si>
  <si>
    <t>1/4/2016</t>
  </si>
  <si>
    <t>31/3/2017</t>
  </si>
  <si>
    <t>Unit charge 1 (NHH)
or red/black charge (HH)
p/kWh</t>
  </si>
  <si>
    <t>Unit charge 2 (NHH)
or amber/yellow charge (HH)
p/kWh</t>
  </si>
  <si>
    <t>Green charge(HH)
p/kWh</t>
  </si>
  <si>
    <t>Import
Super Red
unit charge
(p/kWh)</t>
  </si>
  <si>
    <t>Import
capacity charge
(p/kVA/day)</t>
  </si>
  <si>
    <t>Export
Super Red
unit charge
(p/kWh)</t>
  </si>
  <si>
    <t>Export
capacity charge
(p/kVA/day)</t>
  </si>
  <si>
    <r>
      <t xml:space="preserve">Import
</t>
    </r>
    <r>
      <rPr>
        <b/>
        <sz val="10"/>
        <color rgb="FFFF0000"/>
        <rFont val="Arial"/>
        <family val="2"/>
      </rPr>
      <t>Super Red</t>
    </r>
    <r>
      <rPr>
        <b/>
        <sz val="10"/>
        <rFont val="Arial"/>
        <family val="2"/>
      </rPr>
      <t xml:space="preserve">
unit charge
(p/kWh)</t>
    </r>
  </si>
  <si>
    <r>
      <t xml:space="preserve">Export
</t>
    </r>
    <r>
      <rPr>
        <b/>
        <sz val="10"/>
        <color rgb="FFFF0000"/>
        <rFont val="Arial"/>
        <family val="2"/>
      </rPr>
      <t>Super Red</t>
    </r>
    <r>
      <rPr>
        <b/>
        <sz val="10"/>
        <color indexed="8"/>
        <rFont val="Arial"/>
        <family val="2"/>
      </rPr>
      <t xml:space="preserve">
unit charge
(p/kWh)</t>
    </r>
  </si>
  <si>
    <t>Unit charge 1
(NHH)
p/kWh</t>
  </si>
  <si>
    <t>Unit charge 2
(NHH)
p/kWh</t>
  </si>
  <si>
    <t>Red/black charge (HH)
p/kWh</t>
  </si>
  <si>
    <t>Amber/yellow charge (HH)
p/kWh</t>
  </si>
  <si>
    <t>Green charge (HH)
p/kWh</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</si>
  <si>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</si>
  <si>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</si>
  <si>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</si>
  <si>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</si>
  <si>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</si>
  <si>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</si>
  <si>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</si>
  <si>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</si>
  <si>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</si>
  <si>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</si>
  <si>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SSC 0313 charge code corrected</t>
  </si>
  <si>
    <t>TPR 01006 corrected to code O</t>
  </si>
  <si>
    <t>SSC 0320 charge code corrected</t>
  </si>
  <si>
    <t>TPR 00072 corrected to code 2</t>
  </si>
  <si>
    <t>SSC 0781 charge code corrected</t>
  </si>
  <si>
    <t>TPR 00327 corrected to code O</t>
  </si>
  <si>
    <t>SSC 0935 charge code corrected</t>
  </si>
  <si>
    <t>TPR 00375 corrected to code 1 or Unsupported (SWAE and SWEB)</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</si>
  <si>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</si>
  <si>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</si>
  <si>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</si>
  <si>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</si>
  <si>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</si>
  <si>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</si>
  <si>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</si>
  <si>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</si>
  <si>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</si>
  <si>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</si>
  <si>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</si>
  <si>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</si>
  <si>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</si>
  <si>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</si>
  <si>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</si>
  <si>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</si>
  <si>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</si>
  <si>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</si>
  <si>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</si>
  <si>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</si>
  <si>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</si>
  <si>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</si>
  <si>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</si>
  <si>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SSC 0403 charge code corrected</t>
  </si>
  <si>
    <t>TPR 01179 corrected to code 2</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</si>
  <si>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</si>
  <si>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</si>
  <si>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</si>
  <si>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</si>
  <si>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</si>
  <si>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</si>
  <si>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</si>
  <si>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</si>
  <si>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</si>
  <si>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</si>
  <si>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</si>
  <si>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</si>
  <si>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</si>
  <si>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</si>
  <si>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</si>
  <si>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</si>
  <si>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</si>
  <si>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</si>
  <si>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</si>
  <si>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</si>
  <si>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</si>
  <si>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</si>
  <si>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</si>
  <si>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</si>
  <si>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</si>
  <si>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</si>
  <si>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</si>
  <si>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</si>
  <si>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</si>
  <si>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</si>
  <si>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</si>
  <si>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</si>
  <si>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</si>
  <si>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</si>
  <si>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</si>
  <si>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</si>
  <si>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</si>
  <si>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</si>
  <si>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</si>
  <si>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</si>
  <si>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</si>
  <si>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</si>
  <si>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</si>
  <si>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Tariff details
Choose tariff name from drop down box below</t>
  </si>
  <si>
    <t>Site details
Choose the site name from the drop down box below</t>
  </si>
  <si>
    <t>Western Power Distribution (West Midlands) plc</t>
  </si>
  <si>
    <t>2, 3</t>
  </si>
  <si>
    <t xml:space="preserve"> 5, 6, 30</t>
  </si>
  <si>
    <t>8, 9, 13, 14, 107, 108, 109</t>
  </si>
  <si>
    <t>11, 12, 110, 111, 112</t>
  </si>
  <si>
    <t>20, 22, 25, 26, 27</t>
  </si>
  <si>
    <t>127, 129</t>
  </si>
  <si>
    <t>121, 124, 132</t>
  </si>
  <si>
    <t>365, 367</t>
  </si>
  <si>
    <t>322, 323</t>
  </si>
  <si>
    <t>1, 2, 3, 4, 5, 6, 7, 8, 9, 10, 11, 12, 13, 14, 15, 20, 21, 22, 24, 25, 26, 27, 30, 34, 35, 36, 326, 571, 573, 625, 626, 632, 633</t>
  </si>
  <si>
    <t>19, 570, 572, 574</t>
  </si>
  <si>
    <t>23, 322, 323, 365, 367, 575, 577</t>
  </si>
  <si>
    <t>Troughton Farm PV (Import)</t>
  </si>
  <si>
    <t>Tyseley Waste Import</t>
  </si>
  <si>
    <t>Takao Europe</t>
  </si>
  <si>
    <t>Four Ashes Incinerator Import</t>
  </si>
  <si>
    <t>Witches Farm Solar Import</t>
  </si>
  <si>
    <t>Uni of Birmingham Import</t>
  </si>
  <si>
    <t>South Staffs Water Import</t>
  </si>
  <si>
    <t>Wolverhampton WS Import</t>
  </si>
  <si>
    <t>Stoke CHP Import</t>
  </si>
  <si>
    <t>WBB Minerals Import</t>
  </si>
  <si>
    <t>Cauldon Cement Import</t>
  </si>
  <si>
    <t>Abson Gas Compressor Import</t>
  </si>
  <si>
    <t>Ervin Amasteel Import</t>
  </si>
  <si>
    <t>Hanford Waste Services Import</t>
  </si>
  <si>
    <t>NR Kidsgrove Import</t>
  </si>
  <si>
    <t>NR Stafford Import</t>
  </si>
  <si>
    <t>NR Nechells/Washwood Heath Imp</t>
  </si>
  <si>
    <t>NR Winson Green Import</t>
  </si>
  <si>
    <t>NR Smethwick Import</t>
  </si>
  <si>
    <t>NR Willenhall Import</t>
  </si>
  <si>
    <t>Northwick Import</t>
  </si>
  <si>
    <t>Inco Alloys</t>
  </si>
  <si>
    <t>Swancote Energy Import</t>
  </si>
  <si>
    <t>Springhill Solar Park Import</t>
  </si>
  <si>
    <t>NG Gas Wormington</t>
  </si>
  <si>
    <t>Greenfrog STOR Import</t>
  </si>
  <si>
    <t>Union Road/EMR Oldbury Import</t>
  </si>
  <si>
    <t>Quatt Import</t>
  </si>
  <si>
    <t>Knypersley Import</t>
  </si>
  <si>
    <t>Simplex Import</t>
  </si>
  <si>
    <t>Northwick STOR sub supply</t>
  </si>
  <si>
    <t>Star Aluminium Import</t>
  </si>
  <si>
    <t>Goodyear</t>
  </si>
  <si>
    <t>Battlefield Generation Import</t>
  </si>
  <si>
    <t>Says Farm PV Import</t>
  </si>
  <si>
    <t>Hayford Solar Farm Import</t>
  </si>
  <si>
    <t>Rotherdale Farm PV Import</t>
  </si>
  <si>
    <t>Lower Newton Solar Farm (Imp)</t>
  </si>
  <si>
    <t>Wrockwardine Solar Farm (Imp)</t>
  </si>
  <si>
    <t>Condover Solar Farm (Import)</t>
  </si>
  <si>
    <t>Tower Hill Farm PV (Import)</t>
  </si>
  <si>
    <t>Hill House Farm Solar (Import)</t>
  </si>
  <si>
    <t>Pitchford Farm Solar (Import)</t>
  </si>
  <si>
    <t>Sundorne Solar Park (Import)</t>
  </si>
  <si>
    <t>Hartlebury EFW (Import)</t>
  </si>
  <si>
    <t>Upper Huntingford PV (Import)</t>
  </si>
  <si>
    <t>Ring O Bells Solar (Import)</t>
  </si>
  <si>
    <t>Hall Farm PV Awre (Import)</t>
  </si>
  <si>
    <t>Northwick 5 Mile Dr PV Import</t>
  </si>
  <si>
    <t>Wickhamford PV (Import)</t>
  </si>
  <si>
    <t>Yorkley Wood Farm PV (Import)</t>
  </si>
  <si>
    <t>Awbridge Farm Diesel Gen (Imp)</t>
  </si>
  <si>
    <t>Bristol Rd Glos STOR (Import)</t>
  </si>
  <si>
    <t>Actrees Farm PV (Import)</t>
  </si>
  <si>
    <t>Wickhamford PV (Export)</t>
  </si>
  <si>
    <t>Yorkley Wood Farm PV (Export)</t>
  </si>
  <si>
    <t>Awbridge Farm Diesel Gen (Exp)</t>
  </si>
  <si>
    <t>Bristol Rd Glos STOR (Export)</t>
  </si>
  <si>
    <t>Actrees Farm PV (Export)</t>
  </si>
  <si>
    <t>Troughton Farm PV (Export)</t>
  </si>
  <si>
    <t>0039</t>
  </si>
  <si>
    <t>Havannah Mills</t>
  </si>
  <si>
    <t>Stanner</t>
  </si>
  <si>
    <t>Ironbridge Power Station</t>
  </si>
  <si>
    <t>Rugeley Power Station</t>
  </si>
  <si>
    <t>Fort Dunlop 132kV Export</t>
  </si>
  <si>
    <t>Fort Dunlop LV Import</t>
  </si>
  <si>
    <t>Cambridge Arms</t>
  </si>
  <si>
    <t>Cellarhead - Meaford/Barlaston</t>
  </si>
  <si>
    <t>Company and Licence name, charging year, effective from, effective to, status</t>
  </si>
  <si>
    <t>Excess capacity charge
p/kVA/day</t>
  </si>
  <si>
    <t>Import
excess capacity charge
(p/kVA/day)</t>
  </si>
  <si>
    <t>Export
excess capacity charge
(p/kVA/day)</t>
  </si>
  <si>
    <t>Import excess capacity charge
£</t>
  </si>
  <si>
    <t>Export excess capacity charge
£</t>
  </si>
  <si>
    <t>Excess capacity charge
£</t>
  </si>
  <si>
    <t>Tariff name</t>
  </si>
  <si>
    <t>'DNOs paste value cells A15:I41 from CDCM 3701 into cells A14:I40</t>
  </si>
  <si>
    <t>Copy from CDCM table 3701 "Tariffs!A42:I84" and paste values into A14</t>
  </si>
  <si>
    <t>Copy from EDCM table 6005 "LDNORev!B549:G683" and paste values into D57</t>
  </si>
  <si>
    <t>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t>
  </si>
  <si>
    <t>Sheriffhales Farm PV (Import)</t>
  </si>
  <si>
    <t>Sheriffhales Farm PV (Export)</t>
  </si>
  <si>
    <t>FCP</t>
  </si>
  <si>
    <t>Bishops Wood 132kV</t>
  </si>
  <si>
    <t>Bishops Wood 132kV_Hereford (Bishops Wood) &amp; Ludlow 132 66__</t>
  </si>
  <si>
    <t>Bishops Wood 132kV_Stourport 132 66 &amp; Upton Warren 132 66__</t>
  </si>
  <si>
    <t>Bishops Wood 132kV_Stourport 132 33__</t>
  </si>
  <si>
    <t>Bishops Wood 132kV_Ludlow 132 33__</t>
  </si>
  <si>
    <t>HYB:[Bishops Wood 132kV_Hereford (Bishops Wood) &amp; Ludlow 132 66__] &amp; [Bishops Wood 132kV_Stourport 132 66 &amp; Upton Warren 132 66__]-&gt;Bishops Wood 132kV_Stourport 132 66 &amp; Upton Warren 132 66_Kenswick 66 11 (T2 &amp; T1 OS)</t>
  </si>
  <si>
    <t>HYB:[Bishops Wood 132kV_Stourport 132 66 &amp; Upton Warren 132 66__] &amp; [Bishops Wood 132kV_Stourport 132 33__]-&gt;Bishops Wood 132kV_Stourport 132 66 &amp; Upton Warren 132 66_Stourport 66 11 (T3 T4 &amp; T5)</t>
  </si>
  <si>
    <t>Bishops Wood 132kV_Stourport 132 66 &amp; Upton Warren 132 66_Stourport 66 11 (T3 T4 &amp; T5)</t>
  </si>
  <si>
    <t>Bishops Wood 132kV_Kidderminster 132 11 (GT1 GT2 &amp; T3 OS)__</t>
  </si>
  <si>
    <t>Bishops Wood 132kV_Ludlow 132 33_Bishops Castle 33 11 (T1)</t>
  </si>
  <si>
    <t>Bishops Wood 132kV_Hereford (Bishops Wood) &amp; Ludlow 132 66_Bodenham 66 11</t>
  </si>
  <si>
    <t>Bishops Wood 132kV_Hereford (Bishops Wood) &amp; Ludlow 132 66_Kington 66 11</t>
  </si>
  <si>
    <t>Bishops Wood 132kV_Hereford (Bishops Wood) &amp; Ludlow 132 66_Bromyard 66 11</t>
  </si>
  <si>
    <t>Bishops Wood 132kV_Ludlow 132 33_Cleobury Mortimer 33 11</t>
  </si>
  <si>
    <t>Bishops Wood 132kV_Ludlow 132 33_Craven Arms 33 11</t>
  </si>
  <si>
    <t>Bishops Wood 132kV_Stourport 132 66 &amp; Upton Warren 132 66_Droitwich 66 11 (T1 T2)</t>
  </si>
  <si>
    <t>Bishops Wood 132kV_Hereford (Bishops Wood) &amp; Ludlow 132 66_Dymock 66 11</t>
  </si>
  <si>
    <t>Bishops Wood 132kV_Stourport 132 66 &amp; Upton Warren 132 66_Kenswick 66 11 (T2 &amp; T1 OS)</t>
  </si>
  <si>
    <t>Bishops Wood 132kV_Stourport 132 33_Kinver 33 11 (T1)</t>
  </si>
  <si>
    <t>Bishops Wood 132kV_Hereford (Bishops Wood) &amp; Ludlow 132 66_Presteigne 66 11</t>
  </si>
  <si>
    <t>Bishops Wood 132kV_Hereford (Bishops Wood) &amp; Ludlow 132 66_Knighton 66 11</t>
  </si>
  <si>
    <t>Bishops Wood 132kV_Hereford (Bishops Wood) &amp; Ludlow 132 66_Ledbury 66 11 (T1)</t>
  </si>
  <si>
    <t>Bishops Wood 132kV_Hereford (Bishops Wood) &amp; Ludlow 132 66_Leominster 66 11</t>
  </si>
  <si>
    <t>Bishops Wood 132kV_Hereford (Bishops Wood) &amp; Ludlow 132 66_Lower Chadnor 66 11</t>
  </si>
  <si>
    <t>Bishops Wood 132kV_Ludlow 132 33_Ludlow 33 11</t>
  </si>
  <si>
    <t>Bishops Wood 132kV_Hereford (Bishops Wood) &amp; Ludlow 132 66_Madley 66 11</t>
  </si>
  <si>
    <t>Bishops Wood 132kV_Malvern 132 11__</t>
  </si>
  <si>
    <t>Bishops Wood 132kV_Hereford (Bishops Wood) &amp; Ludlow 132 66_Ross 66 11</t>
  </si>
  <si>
    <t>Bishops Wood 132kV_Hereford (Bishops Wood) &amp; Ludlow 132 66_Newent 66 11</t>
  </si>
  <si>
    <t>Bishops Wood 132kV_Warndon 132 11__</t>
  </si>
  <si>
    <t>Bishops Wood 132kV_Hereford (Bishops Wood) &amp; Ludlow 132 66_Peterchurch 66 11</t>
  </si>
  <si>
    <t>Bishops Wood 132kV_Hereford (Bishops Wood) &amp; Ludlow 132 66_Pontrilas 66 11</t>
  </si>
  <si>
    <t>Bishops Wood 132kV_Stourport 132 33_Quatt 33 11 (T1)</t>
  </si>
  <si>
    <t>Bishops Wood 132kV_Stourport 132 66 &amp; Upton Warren 132 66_Redditch North 66 11 (T3)</t>
  </si>
  <si>
    <t>Bishops Wood 132kV_Hereford (Bishops Wood) &amp; Ludlow 132 66_St. Weonards 66 11</t>
  </si>
  <si>
    <t>Bishops Wood 132kV_Worcester 132 11__</t>
  </si>
  <si>
    <t>Bishops Wood 132kV_Ludlow 132 33_Stockton 33 11</t>
  </si>
  <si>
    <t>Bishops Wood 132kV_Ludlow 132 33_Tenbury 33 11</t>
  </si>
  <si>
    <t>Bishops Wood 132kV_Timberdine 132 11__</t>
  </si>
  <si>
    <t>Bishops Wood 132kV_Upton Warren 132 11 (GT4 T1 &amp; T2 OS)__</t>
  </si>
  <si>
    <t>Bishops Wood 132kV_Hereford (Bishops Wood) &amp; Ludlow 132 66_Woofferton 66 11</t>
  </si>
  <si>
    <t>Bishops Wood 132kV_Stourport 132 33_Wribbenhall 33 11</t>
  </si>
  <si>
    <t>Willenhall 132kV</t>
  </si>
  <si>
    <t>Bustleholm 132kV</t>
  </si>
  <si>
    <t>Rugeley 132kV</t>
  </si>
  <si>
    <t>Bushbury 132kV</t>
  </si>
  <si>
    <t>HYB:[Willenhall 132kV] &amp; [Bustleholm 132kV]-&gt;Willenhall 132kV_Bentley 132 11 (GT1 &amp; GT2)__</t>
  </si>
  <si>
    <t>HYB:[Willenhall 132kV] &amp; [Rugeley 132kV]-&gt;Rugeley 132kV_Burntwood 132 11 (GT1 GT2 &amp; GT3)__</t>
  </si>
  <si>
    <t>HYB:[Rugeley 132kV] &amp; [Bushbury 132kV]-&gt;Bushbury 132kV_Stafford South 132 11 (GT1 &amp; GT3)__</t>
  </si>
  <si>
    <t>HYB:[Rugeley 132kV] &amp; [Bushbury 132kV]-&gt;Bushbury 132kV_Network Rail Stafford (T1 &amp; T2)__</t>
  </si>
  <si>
    <t>HYB:[Rugeley 132kV] &amp; [Bushbury 132kV]-&gt;Bushbury 132kV_Stafford 132 11 (GT1B &amp; GT2B)__</t>
  </si>
  <si>
    <t>Bushbury 132kV_Bushbury 132 33__</t>
  </si>
  <si>
    <t>Willenhall 132kV_Wolverhampton 132 33__</t>
  </si>
  <si>
    <t>Bustleholm 132kV_Network Rail Smethwick__</t>
  </si>
  <si>
    <t>Bushbury 132kV_Network Rail Stafford (T1 &amp; T2)__</t>
  </si>
  <si>
    <t>Willenhall 132kV_Network Rail Willenhall__</t>
  </si>
  <si>
    <t>Bustleholm 132kV_Network Rail Winson Green__</t>
  </si>
  <si>
    <t>HYB:[Bushbury 132kV_Bushbury 132 33__] &amp; [Willenhall 132kV_Wolverhampton 132 33__]-&gt;Bushbury 132kV_Bushbury 132 33_Goodyear (T1 T2 &amp; T3)</t>
  </si>
  <si>
    <t>HYB:[Bushbury 132kV] &amp; [Willenhall 132kV]-&gt;HYB:[Bushbury 132kV_Bushbury 132 33__] &amp; [Willenhall 132kV_Wolverhampton 132 33__]-&gt;Bushbury 132kV_Bushbury 132 33_Goodyear (T1 T2 &amp; T3)</t>
  </si>
  <si>
    <t>Bushbury 132kV_Bushbury 132 33_Albrighton 33 11 (T1A)</t>
  </si>
  <si>
    <t>Bushbury 132kV_Bushbury 132 11__</t>
  </si>
  <si>
    <t>Willenhall 132kV_Bentley 132 11 (GT1 &amp; GT2)__</t>
  </si>
  <si>
    <t>Rugeley 132kV_Cannock 132 11 (GT1 &amp; GT2 GT3)__</t>
  </si>
  <si>
    <t>Rugeley 132kV_Lichfield 132 11__</t>
  </si>
  <si>
    <t>Rugeley 132kV_Burntwood 132 11 (GT1 GT2 &amp; GT3)__</t>
  </si>
  <si>
    <t>Bustleholm 132kV_Bustleholm 132 11__</t>
  </si>
  <si>
    <t>Bustleholm 132kV_Winson Green 132 11__</t>
  </si>
  <si>
    <t>Bustleholm 132kV_Smethwick 132 11__</t>
  </si>
  <si>
    <t>Bushbury 132kV_Bushbury 132 33_Four Ashes 33 11</t>
  </si>
  <si>
    <t>Bushbury 132kV_Stafford South 132 11 (GT1 &amp; GT3)__</t>
  </si>
  <si>
    <t>Bushbury 132kV_Bushbury 132 33_Goodyear (T1 T2 &amp; T3)</t>
  </si>
  <si>
    <t>Bustleholm 132kV_Ladywood 132 11__</t>
  </si>
  <si>
    <t>Bushbury 132kV_Bushbury 132 33_I54</t>
  </si>
  <si>
    <t>Bustleholm 132kV_Kingstanding 132 11__</t>
  </si>
  <si>
    <t>Bustleholm 132kV_Perry Barr 132 11__</t>
  </si>
  <si>
    <t>Rugeley 132kV_Rugeley Town 132 11__</t>
  </si>
  <si>
    <t>Bustleholm 132kV_Rushall 132 11__</t>
  </si>
  <si>
    <t>Bushbury 132kV_Stafford 132 11 (GT1B &amp; GT2B)__</t>
  </si>
  <si>
    <t>Bushbury 132kV_Wednesfield 132 11__</t>
  </si>
  <si>
    <t>Willenhall 132kV_Willenhall 132 11 (GT2B GT4B GT1)__</t>
  </si>
  <si>
    <t>Willenhall 132kV_Wolverhampton 132 11 (GT1 GT2 &amp; T5)__</t>
  </si>
  <si>
    <t>Cellarhead 132kV</t>
  </si>
  <si>
    <t>Cellarhead 132kV_Meaford 'C' 132 33__</t>
  </si>
  <si>
    <t>Cellarhead 132kV_Boothen 132 33__</t>
  </si>
  <si>
    <t>Cellarhead 132kV_Forsbrook 132 33__</t>
  </si>
  <si>
    <t>Cellarhead 132kV_Whitfield 132 33__</t>
  </si>
  <si>
    <t>Cellarhead 132kV_WHIC33 2__</t>
  </si>
  <si>
    <t>Cellarhead 132kV_Network Rail Kidsgrove__</t>
  </si>
  <si>
    <t>Cellarhead 132kV_Longton 132 33__</t>
  </si>
  <si>
    <t>Cellarhead 132kV_Newcastle 132 33__</t>
  </si>
  <si>
    <t>HYB:[Cellarhead 132kV_Meaford 'C' 132 33__] &amp; [Cellarhead 132kV_Forsbrook 132 33__]-&gt;Cellarhead 132kV_Forsbrook 132 33_Simplex 33 11</t>
  </si>
  <si>
    <t>Cellarhead 132kV_Meaford 'C' 132 33_Bearstone 33 11</t>
  </si>
  <si>
    <t>Cellarhead 132kV_Boothen 132 11 (GT1B GT2B &amp; T3)__</t>
  </si>
  <si>
    <t>Cellarhead 132kV_Burslem 132 11__</t>
  </si>
  <si>
    <t>Cellarhead 132kV_Forsbrook 132 33_Cauldon 33 11</t>
  </si>
  <si>
    <t>Cellarhead 132kV_Forsbrook 132 33_Cheadle 33 11 (T1 &amp; T2)</t>
  </si>
  <si>
    <t>Cellarhead 132kV_Whitfield 132 33_Cheddleton 33 11</t>
  </si>
  <si>
    <t>Cellarhead 132kV_Meaford 'C' 132 33_Cotes Heath 33 11</t>
  </si>
  <si>
    <t>Cellarhead 132kV_Whitfield 132 33_Congleton 33 11</t>
  </si>
  <si>
    <t>Cellarhead 132kV_Meaford 'C' 132 33_Eccleshall 33 11</t>
  </si>
  <si>
    <t>Cellarhead 132kV_Whitfield 132 33_Endon 33 11</t>
  </si>
  <si>
    <t>Cellarhead 132kV_Longton 132 11__</t>
  </si>
  <si>
    <t>Cellarhead 132kV_Forsbrook 132 33_Froghall 33 11</t>
  </si>
  <si>
    <t>Cellarhead 132kV_Meaford 'C' 132 33_Gnosall 33 11</t>
  </si>
  <si>
    <t>Cellarhead 132kV_Whitfield 132 33_Goldenhill Bank 33 11</t>
  </si>
  <si>
    <t>_NO NAME_ [GT  11]</t>
  </si>
  <si>
    <t>Cellarhead 132kV_Boothen 132 33_Generation (Hanford Waste Disposal 33 11)</t>
  </si>
  <si>
    <t>Cellarhead 132kV_Meaford 'C' 132 33_High Offley 33 11</t>
  </si>
  <si>
    <t>Cellarhead 132kV_Meaford 'C' 132 33_Hill Chorlton 33 11</t>
  </si>
  <si>
    <t>Cellarhead 132kV_Meaford 'C' 132 33_Hinstock 33 11</t>
  </si>
  <si>
    <t>Cellarhead 132kV_Newcastle 132 11__</t>
  </si>
  <si>
    <t>Cellarhead 132kV_Meaford 'C' 132 33_Hookgate 33 11</t>
  </si>
  <si>
    <t>Cellarhead 132kV_Forsbrook 132 33_Kingsley Holt 33 11</t>
  </si>
  <si>
    <t>Cellarhead 132kV_Whitfield 132 33_Knypersley 33 11</t>
  </si>
  <si>
    <t>Cellarhead 132kV_Whitfield 132 33_Leek 33 11</t>
  </si>
  <si>
    <t>Cellarhead 132kV_Meaford 'C' 132 33_Market Drayton 33 11</t>
  </si>
  <si>
    <t>Cellarhead 132kV_Meaford 'C' 132 33_Meaford 33 11</t>
  </si>
  <si>
    <t>Cellarhead 132kV_Newcastle 132 33_Scot Hay 33 11</t>
  </si>
  <si>
    <t>Cellarhead 132kV_Forsbrook 132 33_Simplex 33 11</t>
  </si>
  <si>
    <t>Cellarhead 132kV_Stagefields 132 11__</t>
  </si>
  <si>
    <t>Cellarhead 132kV_Forsbrook 132 33_Stagefields 33 11 (T6)</t>
  </si>
  <si>
    <t>Cellarhead 132kV_Newcastle 132 33_Talke 33 11</t>
  </si>
  <si>
    <t>Cellarhead 132kV_Forsbrook 132 33_Tean 33 11</t>
  </si>
  <si>
    <t>Cellarhead 132kV_Whitfield 132 33_Whitfield 33 11</t>
  </si>
  <si>
    <t>Feckenham 66kV</t>
  </si>
  <si>
    <t>_NO NAME_ [DEFF6PV]</t>
  </si>
  <si>
    <t>_NO NAME_ [HAYF6PV]</t>
  </si>
  <si>
    <t>_NO NAME_ [LOWF6PV]</t>
  </si>
  <si>
    <t>_NO NAME_ [RADB6PV]</t>
  </si>
  <si>
    <t>Feckenham 132kV_Bevington 66 11__</t>
  </si>
  <si>
    <t>Feckenham 132kV_Bloxham 66 11__</t>
  </si>
  <si>
    <t>Feckenham 132kV_Broadway 66 11__</t>
  </si>
  <si>
    <t>Feckenham 132kV_Brotheridge Green 66 11__</t>
  </si>
  <si>
    <t>Feckenham 132kV_Droitwich 66 11 (T3)__</t>
  </si>
  <si>
    <t>Feckenham 132kV_Epwell 66 11__</t>
  </si>
  <si>
    <t>Feckenham 132kV_Evesham 66 11__</t>
  </si>
  <si>
    <t>Feckenham 132kV_Feckenham 66 11__</t>
  </si>
  <si>
    <t>Feckenham 132kV_Great Alne 66 11__</t>
  </si>
  <si>
    <t>Feckenham 132kV_Pershore 66 11__</t>
  </si>
  <si>
    <t>Feckenham 132kV_Ipsley 66 11__</t>
  </si>
  <si>
    <t>Feckenham 132kV_Ledbury 66 11 (T2)__</t>
  </si>
  <si>
    <t>Feckenham 132kV_Long Marston 66 11__</t>
  </si>
  <si>
    <t>Feckenham 132kV_Moreton 66 11__</t>
  </si>
  <si>
    <t>Feckenham 132kV_Northwick Estates Solar generation__</t>
  </si>
  <si>
    <t>Feckenham 132kV_Redditch North 66 11__</t>
  </si>
  <si>
    <t>Feckenham 132kV_Redditch South 66 11__</t>
  </si>
  <si>
    <t>Feckenham 132kV_Stratford 66 11__</t>
  </si>
  <si>
    <t>Feckenham 132kV_Shipston 66 11__</t>
  </si>
  <si>
    <t>Feckenham 132kV_Stow 66 11__</t>
  </si>
  <si>
    <t>Feckenham 132kV_Strensham 66 11__</t>
  </si>
  <si>
    <t>Feckenham 132kV_Tewkesbury 66 11__</t>
  </si>
  <si>
    <t>Feckenham 132kV_Wormington 66 11__</t>
  </si>
  <si>
    <t>Iron Acton 132kV</t>
  </si>
  <si>
    <t>Iron Acton 132kV_Chipping Sodbury 132 33__</t>
  </si>
  <si>
    <t>Iron Acton 132kV_Ryeford 132 33__</t>
  </si>
  <si>
    <t>Bradley Stoke 132kV_Bradley Stoke 132 33__</t>
  </si>
  <si>
    <t>Iron Acton 132kV_FEER3J__</t>
  </si>
  <si>
    <t>Iron Acton 132kV_FEER3K__</t>
  </si>
  <si>
    <t>_NO NAME_ [GRFL3PV]</t>
  </si>
  <si>
    <t>Iron Acton 132kV_LOLE3J__</t>
  </si>
  <si>
    <t>Iron Acton 132kV_LOLE3K__</t>
  </si>
  <si>
    <t>_NO NAME_ [UPPH3PV]</t>
  </si>
  <si>
    <t>_NO NAME_ [UPPW3PV]</t>
  </si>
  <si>
    <t>Iron Acton 132kV_Chipping Sodbury 132 33_Alveston 33 11</t>
  </si>
  <si>
    <t>Iron Acton 132kV_Ryeford 132 33_Berkeley 33 11</t>
  </si>
  <si>
    <t>Iron Acton 132kV_Ryeford 132 33_Camp 33 11</t>
  </si>
  <si>
    <t>Iron Acton 132kV_Ryeford 132 33_Cherington 33 11</t>
  </si>
  <si>
    <t>Iron Acton 132kV_Chipping Sodbury 132 11 (GT1 GT2 &amp; T3)__</t>
  </si>
  <si>
    <t>Iron Acton 132kV_Chipping Sodbury 132 33_Cowhorn 33 11</t>
  </si>
  <si>
    <t>Iron Acton 132kV_Ryeford 132 33_Dudbridge 33 11</t>
  </si>
  <si>
    <t>Iron Acton 132kV_Ryeford 132 33_Dursley 33 11</t>
  </si>
  <si>
    <t>Iron Acton 132kV_Ryeford 132 33_Netherhills 33 11</t>
  </si>
  <si>
    <t>Iron Acton 132kV_Ryeford 132 33_Hammerley Down 33 11</t>
  </si>
  <si>
    <t>Iron Acton 132kV_Chipping Sodbury 132 33_Naishcombe Hill 33 11</t>
  </si>
  <si>
    <t>Iron Acton 132kV_Chipping Sodbury 132 33_Oxbridge 33 11</t>
  </si>
  <si>
    <t>Iron Acton 132kV_Ryeford 132 33_Ryeford 33 11</t>
  </si>
  <si>
    <t>Ironbridge &amp; Shrewsbury 132kV</t>
  </si>
  <si>
    <t>Ironbridge &amp; Shrewsbury 132kV_Shrewsbury 132 33__</t>
  </si>
  <si>
    <t>Ironbridge &amp; Shrewsbury 132kV_Ironbridge 132 33__</t>
  </si>
  <si>
    <t>Ironbridge &amp; Shrewsbury 132kV_Ketley 132 33__</t>
  </si>
  <si>
    <t>_NO NAME_ [RODE33PV]</t>
  </si>
  <si>
    <t>HYB:[Ironbridge &amp; Shrewsbury 132kV_Shrewsbury 132 33__] &amp; [Ironbridge &amp; Shrewsbury 132kV_Ketley 132 33__]-&gt;Ironbridge &amp; Shrewsbury 132kV_Shrewsbury 132 33_Dothill 33 11 (T1 &amp; T2)</t>
  </si>
  <si>
    <t>Ironbridge &amp; Shrewsbury 132kV_Shrewsbury 132 33_Bayston Hill 33 11</t>
  </si>
  <si>
    <t>Ironbridge &amp; Shrewsbury 132kV_Shrewsbury 132 33_Berrington 33 11</t>
  </si>
  <si>
    <t>Ironbridge &amp; Shrewsbury 132kV_Shrewsbury 132 33_Weir Hill 33 11</t>
  </si>
  <si>
    <t>Ironbridge &amp; Shrewsbury 132kV_Shrewsbury 132 33_Bishops Castle 33 11 (T2)</t>
  </si>
  <si>
    <t>Ironbridge &amp; Shrewsbury 132kV_Ironbridge 132 33_Broseley 33 11</t>
  </si>
  <si>
    <t>Ironbridge &amp; Shrewsbury 132kV_Ketley 132 11 (GT4 T1 &amp; T2 HS)__</t>
  </si>
  <si>
    <t>Ironbridge &amp; Shrewsbury 132kV_Shrewsbury 132 33_Spring Gardens</t>
  </si>
  <si>
    <t>Ironbridge &amp; Shrewsbury 132kV_Ketley 132 33_Donnington 33 11</t>
  </si>
  <si>
    <t>Ironbridge &amp; Shrewsbury 132kV_Shrewsbury 132 33_Dothill 33 11 (T1 &amp; T2)</t>
  </si>
  <si>
    <t>Ironbridge &amp; Shrewsbury 132kV_Ironbridge 132 33_Easthope 33 11</t>
  </si>
  <si>
    <t>Ironbridge &amp; Shrewsbury 132kV_Ketley 132 33_Snedshill 33 11</t>
  </si>
  <si>
    <t>Ironbridge &amp; Shrewsbury 132kV_Ketley 132 33_Newport 33 11</t>
  </si>
  <si>
    <t>Ironbridge &amp; Shrewsbury 132kV_Ironbridge 132 33_Halesfield 33 11</t>
  </si>
  <si>
    <t>Ironbridge &amp; Shrewsbury 132kV_Shrewsbury 132 33_Harlescott 33 11</t>
  </si>
  <si>
    <t>Ironbridge &amp; Shrewsbury 132kV_Hortonwood 132 11__</t>
  </si>
  <si>
    <t>Ironbridge &amp; Shrewsbury 132kV_Shrewsbury 132 33_Leaton 33 11</t>
  </si>
  <si>
    <t>Ironbridge &amp; Shrewsbury 132kV_Ironbridge 132 33_Leebotwood 33 11 (T1 &amp; T2)</t>
  </si>
  <si>
    <t>Ironbridge &amp; Shrewsbury 132kV_Ironbridge 132 33_Madeley 33 11</t>
  </si>
  <si>
    <t>Ironbridge &amp; Shrewsbury 132kV_Shrewsbury 132 33_Malehurst 33 11</t>
  </si>
  <si>
    <t>Ironbridge &amp; Shrewsbury 132kV_Shrewsbury 132 33_Priest Weston 33 11</t>
  </si>
  <si>
    <t>Ironbridge &amp; Shrewsbury 132kV_Ironbridge 132 33_Quatt 33 11 (T2)</t>
  </si>
  <si>
    <t>Ironbridge &amp; Shrewsbury 132kV_Shrewsbury 132 33_Roushill 33 11</t>
  </si>
  <si>
    <t>Ironbridge &amp; Shrewsbury 132kV_Shrewsbury 132 33_Rowton 33 11</t>
  </si>
  <si>
    <t>Ironbridge &amp; Shrewsbury 132kV_Ketley 132 33_Sankey 33 11 (T2)</t>
  </si>
  <si>
    <t>Ironbridge &amp; Shrewsbury 132kV_Ketley 132 33_Shifnal 33 11</t>
  </si>
  <si>
    <t>Ironbridge &amp; Shrewsbury 132kV_Ironbridge 132 33_Star Aluminium A 33 11 (T2)</t>
  </si>
  <si>
    <t>Ironbridge &amp; Shrewsbury 132kV_Ironbridge 132 33_Star Aluminium B 33 11 (T1 &amp; T3)</t>
  </si>
  <si>
    <t>Ironbridge &amp; Shrewsbury 132kV_Ironbridge 132 33_Worfield 33 11</t>
  </si>
  <si>
    <t>Nechells 132kV</t>
  </si>
  <si>
    <t>_NO NAME_ [BARG  1-CHAV  1-KITW 1M-HALE  ...]</t>
  </si>
  <si>
    <t>Lea Marston 132kV</t>
  </si>
  <si>
    <t>HYB:[Nechells 132kV] &amp; [Lea Marston 132kV]-&gt;Nechells 132kV_Castle Bromwich 132 11 (GT1 &amp; GT2)__</t>
  </si>
  <si>
    <t>HYB:[Nechells 132kV] &amp; [Lea Marston 132kV]-&gt;Nechells 132kV_Boughton Road 132 11 (GT1 &amp; GT2)__</t>
  </si>
  <si>
    <t>HYB:[_NO NAME_ [BARG  1-CHAV  1-KITW 1M-HALE  ...]] &amp; [Lea Marston 132kV]-&gt;Kitwell 132kV_Shirley 132 11 (GT2 GT3 &amp; GT1)__</t>
  </si>
  <si>
    <t>Lea Marston 132kV_Tamworth and Tamworth Town__</t>
  </si>
  <si>
    <t>_NO NAME_ [BADC3PV]</t>
  </si>
  <si>
    <t>Lea Marston 132kV_Network Rail Tamworth__</t>
  </si>
  <si>
    <t>Nechells 132kV_Network Rail Washwood Heath__</t>
  </si>
  <si>
    <t>Lea Marston 132kV_Tamworth and Tamworth Town_Apollo</t>
  </si>
  <si>
    <t>Nechells 132kV_Summer Lane 132 11__</t>
  </si>
  <si>
    <t>Lea Marston 132kV_Tamworth and Tamworth Town_Atherstone</t>
  </si>
  <si>
    <t>Kitwell 132kV_Bartley Green 132 11__</t>
  </si>
  <si>
    <t>Lea Marston 132kV_Tamworth and Tamworth Town_Tamworth 11</t>
  </si>
  <si>
    <t>Lea Marston 132kV_Tamworth and Tamworth Town_Birch Coppice</t>
  </si>
  <si>
    <t>Nechells 132kV_Bordesley 132 11__</t>
  </si>
  <si>
    <t>Nechells 132kV_Boughton Road 132 11 (GT1 &amp; GT2)__</t>
  </si>
  <si>
    <t>Kitwell 132kV_Bournville 132 11__</t>
  </si>
  <si>
    <t>Nechells 132kV_Castle Bromwich 132 11 (GT1 &amp; GT2)__</t>
  </si>
  <si>
    <t>Nechells 132kV_Cheapside 132 11__</t>
  </si>
  <si>
    <t>Kitwell 132kV_Chad Valley 132 11__</t>
  </si>
  <si>
    <t>Nechells 132kV_Chester Street 132 11__</t>
  </si>
  <si>
    <t>Lea Marston 132kV_Chelmsley Wood 132 11__</t>
  </si>
  <si>
    <t>Lea Marston 132kV_Copt Heath 132 11__</t>
  </si>
  <si>
    <t>Lea Marston 132kV_Elmdon 132 11__</t>
  </si>
  <si>
    <t>Nechells 132kV_Erdington 132 11__</t>
  </si>
  <si>
    <t>Lea Marston 132kV_Hams Hall South 132 11__</t>
  </si>
  <si>
    <t>Kitwell 132kV_Halesowen 132 11__</t>
  </si>
  <si>
    <t>Kitwell 132kV_Hall Green 132 11__</t>
  </si>
  <si>
    <t>Nechells 132kV_Sparkbrook 132 11__</t>
  </si>
  <si>
    <t>Kitwell 132kV_Highters Heath 132 11__</t>
  </si>
  <si>
    <t>Nechells 132kV_Hockley 132 11__</t>
  </si>
  <si>
    <t>Nechells 132kV_Nechells West 132 11__</t>
  </si>
  <si>
    <t>Lea Marston 132kV_Kitts Green 132 11 (GT1 GT2 GT3)__</t>
  </si>
  <si>
    <t>Kitwell 132kV_Longbridge 132 11__</t>
  </si>
  <si>
    <t>Lea Marston 132kV_Solihull 132 11__</t>
  </si>
  <si>
    <t>Lea Marston 132kV_Tamworth and Tamworth Town_Polesworth</t>
  </si>
  <si>
    <t>Kitwell 132kV_Rednal 132 11__</t>
  </si>
  <si>
    <t>Kitwell 132kV_Selly Oak 132 11__</t>
  </si>
  <si>
    <t>Kitwell 132kV_Shirley 132 11 (GT2 GT3 &amp; GT1)__</t>
  </si>
  <si>
    <t>Lea Marston 132kV_Sutton Coldfield 132 11__</t>
  </si>
  <si>
    <t>Lea Marston 132kV_Tamworth Town 132 11__</t>
  </si>
  <si>
    <t>_NO NAME_ [TWD 11 1]</t>
  </si>
  <si>
    <t>Kitwell 132kV_Univ. of Birmingham 132 11__</t>
  </si>
  <si>
    <t>Lea Marston 132kV_Tamworth and Tamworth Town_Wood End</t>
  </si>
  <si>
    <t>Ocker Hill 132kV</t>
  </si>
  <si>
    <t>Ocker Hill 132kV_Ocker Hill 132 33__</t>
  </si>
  <si>
    <t>Ocker Hill 132kV_Black Lake 132 11__</t>
  </si>
  <si>
    <t>Ocker Hill 132kV_Ocker Hill 132 11__</t>
  </si>
  <si>
    <t>_NO NAME_ [BIRL  1-BIRL  2-OLDB  M1-OLDB ...]</t>
  </si>
  <si>
    <t>Oldbury 132kV_Oldbury 132 33__</t>
  </si>
  <si>
    <t>Oldbury 132kV_Birchfield Lane 132 11__</t>
  </si>
  <si>
    <t>Oldbury 132kV_Tividale 132 11__</t>
  </si>
  <si>
    <t>Oldbury 132kV_Oldbury 132 11 (GT1 T5)__</t>
  </si>
  <si>
    <t>Penn 132kV</t>
  </si>
  <si>
    <t>Penn 132kV_Wolverhampton West 132 33__</t>
  </si>
  <si>
    <t>Penn 132kV_Hinksford 132 33__</t>
  </si>
  <si>
    <t>Penn 132kV_Wolverhampton West 132 33_Albrighton 33 11 (T2A)</t>
  </si>
  <si>
    <t>Penn 132kV_Coseley 132 11__</t>
  </si>
  <si>
    <t>Penn 132kV_Dudley 132 11__</t>
  </si>
  <si>
    <t>Penn 132kV_Hinksford 132 11 (GT1B GT2B &amp; T5 OS)__</t>
  </si>
  <si>
    <t>Penn 132kV_Hinksford 132 33_Kinver 33 11 (T2)</t>
  </si>
  <si>
    <t>Penn 132kV_Lye 132 11__</t>
  </si>
  <si>
    <t>Penn 132kV_Wolverhampton West 132 33_Pattingham 33 11</t>
  </si>
  <si>
    <t>Penn 132kV_Wolverhampton West 132 33_Wolverhampton West 33 11</t>
  </si>
  <si>
    <t>Penn 132kV_Woodside 132 11__</t>
  </si>
  <si>
    <t>Port Ham 132kV</t>
  </si>
  <si>
    <t>Port Ham 132kV_Cheltenham 132 66__</t>
  </si>
  <si>
    <t>Port Ham 132kV_Hereford (Walham) 132 66__</t>
  </si>
  <si>
    <t>Port Ham 132kV_Lydney 132 33__</t>
  </si>
  <si>
    <t>Port Ham 132kV_Castle Meads 132 33__</t>
  </si>
  <si>
    <t>_NO NAME_ [NIMF3PV]</t>
  </si>
  <si>
    <t>_NO NAME_ [OLDH3PV-OLDH3T]</t>
  </si>
  <si>
    <t>Port Ham 132kV_Lydney 132 33_Mitcheldean 33 11</t>
  </si>
  <si>
    <t>Port Ham 132kV_Cheltenham 132 66_Alderton 66 11</t>
  </si>
  <si>
    <t>Port Ham 132kV_Eastern Avenue 132 11__</t>
  </si>
  <si>
    <t>Port Ham 132kV_Lydney 132 33_Bilson 33 11</t>
  </si>
  <si>
    <t>Port Ham 132kV_Cheltenham 132 66_Bishops Cleeve 66 11</t>
  </si>
  <si>
    <t>Port Ham 132kV_Lydney 132 33_Bixhead 33 11</t>
  </si>
  <si>
    <t>Port Ham 132kV_Castle Meads 132 33_Brockworth 33 11</t>
  </si>
  <si>
    <t>Port Ham 132kV_Cheltenham 132 11__</t>
  </si>
  <si>
    <t>Port Ham 132kV_Commercial Road 132 11 (GT1 &amp; TA TB)__</t>
  </si>
  <si>
    <t>Port Ham 132kV_Hereford (Walham) 132 66_Hereford South 66 11</t>
  </si>
  <si>
    <t>Port Ham 132kV_Lydney 132 33_Elton 33 11</t>
  </si>
  <si>
    <t>Port Ham 132kV_Hereford (Walham) 132 66_Hereford Central 66 11</t>
  </si>
  <si>
    <t>Port Ham 132kV_Hereford (Walham) 132 66_Hereford North 66 11</t>
  </si>
  <si>
    <t>Port Ham 132kV_Castle Meads 132 33_Rotol 33 11</t>
  </si>
  <si>
    <t>Port Ham 132kV_Lydney 132 33_Lydney 33 11</t>
  </si>
  <si>
    <t>Port Ham 132kV_Marle Hill 132 11 (GT1 &amp; TD TC OS)__</t>
  </si>
  <si>
    <t>Port Ham 132kV_Lydney 132 33_Mead Lane 33 11</t>
  </si>
  <si>
    <t>Port Ham 132kV_Montpellier 132 11__</t>
  </si>
  <si>
    <t>Port Ham 132kV_Castle Meads 132 33_Tuffley 33 11 (T1A T2A &amp; T1B T2B)</t>
  </si>
  <si>
    <t>Port Ham 132kV_Lydney 132 33_Princess Royal 33 11</t>
  </si>
  <si>
    <t>Port Ham 132kV_Castle Meads 132 33_Stadco (11kV BUSBAR)</t>
  </si>
  <si>
    <t>Port Ham 132kV_Lydney 132 33_Stowfield 33 11</t>
  </si>
  <si>
    <t>Port Ham 132kV_Tewkesbury 132 11__</t>
  </si>
  <si>
    <t>Troughton Farm PV</t>
  </si>
  <si>
    <t>Tyseley Waste</t>
  </si>
  <si>
    <t>Four Ashes Incinerator</t>
  </si>
  <si>
    <t>Witches Farm Solar</t>
  </si>
  <si>
    <t>Uni of Birmingham</t>
  </si>
  <si>
    <t>Severn Trent Water (Wyelands)</t>
  </si>
  <si>
    <t>Wolverhampton Waste Services</t>
  </si>
  <si>
    <t>Stoke CHP</t>
  </si>
  <si>
    <t>WBB Minerals</t>
  </si>
  <si>
    <t>Cauldon Cement</t>
  </si>
  <si>
    <t>Abson Gas Compressor Station</t>
  </si>
  <si>
    <t>Ervin Amasteel</t>
  </si>
  <si>
    <t>Hanford Waste Services</t>
  </si>
  <si>
    <t>NR Kidsgrove</t>
  </si>
  <si>
    <t>NR Stafford</t>
  </si>
  <si>
    <t>NR Washwood Heath</t>
  </si>
  <si>
    <t>NR Winson Green</t>
  </si>
  <si>
    <t>NR Smethwick</t>
  </si>
  <si>
    <t>NR Willenhall</t>
  </si>
  <si>
    <t>Northwick STOR</t>
  </si>
  <si>
    <t>Swancote</t>
  </si>
  <si>
    <t>Spring Hill Solar generation</t>
  </si>
  <si>
    <t>NG Wormington Gas Compressor</t>
  </si>
  <si>
    <t>Greenfrog STOR generation</t>
  </si>
  <si>
    <t>Union Road</t>
  </si>
  <si>
    <t>Quatt</t>
  </si>
  <si>
    <t>Knypersley</t>
  </si>
  <si>
    <t>Simplex</t>
  </si>
  <si>
    <t xml:space="preserve">Star Aluminium </t>
  </si>
  <si>
    <t>Battlefield Incinerator</t>
  </si>
  <si>
    <t>Says Court Farm PV</t>
  </si>
  <si>
    <t>Hayford Farm Solar Park</t>
  </si>
  <si>
    <t>Rotherdale Solar Farm</t>
  </si>
  <si>
    <t>Lower Newton Solar Farm</t>
  </si>
  <si>
    <t>Wrockwardine Solar Farm</t>
  </si>
  <si>
    <t>Condover Solar Farm</t>
  </si>
  <si>
    <t>Tower Hill Farm PV</t>
  </si>
  <si>
    <t>Hill House Farm Solar</t>
  </si>
  <si>
    <t>Pitchford Farm Solar</t>
  </si>
  <si>
    <t>Sundorne Solar Park</t>
  </si>
  <si>
    <t>Hartlebury EFW</t>
  </si>
  <si>
    <t>Upper Huntingford PV</t>
  </si>
  <si>
    <t>Ring O Bells Solar</t>
  </si>
  <si>
    <t>Hall Farm PV Awre</t>
  </si>
  <si>
    <t>5 Mile Drive Solar Park</t>
  </si>
  <si>
    <t>Wickhamford PV</t>
  </si>
  <si>
    <t>Yorkley Wood Farm PV</t>
  </si>
  <si>
    <t>Awbridge Farm Diesel Gen</t>
  </si>
  <si>
    <t>Bristol Rd Glos STOR</t>
  </si>
  <si>
    <t>Actrees Farm PV</t>
  </si>
  <si>
    <t>Sheriffhales Farm PV</t>
  </si>
  <si>
    <t>Heartlands Power Ltd / Fort Dunlop</t>
  </si>
  <si>
    <t>Redditch Gas Turbine</t>
  </si>
  <si>
    <t>Cellarhead Barlaston (Meaford) Interconnector</t>
  </si>
  <si>
    <t>Cellarhead Whitfield Interconnector</t>
  </si>
  <si>
    <t>Defford Solar Farm</t>
  </si>
  <si>
    <t>Fryers Road Waste Generation option 2</t>
  </si>
  <si>
    <t>Giffords Way</t>
  </si>
  <si>
    <t>Green Fm Latteridge PV</t>
  </si>
  <si>
    <t>Gretton Solar Farm</t>
  </si>
  <si>
    <t>Hayes Farm Solar Farm</t>
  </si>
  <si>
    <t>High Trees Farm Solar Farm</t>
  </si>
  <si>
    <t>Little Frome Solar Farm</t>
  </si>
  <si>
    <t>Lower Fields Solar Farm</t>
  </si>
  <si>
    <t>Nibley Mill Solar Farm</t>
  </si>
  <si>
    <t>Old Hill Solar Park</t>
  </si>
  <si>
    <t>Pontrilas Sawmill</t>
  </si>
  <si>
    <t>Radbrooke Pastures PV</t>
  </si>
  <si>
    <t>Roden Solar Farm</t>
  </si>
  <si>
    <t>Sunny Acres Solar Farm</t>
  </si>
  <si>
    <t>Upper Solar Farm, Near Manor Farm</t>
  </si>
  <si>
    <t>Upper Meadowly Solar Farm</t>
  </si>
  <si>
    <t>Wednesbury Power</t>
  </si>
  <si>
    <t>0234</t>
  </si>
  <si>
    <t>1430000001342
1430000001351</t>
  </si>
  <si>
    <t>1421696500001
1430000000906</t>
  </si>
  <si>
    <t>1428483000001
1429586500003</t>
  </si>
  <si>
    <t>1422664500000
1425861000001</t>
  </si>
  <si>
    <t>1421664500008
1426342000002</t>
  </si>
  <si>
    <t>1423124100000
1428564500005</t>
  </si>
  <si>
    <t>1430000027786
1430000027795
1430000027800
1430000027810
1430000027829
1430000027838
1430000027847
1430000027856</t>
  </si>
  <si>
    <t>1460001869731
1460001869750</t>
  </si>
  <si>
    <t>1423464500000
1429264500000</t>
  </si>
  <si>
    <t>1470000283681
1470000444133</t>
  </si>
  <si>
    <t>1430000001360
1430000001370</t>
  </si>
  <si>
    <t>1430000000915
1430000000924</t>
  </si>
  <si>
    <t>1430000033051
1430000033060</t>
  </si>
  <si>
    <t>1430000033098
1430000033103</t>
  </si>
  <si>
    <t>1430000033070
1430000044090</t>
  </si>
  <si>
    <t>1421464500007
1422464500009</t>
  </si>
  <si>
    <t>1470000283690
1470000444142</t>
  </si>
  <si>
    <t>Upper Wick Farm PV (Import)</t>
  </si>
  <si>
    <t>Upper Wick Farm PV (Export)</t>
  </si>
  <si>
    <t>7070E</t>
  </si>
  <si>
    <t>Upper Wick Farm PV</t>
  </si>
  <si>
    <t>New Import 1</t>
  </si>
  <si>
    <t>New Export 1</t>
  </si>
  <si>
    <t>New Import 2</t>
  </si>
  <si>
    <t>New Export 2</t>
  </si>
  <si>
    <t>New Import 3</t>
  </si>
  <si>
    <t>New Export 3</t>
  </si>
  <si>
    <t>New Import 4</t>
  </si>
  <si>
    <t>New Export 4</t>
  </si>
  <si>
    <t>New Import 5</t>
  </si>
  <si>
    <t>New Export 5</t>
  </si>
  <si>
    <t>New Import 6</t>
  </si>
  <si>
    <t>New Export 6</t>
  </si>
  <si>
    <t>New Import 7</t>
  </si>
  <si>
    <t>New Export 7</t>
  </si>
  <si>
    <t>New Import 8</t>
  </si>
  <si>
    <t>New Export 8</t>
  </si>
  <si>
    <t>New Import 9</t>
  </si>
  <si>
    <t>New Export 9</t>
  </si>
  <si>
    <t>New Import 10</t>
  </si>
  <si>
    <t>New Export 10</t>
  </si>
  <si>
    <t>New Import 11</t>
  </si>
  <si>
    <t>New Export 11</t>
  </si>
  <si>
    <t>New Import 12</t>
  </si>
  <si>
    <t>New Import 13</t>
  </si>
  <si>
    <t>New Export 13</t>
  </si>
  <si>
    <t>New Import 14</t>
  </si>
  <si>
    <t>New Export 14</t>
  </si>
  <si>
    <t>New Import 15</t>
  </si>
  <si>
    <t>New Export 15</t>
  </si>
  <si>
    <t>New Import 16</t>
  </si>
  <si>
    <t>New Export 16</t>
  </si>
  <si>
    <t>New Import 17</t>
  </si>
  <si>
    <t>New Export 17</t>
  </si>
  <si>
    <t>New Import 18</t>
  </si>
  <si>
    <t>New Export 18</t>
  </si>
  <si>
    <t>Tyseley Waste Export</t>
  </si>
  <si>
    <t>Uni of Birmingham Export</t>
  </si>
  <si>
    <t>Quatt Export</t>
  </si>
  <si>
    <t>Wolverhampton WS Export</t>
  </si>
  <si>
    <t>Stoke CHP Export</t>
  </si>
  <si>
    <t>Hanford Waste Services Export</t>
  </si>
  <si>
    <t>NR Kidsgrove Export</t>
  </si>
  <si>
    <t>NR Stafford Export</t>
  </si>
  <si>
    <t>NR Winson Green Export</t>
  </si>
  <si>
    <t>NR Smethwick Export</t>
  </si>
  <si>
    <t>NR Willenhall Export</t>
  </si>
  <si>
    <t>NR Nechells/Washwood Heath Exp</t>
  </si>
  <si>
    <t>Redditch Gas Turbine Export</t>
  </si>
  <si>
    <t>Knypersley Export</t>
  </si>
  <si>
    <t>Northwick Export</t>
  </si>
  <si>
    <t>Swancote Energy Export</t>
  </si>
  <si>
    <t>Four Ashes Incinerator Export</t>
  </si>
  <si>
    <t>Witches Farm Solar Export</t>
  </si>
  <si>
    <t>Springhill Solar Park Export</t>
  </si>
  <si>
    <t>Greenfrog STOR Export</t>
  </si>
  <si>
    <t>Union Road/EMR Oldbury Export</t>
  </si>
  <si>
    <t>Battlefield Generation Export</t>
  </si>
  <si>
    <t>Says Farms PV Export</t>
  </si>
  <si>
    <t>Hayford Solar Farm Export</t>
  </si>
  <si>
    <t>Rotherdale Farm PV Export</t>
  </si>
  <si>
    <t>Lower Newton Solar Farm (Exp)</t>
  </si>
  <si>
    <t>Wrockwardine Solar Farm (Exp)</t>
  </si>
  <si>
    <t>Condover Solar Farm (Export)</t>
  </si>
  <si>
    <t>Tower Hill Farm PV (Export)</t>
  </si>
  <si>
    <t>Hill House Farm Solar (Export)</t>
  </si>
  <si>
    <t>Pitchford Farm Solar (Export)</t>
  </si>
  <si>
    <t>Sundorne Solar Park (Export)</t>
  </si>
  <si>
    <t>Hartlebury EFW (Export)</t>
  </si>
  <si>
    <t>Upper Huntingford PV (Export)</t>
  </si>
  <si>
    <t>Ring O Bells Solar (Export)</t>
  </si>
  <si>
    <t>Hall Farm PV Awre (Export)</t>
  </si>
  <si>
    <t>Northwick 5 Mile Dr PV Export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</si>
</sst>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 numFmtId="178" formatCode="0.000;[Red]\-0.000;?;"/>
    <numFmt numFmtId="179" formatCode="#,##0;\-#,##0;;"/>
    <numFmt numFmtId="180" formatCode="#,##0;[Red]\-#,##0;;"/>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b/>
      <sz val="10"/>
      <color rgb="FFFF0000"/>
      <name val="Arial"/>
      <family val="2"/>
    </font>
    <font>
      <sz val="10"/>
      <color theme="0"/>
      <name val="Arial"/>
      <family val="2"/>
    </font>
    <font>
      <b/>
      <sz val="10"/>
      <color theme="0"/>
      <name val="Arial"/>
      <family val="2"/>
    </font>
    <font>
      <sz val="10"/>
      <name val="Calibri"/>
      <family val="2"/>
      <scheme val="minor"/>
    </font>
    <font>
      <b/>
      <sz val="12"/>
      <color theme="3"/>
      <name val="Arial"/>
      <family val="2"/>
    </font>
    <font>
      <sz val="10"/>
      <color theme="1"/>
      <name val="Arial"/>
      <family val="2"/>
    </font>
    <font>
      <sz val="11"/>
      <color theme="3"/>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4" tint="0.79998168889431442"/>
        <bgColor indexed="64"/>
      </patternFill>
    </fill>
    <fill>
      <patternFill patternType="solid">
        <fgColor rgb="FFFFBE82"/>
        <bgColor indexed="64"/>
      </patternFill>
    </fill>
    <fill>
      <patternFill patternType="solid">
        <fgColor rgb="FFCCFFCC"/>
        <bgColor indexed="64"/>
      </patternFill>
    </fill>
    <fill>
      <patternFill patternType="solid">
        <fgColor rgb="FF8CFFCC"/>
        <bgColor indexed="64"/>
      </patternFill>
    </fill>
    <fill>
      <patternFill patternType="solid">
        <fgColor theme="9" tint="0.39997558519241921"/>
        <bgColor indexed="64"/>
      </patternFill>
    </fill>
    <fill>
      <patternFill patternType="solid">
        <fgColor rgb="FFB4FFCC"/>
        <bgColor indexed="64"/>
      </patternFill>
    </fill>
    <fill>
      <patternFill patternType="solid">
        <fgColor rgb="FFB8D2BB"/>
        <bgColor indexed="64"/>
      </patternFill>
    </fill>
    <fill>
      <patternFill patternType="solid">
        <fgColor rgb="FFFFEB9C"/>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right style="thin">
        <color indexed="64"/>
      </right>
      <top/>
      <bottom style="thin">
        <color indexed="64"/>
      </bottom>
      <diagonal/>
    </border>
  </borders>
  <cellStyleXfs count="22">
    <xf numFmtId="0" fontId="0" fillId="0" borderId="0"/>
    <xf numFmtId="0" fontId="4" fillId="0" borderId="0"/>
    <xf numFmtId="0" fontId="11" fillId="0" borderId="0" applyNumberFormat="0" applyFill="0" applyBorder="0" applyAlignment="0" applyProtection="0"/>
    <xf numFmtId="0" fontId="12" fillId="5" borderId="8" applyNumberFormat="0" applyAlignment="0" applyProtection="0"/>
    <xf numFmtId="0" fontId="13" fillId="0" borderId="0" applyNumberFormat="0" applyFill="0" applyBorder="0" applyAlignment="0" applyProtection="0">
      <alignment vertical="top"/>
      <protection locked="0"/>
    </xf>
    <xf numFmtId="0" fontId="20" fillId="0" borderId="11" applyNumberFormat="0" applyFill="0" applyAlignment="0" applyProtection="0"/>
    <xf numFmtId="0" fontId="11" fillId="0" borderId="12" applyNumberFormat="0" applyFill="0" applyAlignment="0" applyProtection="0"/>
    <xf numFmtId="0" fontId="6" fillId="0" borderId="0"/>
    <xf numFmtId="43" fontId="6" fillId="0" borderId="0" applyFont="0" applyFill="0" applyBorder="0" applyAlignment="0" applyProtection="0"/>
    <xf numFmtId="0" fontId="3" fillId="0" borderId="0"/>
    <xf numFmtId="0" fontId="6" fillId="0" borderId="0"/>
    <xf numFmtId="0" fontId="27" fillId="24" borderId="0" applyNumberFormat="0" applyBorder="0" applyAlignment="0" applyProtection="0"/>
    <xf numFmtId="0" fontId="27" fillId="26" borderId="0" applyNumberFormat="0" applyBorder="0" applyAlignment="0" applyProtection="0"/>
    <xf numFmtId="0" fontId="27" fillId="28" borderId="0" applyNumberFormat="0" applyBorder="0" applyAlignment="0" applyProtection="0"/>
    <xf numFmtId="0" fontId="31" fillId="6" borderId="0" applyNumberFormat="0" applyBorder="0" applyAlignment="0" applyProtection="0"/>
    <xf numFmtId="0" fontId="31" fillId="27" borderId="0" applyNumberFormat="0" applyBorder="0" applyAlignment="0" applyProtection="0"/>
    <xf numFmtId="0" fontId="27" fillId="25" borderId="0" applyNumberFormat="0" applyBorder="0" applyAlignment="0" applyProtection="0"/>
    <xf numFmtId="0" fontId="2" fillId="0" borderId="0"/>
    <xf numFmtId="0" fontId="1" fillId="0" borderId="0"/>
    <xf numFmtId="0" fontId="1" fillId="0" borderId="0"/>
    <xf numFmtId="0" fontId="1" fillId="0" borderId="0"/>
    <xf numFmtId="0" fontId="33" fillId="36" borderId="0" applyNumberFormat="0" applyBorder="0" applyAlignment="0" applyProtection="0"/>
  </cellStyleXfs>
  <cellXfs count="329">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7" fillId="0" borderId="3" xfId="0" applyFont="1" applyBorder="1" applyAlignment="1">
      <alignment vertical="top" wrapText="1"/>
    </xf>
    <xf numFmtId="0" fontId="6" fillId="0" borderId="0" xfId="0" applyFont="1" applyBorder="1" applyAlignment="1">
      <alignment wrapText="1"/>
    </xf>
    <xf numFmtId="0" fontId="7" fillId="0" borderId="0" xfId="0" applyFont="1" applyBorder="1" applyAlignment="1">
      <alignment vertical="top" wrapText="1"/>
    </xf>
    <xf numFmtId="0" fontId="0" fillId="0" borderId="0" xfId="0" applyBorder="1"/>
    <xf numFmtId="0" fontId="13" fillId="2" borderId="0" xfId="4" applyFill="1" applyAlignment="1" applyProtection="1">
      <alignment vertical="center"/>
      <protection hidden="1"/>
    </xf>
    <xf numFmtId="0" fontId="14" fillId="2" borderId="0" xfId="4" applyFont="1" applyFill="1" applyAlignment="1" applyProtection="1">
      <alignment vertical="center"/>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0" borderId="1" xfId="0" quotePrefix="1" applyFont="1" applyBorder="1" applyAlignment="1">
      <alignment horizontal="center" vertical="center" wrapText="1"/>
    </xf>
    <xf numFmtId="0" fontId="6" fillId="0" borderId="7" xfId="0" applyFont="1" applyBorder="1" applyAlignment="1">
      <alignment horizontal="center" vertical="center" wrapText="1"/>
    </xf>
    <xf numFmtId="0" fontId="6" fillId="2" borderId="0" xfId="0" applyFont="1" applyFill="1" applyAlignment="1">
      <alignment vertical="center"/>
    </xf>
    <xf numFmtId="0" fontId="0" fillId="0" borderId="0" xfId="0" applyProtection="1">
      <protection locked="0"/>
    </xf>
    <xf numFmtId="0" fontId="7" fillId="7" borderId="1" xfId="0" applyFont="1" applyFill="1" applyBorder="1" applyAlignment="1" applyProtection="1">
      <alignment horizontal="center" vertical="center" wrapText="1"/>
    </xf>
    <xf numFmtId="0" fontId="7" fillId="7" borderId="1" xfId="0" applyFont="1" applyFill="1" applyBorder="1" applyAlignment="1" applyProtection="1">
      <alignment vertical="center" wrapText="1"/>
    </xf>
    <xf numFmtId="165" fontId="6" fillId="3" borderId="1" xfId="0" applyNumberFormat="1" applyFont="1" applyFill="1" applyBorder="1" applyAlignment="1" applyProtection="1">
      <alignment horizontal="center" vertical="center"/>
    </xf>
    <xf numFmtId="165" fontId="6" fillId="4" borderId="1" xfId="0" applyNumberFormat="1" applyFont="1" applyFill="1" applyBorder="1" applyAlignment="1" applyProtection="1">
      <alignment horizontal="center" vertical="center"/>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0" fontId="7" fillId="7" borderId="1" xfId="0" quotePrefix="1" applyFont="1" applyFill="1" applyBorder="1" applyAlignment="1" applyProtection="1">
      <alignment horizontal="left" vertical="center" wrapText="1"/>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18" fillId="11" borderId="1" xfId="0" applyNumberFormat="1" applyFont="1" applyFill="1" applyBorder="1" applyAlignment="1">
      <alignment horizontal="left" vertical="center" wrapText="1"/>
    </xf>
    <xf numFmtId="49" fontId="18" fillId="11" borderId="1" xfId="0" applyNumberFormat="1" applyFont="1" applyFill="1" applyBorder="1" applyAlignment="1" applyProtection="1">
      <alignment vertical="center" wrapText="1"/>
    </xf>
    <xf numFmtId="0" fontId="7" fillId="7" borderId="1" xfId="0" quotePrefix="1" applyFont="1" applyFill="1" applyBorder="1" applyAlignment="1" applyProtection="1">
      <alignment horizontal="center" vertical="center" wrapText="1"/>
    </xf>
    <xf numFmtId="49" fontId="18" fillId="11" borderId="1" xfId="0" quotePrefix="1" applyNumberFormat="1" applyFont="1" applyFill="1" applyBorder="1" applyAlignment="1">
      <alignment horizontal="left" vertical="center" wrapText="1"/>
    </xf>
    <xf numFmtId="49" fontId="18" fillId="11" borderId="1" xfId="0" quotePrefix="1" applyNumberFormat="1" applyFont="1" applyFill="1" applyBorder="1" applyAlignment="1" applyProtection="1">
      <alignment horizontal="left" vertical="center" wrapText="1"/>
    </xf>
    <xf numFmtId="174" fontId="22" fillId="9"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protection locked="0"/>
    </xf>
    <xf numFmtId="2" fontId="22" fillId="10" borderId="1" xfId="0" applyNumberFormat="1" applyFont="1" applyFill="1" applyBorder="1" applyAlignment="1" applyProtection="1">
      <alignment horizontal="center" vertical="center"/>
      <protection locked="0"/>
    </xf>
    <xf numFmtId="169" fontId="22" fillId="3" borderId="1" xfId="0" applyNumberFormat="1" applyFont="1" applyFill="1" applyBorder="1" applyAlignment="1" applyProtection="1">
      <alignment horizontal="center" vertical="center"/>
      <protection locked="0"/>
    </xf>
    <xf numFmtId="0" fontId="22" fillId="8" borderId="1" xfId="0" applyFont="1" applyFill="1" applyBorder="1" applyAlignment="1" applyProtection="1">
      <alignment horizontal="center" vertical="center" wrapText="1"/>
      <protection locked="0"/>
    </xf>
    <xf numFmtId="174" fontId="22" fillId="19" borderId="1" xfId="0" applyNumberFormat="1" applyFont="1" applyFill="1" applyBorder="1" applyAlignment="1" applyProtection="1">
      <alignment horizontal="center" vertical="center"/>
      <protection locked="0"/>
    </xf>
    <xf numFmtId="165" fontId="23" fillId="20" borderId="1" xfId="0" applyNumberFormat="1" applyFont="1" applyFill="1" applyBorder="1" applyAlignment="1" applyProtection="1">
      <alignment horizontal="center" vertical="center"/>
      <protection locked="0"/>
    </xf>
    <xf numFmtId="165" fontId="22" fillId="9" borderId="1" xfId="0" applyNumberFormat="1" applyFont="1" applyFill="1" applyBorder="1" applyAlignment="1" applyProtection="1">
      <alignment horizontal="center" vertical="center"/>
      <protection locked="0"/>
    </xf>
    <xf numFmtId="174" fontId="22" fillId="22" borderId="1" xfId="0" applyNumberFormat="1" applyFont="1" applyFill="1" applyBorder="1" applyAlignment="1" applyProtection="1">
      <alignment horizontal="center" vertical="center"/>
      <protection locked="0"/>
    </xf>
    <xf numFmtId="175" fontId="23" fillId="18" borderId="1" xfId="0" applyNumberFormat="1" applyFont="1" applyFill="1" applyBorder="1" applyAlignment="1" applyProtection="1">
      <alignment horizontal="center" vertical="center"/>
      <protection locked="0"/>
    </xf>
    <xf numFmtId="174" fontId="23" fillId="19" borderId="1" xfId="0" applyNumberFormat="1" applyFont="1" applyFill="1" applyBorder="1" applyAlignment="1" applyProtection="1">
      <alignment horizontal="center" vertical="center"/>
      <protection locked="0"/>
    </xf>
    <xf numFmtId="164" fontId="22" fillId="10" borderId="1" xfId="0" applyNumberFormat="1" applyFont="1" applyFill="1" applyBorder="1" applyAlignment="1" applyProtection="1">
      <alignment horizontal="center" vertical="center"/>
      <protection locked="0"/>
    </xf>
    <xf numFmtId="164" fontId="22" fillId="3" borderId="1" xfId="0" applyNumberFormat="1" applyFont="1" applyFill="1" applyBorder="1" applyAlignment="1" applyProtection="1">
      <alignment horizontal="center" vertical="center"/>
      <protection locked="0"/>
    </xf>
    <xf numFmtId="174" fontId="23" fillId="20"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xf>
    <xf numFmtId="176" fontId="23" fillId="20" borderId="1" xfId="0" applyNumberFormat="1" applyFont="1" applyFill="1" applyBorder="1" applyAlignment="1" applyProtection="1">
      <alignment horizontal="center" vertical="center"/>
      <protection locked="0"/>
    </xf>
    <xf numFmtId="165" fontId="22" fillId="3" borderId="1" xfId="0" applyNumberFormat="1" applyFont="1" applyFill="1" applyBorder="1" applyAlignment="1" applyProtection="1">
      <alignment horizontal="center" vertical="center"/>
    </xf>
    <xf numFmtId="165" fontId="22" fillId="4" borderId="1" xfId="0" applyNumberFormat="1" applyFont="1" applyFill="1" applyBorder="1" applyAlignment="1" applyProtection="1">
      <alignment horizontal="center" vertical="center"/>
    </xf>
    <xf numFmtId="174" fontId="6" fillId="3" borderId="1" xfId="0" applyNumberFormat="1" applyFont="1" applyFill="1" applyBorder="1" applyAlignment="1" applyProtection="1">
      <alignment horizontal="center" vertical="center"/>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3" fillId="21" borderId="1" xfId="0" applyNumberFormat="1" applyFont="1" applyFill="1" applyBorder="1" applyAlignment="1" applyProtection="1">
      <alignment horizontal="center" vertical="center"/>
      <protection locked="0"/>
    </xf>
    <xf numFmtId="0" fontId="15" fillId="8" borderId="1" xfId="0" applyFont="1" applyFill="1" applyBorder="1" applyAlignment="1" applyProtection="1">
      <alignment horizontal="center" vertical="center" wrapText="1"/>
      <protection locked="0"/>
    </xf>
    <xf numFmtId="177" fontId="22" fillId="10" borderId="1" xfId="0" applyNumberFormat="1" applyFont="1" applyFill="1" applyBorder="1" applyAlignment="1" applyProtection="1">
      <alignment horizontal="center" vertical="center"/>
    </xf>
    <xf numFmtId="169" fontId="22" fillId="3" borderId="1" xfId="0" applyNumberFormat="1" applyFont="1" applyFill="1" applyBorder="1" applyAlignment="1" applyProtection="1">
      <alignment horizontal="center" vertical="center"/>
    </xf>
    <xf numFmtId="0" fontId="0" fillId="17" borderId="0" xfId="0" applyFill="1"/>
    <xf numFmtId="0" fontId="6" fillId="2" borderId="0" xfId="7" applyFont="1" applyFill="1" applyAlignment="1">
      <alignment vertical="center"/>
    </xf>
    <xf numFmtId="0" fontId="8" fillId="2" borderId="0" xfId="7" applyFont="1" applyFill="1" applyAlignment="1">
      <alignment vertical="center"/>
    </xf>
    <xf numFmtId="0" fontId="6" fillId="9" borderId="1" xfId="7" applyNumberFormat="1" applyFont="1" applyFill="1" applyBorder="1" applyAlignment="1">
      <alignment horizontal="center" vertical="center" wrapText="1"/>
    </xf>
    <xf numFmtId="1" fontId="6" fillId="9" borderId="1" xfId="7" applyNumberFormat="1" applyFont="1" applyFill="1" applyBorder="1" applyAlignment="1" applyProtection="1">
      <alignment horizontal="left" vertical="center" wrapText="1"/>
      <protection locked="0"/>
    </xf>
    <xf numFmtId="49" fontId="6" fillId="9" borderId="1" xfId="7" applyNumberFormat="1"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protection locked="0"/>
    </xf>
    <xf numFmtId="0" fontId="6" fillId="2" borderId="0" xfId="7" applyFont="1" applyFill="1" applyAlignment="1">
      <alignment horizontal="center" vertical="center"/>
    </xf>
    <xf numFmtId="166" fontId="6" fillId="2" borderId="0" xfId="7" applyNumberFormat="1" applyFont="1" applyFill="1" applyAlignment="1">
      <alignment horizontal="center" vertical="center"/>
    </xf>
    <xf numFmtId="0" fontId="6" fillId="2" borderId="0" xfId="7" applyFont="1" applyFill="1"/>
    <xf numFmtId="174" fontId="4" fillId="12" borderId="1" xfId="7" applyNumberFormat="1" applyFont="1" applyFill="1" applyBorder="1" applyAlignment="1" applyProtection="1">
      <alignment horizontal="center" vertical="center"/>
      <protection locked="0"/>
    </xf>
    <xf numFmtId="164" fontId="4" fillId="12" borderId="1" xfId="7" applyNumberFormat="1" applyFont="1" applyFill="1" applyBorder="1" applyAlignment="1" applyProtection="1">
      <alignment horizontal="center" vertical="center"/>
      <protection locked="0"/>
    </xf>
    <xf numFmtId="174" fontId="4" fillId="9" borderId="1" xfId="7" applyNumberFormat="1" applyFont="1" applyFill="1" applyBorder="1" applyAlignment="1" applyProtection="1">
      <alignment horizontal="center" vertical="center"/>
      <protection locked="0"/>
    </xf>
    <xf numFmtId="164" fontId="4" fillId="9" borderId="1" xfId="7" applyNumberFormat="1" applyFont="1" applyFill="1" applyBorder="1" applyAlignment="1" applyProtection="1">
      <alignment horizontal="center" vertical="center"/>
      <protection locked="0"/>
    </xf>
    <xf numFmtId="0" fontId="22" fillId="17" borderId="1" xfId="0" applyNumberFormat="1" applyFont="1" applyFill="1" applyBorder="1" applyAlignment="1" applyProtection="1">
      <alignment horizontal="center" vertical="center" wrapText="1"/>
      <protection locked="0"/>
    </xf>
    <xf numFmtId="0" fontId="6" fillId="0" borderId="0" xfId="0" applyFont="1" applyProtection="1">
      <protection locked="0"/>
    </xf>
    <xf numFmtId="49" fontId="20" fillId="0" borderId="0" xfId="5" applyNumberFormat="1" applyFont="1" applyBorder="1" applyAlignment="1" applyProtection="1">
      <alignment vertical="center"/>
      <protection locked="0"/>
    </xf>
    <xf numFmtId="49" fontId="11" fillId="6" borderId="0" xfId="2" applyNumberFormat="1" applyFont="1" applyFill="1" applyBorder="1" applyAlignment="1" applyProtection="1">
      <alignment vertical="center" wrapText="1"/>
      <protection locked="0"/>
    </xf>
    <xf numFmtId="49" fontId="11" fillId="0" borderId="0" xfId="6" applyNumberFormat="1" applyFont="1" applyBorder="1" applyAlignment="1" applyProtection="1">
      <alignment vertical="center"/>
      <protection locked="0"/>
    </xf>
    <xf numFmtId="49" fontId="25" fillId="7" borderId="1" xfId="0" applyNumberFormat="1" applyFont="1" applyFill="1" applyBorder="1" applyAlignment="1">
      <alignment horizontal="center" vertical="center" wrapText="1"/>
    </xf>
    <xf numFmtId="0" fontId="13" fillId="0" borderId="0" xfId="4" applyAlignment="1" applyProtection="1">
      <alignment horizontal="left" vertical="top"/>
    </xf>
    <xf numFmtId="0" fontId="7" fillId="7" borderId="7" xfId="0" applyFont="1" applyFill="1" applyBorder="1" applyAlignment="1" applyProtection="1">
      <alignment vertical="center" wrapText="1"/>
      <protection locked="0"/>
    </xf>
    <xf numFmtId="0" fontId="0" fillId="17" borderId="0" xfId="0" applyFill="1" applyAlignment="1">
      <alignment vertical="center"/>
    </xf>
    <xf numFmtId="0" fontId="28" fillId="20" borderId="1" xfId="0" applyFont="1" applyFill="1" applyBorder="1" applyAlignment="1" applyProtection="1">
      <alignment horizontal="center" vertical="center" wrapText="1"/>
      <protection locked="0"/>
    </xf>
    <xf numFmtId="0" fontId="6" fillId="17" borderId="1" xfId="0" applyFont="1" applyFill="1" applyBorder="1" applyAlignment="1">
      <alignment horizontal="center" vertical="center" wrapText="1"/>
    </xf>
    <xf numFmtId="0" fontId="28"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17"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8" fillId="17" borderId="0" xfId="7" applyFont="1" applyFill="1" applyBorder="1" applyAlignment="1">
      <alignment vertical="center"/>
    </xf>
    <xf numFmtId="0" fontId="17" fillId="17" borderId="0" xfId="2" applyNumberFormat="1" applyFont="1" applyFill="1" applyBorder="1" applyAlignment="1" applyProtection="1">
      <alignment horizontal="center" vertical="center" wrapText="1"/>
    </xf>
    <xf numFmtId="0" fontId="17" fillId="17" borderId="14" xfId="2" applyNumberFormat="1" applyFont="1" applyFill="1" applyBorder="1" applyAlignment="1">
      <alignment horizontal="center" vertical="center" wrapText="1"/>
    </xf>
    <xf numFmtId="0" fontId="7" fillId="17" borderId="0" xfId="0" applyFont="1" applyFill="1" applyBorder="1" applyAlignment="1">
      <alignment horizontal="left" vertical="center" wrapText="1"/>
    </xf>
    <xf numFmtId="0" fontId="6" fillId="17" borderId="0" xfId="0" applyFont="1" applyFill="1" applyBorder="1" applyAlignment="1">
      <alignment horizontal="left" vertical="center" wrapText="1"/>
    </xf>
    <xf numFmtId="0" fontId="17" fillId="17" borderId="0" xfId="2" applyNumberFormat="1" applyFont="1" applyFill="1" applyBorder="1" applyAlignment="1">
      <alignment vertical="center" wrapText="1"/>
    </xf>
    <xf numFmtId="0" fontId="6" fillId="17" borderId="10" xfId="0" applyFont="1" applyFill="1" applyBorder="1" applyAlignment="1">
      <alignment horizontal="center" vertical="center" wrapText="1"/>
    </xf>
    <xf numFmtId="0" fontId="17" fillId="17" borderId="10" xfId="2" applyNumberFormat="1" applyFont="1" applyFill="1" applyBorder="1" applyAlignment="1">
      <alignment horizontal="center" vertical="center" wrapText="1"/>
    </xf>
    <xf numFmtId="0" fontId="7" fillId="0" borderId="7" xfId="0" applyFont="1" applyBorder="1" applyAlignment="1">
      <alignment vertical="top" wrapText="1"/>
    </xf>
    <xf numFmtId="0" fontId="7" fillId="0" borderId="1" xfId="0" applyFont="1" applyBorder="1" applyAlignment="1">
      <alignment vertical="top" wrapText="1"/>
    </xf>
    <xf numFmtId="165" fontId="0" fillId="0" borderId="1" xfId="0" applyNumberFormat="1" applyBorder="1" applyAlignment="1">
      <alignment horizontal="center" vertical="center"/>
    </xf>
    <xf numFmtId="0" fontId="6" fillId="0" borderId="1" xfId="0" applyFont="1" applyBorder="1" applyAlignment="1">
      <alignment vertical="center"/>
    </xf>
    <xf numFmtId="0" fontId="0" fillId="0" borderId="1" xfId="0"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8" fillId="18" borderId="1" xfId="0" applyFont="1" applyFill="1" applyBorder="1" applyAlignment="1" applyProtection="1">
      <alignment horizontal="center" vertical="center" wrapText="1"/>
      <protection locked="0"/>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5" xfId="0" applyFont="1" applyFill="1" applyBorder="1" applyAlignment="1">
      <alignment horizontal="center" vertical="center" wrapText="1"/>
    </xf>
    <xf numFmtId="0" fontId="7" fillId="0" borderId="16" xfId="0" applyFont="1" applyFill="1" applyBorder="1" applyAlignment="1">
      <alignment vertical="center" wrapText="1"/>
    </xf>
    <xf numFmtId="0" fontId="6" fillId="0" borderId="17"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7" fillId="0" borderId="17" xfId="0" applyFont="1" applyFill="1" applyBorder="1" applyAlignment="1">
      <alignment vertical="center" wrapText="1"/>
    </xf>
    <xf numFmtId="0" fontId="6" fillId="0" borderId="17" xfId="0" applyFont="1" applyFill="1" applyBorder="1" applyAlignment="1">
      <alignment vertical="center" wrapText="1"/>
    </xf>
    <xf numFmtId="0" fontId="6" fillId="0" borderId="0" xfId="0" applyFont="1" applyBorder="1" applyAlignment="1">
      <alignment vertical="center" wrapText="1"/>
    </xf>
    <xf numFmtId="0" fontId="6" fillId="0" borderId="19" xfId="0" applyFont="1" applyFill="1" applyBorder="1" applyAlignment="1">
      <alignment horizontal="center" vertical="center" wrapText="1"/>
    </xf>
    <xf numFmtId="174" fontId="22" fillId="19" borderId="4" xfId="0" applyNumberFormat="1" applyFont="1" applyFill="1" applyBorder="1" applyAlignment="1" applyProtection="1">
      <alignment horizontal="center" vertical="center" wrapText="1"/>
      <protection locked="0"/>
    </xf>
    <xf numFmtId="174" fontId="0" fillId="2" borderId="0" xfId="0" applyNumberFormat="1" applyFill="1" applyAlignment="1">
      <alignment vertical="center"/>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0" fontId="0" fillId="2" borderId="1" xfId="0" applyFill="1" applyBorder="1" applyAlignment="1">
      <alignment horizontal="center" vertical="center" wrapText="1"/>
    </xf>
    <xf numFmtId="164" fontId="0" fillId="2" borderId="0" xfId="0" applyNumberFormat="1" applyFill="1" applyAlignment="1">
      <alignment vertical="center"/>
    </xf>
    <xf numFmtId="0" fontId="6" fillId="0" borderId="0" xfId="7" applyProtection="1"/>
    <xf numFmtId="0" fontId="13" fillId="0" borderId="0" xfId="4" applyAlignment="1" applyProtection="1"/>
    <xf numFmtId="0" fontId="6" fillId="0" borderId="0" xfId="7" applyFill="1" applyBorder="1" applyProtection="1"/>
    <xf numFmtId="0" fontId="6" fillId="2" borderId="0" xfId="7" applyFill="1" applyAlignment="1" applyProtection="1">
      <alignment vertical="center"/>
    </xf>
    <xf numFmtId="0" fontId="17" fillId="0" borderId="0" xfId="2" applyNumberFormat="1" applyFont="1" applyFill="1" applyBorder="1" applyAlignment="1" applyProtection="1">
      <alignment horizontal="center" vertical="center" wrapText="1"/>
    </xf>
    <xf numFmtId="0" fontId="6" fillId="0" borderId="0" xfId="7" applyFill="1" applyAlignment="1" applyProtection="1">
      <alignment vertical="center"/>
    </xf>
    <xf numFmtId="0" fontId="6" fillId="0" borderId="0" xfId="7" applyAlignment="1" applyProtection="1">
      <alignment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6" fillId="11" borderId="1" xfId="13" applyFont="1" applyFill="1" applyBorder="1" applyAlignment="1" applyProtection="1">
      <alignment vertical="center"/>
      <protection locked="0"/>
    </xf>
    <xf numFmtId="178" fontId="31" fillId="31" borderId="6" xfId="14" applyNumberFormat="1" applyFill="1" applyBorder="1" applyAlignment="1" applyProtection="1">
      <alignment vertical="center"/>
    </xf>
    <xf numFmtId="178" fontId="31" fillId="31" borderId="1" xfId="14" applyNumberFormat="1" applyFill="1" applyBorder="1" applyAlignment="1" applyProtection="1">
      <alignment vertical="center"/>
    </xf>
    <xf numFmtId="177" fontId="31" fillId="31" borderId="1" xfId="14" applyNumberFormat="1" applyFill="1" applyBorder="1" applyAlignment="1" applyProtection="1">
      <alignment vertical="center"/>
    </xf>
    <xf numFmtId="177" fontId="31" fillId="32" borderId="1" xfId="15" applyNumberFormat="1" applyFill="1" applyBorder="1" applyAlignment="1" applyProtection="1">
      <alignment vertical="center"/>
    </xf>
    <xf numFmtId="0" fontId="6" fillId="11" borderId="1" xfId="13" applyFont="1" applyFill="1" applyBorder="1" applyAlignment="1" applyProtection="1">
      <alignment vertical="center" wrapText="1"/>
    </xf>
    <xf numFmtId="179" fontId="31" fillId="31" borderId="1" xfId="14" applyNumberFormat="1" applyFill="1" applyBorder="1" applyAlignment="1" applyProtection="1">
      <alignment vertical="center"/>
      <protection locked="0"/>
    </xf>
    <xf numFmtId="179" fontId="6" fillId="31" borderId="1" xfId="14" applyNumberFormat="1" applyFont="1" applyFill="1" applyBorder="1" applyAlignment="1" applyProtection="1">
      <alignment vertical="center"/>
      <protection locked="0"/>
    </xf>
    <xf numFmtId="179" fontId="6" fillId="32" borderId="1" xfId="14" applyNumberFormat="1" applyFont="1" applyFill="1" applyBorder="1" applyAlignment="1" applyProtection="1">
      <alignment vertical="center"/>
      <protection locked="0"/>
    </xf>
    <xf numFmtId="0" fontId="6" fillId="33" borderId="1" xfId="13" applyFont="1" applyFill="1" applyBorder="1" applyAlignment="1" applyProtection="1">
      <alignment vertical="center" wrapText="1"/>
    </xf>
    <xf numFmtId="179" fontId="6" fillId="34" borderId="1" xfId="16" applyNumberFormat="1" applyFont="1" applyFill="1" applyBorder="1" applyAlignment="1" applyProtection="1">
      <alignment vertical="center"/>
      <protection locked="0"/>
    </xf>
    <xf numFmtId="179" fontId="6" fillId="35" borderId="1" xfId="16" applyNumberFormat="1" applyFont="1" applyFill="1" applyBorder="1" applyAlignment="1" applyProtection="1">
      <alignment vertical="center"/>
      <protection locked="0"/>
    </xf>
    <xf numFmtId="180" fontId="31" fillId="31" borderId="1" xfId="14" applyNumberFormat="1" applyFill="1" applyBorder="1" applyAlignment="1" applyProtection="1">
      <alignment vertical="center"/>
    </xf>
    <xf numFmtId="0" fontId="31" fillId="11" borderId="1" xfId="13" applyFont="1" applyFill="1" applyBorder="1" applyAlignment="1" applyProtection="1">
      <alignment vertical="center" wrapText="1"/>
    </xf>
    <xf numFmtId="180" fontId="31" fillId="32" borderId="1" xfId="14" applyNumberFormat="1" applyFill="1" applyBorder="1" applyAlignment="1" applyProtection="1">
      <alignment vertical="center"/>
    </xf>
    <xf numFmtId="180" fontId="6" fillId="34" borderId="1" xfId="16" applyNumberFormat="1" applyFont="1" applyFill="1" applyBorder="1" applyAlignment="1" applyProtection="1">
      <alignment vertical="center"/>
    </xf>
    <xf numFmtId="0" fontId="31" fillId="33" borderId="1" xfId="13" applyFont="1" applyFill="1" applyBorder="1" applyAlignment="1" applyProtection="1">
      <alignment vertical="center" wrapText="1"/>
    </xf>
    <xf numFmtId="180" fontId="6" fillId="35" borderId="1" xfId="16" applyNumberFormat="1" applyFont="1" applyFill="1" applyBorder="1" applyAlignment="1" applyProtection="1">
      <alignment vertical="center"/>
    </xf>
    <xf numFmtId="0" fontId="6" fillId="7" borderId="1" xfId="7" applyFont="1" applyFill="1" applyBorder="1" applyAlignment="1" applyProtection="1">
      <alignment horizontal="center" vertical="center" wrapText="1"/>
    </xf>
    <xf numFmtId="49" fontId="22" fillId="8" borderId="1" xfId="0" applyNumberFormat="1" applyFont="1" applyFill="1" applyBorder="1" applyAlignment="1" applyProtection="1">
      <alignment horizontal="center" vertical="center" wrapText="1"/>
      <protection locked="0"/>
    </xf>
    <xf numFmtId="0" fontId="22" fillId="8" borderId="1" xfId="0" applyNumberFormat="1" applyFont="1" applyFill="1" applyBorder="1" applyAlignment="1" applyProtection="1">
      <alignment horizontal="center" vertical="center" wrapText="1"/>
      <protection locked="0"/>
    </xf>
    <xf numFmtId="0" fontId="15" fillId="8" borderId="1" xfId="0" applyNumberFormat="1" applyFont="1" applyFill="1" applyBorder="1" applyAlignment="1" applyProtection="1">
      <alignment horizontal="center" vertical="center" wrapText="1"/>
      <protection locked="0"/>
    </xf>
    <xf numFmtId="0" fontId="7" fillId="17" borderId="5" xfId="0" applyFont="1" applyFill="1" applyBorder="1" applyAlignment="1">
      <alignment horizontal="left" vertical="center" wrapText="1"/>
    </xf>
    <xf numFmtId="0" fontId="6" fillId="17" borderId="5" xfId="0"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xf>
    <xf numFmtId="1" fontId="6" fillId="9" borderId="1" xfId="7" applyNumberFormat="1" applyFont="1" applyFill="1" applyBorder="1" applyAlignment="1" applyProtection="1">
      <alignment horizontal="left" vertical="center" wrapText="1"/>
    </xf>
    <xf numFmtId="165" fontId="4" fillId="12" borderId="1" xfId="7" applyNumberFormat="1" applyFont="1" applyFill="1" applyBorder="1" applyAlignment="1" applyProtection="1">
      <alignment horizontal="center" vertical="center"/>
    </xf>
    <xf numFmtId="43" fontId="4" fillId="12" borderId="1" xfId="8" applyFont="1" applyFill="1" applyBorder="1" applyAlignment="1" applyProtection="1">
      <alignment horizontal="center" vertical="center"/>
    </xf>
    <xf numFmtId="164" fontId="4" fillId="12" borderId="1" xfId="7" applyNumberFormat="1" applyFont="1" applyFill="1" applyBorder="1" applyAlignment="1" applyProtection="1">
      <alignment horizontal="center" vertical="center"/>
    </xf>
    <xf numFmtId="174" fontId="4" fillId="23" borderId="1" xfId="7" applyNumberFormat="1" applyFont="1" applyFill="1" applyBorder="1" applyAlignment="1" applyProtection="1">
      <alignment horizontal="center" vertical="center"/>
    </xf>
    <xf numFmtId="43" fontId="4" fillId="23" borderId="1" xfId="8" applyFont="1" applyFill="1" applyBorder="1" applyAlignment="1" applyProtection="1">
      <alignment horizontal="center" vertical="center"/>
    </xf>
    <xf numFmtId="164" fontId="4" fillId="23" borderId="1" xfId="7" applyNumberFormat="1" applyFont="1" applyFill="1" applyBorder="1" applyAlignment="1" applyProtection="1">
      <alignment horizontal="center" vertical="center"/>
    </xf>
    <xf numFmtId="174" fontId="6" fillId="2" borderId="0" xfId="7" applyNumberFormat="1" applyFont="1" applyFill="1" applyAlignment="1">
      <alignment horizontal="center" vertical="center"/>
    </xf>
    <xf numFmtId="1" fontId="6" fillId="9" borderId="1" xfId="7" applyNumberFormat="1" applyFont="1" applyFill="1" applyBorder="1" applyAlignment="1">
      <alignment horizontal="center" vertical="center" wrapText="1"/>
    </xf>
    <xf numFmtId="0" fontId="24" fillId="0" borderId="1" xfId="1" applyFont="1" applyFill="1" applyBorder="1" applyAlignment="1" applyProtection="1">
      <alignment horizontal="center" vertical="center" wrapText="1"/>
    </xf>
    <xf numFmtId="0" fontId="22" fillId="0" borderId="1" xfId="7" applyFont="1" applyBorder="1" applyAlignment="1" applyProtection="1">
      <alignment horizontal="center" vertical="center" wrapText="1"/>
    </xf>
    <xf numFmtId="0" fontId="22" fillId="0" borderId="1" xfId="7" applyFont="1" applyBorder="1" applyAlignment="1" applyProtection="1">
      <alignment horizontal="center" vertical="center" wrapText="1"/>
    </xf>
    <xf numFmtId="165"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0" xfId="0" applyFill="1"/>
    <xf numFmtId="0" fontId="6" fillId="0" borderId="1" xfId="0" applyFont="1" applyFill="1" applyBorder="1" applyAlignment="1">
      <alignment vertical="center"/>
    </xf>
    <xf numFmtId="0" fontId="7" fillId="7" borderId="1" xfId="0" applyFont="1" applyFill="1" applyBorder="1" applyAlignment="1">
      <alignment horizontal="center" vertical="center" wrapText="1"/>
    </xf>
    <xf numFmtId="0" fontId="15" fillId="8" borderId="1" xfId="7" applyNumberFormat="1" applyFont="1" applyFill="1" applyBorder="1" applyAlignment="1" applyProtection="1">
      <alignment horizontal="center" vertical="center" wrapText="1"/>
      <protection locked="0"/>
    </xf>
    <xf numFmtId="0" fontId="6" fillId="0" borderId="0" xfId="7"/>
    <xf numFmtId="0" fontId="6" fillId="0" borderId="0" xfId="7" applyFont="1" applyProtection="1">
      <protection locked="0"/>
    </xf>
    <xf numFmtId="49" fontId="11" fillId="6" borderId="0" xfId="2" applyNumberFormat="1" applyFont="1" applyFill="1" applyAlignment="1" applyProtection="1">
      <alignment vertical="center" wrapText="1"/>
      <protection locked="0"/>
    </xf>
    <xf numFmtId="49" fontId="11" fillId="0" borderId="0" xfId="6" quotePrefix="1" applyNumberFormat="1" applyFont="1" applyBorder="1" applyAlignment="1" applyProtection="1">
      <alignment horizontal="left" vertical="center"/>
      <protection locked="0"/>
    </xf>
    <xf numFmtId="0" fontId="6" fillId="0" borderId="0" xfId="7" applyFont="1" applyProtection="1">
      <protection locked="0"/>
    </xf>
    <xf numFmtId="49" fontId="16" fillId="5" borderId="8" xfId="3" applyNumberFormat="1" applyFont="1" applyAlignment="1" applyProtection="1">
      <alignment horizontal="center" vertical="center" wrapText="1"/>
      <protection locked="0"/>
    </xf>
    <xf numFmtId="49" fontId="11" fillId="6" borderId="0" xfId="2" applyNumberFormat="1" applyFont="1" applyFill="1" applyAlignment="1" applyProtection="1">
      <alignment horizontal="center" vertical="center" wrapText="1"/>
      <protection locked="0"/>
    </xf>
    <xf numFmtId="49" fontId="11" fillId="6" borderId="0" xfId="2" quotePrefix="1" applyNumberFormat="1" applyFont="1" applyFill="1" applyAlignment="1" applyProtection="1">
      <alignment horizontal="left" vertical="center" wrapText="1"/>
      <protection locked="0"/>
    </xf>
    <xf numFmtId="0" fontId="6" fillId="0" borderId="0" xfId="7" applyFont="1" applyBorder="1" applyProtection="1">
      <protection locked="0"/>
    </xf>
    <xf numFmtId="0" fontId="13" fillId="2" borderId="0" xfId="4" applyFont="1" applyFill="1" applyAlignment="1" applyProtection="1">
      <alignment vertical="center"/>
    </xf>
    <xf numFmtId="0" fontId="6" fillId="2" borderId="10" xfId="7" quotePrefix="1" applyFont="1" applyFill="1" applyBorder="1" applyAlignment="1">
      <alignment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2" fontId="7" fillId="7" borderId="1" xfId="7" applyNumberFormat="1"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applyFont="1" applyFill="1" applyBorder="1" applyAlignment="1">
      <alignment horizontal="center" vertical="center" wrapText="1"/>
    </xf>
    <xf numFmtId="0" fontId="15" fillId="4" borderId="1" xfId="7" applyFont="1" applyFill="1" applyBorder="1" applyAlignment="1" applyProtection="1">
      <alignment horizontal="center" vertical="center" wrapText="1"/>
      <protection locked="0"/>
    </xf>
    <xf numFmtId="167" fontId="6" fillId="9" borderId="1" xfId="7" applyNumberFormat="1" applyFill="1" applyBorder="1" applyAlignment="1" applyProtection="1">
      <alignment horizontal="center" vertical="center"/>
      <protection locked="0"/>
    </xf>
    <xf numFmtId="168" fontId="6" fillId="10" borderId="1" xfId="7" applyNumberFormat="1" applyFill="1" applyBorder="1" applyAlignment="1" applyProtection="1">
      <alignment horizontal="center" vertical="center"/>
      <protection locked="0"/>
    </xf>
    <xf numFmtId="169" fontId="6" fillId="3" borderId="1" xfId="7" applyNumberFormat="1" applyFont="1" applyFill="1" applyBorder="1" applyAlignment="1" applyProtection="1">
      <alignment horizontal="center" vertical="center"/>
      <protection locked="0"/>
    </xf>
    <xf numFmtId="0" fontId="7" fillId="7" borderId="1" xfId="7" quotePrefix="1" applyFont="1" applyFill="1" applyBorder="1" applyAlignment="1">
      <alignment horizontal="center" vertical="center" wrapText="1"/>
    </xf>
    <xf numFmtId="0" fontId="6" fillId="0" borderId="0" xfId="7" applyAlignment="1">
      <alignment horizontal="center" vertical="top" wrapText="1"/>
    </xf>
    <xf numFmtId="0" fontId="6" fillId="0" borderId="0" xfId="7"/>
    <xf numFmtId="0" fontId="6" fillId="0" borderId="0" xfId="7" applyAlignment="1">
      <alignment horizontal="left"/>
    </xf>
    <xf numFmtId="0" fontId="6" fillId="0" borderId="0" xfId="7" applyAlignment="1">
      <alignment horizontal="center" vertical="center" wrapText="1"/>
    </xf>
    <xf numFmtId="14" fontId="6" fillId="0" borderId="0" xfId="7" applyNumberFormat="1"/>
    <xf numFmtId="0" fontId="6" fillId="0" borderId="0" xfId="7" quotePrefix="1" applyAlignment="1">
      <alignment horizontal="left"/>
    </xf>
    <xf numFmtId="172" fontId="6" fillId="29" borderId="0" xfId="7" applyNumberFormat="1" applyFill="1"/>
    <xf numFmtId="173" fontId="6" fillId="29" borderId="0" xfId="7" applyNumberFormat="1" applyFill="1"/>
    <xf numFmtId="0" fontId="6" fillId="29" borderId="0" xfId="7" applyFill="1"/>
    <xf numFmtId="0" fontId="6" fillId="29" borderId="0" xfId="7" applyFill="1" applyAlignment="1">
      <alignment horizontal="left"/>
    </xf>
    <xf numFmtId="0" fontId="7" fillId="7" borderId="7"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29" fillId="0" borderId="0" xfId="7" applyFont="1"/>
    <xf numFmtId="179" fontId="6" fillId="34" borderId="1" xfId="16" applyNumberFormat="1" applyFont="1" applyFill="1" applyBorder="1" applyAlignment="1" applyProtection="1">
      <alignment vertical="center"/>
      <protection locked="0"/>
    </xf>
    <xf numFmtId="0" fontId="7" fillId="7" borderId="7"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7" fillId="7" borderId="1" xfId="0" applyFont="1" applyFill="1" applyBorder="1" applyAlignment="1">
      <alignment horizontal="center" vertical="center" wrapText="1"/>
    </xf>
    <xf numFmtId="0" fontId="13" fillId="0" borderId="0" xfId="4" applyFont="1" applyFill="1" applyAlignment="1" applyProtection="1">
      <alignment horizontal="left" vertical="center"/>
    </xf>
    <xf numFmtId="0" fontId="6" fillId="0" borderId="0" xfId="7" quotePrefix="1" applyFont="1" applyAlignment="1">
      <alignment horizontal="left"/>
    </xf>
    <xf numFmtId="0" fontId="6" fillId="0" borderId="0" xfId="7" applyFont="1"/>
    <xf numFmtId="0" fontId="6" fillId="2" borderId="1" xfId="0" applyFont="1" applyFill="1" applyBorder="1" applyAlignment="1">
      <alignment horizontal="center" vertical="center"/>
    </xf>
    <xf numFmtId="1" fontId="6" fillId="9" borderId="1" xfId="7" quotePrefix="1" applyNumberFormat="1" applyFont="1" applyFill="1" applyBorder="1" applyAlignment="1" applyProtection="1">
      <alignment horizontal="left" vertical="center" wrapText="1"/>
      <protection locked="0"/>
    </xf>
    <xf numFmtId="0" fontId="6" fillId="0" borderId="0" xfId="7" quotePrefix="1" applyFont="1" applyAlignment="1">
      <alignment horizontal="left" wrapText="1"/>
    </xf>
    <xf numFmtId="0" fontId="6" fillId="0" borderId="0" xfId="7" quotePrefix="1" applyFont="1" applyAlignment="1" applyProtection="1">
      <alignment horizontal="left" vertical="top" wrapText="1"/>
      <protection locked="0"/>
    </xf>
    <xf numFmtId="0" fontId="6" fillId="0" borderId="0" xfId="7" applyFont="1" applyAlignment="1" applyProtection="1">
      <alignment horizontal="left" vertical="top" wrapText="1"/>
      <protection locked="0"/>
    </xf>
    <xf numFmtId="49" fontId="11" fillId="6" borderId="0" xfId="2" applyNumberFormat="1" applyFont="1" applyFill="1" applyAlignment="1" applyProtection="1">
      <alignment horizontal="center" vertical="center" wrapText="1"/>
      <protection locked="0"/>
    </xf>
    <xf numFmtId="0" fontId="21" fillId="0" borderId="0" xfId="0" quotePrefix="1" applyNumberFormat="1" applyFont="1" applyAlignment="1" applyProtection="1">
      <alignment horizontal="left" vertical="top" wrapText="1"/>
    </xf>
    <xf numFmtId="49" fontId="11" fillId="6" borderId="0" xfId="2" applyNumberFormat="1" applyFont="1" applyFill="1" applyAlignment="1" applyProtection="1">
      <alignment horizontal="left" vertical="center" wrapText="1"/>
      <protection locked="0"/>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15" fillId="0" borderId="0" xfId="7" quotePrefix="1" applyNumberFormat="1" applyFont="1" applyAlignment="1" applyProtection="1">
      <alignment horizontal="left" vertical="top" wrapText="1"/>
    </xf>
    <xf numFmtId="0" fontId="17" fillId="6" borderId="1" xfId="2" applyNumberFormat="1" applyFont="1" applyFill="1" applyBorder="1" applyAlignment="1">
      <alignment horizontal="center" vertical="center" wrapText="1"/>
    </xf>
    <xf numFmtId="174" fontId="22" fillId="19" borderId="4" xfId="0" applyNumberFormat="1" applyFont="1" applyFill="1" applyBorder="1" applyAlignment="1" applyProtection="1">
      <alignment horizontal="center" vertical="center"/>
      <protection locked="0"/>
    </xf>
    <xf numFmtId="174" fontId="22" fillId="19" borderId="6" xfId="0" applyNumberFormat="1" applyFont="1" applyFill="1" applyBorder="1" applyAlignment="1" applyProtection="1">
      <alignment horizontal="center" vertical="center"/>
      <protection locked="0"/>
    </xf>
    <xf numFmtId="0" fontId="6" fillId="0" borderId="1" xfId="0" applyFont="1" applyBorder="1" applyAlignment="1">
      <alignment horizontal="center" vertical="center" wrapText="1"/>
    </xf>
    <xf numFmtId="0" fontId="6" fillId="4" borderId="4"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7" fillId="7" borderId="4" xfId="0" applyFont="1" applyFill="1" applyBorder="1" applyAlignment="1" applyProtection="1">
      <alignment horizontal="center" vertical="center" wrapText="1"/>
      <protection locked="0"/>
    </xf>
    <xf numFmtId="0" fontId="7" fillId="7" borderId="6" xfId="0"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6" fillId="0" borderId="17" xfId="0" applyFont="1" applyFill="1" applyBorder="1" applyAlignment="1">
      <alignment horizontal="center" vertical="center" wrapText="1"/>
    </xf>
    <xf numFmtId="0" fontId="6" fillId="0" borderId="16" xfId="0" applyFont="1" applyFill="1" applyBorder="1" applyAlignment="1">
      <alignment horizontal="left" vertical="center" wrapText="1"/>
    </xf>
    <xf numFmtId="0" fontId="7" fillId="0" borderId="16" xfId="0" applyFont="1" applyFill="1" applyBorder="1" applyAlignment="1">
      <alignment horizontal="left"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28" fillId="18" borderId="4" xfId="0" applyFont="1" applyFill="1" applyBorder="1" applyAlignment="1" applyProtection="1">
      <alignment horizontal="center" vertical="center" wrapText="1"/>
      <protection locked="0"/>
    </xf>
    <xf numFmtId="0" fontId="28" fillId="18" borderId="5" xfId="0" applyFont="1" applyFill="1" applyBorder="1" applyAlignment="1" applyProtection="1">
      <alignment horizontal="center" vertical="center" wrapText="1"/>
      <protection locked="0"/>
    </xf>
    <xf numFmtId="0" fontId="28" fillId="18" borderId="6" xfId="0" applyFont="1" applyFill="1" applyBorder="1" applyAlignment="1" applyProtection="1">
      <alignment horizontal="center" vertical="center" wrapText="1"/>
      <protection locked="0"/>
    </xf>
    <xf numFmtId="0" fontId="6" fillId="2" borderId="10" xfId="7" quotePrefix="1" applyFont="1" applyFill="1" applyBorder="1" applyAlignment="1">
      <alignment horizontal="left" vertical="center" wrapText="1"/>
    </xf>
    <xf numFmtId="0" fontId="6" fillId="0" borderId="17" xfId="0" applyFont="1" applyBorder="1" applyAlignment="1">
      <alignment horizontal="center" vertical="center" wrapText="1"/>
    </xf>
    <xf numFmtId="0" fontId="7" fillId="7" borderId="13" xfId="0" applyFont="1" applyFill="1" applyBorder="1" applyAlignment="1" applyProtection="1">
      <alignment horizontal="center" vertical="center" wrapText="1"/>
      <protection locked="0"/>
    </xf>
    <xf numFmtId="0" fontId="7" fillId="7" borderId="0" xfId="0" applyFont="1" applyFill="1" applyBorder="1" applyAlignment="1" applyProtection="1">
      <alignment horizontal="center" vertical="center" wrapText="1"/>
      <protection locked="0"/>
    </xf>
    <xf numFmtId="0" fontId="7" fillId="0" borderId="1" xfId="0" applyFont="1" applyBorder="1" applyAlignment="1">
      <alignment horizontal="left" vertical="center" wrapText="1"/>
    </xf>
    <xf numFmtId="0" fontId="7" fillId="0" borderId="17" xfId="0" applyFont="1" applyBorder="1" applyAlignment="1">
      <alignment horizontal="left" vertical="center" wrapText="1"/>
    </xf>
    <xf numFmtId="0" fontId="17" fillId="6" borderId="4" xfId="2" applyNumberFormat="1" applyFont="1" applyFill="1" applyBorder="1" applyAlignment="1">
      <alignment horizontal="center" vertical="center" wrapText="1"/>
    </xf>
    <xf numFmtId="0" fontId="17" fillId="6" borderId="5" xfId="2" applyNumberFormat="1" applyFont="1" applyFill="1" applyBorder="1" applyAlignment="1">
      <alignment horizontal="center" vertical="center" wrapText="1"/>
    </xf>
    <xf numFmtId="0" fontId="17" fillId="6" borderId="6" xfId="2" applyNumberFormat="1" applyFont="1" applyFill="1" applyBorder="1" applyAlignment="1">
      <alignment horizontal="center" vertical="center" wrapText="1"/>
    </xf>
    <xf numFmtId="0" fontId="7" fillId="7" borderId="1" xfId="0" applyFont="1" applyFill="1" applyBorder="1" applyAlignment="1">
      <alignment horizontal="center" vertical="center" wrapText="1"/>
    </xf>
    <xf numFmtId="0" fontId="5" fillId="0" borderId="1" xfId="0" applyFont="1" applyBorder="1" applyAlignment="1">
      <alignment wrapText="1"/>
    </xf>
    <xf numFmtId="0" fontId="0" fillId="0" borderId="1" xfId="0" applyBorder="1" applyAlignment="1"/>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applyAlignment="1"/>
    <xf numFmtId="0" fontId="0" fillId="0" borderId="1" xfId="0" applyBorder="1" applyAlignment="1">
      <alignment vertical="top" wrapText="1"/>
    </xf>
    <xf numFmtId="0" fontId="5" fillId="0" borderId="1" xfId="7" applyFont="1" applyBorder="1" applyAlignment="1">
      <alignment wrapText="1"/>
    </xf>
    <xf numFmtId="0" fontId="6" fillId="0" borderId="1" xfId="7" applyBorder="1" applyAlignment="1"/>
    <xf numFmtId="0" fontId="7" fillId="0" borderId="20"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6" fillId="0" borderId="22" xfId="0" applyFont="1" applyFill="1" applyBorder="1" applyAlignment="1">
      <alignment horizontal="left" vertical="center" wrapText="1"/>
    </xf>
    <xf numFmtId="0" fontId="17" fillId="6" borderId="1" xfId="2" applyNumberFormat="1" applyFont="1" applyFill="1" applyBorder="1" applyAlignment="1" applyProtection="1">
      <alignment horizontal="center" vertical="center" wrapText="1"/>
    </xf>
    <xf numFmtId="0" fontId="33" fillId="36" borderId="9" xfId="21" quotePrefix="1" applyBorder="1" applyAlignment="1" applyProtection="1">
      <alignment horizontal="left" vertical="center" wrapText="1"/>
    </xf>
    <xf numFmtId="0" fontId="33" fillId="36" borderId="10" xfId="21" quotePrefix="1" applyBorder="1" applyAlignment="1" applyProtection="1">
      <alignment horizontal="left" vertical="center" wrapText="1"/>
    </xf>
    <xf numFmtId="0" fontId="33" fillId="36" borderId="9" xfId="21" quotePrefix="1" applyBorder="1" applyAlignment="1" applyProtection="1">
      <alignment horizontal="center" vertical="center" wrapText="1"/>
    </xf>
    <xf numFmtId="0" fontId="33" fillId="36" borderId="10" xfId="21" quotePrefix="1" applyBorder="1" applyAlignment="1" applyProtection="1">
      <alignment horizontal="center" vertical="center" wrapText="1"/>
    </xf>
    <xf numFmtId="0" fontId="33" fillId="36" borderId="23" xfId="21" quotePrefix="1" applyBorder="1" applyAlignment="1" applyProtection="1">
      <alignment horizontal="center" vertical="center" wrapText="1"/>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0" fillId="0" borderId="10" xfId="0" applyBorder="1" applyAlignment="1">
      <alignment horizontal="left" vertical="center"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6" xfId="0" applyFont="1" applyBorder="1" applyAlignment="1">
      <alignment vertical="top" wrapText="1"/>
    </xf>
    <xf numFmtId="0" fontId="7" fillId="7" borderId="7"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17" fillId="6" borderId="4" xfId="2" quotePrefix="1" applyNumberFormat="1" applyFont="1" applyFill="1" applyBorder="1" applyAlignment="1">
      <alignment horizontal="left" vertical="center" wrapText="1"/>
    </xf>
    <xf numFmtId="0" fontId="17" fillId="6" borderId="5" xfId="2" quotePrefix="1" applyNumberFormat="1" applyFont="1" applyFill="1" applyBorder="1" applyAlignment="1">
      <alignment horizontal="left" vertical="center" wrapText="1"/>
    </xf>
    <xf numFmtId="0" fontId="17" fillId="6" borderId="5" xfId="2" applyNumberFormat="1" applyFont="1" applyFill="1" applyBorder="1" applyAlignment="1">
      <alignment horizontal="left" vertical="center" wrapText="1"/>
    </xf>
    <xf numFmtId="0" fontId="17" fillId="6" borderId="6" xfId="2" applyNumberFormat="1" applyFont="1" applyFill="1" applyBorder="1" applyAlignment="1">
      <alignment horizontal="left" vertical="center" wrapText="1"/>
    </xf>
    <xf numFmtId="0" fontId="17" fillId="6" borderId="9" xfId="2" applyNumberFormat="1" applyFont="1" applyFill="1" applyBorder="1" applyAlignment="1">
      <alignment horizontal="center" vertical="center" wrapText="1"/>
    </xf>
    <xf numFmtId="0" fontId="17" fillId="6" borderId="10"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3" fillId="0" borderId="0" xfId="4" applyFill="1" applyAlignment="1" applyProtection="1">
      <alignment horizontal="left" vertical="center"/>
    </xf>
    <xf numFmtId="0" fontId="6" fillId="0" borderId="0" xfId="7" quotePrefix="1" applyFont="1" applyAlignment="1" applyProtection="1">
      <alignment horizontal="left"/>
    </xf>
    <xf numFmtId="0" fontId="7" fillId="7" borderId="4" xfId="7" applyFont="1" applyFill="1" applyBorder="1" applyAlignment="1" applyProtection="1">
      <alignment horizontal="left" vertical="center" wrapText="1"/>
    </xf>
    <xf numFmtId="0" fontId="7" fillId="7" borderId="5" xfId="7" applyFont="1" applyFill="1" applyBorder="1" applyAlignment="1" applyProtection="1">
      <alignment horizontal="left" vertical="center" wrapText="1"/>
    </xf>
    <xf numFmtId="0" fontId="7" fillId="7" borderId="6" xfId="7" applyFont="1" applyFill="1" applyBorder="1" applyAlignment="1" applyProtection="1">
      <alignment horizontal="left" vertical="center" wrapText="1"/>
    </xf>
    <xf numFmtId="0" fontId="30" fillId="6" borderId="4" xfId="2" applyNumberFormat="1" applyFont="1" applyFill="1" applyBorder="1" applyAlignment="1" applyProtection="1">
      <alignment horizontal="center" vertical="center" wrapText="1"/>
    </xf>
    <xf numFmtId="0" fontId="30" fillId="6" borderId="5" xfId="2" applyNumberFormat="1" applyFont="1" applyFill="1" applyBorder="1" applyAlignment="1" applyProtection="1">
      <alignment horizontal="center" vertical="center" wrapText="1"/>
    </xf>
    <xf numFmtId="0" fontId="30" fillId="6" borderId="6" xfId="2" applyNumberFormat="1" applyFont="1" applyFill="1" applyBorder="1" applyAlignment="1" applyProtection="1">
      <alignment horizontal="center" vertical="center" wrapText="1"/>
    </xf>
    <xf numFmtId="0" fontId="30" fillId="6" borderId="4" xfId="2" applyNumberFormat="1" applyFont="1" applyFill="1" applyBorder="1" applyAlignment="1" applyProtection="1">
      <alignment horizontal="left" vertical="center" wrapText="1"/>
    </xf>
    <xf numFmtId="0" fontId="30" fillId="6" borderId="5" xfId="2" applyNumberFormat="1" applyFont="1" applyFill="1" applyBorder="1" applyAlignment="1" applyProtection="1">
      <alignment horizontal="left" vertical="center" wrapText="1"/>
    </xf>
    <xf numFmtId="0" fontId="30" fillId="6" borderId="6" xfId="2" applyNumberFormat="1" applyFont="1" applyFill="1" applyBorder="1" applyAlignment="1" applyProtection="1">
      <alignment horizontal="left" vertical="center" wrapText="1"/>
    </xf>
    <xf numFmtId="0" fontId="6" fillId="0" borderId="0" xfId="7" quotePrefix="1" applyFont="1" applyAlignment="1" applyProtection="1">
      <alignment horizontal="left" vertical="top" wrapText="1"/>
    </xf>
  </cellXfs>
  <cellStyles count="22">
    <cellStyle name="=C:\WINNT\SYSTEM32\COMMAND.COM" xfId="10"/>
    <cellStyle name="40% - Accent1 2" xfId="14"/>
    <cellStyle name="40% - Accent4 2" xfId="15"/>
    <cellStyle name="60% - Accent2 2" xfId="16"/>
    <cellStyle name="Accent1 2" xfId="11"/>
    <cellStyle name="Accent4 2" xfId="12"/>
    <cellStyle name="Accent6 2" xfId="13"/>
    <cellStyle name="Comma 2" xfId="8"/>
    <cellStyle name="Heading 2" xfId="5" builtinId="17"/>
    <cellStyle name="Heading 3" xfId="6" builtinId="18"/>
    <cellStyle name="Heading 4" xfId="2" builtinId="19"/>
    <cellStyle name="Hyperlink" xfId="4" builtinId="8"/>
    <cellStyle name="Input" xfId="3" builtinId="20"/>
    <cellStyle name="Neutral" xfId="21" builtinId="28"/>
    <cellStyle name="Normal" xfId="0" builtinId="0"/>
    <cellStyle name="Normal 2" xfId="7"/>
    <cellStyle name="Normal 3" xfId="9"/>
    <cellStyle name="Normal 3 2" xfId="17"/>
    <cellStyle name="Normal 3 2 2" xfId="20"/>
    <cellStyle name="Normal 3 3" xfId="18"/>
    <cellStyle name="Normal 3 4" xfId="19"/>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4" name="Rectangle 3"/>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xdr:cNvSpPr txBox="1"/>
      </xdr:nvSpPr>
      <xdr:spPr>
        <a:xfrm>
          <a:off x="171451" y="8696326"/>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excess capacity charge, the input in this calculator uses the average daily excess capacity as this reduces the calculators complexity, however as per the Use of System Charging Statement, the exceeded portion of the capacity will be charged at the  excess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zoomScale="85" zoomScaleNormal="85" zoomScaleSheetLayoutView="100" workbookViewId="0">
      <selection activeCell="A12" sqref="A12"/>
    </sheetView>
  </sheetViews>
  <sheetFormatPr defaultRowHeight="12.75" x14ac:dyDescent="0.2"/>
  <cols>
    <col min="1" max="1" width="54.7109375" customWidth="1"/>
    <col min="2" max="2" width="45.7109375" bestFit="1" customWidth="1"/>
    <col min="3" max="3" width="28" customWidth="1"/>
    <col min="4" max="4" width="18.140625" customWidth="1"/>
    <col min="5" max="5" width="21.5703125" customWidth="1"/>
  </cols>
  <sheetData>
    <row r="1" spans="1:9" x14ac:dyDescent="0.2">
      <c r="A1" s="27"/>
      <c r="B1" s="27"/>
      <c r="C1" s="27"/>
      <c r="D1" s="27"/>
      <c r="E1" s="27"/>
    </row>
    <row r="2" spans="1:9" ht="16.5" x14ac:dyDescent="0.2">
      <c r="A2" s="94" t="s">
        <v>855</v>
      </c>
      <c r="B2" s="93"/>
      <c r="C2" s="93"/>
      <c r="D2" s="93"/>
      <c r="E2" s="93"/>
    </row>
    <row r="3" spans="1:9" ht="15" x14ac:dyDescent="0.2">
      <c r="A3" s="202"/>
      <c r="B3" s="200" t="s">
        <v>664</v>
      </c>
      <c r="C3" s="200" t="s">
        <v>665</v>
      </c>
      <c r="D3" s="200" t="s">
        <v>91</v>
      </c>
      <c r="E3" s="200" t="s">
        <v>666</v>
      </c>
      <c r="F3" s="200" t="s">
        <v>90</v>
      </c>
    </row>
    <row r="4" spans="1:9" ht="30" x14ac:dyDescent="0.2">
      <c r="A4" s="201" t="s">
        <v>667</v>
      </c>
      <c r="B4" s="199" t="s">
        <v>773</v>
      </c>
      <c r="C4" s="199" t="s">
        <v>668</v>
      </c>
      <c r="D4" s="199" t="s">
        <v>669</v>
      </c>
      <c r="E4" s="199" t="s">
        <v>670</v>
      </c>
      <c r="F4" s="199" t="s">
        <v>658</v>
      </c>
    </row>
    <row r="5" spans="1:9" x14ac:dyDescent="0.2">
      <c r="A5" s="93"/>
      <c r="B5" s="93"/>
      <c r="C5" s="93"/>
      <c r="D5" s="93"/>
      <c r="E5" s="93"/>
    </row>
    <row r="6" spans="1:9" ht="16.5" x14ac:dyDescent="0.2">
      <c r="A6" s="94" t="s">
        <v>84</v>
      </c>
      <c r="B6" s="93"/>
      <c r="C6" s="93"/>
      <c r="D6" s="93"/>
      <c r="E6" s="93"/>
    </row>
    <row r="7" spans="1:9" ht="15" x14ac:dyDescent="0.2">
      <c r="A7" s="95" t="s">
        <v>85</v>
      </c>
      <c r="B7" s="250" t="s">
        <v>86</v>
      </c>
      <c r="C7" s="250"/>
      <c r="D7" s="250"/>
      <c r="E7" s="250"/>
    </row>
    <row r="8" spans="1:9" ht="30" customHeight="1" x14ac:dyDescent="0.2">
      <c r="A8" s="98" t="s">
        <v>495</v>
      </c>
      <c r="B8" s="253" t="s">
        <v>88</v>
      </c>
      <c r="C8" s="253"/>
      <c r="D8" s="253"/>
      <c r="E8" s="253"/>
    </row>
    <row r="9" spans="1:9" ht="30" customHeight="1" x14ac:dyDescent="0.2">
      <c r="A9" s="98" t="s">
        <v>496</v>
      </c>
      <c r="B9" s="253" t="s">
        <v>660</v>
      </c>
      <c r="C9" s="253"/>
      <c r="D9" s="253"/>
      <c r="E9" s="253"/>
    </row>
    <row r="10" spans="1:9" ht="30" customHeight="1" x14ac:dyDescent="0.2">
      <c r="A10" s="98" t="s">
        <v>497</v>
      </c>
      <c r="B10" s="253" t="s">
        <v>89</v>
      </c>
      <c r="C10" s="253"/>
      <c r="D10" s="253"/>
      <c r="E10" s="253"/>
    </row>
    <row r="11" spans="1:9" ht="61.5" customHeight="1" x14ac:dyDescent="0.2">
      <c r="A11" s="98" t="s">
        <v>498</v>
      </c>
      <c r="B11" s="253" t="s">
        <v>661</v>
      </c>
      <c r="C11" s="253"/>
      <c r="D11" s="253"/>
      <c r="E11" s="253"/>
      <c r="F11" s="249" t="s">
        <v>493</v>
      </c>
      <c r="G11" s="249"/>
      <c r="H11" s="249"/>
      <c r="I11" s="249"/>
    </row>
    <row r="12" spans="1:9" ht="87" customHeight="1" x14ac:dyDescent="0.2">
      <c r="A12" s="98" t="s">
        <v>190</v>
      </c>
      <c r="B12" s="253" t="s">
        <v>663</v>
      </c>
      <c r="C12" s="253"/>
      <c r="D12" s="253"/>
      <c r="E12" s="253"/>
    </row>
    <row r="13" spans="1:9" ht="33.75" customHeight="1" x14ac:dyDescent="0.2">
      <c r="A13" s="98" t="s">
        <v>494</v>
      </c>
      <c r="B13" s="253" t="s">
        <v>662</v>
      </c>
      <c r="C13" s="253"/>
      <c r="D13" s="253"/>
      <c r="E13" s="253"/>
    </row>
    <row r="14" spans="1:9" ht="29.25" customHeight="1" x14ac:dyDescent="0.2">
      <c r="A14" s="98" t="s">
        <v>473</v>
      </c>
      <c r="B14" s="253" t="s">
        <v>620</v>
      </c>
      <c r="C14" s="253"/>
      <c r="D14" s="253"/>
      <c r="E14" s="253"/>
    </row>
    <row r="15" spans="1:9" ht="30" customHeight="1" x14ac:dyDescent="0.2">
      <c r="A15" s="98" t="s">
        <v>468</v>
      </c>
      <c r="B15" s="253" t="s">
        <v>469</v>
      </c>
      <c r="C15" s="253"/>
      <c r="D15" s="253"/>
      <c r="E15" s="253"/>
    </row>
    <row r="16" spans="1:9" ht="14.25" customHeight="1" x14ac:dyDescent="0.2">
      <c r="A16" s="98" t="s">
        <v>621</v>
      </c>
      <c r="B16" s="253" t="s">
        <v>622</v>
      </c>
      <c r="C16" s="253"/>
      <c r="D16" s="253"/>
      <c r="E16" s="253"/>
    </row>
    <row r="17" spans="1:6" x14ac:dyDescent="0.2">
      <c r="A17" s="93"/>
      <c r="B17" s="198"/>
      <c r="C17" s="198"/>
      <c r="D17" s="198"/>
      <c r="E17" s="198"/>
    </row>
    <row r="18" spans="1:6" ht="15" x14ac:dyDescent="0.2">
      <c r="A18" s="96" t="s">
        <v>96</v>
      </c>
      <c r="B18" s="198"/>
      <c r="C18" s="198"/>
      <c r="D18" s="198"/>
      <c r="E18" s="198"/>
    </row>
    <row r="19" spans="1:6" ht="15" x14ac:dyDescent="0.2">
      <c r="A19" s="95"/>
      <c r="B19" s="250"/>
      <c r="C19" s="250"/>
      <c r="D19" s="250"/>
      <c r="E19" s="250"/>
    </row>
    <row r="20" spans="1:6" x14ac:dyDescent="0.2">
      <c r="A20" s="251" t="s">
        <v>547</v>
      </c>
      <c r="B20" s="252"/>
      <c r="C20" s="252"/>
      <c r="D20" s="252"/>
      <c r="E20" s="252"/>
    </row>
    <row r="21" spans="1:6" x14ac:dyDescent="0.2">
      <c r="A21" s="93"/>
      <c r="B21" s="93"/>
      <c r="C21" s="93"/>
      <c r="D21" s="93"/>
      <c r="E21" s="93"/>
    </row>
    <row r="22" spans="1:6" ht="15" x14ac:dyDescent="0.2">
      <c r="A22" s="197" t="s">
        <v>97</v>
      </c>
      <c r="B22" s="195"/>
      <c r="C22" s="195"/>
      <c r="D22" s="195"/>
      <c r="E22" s="195"/>
      <c r="F22" s="194"/>
    </row>
    <row r="23" spans="1:6" ht="15" x14ac:dyDescent="0.2">
      <c r="A23" s="196"/>
      <c r="B23" s="248"/>
      <c r="C23" s="248"/>
      <c r="D23" s="248"/>
      <c r="E23" s="248"/>
      <c r="F23" s="248"/>
    </row>
    <row r="24" spans="1:6" ht="27.75" customHeight="1" x14ac:dyDescent="0.2">
      <c r="A24" s="246" t="s">
        <v>499</v>
      </c>
      <c r="B24" s="247"/>
      <c r="C24" s="247"/>
      <c r="D24" s="247"/>
      <c r="E24" s="247"/>
      <c r="F24" s="194"/>
    </row>
    <row r="25" spans="1:6" ht="29.25" customHeight="1" x14ac:dyDescent="0.2">
      <c r="A25" s="245" t="s">
        <v>659</v>
      </c>
      <c r="B25" s="245"/>
      <c r="C25" s="245"/>
      <c r="D25" s="245"/>
      <c r="E25" s="245"/>
      <c r="F25" s="194"/>
    </row>
  </sheetData>
  <customSheetViews>
    <customSheetView guid="{5032A364-B81A-48DA-88DA-AB3B86B47EE9}">
      <selection activeCell="A12" sqref="A12"/>
      <pageMargins left="0.7" right="0.7" top="0.75" bottom="0.75" header="0.3" footer="0.3"/>
    </customSheetView>
  </customSheetViews>
  <mergeCells count="16">
    <mergeCell ref="B7:E7"/>
    <mergeCell ref="B8:E8"/>
    <mergeCell ref="B9:E9"/>
    <mergeCell ref="B10:E10"/>
    <mergeCell ref="B11:E11"/>
    <mergeCell ref="A25:E25"/>
    <mergeCell ref="A24:E24"/>
    <mergeCell ref="B23:F23"/>
    <mergeCell ref="F11:I11"/>
    <mergeCell ref="B19:E19"/>
    <mergeCell ref="A20:E20"/>
    <mergeCell ref="B15:E15"/>
    <mergeCell ref="B12:E12"/>
    <mergeCell ref="B14:E14"/>
    <mergeCell ref="B13:E13"/>
    <mergeCell ref="B16:E16"/>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 ref="A16" location="'Charge Calculator'!A1" display="Charge calculator"/>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30"/>
  <sheetViews>
    <sheetView zoomScale="70" zoomScaleNormal="70" zoomScaleSheetLayoutView="100" workbookViewId="0">
      <selection activeCell="A4" sqref="A4:D313"/>
    </sheetView>
  </sheetViews>
  <sheetFormatPr defaultRowHeight="27.75" customHeight="1" x14ac:dyDescent="0.2"/>
  <cols>
    <col min="1" max="1" width="32" style="2" customWidth="1"/>
    <col min="2" max="2" width="44.5703125" style="2" customWidth="1"/>
    <col min="3" max="4" width="18.5703125" style="3" customWidth="1"/>
    <col min="5" max="5" width="15.5703125" style="2" customWidth="1"/>
    <col min="6" max="16384" width="9.140625" style="2"/>
  </cols>
  <sheetData>
    <row r="1" spans="1:7" ht="27.75" customHeight="1" x14ac:dyDescent="0.2">
      <c r="A1" s="17" t="s">
        <v>87</v>
      </c>
      <c r="B1" s="3"/>
      <c r="C1" s="2"/>
      <c r="E1" s="10"/>
      <c r="F1" s="4"/>
      <c r="G1" s="4"/>
    </row>
    <row r="2" spans="1:7" s="11" customFormat="1" ht="39.75" customHeight="1" x14ac:dyDescent="0.2">
      <c r="A2" s="280" t="str">
        <f>Overview!B4&amp; " - 
Effective between "&amp;Overview!D4&amp;" and "&amp;Overview!E4&amp;" - "&amp;Overview!F4&amp;" Nodal/Zonal charges"</f>
        <v>Western Power Distribution (West Midlands) plc - 
Effective between 1/4/2016 and 31/3/2017 - Final Nodal/Zonal charges</v>
      </c>
      <c r="B2" s="281"/>
      <c r="C2" s="281"/>
      <c r="D2" s="281"/>
    </row>
    <row r="3" spans="1:7" ht="60.75" customHeight="1" x14ac:dyDescent="0.2">
      <c r="A3" s="23" t="s">
        <v>524</v>
      </c>
      <c r="B3" s="23" t="s">
        <v>51</v>
      </c>
      <c r="C3" s="23" t="s">
        <v>477</v>
      </c>
      <c r="D3" s="23" t="s">
        <v>478</v>
      </c>
    </row>
    <row r="4" spans="1:7" ht="12.75" x14ac:dyDescent="0.2">
      <c r="A4" s="139" t="s">
        <v>870</v>
      </c>
      <c r="B4" s="139">
        <v>0</v>
      </c>
      <c r="C4" s="139">
        <v>6.08</v>
      </c>
      <c r="D4" s="243" t="s">
        <v>869</v>
      </c>
    </row>
    <row r="5" spans="1:7" ht="25.5" x14ac:dyDescent="0.2">
      <c r="A5" s="139" t="s">
        <v>871</v>
      </c>
      <c r="B5" s="139" t="s">
        <v>870</v>
      </c>
      <c r="C5" s="139">
        <v>0</v>
      </c>
      <c r="D5" s="243" t="s">
        <v>869</v>
      </c>
    </row>
    <row r="6" spans="1:7" ht="25.5" x14ac:dyDescent="0.2">
      <c r="A6" s="139" t="s">
        <v>872</v>
      </c>
      <c r="B6" s="139" t="s">
        <v>870</v>
      </c>
      <c r="C6" s="139">
        <v>0</v>
      </c>
      <c r="D6" s="243" t="s">
        <v>869</v>
      </c>
    </row>
    <row r="7" spans="1:7" ht="25.5" x14ac:dyDescent="0.2">
      <c r="A7" s="139" t="s">
        <v>873</v>
      </c>
      <c r="B7" s="139" t="s">
        <v>870</v>
      </c>
      <c r="C7" s="139">
        <v>0</v>
      </c>
      <c r="D7" s="243" t="s">
        <v>869</v>
      </c>
    </row>
    <row r="8" spans="1:7" ht="25.5" x14ac:dyDescent="0.2">
      <c r="A8" s="139" t="s">
        <v>874</v>
      </c>
      <c r="B8" s="139" t="s">
        <v>870</v>
      </c>
      <c r="C8" s="139">
        <v>0</v>
      </c>
      <c r="D8" s="243" t="s">
        <v>869</v>
      </c>
    </row>
    <row r="9" spans="1:7" ht="102" x14ac:dyDescent="0.2">
      <c r="A9" s="139" t="s">
        <v>875</v>
      </c>
      <c r="B9" s="139" t="s">
        <v>870</v>
      </c>
      <c r="C9" s="139">
        <v>0</v>
      </c>
      <c r="D9" s="243" t="s">
        <v>869</v>
      </c>
    </row>
    <row r="10" spans="1:7" ht="89.25" x14ac:dyDescent="0.2">
      <c r="A10" s="139" t="s">
        <v>876</v>
      </c>
      <c r="B10" s="139" t="s">
        <v>870</v>
      </c>
      <c r="C10" s="139">
        <v>0</v>
      </c>
      <c r="D10" s="243" t="s">
        <v>869</v>
      </c>
    </row>
    <row r="11" spans="1:7" ht="63.75" x14ac:dyDescent="0.2">
      <c r="A11" s="139" t="s">
        <v>877</v>
      </c>
      <c r="B11" s="139" t="s">
        <v>876</v>
      </c>
      <c r="C11" s="139">
        <v>0</v>
      </c>
      <c r="D11" s="243" t="s">
        <v>869</v>
      </c>
    </row>
    <row r="12" spans="1:7" ht="38.25" x14ac:dyDescent="0.2">
      <c r="A12" s="139" t="s">
        <v>878</v>
      </c>
      <c r="B12" s="139" t="s">
        <v>873</v>
      </c>
      <c r="C12" s="139">
        <v>0</v>
      </c>
      <c r="D12" s="243" t="s">
        <v>869</v>
      </c>
    </row>
    <row r="13" spans="1:7" ht="25.5" x14ac:dyDescent="0.2">
      <c r="A13" s="139" t="s">
        <v>879</v>
      </c>
      <c r="B13" s="139" t="s">
        <v>874</v>
      </c>
      <c r="C13" s="139">
        <v>0</v>
      </c>
      <c r="D13" s="243" t="s">
        <v>869</v>
      </c>
    </row>
    <row r="14" spans="1:7" ht="38.25" x14ac:dyDescent="0.2">
      <c r="A14" s="139" t="s">
        <v>880</v>
      </c>
      <c r="B14" s="139" t="s">
        <v>871</v>
      </c>
      <c r="C14" s="139">
        <v>0</v>
      </c>
      <c r="D14" s="243" t="s">
        <v>869</v>
      </c>
    </row>
    <row r="15" spans="1:7" ht="38.25" x14ac:dyDescent="0.2">
      <c r="A15" s="139" t="s">
        <v>881</v>
      </c>
      <c r="B15" s="139" t="s">
        <v>871</v>
      </c>
      <c r="C15" s="139">
        <v>0</v>
      </c>
      <c r="D15" s="243" t="s">
        <v>869</v>
      </c>
    </row>
    <row r="16" spans="1:7" ht="38.25" x14ac:dyDescent="0.2">
      <c r="A16" s="139" t="s">
        <v>882</v>
      </c>
      <c r="B16" s="139" t="s">
        <v>871</v>
      </c>
      <c r="C16" s="139">
        <v>0</v>
      </c>
      <c r="D16" s="243" t="s">
        <v>869</v>
      </c>
    </row>
    <row r="17" spans="1:4" ht="25.5" x14ac:dyDescent="0.2">
      <c r="A17" s="139" t="s">
        <v>883</v>
      </c>
      <c r="B17" s="139" t="s">
        <v>874</v>
      </c>
      <c r="C17" s="139">
        <v>0</v>
      </c>
      <c r="D17" s="243" t="s">
        <v>869</v>
      </c>
    </row>
    <row r="18" spans="1:4" ht="25.5" x14ac:dyDescent="0.2">
      <c r="A18" s="139" t="s">
        <v>884</v>
      </c>
      <c r="B18" s="139" t="s">
        <v>874</v>
      </c>
      <c r="C18" s="139">
        <v>0</v>
      </c>
      <c r="D18" s="243" t="s">
        <v>869</v>
      </c>
    </row>
    <row r="19" spans="1:4" ht="38.25" x14ac:dyDescent="0.2">
      <c r="A19" s="139" t="s">
        <v>885</v>
      </c>
      <c r="B19" s="139" t="s">
        <v>872</v>
      </c>
      <c r="C19" s="139">
        <v>0</v>
      </c>
      <c r="D19" s="243" t="s">
        <v>869</v>
      </c>
    </row>
    <row r="20" spans="1:4" ht="38.25" x14ac:dyDescent="0.2">
      <c r="A20" s="139" t="s">
        <v>886</v>
      </c>
      <c r="B20" s="139" t="s">
        <v>871</v>
      </c>
      <c r="C20" s="139">
        <v>0</v>
      </c>
      <c r="D20" s="243" t="s">
        <v>869</v>
      </c>
    </row>
    <row r="21" spans="1:4" ht="76.5" x14ac:dyDescent="0.2">
      <c r="A21" s="139" t="s">
        <v>887</v>
      </c>
      <c r="B21" s="139" t="s">
        <v>875</v>
      </c>
      <c r="C21" s="139">
        <v>0</v>
      </c>
      <c r="D21" s="243" t="s">
        <v>869</v>
      </c>
    </row>
    <row r="22" spans="1:4" ht="25.5" x14ac:dyDescent="0.2">
      <c r="A22" s="139" t="s">
        <v>888</v>
      </c>
      <c r="B22" s="139" t="s">
        <v>873</v>
      </c>
      <c r="C22" s="139">
        <v>0</v>
      </c>
      <c r="D22" s="243" t="s">
        <v>869</v>
      </c>
    </row>
    <row r="23" spans="1:4" ht="38.25" x14ac:dyDescent="0.2">
      <c r="A23" s="139" t="s">
        <v>889</v>
      </c>
      <c r="B23" s="139" t="s">
        <v>871</v>
      </c>
      <c r="C23" s="139">
        <v>0</v>
      </c>
      <c r="D23" s="243" t="s">
        <v>869</v>
      </c>
    </row>
    <row r="24" spans="1:4" ht="38.25" x14ac:dyDescent="0.2">
      <c r="A24" s="139" t="s">
        <v>890</v>
      </c>
      <c r="B24" s="139" t="s">
        <v>871</v>
      </c>
      <c r="C24" s="139">
        <v>0</v>
      </c>
      <c r="D24" s="243" t="s">
        <v>869</v>
      </c>
    </row>
    <row r="25" spans="1:4" ht="38.25" x14ac:dyDescent="0.2">
      <c r="A25" s="139" t="s">
        <v>891</v>
      </c>
      <c r="B25" s="139" t="s">
        <v>871</v>
      </c>
      <c r="C25" s="139">
        <v>0</v>
      </c>
      <c r="D25" s="243" t="s">
        <v>869</v>
      </c>
    </row>
    <row r="26" spans="1:4" ht="38.25" x14ac:dyDescent="0.2">
      <c r="A26" s="139" t="s">
        <v>892</v>
      </c>
      <c r="B26" s="139" t="s">
        <v>871</v>
      </c>
      <c r="C26" s="139">
        <v>0</v>
      </c>
      <c r="D26" s="243" t="s">
        <v>869</v>
      </c>
    </row>
    <row r="27" spans="1:4" ht="38.25" x14ac:dyDescent="0.2">
      <c r="A27" s="139" t="s">
        <v>893</v>
      </c>
      <c r="B27" s="139" t="s">
        <v>871</v>
      </c>
      <c r="C27" s="139">
        <v>0</v>
      </c>
      <c r="D27" s="243" t="s">
        <v>869</v>
      </c>
    </row>
    <row r="28" spans="1:4" ht="25.5" x14ac:dyDescent="0.2">
      <c r="A28" s="139" t="s">
        <v>894</v>
      </c>
      <c r="B28" s="139" t="s">
        <v>874</v>
      </c>
      <c r="C28" s="139">
        <v>0</v>
      </c>
      <c r="D28" s="243" t="s">
        <v>869</v>
      </c>
    </row>
    <row r="29" spans="1:4" ht="38.25" x14ac:dyDescent="0.2">
      <c r="A29" s="139" t="s">
        <v>895</v>
      </c>
      <c r="B29" s="139" t="s">
        <v>871</v>
      </c>
      <c r="C29" s="139">
        <v>0</v>
      </c>
      <c r="D29" s="243" t="s">
        <v>869</v>
      </c>
    </row>
    <row r="30" spans="1:4" ht="25.5" x14ac:dyDescent="0.2">
      <c r="A30" s="139" t="s">
        <v>896</v>
      </c>
      <c r="B30" s="139" t="s">
        <v>870</v>
      </c>
      <c r="C30" s="139">
        <v>0</v>
      </c>
      <c r="D30" s="243" t="s">
        <v>869</v>
      </c>
    </row>
    <row r="31" spans="1:4" ht="38.25" x14ac:dyDescent="0.2">
      <c r="A31" s="139" t="s">
        <v>897</v>
      </c>
      <c r="B31" s="139" t="s">
        <v>871</v>
      </c>
      <c r="C31" s="139">
        <v>0</v>
      </c>
      <c r="D31" s="243" t="s">
        <v>869</v>
      </c>
    </row>
    <row r="32" spans="1:4" ht="38.25" x14ac:dyDescent="0.2">
      <c r="A32" s="139" t="s">
        <v>898</v>
      </c>
      <c r="B32" s="139" t="s">
        <v>871</v>
      </c>
      <c r="C32" s="139">
        <v>0</v>
      </c>
      <c r="D32" s="243" t="s">
        <v>869</v>
      </c>
    </row>
    <row r="33" spans="1:4" ht="25.5" x14ac:dyDescent="0.2">
      <c r="A33" s="139" t="s">
        <v>899</v>
      </c>
      <c r="B33" s="139" t="s">
        <v>870</v>
      </c>
      <c r="C33" s="139">
        <v>0</v>
      </c>
      <c r="D33" s="243" t="s">
        <v>869</v>
      </c>
    </row>
    <row r="34" spans="1:4" ht="38.25" x14ac:dyDescent="0.2">
      <c r="A34" s="139" t="s">
        <v>900</v>
      </c>
      <c r="B34" s="139" t="s">
        <v>871</v>
      </c>
      <c r="C34" s="139">
        <v>0</v>
      </c>
      <c r="D34" s="243" t="s">
        <v>869</v>
      </c>
    </row>
    <row r="35" spans="1:4" ht="38.25" x14ac:dyDescent="0.2">
      <c r="A35" s="139" t="s">
        <v>901</v>
      </c>
      <c r="B35" s="139">
        <v>0</v>
      </c>
      <c r="C35" s="139">
        <v>0</v>
      </c>
      <c r="D35" s="243" t="s">
        <v>869</v>
      </c>
    </row>
    <row r="36" spans="1:4" ht="38.25" x14ac:dyDescent="0.2">
      <c r="A36" s="139" t="s">
        <v>901</v>
      </c>
      <c r="B36" s="139" t="s">
        <v>871</v>
      </c>
      <c r="C36" s="139">
        <v>0</v>
      </c>
      <c r="D36" s="243" t="s">
        <v>869</v>
      </c>
    </row>
    <row r="37" spans="1:4" ht="25.5" x14ac:dyDescent="0.2">
      <c r="A37" s="139" t="s">
        <v>902</v>
      </c>
      <c r="B37" s="139" t="s">
        <v>873</v>
      </c>
      <c r="C37" s="139">
        <v>0</v>
      </c>
      <c r="D37" s="243" t="s">
        <v>869</v>
      </c>
    </row>
    <row r="38" spans="1:4" ht="38.25" x14ac:dyDescent="0.2">
      <c r="A38" s="139" t="s">
        <v>903</v>
      </c>
      <c r="B38" s="139" t="s">
        <v>872</v>
      </c>
      <c r="C38" s="139">
        <v>0</v>
      </c>
      <c r="D38" s="243" t="s">
        <v>869</v>
      </c>
    </row>
    <row r="39" spans="1:4" ht="38.25" x14ac:dyDescent="0.2">
      <c r="A39" s="139" t="s">
        <v>904</v>
      </c>
      <c r="B39" s="139" t="s">
        <v>871</v>
      </c>
      <c r="C39" s="139">
        <v>0</v>
      </c>
      <c r="D39" s="243" t="s">
        <v>869</v>
      </c>
    </row>
    <row r="40" spans="1:4" ht="25.5" x14ac:dyDescent="0.2">
      <c r="A40" s="139" t="s">
        <v>905</v>
      </c>
      <c r="B40" s="139" t="s">
        <v>870</v>
      </c>
      <c r="C40" s="139">
        <v>0</v>
      </c>
      <c r="D40" s="243" t="s">
        <v>869</v>
      </c>
    </row>
    <row r="41" spans="1:4" ht="25.5" x14ac:dyDescent="0.2">
      <c r="A41" s="139" t="s">
        <v>906</v>
      </c>
      <c r="B41" s="139" t="s">
        <v>874</v>
      </c>
      <c r="C41" s="139">
        <v>0</v>
      </c>
      <c r="D41" s="243" t="s">
        <v>869</v>
      </c>
    </row>
    <row r="42" spans="1:4" ht="25.5" x14ac:dyDescent="0.2">
      <c r="A42" s="139" t="s">
        <v>907</v>
      </c>
      <c r="B42" s="139" t="s">
        <v>874</v>
      </c>
      <c r="C42" s="139">
        <v>0</v>
      </c>
      <c r="D42" s="243" t="s">
        <v>869</v>
      </c>
    </row>
    <row r="43" spans="1:4" ht="25.5" x14ac:dyDescent="0.2">
      <c r="A43" s="139" t="s">
        <v>908</v>
      </c>
      <c r="B43" s="139" t="s">
        <v>870</v>
      </c>
      <c r="C43" s="139">
        <v>0</v>
      </c>
      <c r="D43" s="243" t="s">
        <v>869</v>
      </c>
    </row>
    <row r="44" spans="1:4" ht="25.5" x14ac:dyDescent="0.2">
      <c r="A44" s="139" t="s">
        <v>909</v>
      </c>
      <c r="B44" s="139" t="s">
        <v>872</v>
      </c>
      <c r="C44" s="139">
        <v>0</v>
      </c>
      <c r="D44" s="243" t="s">
        <v>869</v>
      </c>
    </row>
    <row r="45" spans="1:4" ht="38.25" x14ac:dyDescent="0.2">
      <c r="A45" s="139" t="s">
        <v>910</v>
      </c>
      <c r="B45" s="139" t="s">
        <v>871</v>
      </c>
      <c r="C45" s="139">
        <v>0</v>
      </c>
      <c r="D45" s="243" t="s">
        <v>869</v>
      </c>
    </row>
    <row r="46" spans="1:4" ht="25.5" x14ac:dyDescent="0.2">
      <c r="A46" s="139" t="s">
        <v>911</v>
      </c>
      <c r="B46" s="139" t="s">
        <v>873</v>
      </c>
      <c r="C46" s="139">
        <v>0</v>
      </c>
      <c r="D46" s="243" t="s">
        <v>869</v>
      </c>
    </row>
    <row r="47" spans="1:4" ht="12.75" x14ac:dyDescent="0.2">
      <c r="A47" s="139" t="s">
        <v>912</v>
      </c>
      <c r="B47" s="139">
        <v>0</v>
      </c>
      <c r="C47" s="139">
        <v>0</v>
      </c>
      <c r="D47" s="243" t="s">
        <v>869</v>
      </c>
    </row>
    <row r="48" spans="1:4" ht="12.75" x14ac:dyDescent="0.2">
      <c r="A48" s="139" t="s">
        <v>913</v>
      </c>
      <c r="B48" s="139">
        <v>0</v>
      </c>
      <c r="C48" s="139">
        <v>0</v>
      </c>
      <c r="D48" s="243" t="s">
        <v>869</v>
      </c>
    </row>
    <row r="49" spans="1:4" ht="12.75" x14ac:dyDescent="0.2">
      <c r="A49" s="139" t="s">
        <v>914</v>
      </c>
      <c r="B49" s="139">
        <v>0</v>
      </c>
      <c r="C49" s="139">
        <v>0</v>
      </c>
      <c r="D49" s="243" t="s">
        <v>869</v>
      </c>
    </row>
    <row r="50" spans="1:4" ht="12.75" x14ac:dyDescent="0.2">
      <c r="A50" s="139" t="s">
        <v>915</v>
      </c>
      <c r="B50" s="139">
        <v>0</v>
      </c>
      <c r="C50" s="139">
        <v>0</v>
      </c>
      <c r="D50" s="243" t="s">
        <v>869</v>
      </c>
    </row>
    <row r="51" spans="1:4" ht="51" x14ac:dyDescent="0.2">
      <c r="A51" s="139" t="s">
        <v>916</v>
      </c>
      <c r="B51" s="139">
        <v>0</v>
      </c>
      <c r="C51" s="139">
        <v>0</v>
      </c>
      <c r="D51" s="243" t="s">
        <v>869</v>
      </c>
    </row>
    <row r="52" spans="1:4" ht="38.25" x14ac:dyDescent="0.2">
      <c r="A52" s="139" t="s">
        <v>917</v>
      </c>
      <c r="B52" s="139">
        <v>0</v>
      </c>
      <c r="C52" s="139">
        <v>0</v>
      </c>
      <c r="D52" s="243" t="s">
        <v>869</v>
      </c>
    </row>
    <row r="53" spans="1:4" ht="38.25" x14ac:dyDescent="0.2">
      <c r="A53" s="139" t="s">
        <v>918</v>
      </c>
      <c r="B53" s="139">
        <v>0</v>
      </c>
      <c r="C53" s="139">
        <v>0</v>
      </c>
      <c r="D53" s="243" t="s">
        <v>869</v>
      </c>
    </row>
    <row r="54" spans="1:4" ht="38.25" x14ac:dyDescent="0.2">
      <c r="A54" s="139" t="s">
        <v>919</v>
      </c>
      <c r="B54" s="139">
        <v>0</v>
      </c>
      <c r="C54" s="139">
        <v>0</v>
      </c>
      <c r="D54" s="243" t="s">
        <v>869</v>
      </c>
    </row>
    <row r="55" spans="1:4" ht="38.25" x14ac:dyDescent="0.2">
      <c r="A55" s="139" t="s">
        <v>920</v>
      </c>
      <c r="B55" s="139">
        <v>0</v>
      </c>
      <c r="C55" s="139">
        <v>0</v>
      </c>
      <c r="D55" s="243" t="s">
        <v>869</v>
      </c>
    </row>
    <row r="56" spans="1:4" ht="25.5" x14ac:dyDescent="0.2">
      <c r="A56" s="139" t="s">
        <v>921</v>
      </c>
      <c r="B56" s="139" t="s">
        <v>915</v>
      </c>
      <c r="C56" s="139">
        <v>0</v>
      </c>
      <c r="D56" s="243" t="s">
        <v>869</v>
      </c>
    </row>
    <row r="57" spans="1:4" ht="25.5" x14ac:dyDescent="0.2">
      <c r="A57" s="139" t="s">
        <v>922</v>
      </c>
      <c r="B57" s="139" t="s">
        <v>912</v>
      </c>
      <c r="C57" s="139">
        <v>0</v>
      </c>
      <c r="D57" s="243" t="s">
        <v>869</v>
      </c>
    </row>
    <row r="58" spans="1:4" ht="25.5" x14ac:dyDescent="0.2">
      <c r="A58" s="139" t="s">
        <v>923</v>
      </c>
      <c r="B58" s="139" t="s">
        <v>913</v>
      </c>
      <c r="C58" s="139">
        <v>0</v>
      </c>
      <c r="D58" s="243" t="s">
        <v>869</v>
      </c>
    </row>
    <row r="59" spans="1:4" ht="38.25" x14ac:dyDescent="0.2">
      <c r="A59" s="139" t="s">
        <v>924</v>
      </c>
      <c r="B59" s="139" t="s">
        <v>919</v>
      </c>
      <c r="C59" s="139">
        <v>0</v>
      </c>
      <c r="D59" s="243" t="s">
        <v>869</v>
      </c>
    </row>
    <row r="60" spans="1:4" ht="25.5" x14ac:dyDescent="0.2">
      <c r="A60" s="139" t="s">
        <v>925</v>
      </c>
      <c r="B60" s="139" t="s">
        <v>912</v>
      </c>
      <c r="C60" s="139">
        <v>0</v>
      </c>
      <c r="D60" s="243" t="s">
        <v>869</v>
      </c>
    </row>
    <row r="61" spans="1:4" ht="25.5" x14ac:dyDescent="0.2">
      <c r="A61" s="139" t="s">
        <v>926</v>
      </c>
      <c r="B61" s="139" t="s">
        <v>913</v>
      </c>
      <c r="C61" s="139">
        <v>0</v>
      </c>
      <c r="D61" s="243" t="s">
        <v>869</v>
      </c>
    </row>
    <row r="62" spans="1:4" ht="63.75" x14ac:dyDescent="0.2">
      <c r="A62" s="139" t="s">
        <v>927</v>
      </c>
      <c r="B62" s="139" t="s">
        <v>928</v>
      </c>
      <c r="C62" s="139">
        <v>0</v>
      </c>
      <c r="D62" s="243" t="s">
        <v>869</v>
      </c>
    </row>
    <row r="63" spans="1:4" ht="25.5" x14ac:dyDescent="0.2">
      <c r="A63" s="139" t="s">
        <v>929</v>
      </c>
      <c r="B63" s="139">
        <v>0</v>
      </c>
      <c r="C63" s="139">
        <v>0</v>
      </c>
      <c r="D63" s="243" t="s">
        <v>869</v>
      </c>
    </row>
    <row r="64" spans="1:4" ht="25.5" x14ac:dyDescent="0.2">
      <c r="A64" s="139" t="s">
        <v>930</v>
      </c>
      <c r="B64" s="139" t="s">
        <v>915</v>
      </c>
      <c r="C64" s="139">
        <v>0</v>
      </c>
      <c r="D64" s="243" t="s">
        <v>869</v>
      </c>
    </row>
    <row r="65" spans="1:4" ht="25.5" x14ac:dyDescent="0.2">
      <c r="A65" s="139" t="s">
        <v>931</v>
      </c>
      <c r="B65" s="139" t="s">
        <v>916</v>
      </c>
      <c r="C65" s="139">
        <v>0</v>
      </c>
      <c r="D65" s="243" t="s">
        <v>869</v>
      </c>
    </row>
    <row r="66" spans="1:4" ht="25.5" x14ac:dyDescent="0.2">
      <c r="A66" s="139" t="s">
        <v>932</v>
      </c>
      <c r="B66" s="139" t="s">
        <v>914</v>
      </c>
      <c r="C66" s="139">
        <v>0.75</v>
      </c>
      <c r="D66" s="243" t="s">
        <v>869</v>
      </c>
    </row>
    <row r="67" spans="1:4" ht="12.75" x14ac:dyDescent="0.2">
      <c r="A67" s="139" t="s">
        <v>933</v>
      </c>
      <c r="B67" s="139" t="s">
        <v>914</v>
      </c>
      <c r="C67" s="139">
        <v>0</v>
      </c>
      <c r="D67" s="243" t="s">
        <v>869</v>
      </c>
    </row>
    <row r="68" spans="1:4" ht="38.25" x14ac:dyDescent="0.2">
      <c r="A68" s="139" t="s">
        <v>934</v>
      </c>
      <c r="B68" s="139" t="s">
        <v>917</v>
      </c>
      <c r="C68" s="139">
        <v>0</v>
      </c>
      <c r="D68" s="243" t="s">
        <v>869</v>
      </c>
    </row>
    <row r="69" spans="1:4" ht="25.5" x14ac:dyDescent="0.2">
      <c r="A69" s="139" t="s">
        <v>935</v>
      </c>
      <c r="B69" s="139" t="s">
        <v>913</v>
      </c>
      <c r="C69" s="139">
        <v>0</v>
      </c>
      <c r="D69" s="243" t="s">
        <v>869</v>
      </c>
    </row>
    <row r="70" spans="1:4" ht="25.5" x14ac:dyDescent="0.2">
      <c r="A70" s="139" t="s">
        <v>936</v>
      </c>
      <c r="B70" s="139" t="s">
        <v>913</v>
      </c>
      <c r="C70" s="139">
        <v>0</v>
      </c>
      <c r="D70" s="243" t="s">
        <v>869</v>
      </c>
    </row>
    <row r="71" spans="1:4" ht="25.5" x14ac:dyDescent="0.2">
      <c r="A71" s="139" t="s">
        <v>937</v>
      </c>
      <c r="B71" s="139" t="s">
        <v>913</v>
      </c>
      <c r="C71" s="139">
        <v>1.08</v>
      </c>
      <c r="D71" s="243" t="s">
        <v>869</v>
      </c>
    </row>
    <row r="72" spans="1:4" ht="25.5" x14ac:dyDescent="0.2">
      <c r="A72" s="139" t="s">
        <v>938</v>
      </c>
      <c r="B72" s="139" t="s">
        <v>921</v>
      </c>
      <c r="C72" s="139">
        <v>0</v>
      </c>
      <c r="D72" s="243" t="s">
        <v>869</v>
      </c>
    </row>
    <row r="73" spans="1:4" ht="38.25" x14ac:dyDescent="0.2">
      <c r="A73" s="139" t="s">
        <v>939</v>
      </c>
      <c r="B73" s="139" t="s">
        <v>918</v>
      </c>
      <c r="C73" s="139">
        <v>0</v>
      </c>
      <c r="D73" s="243" t="s">
        <v>869</v>
      </c>
    </row>
    <row r="74" spans="1:4" ht="51" x14ac:dyDescent="0.2">
      <c r="A74" s="139" t="s">
        <v>940</v>
      </c>
      <c r="B74" s="139" t="s">
        <v>927</v>
      </c>
      <c r="C74" s="139">
        <v>0</v>
      </c>
      <c r="D74" s="243" t="s">
        <v>869</v>
      </c>
    </row>
    <row r="75" spans="1:4" ht="25.5" x14ac:dyDescent="0.2">
      <c r="A75" s="139" t="s">
        <v>941</v>
      </c>
      <c r="B75" s="139" t="s">
        <v>913</v>
      </c>
      <c r="C75" s="139">
        <v>0</v>
      </c>
      <c r="D75" s="243" t="s">
        <v>869</v>
      </c>
    </row>
    <row r="76" spans="1:4" ht="25.5" x14ac:dyDescent="0.2">
      <c r="A76" s="139" t="s">
        <v>942</v>
      </c>
      <c r="B76" s="139" t="s">
        <v>921</v>
      </c>
      <c r="C76" s="139">
        <v>0</v>
      </c>
      <c r="D76" s="243" t="s">
        <v>869</v>
      </c>
    </row>
    <row r="77" spans="1:4" ht="25.5" x14ac:dyDescent="0.2">
      <c r="A77" s="139" t="s">
        <v>943</v>
      </c>
      <c r="B77" s="139" t="s">
        <v>913</v>
      </c>
      <c r="C77" s="139">
        <v>0</v>
      </c>
      <c r="D77" s="243" t="s">
        <v>869</v>
      </c>
    </row>
    <row r="78" spans="1:4" ht="25.5" x14ac:dyDescent="0.2">
      <c r="A78" s="139" t="s">
        <v>944</v>
      </c>
      <c r="B78" s="139" t="s">
        <v>913</v>
      </c>
      <c r="C78" s="139">
        <v>0</v>
      </c>
      <c r="D78" s="243" t="s">
        <v>869</v>
      </c>
    </row>
    <row r="79" spans="1:4" ht="25.5" x14ac:dyDescent="0.2">
      <c r="A79" s="139" t="s">
        <v>945</v>
      </c>
      <c r="B79" s="139" t="s">
        <v>914</v>
      </c>
      <c r="C79" s="139">
        <v>0</v>
      </c>
      <c r="D79" s="243" t="s">
        <v>869</v>
      </c>
    </row>
    <row r="80" spans="1:4" ht="25.5" x14ac:dyDescent="0.2">
      <c r="A80" s="139" t="s">
        <v>946</v>
      </c>
      <c r="B80" s="139" t="s">
        <v>913</v>
      </c>
      <c r="C80" s="139">
        <v>0</v>
      </c>
      <c r="D80" s="243" t="s">
        <v>869</v>
      </c>
    </row>
    <row r="81" spans="1:4" ht="38.25" x14ac:dyDescent="0.2">
      <c r="A81" s="139" t="s">
        <v>947</v>
      </c>
      <c r="B81" s="139" t="s">
        <v>920</v>
      </c>
      <c r="C81" s="139">
        <v>0</v>
      </c>
      <c r="D81" s="243" t="s">
        <v>869</v>
      </c>
    </row>
    <row r="82" spans="1:4" ht="25.5" x14ac:dyDescent="0.2">
      <c r="A82" s="139" t="s">
        <v>948</v>
      </c>
      <c r="B82" s="139" t="s">
        <v>915</v>
      </c>
      <c r="C82" s="139">
        <v>0</v>
      </c>
      <c r="D82" s="243" t="s">
        <v>869</v>
      </c>
    </row>
    <row r="83" spans="1:4" ht="25.5" x14ac:dyDescent="0.2">
      <c r="A83" s="139" t="s">
        <v>949</v>
      </c>
      <c r="B83" s="139" t="s">
        <v>912</v>
      </c>
      <c r="C83" s="139">
        <v>0</v>
      </c>
      <c r="D83" s="243" t="s">
        <v>869</v>
      </c>
    </row>
    <row r="84" spans="1:4" ht="25.5" x14ac:dyDescent="0.2">
      <c r="A84" s="139" t="s">
        <v>950</v>
      </c>
      <c r="B84" s="139" t="s">
        <v>922</v>
      </c>
      <c r="C84" s="139">
        <v>0</v>
      </c>
      <c r="D84" s="243" t="s">
        <v>869</v>
      </c>
    </row>
    <row r="85" spans="1:4" ht="12.75" x14ac:dyDescent="0.2">
      <c r="A85" s="139" t="s">
        <v>951</v>
      </c>
      <c r="B85" s="139">
        <v>0</v>
      </c>
      <c r="C85" s="139">
        <v>0</v>
      </c>
      <c r="D85" s="243" t="s">
        <v>869</v>
      </c>
    </row>
    <row r="86" spans="1:4" ht="25.5" x14ac:dyDescent="0.2">
      <c r="A86" s="139" t="s">
        <v>952</v>
      </c>
      <c r="B86" s="139" t="s">
        <v>951</v>
      </c>
      <c r="C86" s="139">
        <v>0</v>
      </c>
      <c r="D86" s="243" t="s">
        <v>869</v>
      </c>
    </row>
    <row r="87" spans="1:4" ht="25.5" x14ac:dyDescent="0.2">
      <c r="A87" s="139" t="s">
        <v>953</v>
      </c>
      <c r="B87" s="139" t="s">
        <v>951</v>
      </c>
      <c r="C87" s="139">
        <v>0</v>
      </c>
      <c r="D87" s="243" t="s">
        <v>869</v>
      </c>
    </row>
    <row r="88" spans="1:4" ht="25.5" x14ac:dyDescent="0.2">
      <c r="A88" s="139" t="s">
        <v>954</v>
      </c>
      <c r="B88" s="139" t="s">
        <v>951</v>
      </c>
      <c r="C88" s="139">
        <v>0</v>
      </c>
      <c r="D88" s="243" t="s">
        <v>869</v>
      </c>
    </row>
    <row r="89" spans="1:4" ht="25.5" x14ac:dyDescent="0.2">
      <c r="A89" s="139" t="s">
        <v>955</v>
      </c>
      <c r="B89" s="139" t="s">
        <v>951</v>
      </c>
      <c r="C89" s="139">
        <v>1.43</v>
      </c>
      <c r="D89" s="243" t="s">
        <v>869</v>
      </c>
    </row>
    <row r="90" spans="1:4" ht="12.75" x14ac:dyDescent="0.2">
      <c r="A90" s="139" t="s">
        <v>956</v>
      </c>
      <c r="B90" s="139" t="s">
        <v>951</v>
      </c>
      <c r="C90" s="139">
        <v>0</v>
      </c>
      <c r="D90" s="243" t="s">
        <v>869</v>
      </c>
    </row>
    <row r="91" spans="1:4" ht="25.5" x14ac:dyDescent="0.2">
      <c r="A91" s="139" t="s">
        <v>957</v>
      </c>
      <c r="B91" s="139" t="s">
        <v>951</v>
      </c>
      <c r="C91" s="139">
        <v>0</v>
      </c>
      <c r="D91" s="243" t="s">
        <v>869</v>
      </c>
    </row>
    <row r="92" spans="1:4" ht="12.75" x14ac:dyDescent="0.2">
      <c r="A92" s="139" t="s">
        <v>958</v>
      </c>
      <c r="B92" s="139" t="s">
        <v>951</v>
      </c>
      <c r="C92" s="139">
        <v>0</v>
      </c>
      <c r="D92" s="243" t="s">
        <v>869</v>
      </c>
    </row>
    <row r="93" spans="1:4" ht="25.5" x14ac:dyDescent="0.2">
      <c r="A93" s="139" t="s">
        <v>959</v>
      </c>
      <c r="B93" s="139" t="s">
        <v>951</v>
      </c>
      <c r="C93" s="139">
        <v>0</v>
      </c>
      <c r="D93" s="243" t="s">
        <v>869</v>
      </c>
    </row>
    <row r="94" spans="1:4" ht="63.75" x14ac:dyDescent="0.2">
      <c r="A94" s="139" t="s">
        <v>960</v>
      </c>
      <c r="B94" s="139" t="s">
        <v>951</v>
      </c>
      <c r="C94" s="139">
        <v>0</v>
      </c>
      <c r="D94" s="243" t="s">
        <v>869</v>
      </c>
    </row>
    <row r="95" spans="1:4" ht="25.5" x14ac:dyDescent="0.2">
      <c r="A95" s="139" t="s">
        <v>961</v>
      </c>
      <c r="B95" s="139" t="s">
        <v>952</v>
      </c>
      <c r="C95" s="139">
        <v>0</v>
      </c>
      <c r="D95" s="243" t="s">
        <v>869</v>
      </c>
    </row>
    <row r="96" spans="1:4" ht="25.5" x14ac:dyDescent="0.2">
      <c r="A96" s="139" t="s">
        <v>962</v>
      </c>
      <c r="B96" s="139" t="s">
        <v>951</v>
      </c>
      <c r="C96" s="139">
        <v>0</v>
      </c>
      <c r="D96" s="243" t="s">
        <v>869</v>
      </c>
    </row>
    <row r="97" spans="1:4" ht="25.5" x14ac:dyDescent="0.2">
      <c r="A97" s="139" t="s">
        <v>962</v>
      </c>
      <c r="B97" s="139" t="s">
        <v>953</v>
      </c>
      <c r="C97" s="139">
        <v>0</v>
      </c>
      <c r="D97" s="243" t="s">
        <v>869</v>
      </c>
    </row>
    <row r="98" spans="1:4" ht="25.5" x14ac:dyDescent="0.2">
      <c r="A98" s="139" t="s">
        <v>963</v>
      </c>
      <c r="B98" s="139" t="s">
        <v>951</v>
      </c>
      <c r="C98" s="139">
        <v>0</v>
      </c>
      <c r="D98" s="243" t="s">
        <v>869</v>
      </c>
    </row>
    <row r="99" spans="1:4" ht="25.5" x14ac:dyDescent="0.2">
      <c r="A99" s="139" t="s">
        <v>964</v>
      </c>
      <c r="B99" s="139" t="s">
        <v>954</v>
      </c>
      <c r="C99" s="139">
        <v>0</v>
      </c>
      <c r="D99" s="243" t="s">
        <v>869</v>
      </c>
    </row>
    <row r="100" spans="1:4" ht="25.5" x14ac:dyDescent="0.2">
      <c r="A100" s="139" t="s">
        <v>965</v>
      </c>
      <c r="B100" s="139" t="s">
        <v>954</v>
      </c>
      <c r="C100" s="139">
        <v>0</v>
      </c>
      <c r="D100" s="243" t="s">
        <v>869</v>
      </c>
    </row>
    <row r="101" spans="1:4" ht="25.5" x14ac:dyDescent="0.2">
      <c r="A101" s="139" t="s">
        <v>966</v>
      </c>
      <c r="B101" s="139" t="s">
        <v>955</v>
      </c>
      <c r="C101" s="139">
        <v>0</v>
      </c>
      <c r="D101" s="243" t="s">
        <v>869</v>
      </c>
    </row>
    <row r="102" spans="1:4" ht="25.5" x14ac:dyDescent="0.2">
      <c r="A102" s="139" t="s">
        <v>967</v>
      </c>
      <c r="B102" s="139" t="s">
        <v>952</v>
      </c>
      <c r="C102" s="139">
        <v>0</v>
      </c>
      <c r="D102" s="243" t="s">
        <v>869</v>
      </c>
    </row>
    <row r="103" spans="1:4" ht="25.5" x14ac:dyDescent="0.2">
      <c r="A103" s="139" t="s">
        <v>968</v>
      </c>
      <c r="B103" s="139" t="s">
        <v>955</v>
      </c>
      <c r="C103" s="139">
        <v>0</v>
      </c>
      <c r="D103" s="243" t="s">
        <v>869</v>
      </c>
    </row>
    <row r="104" spans="1:4" ht="25.5" x14ac:dyDescent="0.2">
      <c r="A104" s="139" t="s">
        <v>969</v>
      </c>
      <c r="B104" s="139" t="s">
        <v>952</v>
      </c>
      <c r="C104" s="139">
        <v>0</v>
      </c>
      <c r="D104" s="243" t="s">
        <v>869</v>
      </c>
    </row>
    <row r="105" spans="1:4" ht="25.5" x14ac:dyDescent="0.2">
      <c r="A105" s="139" t="s">
        <v>970</v>
      </c>
      <c r="B105" s="139" t="s">
        <v>955</v>
      </c>
      <c r="C105" s="139">
        <v>0</v>
      </c>
      <c r="D105" s="243" t="s">
        <v>869</v>
      </c>
    </row>
    <row r="106" spans="1:4" ht="12.75" x14ac:dyDescent="0.2">
      <c r="A106" s="139" t="s">
        <v>971</v>
      </c>
      <c r="B106" s="139" t="s">
        <v>951</v>
      </c>
      <c r="C106" s="139">
        <v>0</v>
      </c>
      <c r="D106" s="243" t="s">
        <v>869</v>
      </c>
    </row>
    <row r="107" spans="1:4" ht="25.5" x14ac:dyDescent="0.2">
      <c r="A107" s="139" t="s">
        <v>972</v>
      </c>
      <c r="B107" s="139" t="s">
        <v>954</v>
      </c>
      <c r="C107" s="139">
        <v>0</v>
      </c>
      <c r="D107" s="243" t="s">
        <v>869</v>
      </c>
    </row>
    <row r="108" spans="1:4" ht="25.5" x14ac:dyDescent="0.2">
      <c r="A108" s="139" t="s">
        <v>973</v>
      </c>
      <c r="B108" s="139" t="s">
        <v>952</v>
      </c>
      <c r="C108" s="139">
        <v>0</v>
      </c>
      <c r="D108" s="243" t="s">
        <v>869</v>
      </c>
    </row>
    <row r="109" spans="1:4" ht="25.5" x14ac:dyDescent="0.2">
      <c r="A109" s="139" t="s">
        <v>974</v>
      </c>
      <c r="B109" s="139" t="s">
        <v>955</v>
      </c>
      <c r="C109" s="139">
        <v>13.11</v>
      </c>
      <c r="D109" s="243" t="s">
        <v>869</v>
      </c>
    </row>
    <row r="110" spans="1:4" ht="12.75" x14ac:dyDescent="0.2">
      <c r="A110" s="139" t="s">
        <v>975</v>
      </c>
      <c r="B110" s="139" t="s">
        <v>953</v>
      </c>
      <c r="C110" s="139">
        <v>0</v>
      </c>
      <c r="D110" s="243" t="s">
        <v>869</v>
      </c>
    </row>
    <row r="111" spans="1:4" ht="38.25" x14ac:dyDescent="0.2">
      <c r="A111" s="139" t="s">
        <v>976</v>
      </c>
      <c r="B111" s="139" t="s">
        <v>953</v>
      </c>
      <c r="C111" s="139">
        <v>0</v>
      </c>
      <c r="D111" s="243" t="s">
        <v>869</v>
      </c>
    </row>
    <row r="112" spans="1:4" ht="25.5" x14ac:dyDescent="0.2">
      <c r="A112" s="139" t="s">
        <v>977</v>
      </c>
      <c r="B112" s="139" t="s">
        <v>952</v>
      </c>
      <c r="C112" s="139">
        <v>0</v>
      </c>
      <c r="D112" s="243" t="s">
        <v>869</v>
      </c>
    </row>
    <row r="113" spans="1:4" ht="25.5" x14ac:dyDescent="0.2">
      <c r="A113" s="139" t="s">
        <v>978</v>
      </c>
      <c r="B113" s="139" t="s">
        <v>952</v>
      </c>
      <c r="C113" s="139">
        <v>26.81</v>
      </c>
      <c r="D113" s="243" t="s">
        <v>869</v>
      </c>
    </row>
    <row r="114" spans="1:4" ht="25.5" x14ac:dyDescent="0.2">
      <c r="A114" s="139" t="s">
        <v>979</v>
      </c>
      <c r="B114" s="139" t="s">
        <v>952</v>
      </c>
      <c r="C114" s="139">
        <v>0</v>
      </c>
      <c r="D114" s="243" t="s">
        <v>869</v>
      </c>
    </row>
    <row r="115" spans="1:4" ht="25.5" x14ac:dyDescent="0.2">
      <c r="A115" s="139" t="s">
        <v>980</v>
      </c>
      <c r="B115" s="139" t="s">
        <v>951</v>
      </c>
      <c r="C115" s="139">
        <v>0</v>
      </c>
      <c r="D115" s="243" t="s">
        <v>869</v>
      </c>
    </row>
    <row r="116" spans="1:4" ht="25.5" x14ac:dyDescent="0.2">
      <c r="A116" s="139" t="s">
        <v>981</v>
      </c>
      <c r="B116" s="139" t="s">
        <v>952</v>
      </c>
      <c r="C116" s="139">
        <v>0</v>
      </c>
      <c r="D116" s="243" t="s">
        <v>869</v>
      </c>
    </row>
    <row r="117" spans="1:4" ht="25.5" x14ac:dyDescent="0.2">
      <c r="A117" s="139" t="s">
        <v>982</v>
      </c>
      <c r="B117" s="139" t="s">
        <v>954</v>
      </c>
      <c r="C117" s="139">
        <v>0</v>
      </c>
      <c r="D117" s="243" t="s">
        <v>869</v>
      </c>
    </row>
    <row r="118" spans="1:4" ht="25.5" x14ac:dyDescent="0.2">
      <c r="A118" s="139" t="s">
        <v>983</v>
      </c>
      <c r="B118" s="139" t="s">
        <v>955</v>
      </c>
      <c r="C118" s="139">
        <v>0</v>
      </c>
      <c r="D118" s="243" t="s">
        <v>869</v>
      </c>
    </row>
    <row r="119" spans="1:4" ht="25.5" x14ac:dyDescent="0.2">
      <c r="A119" s="139" t="s">
        <v>984</v>
      </c>
      <c r="B119" s="139" t="s">
        <v>955</v>
      </c>
      <c r="C119" s="139">
        <v>0</v>
      </c>
      <c r="D119" s="243" t="s">
        <v>869</v>
      </c>
    </row>
    <row r="120" spans="1:4" ht="25.5" x14ac:dyDescent="0.2">
      <c r="A120" s="139" t="s">
        <v>985</v>
      </c>
      <c r="B120" s="139" t="s">
        <v>952</v>
      </c>
      <c r="C120" s="139">
        <v>0</v>
      </c>
      <c r="D120" s="243" t="s">
        <v>869</v>
      </c>
    </row>
    <row r="121" spans="1:4" ht="25.5" x14ac:dyDescent="0.2">
      <c r="A121" s="139" t="s">
        <v>986</v>
      </c>
      <c r="B121" s="139" t="s">
        <v>952</v>
      </c>
      <c r="C121" s="139">
        <v>0</v>
      </c>
      <c r="D121" s="243" t="s">
        <v>869</v>
      </c>
    </row>
    <row r="122" spans="1:4" ht="25.5" x14ac:dyDescent="0.2">
      <c r="A122" s="139" t="s">
        <v>987</v>
      </c>
      <c r="B122" s="139" t="s">
        <v>959</v>
      </c>
      <c r="C122" s="139">
        <v>0</v>
      </c>
      <c r="D122" s="243" t="s">
        <v>869</v>
      </c>
    </row>
    <row r="123" spans="1:4" ht="51" x14ac:dyDescent="0.2">
      <c r="A123" s="139" t="s">
        <v>988</v>
      </c>
      <c r="B123" s="139" t="s">
        <v>960</v>
      </c>
      <c r="C123" s="139">
        <v>0</v>
      </c>
      <c r="D123" s="243" t="s">
        <v>869</v>
      </c>
    </row>
    <row r="124" spans="1:4" ht="25.5" x14ac:dyDescent="0.2">
      <c r="A124" s="139" t="s">
        <v>989</v>
      </c>
      <c r="B124" s="139" t="s">
        <v>951</v>
      </c>
      <c r="C124" s="139">
        <v>0</v>
      </c>
      <c r="D124" s="243" t="s">
        <v>869</v>
      </c>
    </row>
    <row r="125" spans="1:4" ht="25.5" x14ac:dyDescent="0.2">
      <c r="A125" s="139" t="s">
        <v>990</v>
      </c>
      <c r="B125" s="139" t="s">
        <v>954</v>
      </c>
      <c r="C125" s="139">
        <v>0</v>
      </c>
      <c r="D125" s="243" t="s">
        <v>869</v>
      </c>
    </row>
    <row r="126" spans="1:4" ht="25.5" x14ac:dyDescent="0.2">
      <c r="A126" s="139" t="s">
        <v>991</v>
      </c>
      <c r="B126" s="139" t="s">
        <v>959</v>
      </c>
      <c r="C126" s="139">
        <v>0</v>
      </c>
      <c r="D126" s="243" t="s">
        <v>869</v>
      </c>
    </row>
    <row r="127" spans="1:4" ht="25.5" x14ac:dyDescent="0.2">
      <c r="A127" s="139" t="s">
        <v>992</v>
      </c>
      <c r="B127" s="139" t="s">
        <v>954</v>
      </c>
      <c r="C127" s="139">
        <v>0</v>
      </c>
      <c r="D127" s="243" t="s">
        <v>869</v>
      </c>
    </row>
    <row r="128" spans="1:4" ht="25.5" x14ac:dyDescent="0.2">
      <c r="A128" s="139" t="s">
        <v>993</v>
      </c>
      <c r="B128" s="139" t="s">
        <v>955</v>
      </c>
      <c r="C128" s="139">
        <v>0</v>
      </c>
      <c r="D128" s="243" t="s">
        <v>869</v>
      </c>
    </row>
    <row r="129" spans="1:4" ht="25.5" x14ac:dyDescent="0.2">
      <c r="A129" s="139" t="s">
        <v>993</v>
      </c>
      <c r="B129" s="139" t="s">
        <v>955</v>
      </c>
      <c r="C129" s="139">
        <v>0</v>
      </c>
      <c r="D129" s="243" t="s">
        <v>869</v>
      </c>
    </row>
    <row r="130" spans="1:4" ht="12.75" x14ac:dyDescent="0.2">
      <c r="A130" s="139" t="s">
        <v>994</v>
      </c>
      <c r="B130" s="139">
        <v>0</v>
      </c>
      <c r="C130" s="139">
        <v>0</v>
      </c>
      <c r="D130" s="243" t="s">
        <v>869</v>
      </c>
    </row>
    <row r="131" spans="1:4" ht="12.75" x14ac:dyDescent="0.2">
      <c r="A131" s="139" t="s">
        <v>995</v>
      </c>
      <c r="B131" s="139">
        <v>0</v>
      </c>
      <c r="C131" s="139">
        <v>0</v>
      </c>
      <c r="D131" s="243" t="s">
        <v>869</v>
      </c>
    </row>
    <row r="132" spans="1:4" ht="12.75" x14ac:dyDescent="0.2">
      <c r="A132" s="139" t="s">
        <v>996</v>
      </c>
      <c r="B132" s="139">
        <v>0</v>
      </c>
      <c r="C132" s="139">
        <v>0</v>
      </c>
      <c r="D132" s="243" t="s">
        <v>869</v>
      </c>
    </row>
    <row r="133" spans="1:4" ht="12.75" x14ac:dyDescent="0.2">
      <c r="A133" s="139" t="s">
        <v>997</v>
      </c>
      <c r="B133" s="139">
        <v>0</v>
      </c>
      <c r="C133" s="139">
        <v>0</v>
      </c>
      <c r="D133" s="243" t="s">
        <v>869</v>
      </c>
    </row>
    <row r="134" spans="1:4" ht="12.75" x14ac:dyDescent="0.2">
      <c r="A134" s="139" t="s">
        <v>998</v>
      </c>
      <c r="B134" s="139">
        <v>0</v>
      </c>
      <c r="C134" s="139">
        <v>0</v>
      </c>
      <c r="D134" s="243" t="s">
        <v>869</v>
      </c>
    </row>
    <row r="135" spans="1:4" ht="25.5" x14ac:dyDescent="0.2">
      <c r="A135" s="139" t="s">
        <v>999</v>
      </c>
      <c r="B135" s="139" t="s">
        <v>994</v>
      </c>
      <c r="C135" s="139">
        <v>0</v>
      </c>
      <c r="D135" s="243" t="s">
        <v>869</v>
      </c>
    </row>
    <row r="136" spans="1:4" ht="25.5" x14ac:dyDescent="0.2">
      <c r="A136" s="139" t="s">
        <v>1000</v>
      </c>
      <c r="B136" s="139" t="s">
        <v>994</v>
      </c>
      <c r="C136" s="139">
        <v>0</v>
      </c>
      <c r="D136" s="243" t="s">
        <v>869</v>
      </c>
    </row>
    <row r="137" spans="1:4" ht="25.5" x14ac:dyDescent="0.2">
      <c r="A137" s="139" t="s">
        <v>1001</v>
      </c>
      <c r="B137" s="139" t="s">
        <v>994</v>
      </c>
      <c r="C137" s="139">
        <v>0</v>
      </c>
      <c r="D137" s="243" t="s">
        <v>869</v>
      </c>
    </row>
    <row r="138" spans="1:4" ht="25.5" x14ac:dyDescent="0.2">
      <c r="A138" s="139" t="s">
        <v>1002</v>
      </c>
      <c r="B138" s="139" t="s">
        <v>994</v>
      </c>
      <c r="C138" s="139">
        <v>0</v>
      </c>
      <c r="D138" s="243" t="s">
        <v>869</v>
      </c>
    </row>
    <row r="139" spans="1:4" ht="25.5" x14ac:dyDescent="0.2">
      <c r="A139" s="139" t="s">
        <v>1003</v>
      </c>
      <c r="B139" s="139" t="s">
        <v>994</v>
      </c>
      <c r="C139" s="139">
        <v>0</v>
      </c>
      <c r="D139" s="243" t="s">
        <v>869</v>
      </c>
    </row>
    <row r="140" spans="1:4" ht="12.75" x14ac:dyDescent="0.2">
      <c r="A140" s="139" t="s">
        <v>1004</v>
      </c>
      <c r="B140" s="139" t="s">
        <v>994</v>
      </c>
      <c r="C140" s="139">
        <v>0</v>
      </c>
      <c r="D140" s="243" t="s">
        <v>869</v>
      </c>
    </row>
    <row r="141" spans="1:4" ht="25.5" x14ac:dyDescent="0.2">
      <c r="A141" s="139" t="s">
        <v>1005</v>
      </c>
      <c r="B141" s="139" t="s">
        <v>994</v>
      </c>
      <c r="C141" s="139">
        <v>0</v>
      </c>
      <c r="D141" s="243" t="s">
        <v>869</v>
      </c>
    </row>
    <row r="142" spans="1:4" ht="25.5" x14ac:dyDescent="0.2">
      <c r="A142" s="139" t="s">
        <v>1006</v>
      </c>
      <c r="B142" s="139" t="s">
        <v>994</v>
      </c>
      <c r="C142" s="139">
        <v>0</v>
      </c>
      <c r="D142" s="243" t="s">
        <v>869</v>
      </c>
    </row>
    <row r="143" spans="1:4" ht="25.5" x14ac:dyDescent="0.2">
      <c r="A143" s="139" t="s">
        <v>1007</v>
      </c>
      <c r="B143" s="139" t="s">
        <v>994</v>
      </c>
      <c r="C143" s="139">
        <v>0</v>
      </c>
      <c r="D143" s="243" t="s">
        <v>869</v>
      </c>
    </row>
    <row r="144" spans="1:4" ht="25.5" x14ac:dyDescent="0.2">
      <c r="A144" s="139" t="s">
        <v>1008</v>
      </c>
      <c r="B144" s="139" t="s">
        <v>994</v>
      </c>
      <c r="C144" s="139">
        <v>0</v>
      </c>
      <c r="D144" s="243" t="s">
        <v>869</v>
      </c>
    </row>
    <row r="145" spans="1:4" ht="12.75" x14ac:dyDescent="0.2">
      <c r="A145" s="139" t="s">
        <v>1009</v>
      </c>
      <c r="B145" s="139" t="s">
        <v>994</v>
      </c>
      <c r="C145" s="139">
        <v>0</v>
      </c>
      <c r="D145" s="243" t="s">
        <v>869</v>
      </c>
    </row>
    <row r="146" spans="1:4" ht="25.5" x14ac:dyDescent="0.2">
      <c r="A146" s="139" t="s">
        <v>1010</v>
      </c>
      <c r="B146" s="139" t="s">
        <v>994</v>
      </c>
      <c r="C146" s="139">
        <v>0</v>
      </c>
      <c r="D146" s="243" t="s">
        <v>869</v>
      </c>
    </row>
    <row r="147" spans="1:4" ht="25.5" x14ac:dyDescent="0.2">
      <c r="A147" s="139" t="s">
        <v>1011</v>
      </c>
      <c r="B147" s="139" t="s">
        <v>994</v>
      </c>
      <c r="C147" s="139">
        <v>0</v>
      </c>
      <c r="D147" s="243" t="s">
        <v>869</v>
      </c>
    </row>
    <row r="148" spans="1:4" ht="25.5" x14ac:dyDescent="0.2">
      <c r="A148" s="139" t="s">
        <v>1012</v>
      </c>
      <c r="B148" s="139" t="s">
        <v>994</v>
      </c>
      <c r="C148" s="139">
        <v>0</v>
      </c>
      <c r="D148" s="243" t="s">
        <v>869</v>
      </c>
    </row>
    <row r="149" spans="1:4" ht="25.5" x14ac:dyDescent="0.2">
      <c r="A149" s="139" t="s">
        <v>1013</v>
      </c>
      <c r="B149" s="139" t="s">
        <v>994</v>
      </c>
      <c r="C149" s="139">
        <v>0</v>
      </c>
      <c r="D149" s="243" t="s">
        <v>869</v>
      </c>
    </row>
    <row r="150" spans="1:4" ht="25.5" x14ac:dyDescent="0.2">
      <c r="A150" s="139" t="s">
        <v>1014</v>
      </c>
      <c r="B150" s="139" t="s">
        <v>994</v>
      </c>
      <c r="C150" s="139">
        <v>0</v>
      </c>
      <c r="D150" s="243" t="s">
        <v>869</v>
      </c>
    </row>
    <row r="151" spans="1:4" ht="25.5" x14ac:dyDescent="0.2">
      <c r="A151" s="139" t="s">
        <v>1015</v>
      </c>
      <c r="B151" s="139" t="s">
        <v>994</v>
      </c>
      <c r="C151" s="139">
        <v>0</v>
      </c>
      <c r="D151" s="243" t="s">
        <v>869</v>
      </c>
    </row>
    <row r="152" spans="1:4" ht="25.5" x14ac:dyDescent="0.2">
      <c r="A152" s="139" t="s">
        <v>1016</v>
      </c>
      <c r="B152" s="139" t="s">
        <v>994</v>
      </c>
      <c r="C152" s="139">
        <v>0</v>
      </c>
      <c r="D152" s="243" t="s">
        <v>869</v>
      </c>
    </row>
    <row r="153" spans="1:4" ht="25.5" x14ac:dyDescent="0.2">
      <c r="A153" s="139" t="s">
        <v>1017</v>
      </c>
      <c r="B153" s="139" t="s">
        <v>994</v>
      </c>
      <c r="C153" s="139">
        <v>0</v>
      </c>
      <c r="D153" s="243" t="s">
        <v>869</v>
      </c>
    </row>
    <row r="154" spans="1:4" ht="12.75" x14ac:dyDescent="0.2">
      <c r="A154" s="139" t="s">
        <v>1018</v>
      </c>
      <c r="B154" s="139" t="s">
        <v>994</v>
      </c>
      <c r="C154" s="139">
        <v>0</v>
      </c>
      <c r="D154" s="243" t="s">
        <v>869</v>
      </c>
    </row>
    <row r="155" spans="1:4" ht="25.5" x14ac:dyDescent="0.2">
      <c r="A155" s="139" t="s">
        <v>1019</v>
      </c>
      <c r="B155" s="139" t="s">
        <v>994</v>
      </c>
      <c r="C155" s="139">
        <v>0</v>
      </c>
      <c r="D155" s="243" t="s">
        <v>869</v>
      </c>
    </row>
    <row r="156" spans="1:4" ht="25.5" x14ac:dyDescent="0.2">
      <c r="A156" s="139" t="s">
        <v>1020</v>
      </c>
      <c r="B156" s="139" t="s">
        <v>994</v>
      </c>
      <c r="C156" s="139">
        <v>0</v>
      </c>
      <c r="D156" s="243" t="s">
        <v>869</v>
      </c>
    </row>
    <row r="157" spans="1:4" ht="25.5" x14ac:dyDescent="0.2">
      <c r="A157" s="139" t="s">
        <v>1021</v>
      </c>
      <c r="B157" s="139" t="s">
        <v>994</v>
      </c>
      <c r="C157" s="139">
        <v>0</v>
      </c>
      <c r="D157" s="243" t="s">
        <v>869</v>
      </c>
    </row>
    <row r="158" spans="1:4" ht="12.75" x14ac:dyDescent="0.2">
      <c r="A158" s="139" t="s">
        <v>1022</v>
      </c>
      <c r="B158" s="139">
        <v>0</v>
      </c>
      <c r="C158" s="139">
        <v>0</v>
      </c>
      <c r="D158" s="243" t="s">
        <v>869</v>
      </c>
    </row>
    <row r="159" spans="1:4" ht="25.5" x14ac:dyDescent="0.2">
      <c r="A159" s="139" t="s">
        <v>1023</v>
      </c>
      <c r="B159" s="139" t="s">
        <v>1022</v>
      </c>
      <c r="C159" s="139">
        <v>0</v>
      </c>
      <c r="D159" s="243" t="s">
        <v>869</v>
      </c>
    </row>
    <row r="160" spans="1:4" ht="12.75" x14ac:dyDescent="0.2">
      <c r="A160" s="139" t="s">
        <v>1024</v>
      </c>
      <c r="B160" s="139" t="s">
        <v>1022</v>
      </c>
      <c r="C160" s="139">
        <v>0.73</v>
      </c>
      <c r="D160" s="243" t="s">
        <v>869</v>
      </c>
    </row>
    <row r="161" spans="1:4" ht="25.5" x14ac:dyDescent="0.2">
      <c r="A161" s="139" t="s">
        <v>1025</v>
      </c>
      <c r="B161" s="139" t="s">
        <v>1022</v>
      </c>
      <c r="C161" s="139">
        <v>0</v>
      </c>
      <c r="D161" s="243" t="s">
        <v>869</v>
      </c>
    </row>
    <row r="162" spans="1:4" ht="12.75" x14ac:dyDescent="0.2">
      <c r="A162" s="139" t="s">
        <v>1026</v>
      </c>
      <c r="B162" s="139" t="s">
        <v>1022</v>
      </c>
      <c r="C162" s="139">
        <v>1.55</v>
      </c>
      <c r="D162" s="243" t="s">
        <v>869</v>
      </c>
    </row>
    <row r="163" spans="1:4" ht="12.75" x14ac:dyDescent="0.2">
      <c r="A163" s="139" t="s">
        <v>1027</v>
      </c>
      <c r="B163" s="139" t="s">
        <v>1022</v>
      </c>
      <c r="C163" s="139">
        <v>0</v>
      </c>
      <c r="D163" s="243" t="s">
        <v>869</v>
      </c>
    </row>
    <row r="164" spans="1:4" ht="12.75" x14ac:dyDescent="0.2">
      <c r="A164" s="139" t="s">
        <v>1028</v>
      </c>
      <c r="B164" s="139">
        <v>0</v>
      </c>
      <c r="C164" s="139">
        <v>0</v>
      </c>
      <c r="D164" s="243" t="s">
        <v>869</v>
      </c>
    </row>
    <row r="165" spans="1:4" ht="12.75" x14ac:dyDescent="0.2">
      <c r="A165" s="139" t="s">
        <v>1029</v>
      </c>
      <c r="B165" s="139" t="s">
        <v>1022</v>
      </c>
      <c r="C165" s="139">
        <v>0</v>
      </c>
      <c r="D165" s="243" t="s">
        <v>869</v>
      </c>
    </row>
    <row r="166" spans="1:4" ht="12.75" x14ac:dyDescent="0.2">
      <c r="A166" s="139" t="s">
        <v>1030</v>
      </c>
      <c r="B166" s="139" t="s">
        <v>1022</v>
      </c>
      <c r="C166" s="139">
        <v>0</v>
      </c>
      <c r="D166" s="243" t="s">
        <v>869</v>
      </c>
    </row>
    <row r="167" spans="1:4" ht="12.75" x14ac:dyDescent="0.2">
      <c r="A167" s="139" t="s">
        <v>1031</v>
      </c>
      <c r="B167" s="139">
        <v>0</v>
      </c>
      <c r="C167" s="139">
        <v>0</v>
      </c>
      <c r="D167" s="243" t="s">
        <v>869</v>
      </c>
    </row>
    <row r="168" spans="1:4" ht="12.75" x14ac:dyDescent="0.2">
      <c r="A168" s="139" t="s">
        <v>1032</v>
      </c>
      <c r="B168" s="139">
        <v>0</v>
      </c>
      <c r="C168" s="139">
        <v>0</v>
      </c>
      <c r="D168" s="243" t="s">
        <v>869</v>
      </c>
    </row>
    <row r="169" spans="1:4" ht="25.5" x14ac:dyDescent="0.2">
      <c r="A169" s="139" t="s">
        <v>1033</v>
      </c>
      <c r="B169" s="139" t="s">
        <v>1023</v>
      </c>
      <c r="C169" s="139">
        <v>0</v>
      </c>
      <c r="D169" s="243" t="s">
        <v>869</v>
      </c>
    </row>
    <row r="170" spans="1:4" ht="25.5" x14ac:dyDescent="0.2">
      <c r="A170" s="139" t="s">
        <v>1034</v>
      </c>
      <c r="B170" s="139" t="s">
        <v>1024</v>
      </c>
      <c r="C170" s="139">
        <v>0</v>
      </c>
      <c r="D170" s="243" t="s">
        <v>869</v>
      </c>
    </row>
    <row r="171" spans="1:4" ht="25.5" x14ac:dyDescent="0.2">
      <c r="A171" s="139" t="s">
        <v>1035</v>
      </c>
      <c r="B171" s="139" t="s">
        <v>1024</v>
      </c>
      <c r="C171" s="139">
        <v>0</v>
      </c>
      <c r="D171" s="243" t="s">
        <v>869</v>
      </c>
    </row>
    <row r="172" spans="1:4" ht="25.5" x14ac:dyDescent="0.2">
      <c r="A172" s="139" t="s">
        <v>1036</v>
      </c>
      <c r="B172" s="139" t="s">
        <v>1024</v>
      </c>
      <c r="C172" s="139">
        <v>0</v>
      </c>
      <c r="D172" s="243" t="s">
        <v>869</v>
      </c>
    </row>
    <row r="173" spans="1:4" ht="25.5" x14ac:dyDescent="0.2">
      <c r="A173" s="139" t="s">
        <v>1037</v>
      </c>
      <c r="B173" s="139" t="s">
        <v>1023</v>
      </c>
      <c r="C173" s="139">
        <v>0</v>
      </c>
      <c r="D173" s="243" t="s">
        <v>869</v>
      </c>
    </row>
    <row r="174" spans="1:4" ht="25.5" x14ac:dyDescent="0.2">
      <c r="A174" s="139" t="s">
        <v>1038</v>
      </c>
      <c r="B174" s="139" t="s">
        <v>1023</v>
      </c>
      <c r="C174" s="139">
        <v>0</v>
      </c>
      <c r="D174" s="243" t="s">
        <v>869</v>
      </c>
    </row>
    <row r="175" spans="1:4" ht="25.5" x14ac:dyDescent="0.2">
      <c r="A175" s="139" t="s">
        <v>1039</v>
      </c>
      <c r="B175" s="139" t="s">
        <v>1024</v>
      </c>
      <c r="C175" s="139">
        <v>0</v>
      </c>
      <c r="D175" s="243" t="s">
        <v>869</v>
      </c>
    </row>
    <row r="176" spans="1:4" ht="25.5" x14ac:dyDescent="0.2">
      <c r="A176" s="139" t="s">
        <v>1040</v>
      </c>
      <c r="B176" s="139" t="s">
        <v>1024</v>
      </c>
      <c r="C176" s="139">
        <v>0</v>
      </c>
      <c r="D176" s="243" t="s">
        <v>869</v>
      </c>
    </row>
    <row r="177" spans="1:4" ht="25.5" x14ac:dyDescent="0.2">
      <c r="A177" s="139" t="s">
        <v>1041</v>
      </c>
      <c r="B177" s="139" t="s">
        <v>1024</v>
      </c>
      <c r="C177" s="139">
        <v>0</v>
      </c>
      <c r="D177" s="243" t="s">
        <v>869</v>
      </c>
    </row>
    <row r="178" spans="1:4" ht="25.5" x14ac:dyDescent="0.2">
      <c r="A178" s="139" t="s">
        <v>1042</v>
      </c>
      <c r="B178" s="139" t="s">
        <v>1024</v>
      </c>
      <c r="C178" s="139">
        <v>0</v>
      </c>
      <c r="D178" s="243" t="s">
        <v>869</v>
      </c>
    </row>
    <row r="179" spans="1:4" ht="25.5" x14ac:dyDescent="0.2">
      <c r="A179" s="139" t="s">
        <v>1043</v>
      </c>
      <c r="B179" s="139" t="s">
        <v>1023</v>
      </c>
      <c r="C179" s="139">
        <v>0</v>
      </c>
      <c r="D179" s="243" t="s">
        <v>869</v>
      </c>
    </row>
    <row r="180" spans="1:4" ht="25.5" x14ac:dyDescent="0.2">
      <c r="A180" s="139" t="s">
        <v>1044</v>
      </c>
      <c r="B180" s="139" t="s">
        <v>1023</v>
      </c>
      <c r="C180" s="139">
        <v>0</v>
      </c>
      <c r="D180" s="243" t="s">
        <v>869</v>
      </c>
    </row>
    <row r="181" spans="1:4" ht="25.5" x14ac:dyDescent="0.2">
      <c r="A181" s="139" t="s">
        <v>1045</v>
      </c>
      <c r="B181" s="139" t="s">
        <v>1024</v>
      </c>
      <c r="C181" s="139">
        <v>0</v>
      </c>
      <c r="D181" s="243" t="s">
        <v>869</v>
      </c>
    </row>
    <row r="182" spans="1:4" ht="12.75" x14ac:dyDescent="0.2">
      <c r="A182" s="139" t="s">
        <v>1046</v>
      </c>
      <c r="B182" s="139">
        <v>0</v>
      </c>
      <c r="C182" s="139">
        <v>2.23</v>
      </c>
      <c r="D182" s="243" t="s">
        <v>869</v>
      </c>
    </row>
    <row r="183" spans="1:4" ht="25.5" x14ac:dyDescent="0.2">
      <c r="A183" s="139" t="s">
        <v>1047</v>
      </c>
      <c r="B183" s="139" t="s">
        <v>1046</v>
      </c>
      <c r="C183" s="139">
        <v>0.57999999999999996</v>
      </c>
      <c r="D183" s="243" t="s">
        <v>869</v>
      </c>
    </row>
    <row r="184" spans="1:4" ht="25.5" x14ac:dyDescent="0.2">
      <c r="A184" s="139" t="s">
        <v>1048</v>
      </c>
      <c r="B184" s="139" t="s">
        <v>1046</v>
      </c>
      <c r="C184" s="139">
        <v>0</v>
      </c>
      <c r="D184" s="243" t="s">
        <v>869</v>
      </c>
    </row>
    <row r="185" spans="1:4" ht="25.5" x14ac:dyDescent="0.2">
      <c r="A185" s="139" t="s">
        <v>1049</v>
      </c>
      <c r="B185" s="139" t="s">
        <v>1046</v>
      </c>
      <c r="C185" s="139">
        <v>0</v>
      </c>
      <c r="D185" s="243" t="s">
        <v>869</v>
      </c>
    </row>
    <row r="186" spans="1:4" ht="12.75" x14ac:dyDescent="0.2">
      <c r="A186" s="139" t="s">
        <v>1050</v>
      </c>
      <c r="B186" s="139">
        <v>0</v>
      </c>
      <c r="C186" s="139">
        <v>0</v>
      </c>
      <c r="D186" s="243" t="s">
        <v>869</v>
      </c>
    </row>
    <row r="187" spans="1:4" ht="76.5" x14ac:dyDescent="0.2">
      <c r="A187" s="139" t="s">
        <v>1051</v>
      </c>
      <c r="B187" s="139" t="s">
        <v>1046</v>
      </c>
      <c r="C187" s="139">
        <v>0.34</v>
      </c>
      <c r="D187" s="243" t="s">
        <v>869</v>
      </c>
    </row>
    <row r="188" spans="1:4" ht="38.25" x14ac:dyDescent="0.2">
      <c r="A188" s="139" t="s">
        <v>1052</v>
      </c>
      <c r="B188" s="139" t="s">
        <v>1047</v>
      </c>
      <c r="C188" s="139">
        <v>0</v>
      </c>
      <c r="D188" s="243" t="s">
        <v>869</v>
      </c>
    </row>
    <row r="189" spans="1:4" ht="38.25" x14ac:dyDescent="0.2">
      <c r="A189" s="139" t="s">
        <v>1053</v>
      </c>
      <c r="B189" s="139" t="s">
        <v>1047</v>
      </c>
      <c r="C189" s="139">
        <v>0</v>
      </c>
      <c r="D189" s="243" t="s">
        <v>869</v>
      </c>
    </row>
    <row r="190" spans="1:4" ht="38.25" x14ac:dyDescent="0.2">
      <c r="A190" s="139" t="s">
        <v>1054</v>
      </c>
      <c r="B190" s="139" t="s">
        <v>1047</v>
      </c>
      <c r="C190" s="139">
        <v>0</v>
      </c>
      <c r="D190" s="243" t="s">
        <v>869</v>
      </c>
    </row>
    <row r="191" spans="1:4" ht="38.25" x14ac:dyDescent="0.2">
      <c r="A191" s="139" t="s">
        <v>1055</v>
      </c>
      <c r="B191" s="139" t="s">
        <v>1047</v>
      </c>
      <c r="C191" s="139">
        <v>0</v>
      </c>
      <c r="D191" s="243" t="s">
        <v>869</v>
      </c>
    </row>
    <row r="192" spans="1:4" ht="38.25" x14ac:dyDescent="0.2">
      <c r="A192" s="139" t="s">
        <v>1056</v>
      </c>
      <c r="B192" s="139" t="s">
        <v>1048</v>
      </c>
      <c r="C192" s="139">
        <v>0</v>
      </c>
      <c r="D192" s="243" t="s">
        <v>869</v>
      </c>
    </row>
    <row r="193" spans="1:4" ht="38.25" x14ac:dyDescent="0.2">
      <c r="A193" s="139" t="s">
        <v>1057</v>
      </c>
      <c r="B193" s="139" t="s">
        <v>1049</v>
      </c>
      <c r="C193" s="139">
        <v>0</v>
      </c>
      <c r="D193" s="243" t="s">
        <v>869</v>
      </c>
    </row>
    <row r="194" spans="1:4" ht="38.25" x14ac:dyDescent="0.2">
      <c r="A194" s="139" t="s">
        <v>1058</v>
      </c>
      <c r="B194" s="139" t="s">
        <v>1047</v>
      </c>
      <c r="C194" s="139">
        <v>1.6</v>
      </c>
      <c r="D194" s="243" t="s">
        <v>869</v>
      </c>
    </row>
    <row r="195" spans="1:4" ht="38.25" x14ac:dyDescent="0.2">
      <c r="A195" s="139" t="s">
        <v>1059</v>
      </c>
      <c r="B195" s="139" t="s">
        <v>1049</v>
      </c>
      <c r="C195" s="139">
        <v>0</v>
      </c>
      <c r="D195" s="243" t="s">
        <v>869</v>
      </c>
    </row>
    <row r="196" spans="1:4" ht="51" x14ac:dyDescent="0.2">
      <c r="A196" s="139" t="s">
        <v>1060</v>
      </c>
      <c r="B196" s="139" t="s">
        <v>1051</v>
      </c>
      <c r="C196" s="139">
        <v>0</v>
      </c>
      <c r="D196" s="243" t="s">
        <v>869</v>
      </c>
    </row>
    <row r="197" spans="1:4" ht="38.25" x14ac:dyDescent="0.2">
      <c r="A197" s="139" t="s">
        <v>1061</v>
      </c>
      <c r="B197" s="139" t="s">
        <v>1048</v>
      </c>
      <c r="C197" s="139">
        <v>0</v>
      </c>
      <c r="D197" s="243" t="s">
        <v>869</v>
      </c>
    </row>
    <row r="198" spans="1:4" ht="38.25" x14ac:dyDescent="0.2">
      <c r="A198" s="139" t="s">
        <v>1062</v>
      </c>
      <c r="B198" s="139" t="s">
        <v>1049</v>
      </c>
      <c r="C198" s="139">
        <v>0</v>
      </c>
      <c r="D198" s="243" t="s">
        <v>869</v>
      </c>
    </row>
    <row r="199" spans="1:4" ht="38.25" x14ac:dyDescent="0.2">
      <c r="A199" s="139" t="s">
        <v>1063</v>
      </c>
      <c r="B199" s="139" t="s">
        <v>1049</v>
      </c>
      <c r="C199" s="139">
        <v>0</v>
      </c>
      <c r="D199" s="243" t="s">
        <v>869</v>
      </c>
    </row>
    <row r="200" spans="1:4" ht="38.25" x14ac:dyDescent="0.2">
      <c r="A200" s="139" t="s">
        <v>1064</v>
      </c>
      <c r="B200" s="139" t="s">
        <v>1048</v>
      </c>
      <c r="C200" s="139">
        <v>0</v>
      </c>
      <c r="D200" s="243" t="s">
        <v>869</v>
      </c>
    </row>
    <row r="201" spans="1:4" ht="38.25" x14ac:dyDescent="0.2">
      <c r="A201" s="139" t="s">
        <v>1065</v>
      </c>
      <c r="B201" s="139" t="s">
        <v>1047</v>
      </c>
      <c r="C201" s="139">
        <v>0</v>
      </c>
      <c r="D201" s="243" t="s">
        <v>869</v>
      </c>
    </row>
    <row r="202" spans="1:4" ht="25.5" x14ac:dyDescent="0.2">
      <c r="A202" s="139" t="s">
        <v>1066</v>
      </c>
      <c r="B202" s="139" t="s">
        <v>1046</v>
      </c>
      <c r="C202" s="139">
        <v>0</v>
      </c>
      <c r="D202" s="243" t="s">
        <v>869</v>
      </c>
    </row>
    <row r="203" spans="1:4" ht="38.25" x14ac:dyDescent="0.2">
      <c r="A203" s="139" t="s">
        <v>1067</v>
      </c>
      <c r="B203" s="139" t="s">
        <v>1047</v>
      </c>
      <c r="C203" s="139">
        <v>0</v>
      </c>
      <c r="D203" s="243" t="s">
        <v>869</v>
      </c>
    </row>
    <row r="204" spans="1:4" ht="38.25" x14ac:dyDescent="0.2">
      <c r="A204" s="139" t="s">
        <v>1068</v>
      </c>
      <c r="B204" s="139" t="s">
        <v>1048</v>
      </c>
      <c r="C204" s="139">
        <v>0</v>
      </c>
      <c r="D204" s="243" t="s">
        <v>869</v>
      </c>
    </row>
    <row r="205" spans="1:4" ht="38.25" x14ac:dyDescent="0.2">
      <c r="A205" s="139" t="s">
        <v>1069</v>
      </c>
      <c r="B205" s="139" t="s">
        <v>1048</v>
      </c>
      <c r="C205" s="139">
        <v>0</v>
      </c>
      <c r="D205" s="243" t="s">
        <v>869</v>
      </c>
    </row>
    <row r="206" spans="1:4" ht="38.25" x14ac:dyDescent="0.2">
      <c r="A206" s="139" t="s">
        <v>1070</v>
      </c>
      <c r="B206" s="139" t="s">
        <v>1047</v>
      </c>
      <c r="C206" s="139">
        <v>0</v>
      </c>
      <c r="D206" s="243" t="s">
        <v>869</v>
      </c>
    </row>
    <row r="207" spans="1:4" ht="38.25" x14ac:dyDescent="0.2">
      <c r="A207" s="139" t="s">
        <v>1071</v>
      </c>
      <c r="B207" s="139" t="s">
        <v>1047</v>
      </c>
      <c r="C207" s="139">
        <v>0</v>
      </c>
      <c r="D207" s="243" t="s">
        <v>869</v>
      </c>
    </row>
    <row r="208" spans="1:4" ht="38.25" x14ac:dyDescent="0.2">
      <c r="A208" s="139" t="s">
        <v>1072</v>
      </c>
      <c r="B208" s="139" t="s">
        <v>1048</v>
      </c>
      <c r="C208" s="139">
        <v>0</v>
      </c>
      <c r="D208" s="243" t="s">
        <v>869</v>
      </c>
    </row>
    <row r="209" spans="1:4" ht="38.25" x14ac:dyDescent="0.2">
      <c r="A209" s="139" t="s">
        <v>1073</v>
      </c>
      <c r="B209" s="139" t="s">
        <v>1047</v>
      </c>
      <c r="C209" s="139">
        <v>0</v>
      </c>
      <c r="D209" s="243" t="s">
        <v>869</v>
      </c>
    </row>
    <row r="210" spans="1:4" ht="38.25" x14ac:dyDescent="0.2">
      <c r="A210" s="139" t="s">
        <v>1074</v>
      </c>
      <c r="B210" s="139" t="s">
        <v>1047</v>
      </c>
      <c r="C210" s="139">
        <v>0</v>
      </c>
      <c r="D210" s="243" t="s">
        <v>869</v>
      </c>
    </row>
    <row r="211" spans="1:4" ht="38.25" x14ac:dyDescent="0.2">
      <c r="A211" s="139" t="s">
        <v>1075</v>
      </c>
      <c r="B211" s="139" t="s">
        <v>1049</v>
      </c>
      <c r="C211" s="139">
        <v>0</v>
      </c>
      <c r="D211" s="243" t="s">
        <v>869</v>
      </c>
    </row>
    <row r="212" spans="1:4" ht="25.5" x14ac:dyDescent="0.2">
      <c r="A212" s="139" t="s">
        <v>1076</v>
      </c>
      <c r="B212" s="139" t="s">
        <v>1049</v>
      </c>
      <c r="C212" s="139">
        <v>0</v>
      </c>
      <c r="D212" s="243" t="s">
        <v>869</v>
      </c>
    </row>
    <row r="213" spans="1:4" ht="38.25" x14ac:dyDescent="0.2">
      <c r="A213" s="139" t="s">
        <v>1077</v>
      </c>
      <c r="B213" s="139" t="s">
        <v>1048</v>
      </c>
      <c r="C213" s="139">
        <v>0</v>
      </c>
      <c r="D213" s="243" t="s">
        <v>869</v>
      </c>
    </row>
    <row r="214" spans="1:4" ht="38.25" x14ac:dyDescent="0.2">
      <c r="A214" s="139" t="s">
        <v>1078</v>
      </c>
      <c r="B214" s="139" t="s">
        <v>1048</v>
      </c>
      <c r="C214" s="139">
        <v>0</v>
      </c>
      <c r="D214" s="243" t="s">
        <v>869</v>
      </c>
    </row>
    <row r="215" spans="1:4" ht="38.25" x14ac:dyDescent="0.2">
      <c r="A215" s="139" t="s">
        <v>1079</v>
      </c>
      <c r="B215" s="139" t="s">
        <v>1048</v>
      </c>
      <c r="C215" s="139">
        <v>0</v>
      </c>
      <c r="D215" s="243" t="s">
        <v>869</v>
      </c>
    </row>
    <row r="216" spans="1:4" ht="12.75" x14ac:dyDescent="0.2">
      <c r="A216" s="139" t="s">
        <v>1080</v>
      </c>
      <c r="B216" s="139">
        <v>0</v>
      </c>
      <c r="C216" s="139">
        <v>1.58</v>
      </c>
      <c r="D216" s="243" t="s">
        <v>869</v>
      </c>
    </row>
    <row r="217" spans="1:4" ht="25.5" x14ac:dyDescent="0.2">
      <c r="A217" s="139" t="s">
        <v>1081</v>
      </c>
      <c r="B217" s="139">
        <v>0</v>
      </c>
      <c r="C217" s="139">
        <v>0</v>
      </c>
      <c r="D217" s="243" t="s">
        <v>869</v>
      </c>
    </row>
    <row r="218" spans="1:4" ht="12.75" x14ac:dyDescent="0.2">
      <c r="A218" s="139" t="s">
        <v>1082</v>
      </c>
      <c r="B218" s="139">
        <v>0</v>
      </c>
      <c r="C218" s="139">
        <v>0</v>
      </c>
      <c r="D218" s="243" t="s">
        <v>869</v>
      </c>
    </row>
    <row r="219" spans="1:4" ht="51" x14ac:dyDescent="0.2">
      <c r="A219" s="139" t="s">
        <v>1083</v>
      </c>
      <c r="B219" s="139">
        <v>0</v>
      </c>
      <c r="C219" s="139">
        <v>0.86</v>
      </c>
      <c r="D219" s="243" t="s">
        <v>869</v>
      </c>
    </row>
    <row r="220" spans="1:4" ht="51" x14ac:dyDescent="0.2">
      <c r="A220" s="139" t="s">
        <v>1084</v>
      </c>
      <c r="B220" s="139">
        <v>0</v>
      </c>
      <c r="C220" s="139">
        <v>0.5</v>
      </c>
      <c r="D220" s="243" t="s">
        <v>869</v>
      </c>
    </row>
    <row r="221" spans="1:4" ht="63.75" x14ac:dyDescent="0.2">
      <c r="A221" s="139" t="s">
        <v>1085</v>
      </c>
      <c r="B221" s="139">
        <v>0</v>
      </c>
      <c r="C221" s="139">
        <v>0</v>
      </c>
      <c r="D221" s="243" t="s">
        <v>869</v>
      </c>
    </row>
    <row r="222" spans="1:4" ht="25.5" x14ac:dyDescent="0.2">
      <c r="A222" s="139" t="s">
        <v>1086</v>
      </c>
      <c r="B222" s="139" t="s">
        <v>1082</v>
      </c>
      <c r="C222" s="139">
        <v>1.91</v>
      </c>
      <c r="D222" s="243" t="s">
        <v>869</v>
      </c>
    </row>
    <row r="223" spans="1:4" ht="12.75" x14ac:dyDescent="0.2">
      <c r="A223" s="139" t="s">
        <v>1087</v>
      </c>
      <c r="B223" s="139">
        <v>0</v>
      </c>
      <c r="C223" s="139">
        <v>0</v>
      </c>
      <c r="D223" s="243" t="s">
        <v>869</v>
      </c>
    </row>
    <row r="224" spans="1:4" ht="25.5" x14ac:dyDescent="0.2">
      <c r="A224" s="139" t="s">
        <v>1088</v>
      </c>
      <c r="B224" s="139" t="s">
        <v>1082</v>
      </c>
      <c r="C224" s="139">
        <v>0</v>
      </c>
      <c r="D224" s="243" t="s">
        <v>869</v>
      </c>
    </row>
    <row r="225" spans="1:4" ht="25.5" x14ac:dyDescent="0.2">
      <c r="A225" s="139" t="s">
        <v>1089</v>
      </c>
      <c r="B225" s="139" t="s">
        <v>1080</v>
      </c>
      <c r="C225" s="139">
        <v>0</v>
      </c>
      <c r="D225" s="243" t="s">
        <v>869</v>
      </c>
    </row>
    <row r="226" spans="1:4" ht="25.5" x14ac:dyDescent="0.2">
      <c r="A226" s="139" t="s">
        <v>1090</v>
      </c>
      <c r="B226" s="139" t="s">
        <v>1086</v>
      </c>
      <c r="C226" s="139">
        <v>0</v>
      </c>
      <c r="D226" s="243" t="s">
        <v>869</v>
      </c>
    </row>
    <row r="227" spans="1:4" ht="25.5" x14ac:dyDescent="0.2">
      <c r="A227" s="139" t="s">
        <v>1091</v>
      </c>
      <c r="B227" s="139" t="s">
        <v>1080</v>
      </c>
      <c r="C227" s="139">
        <v>0</v>
      </c>
      <c r="D227" s="243" t="s">
        <v>869</v>
      </c>
    </row>
    <row r="228" spans="1:4" ht="25.5" x14ac:dyDescent="0.2">
      <c r="A228" s="139" t="s">
        <v>1092</v>
      </c>
      <c r="B228" s="139" t="s">
        <v>1086</v>
      </c>
      <c r="C228" s="139">
        <v>0</v>
      </c>
      <c r="D228" s="243" t="s">
        <v>869</v>
      </c>
    </row>
    <row r="229" spans="1:4" ht="25.5" x14ac:dyDescent="0.2">
      <c r="A229" s="139" t="s">
        <v>1093</v>
      </c>
      <c r="B229" s="139" t="s">
        <v>1081</v>
      </c>
      <c r="C229" s="139">
        <v>0</v>
      </c>
      <c r="D229" s="243" t="s">
        <v>869</v>
      </c>
    </row>
    <row r="230" spans="1:4" ht="25.5" x14ac:dyDescent="0.2">
      <c r="A230" s="139" t="s">
        <v>1094</v>
      </c>
      <c r="B230" s="139" t="s">
        <v>1086</v>
      </c>
      <c r="C230" s="139">
        <v>0</v>
      </c>
      <c r="D230" s="243" t="s">
        <v>869</v>
      </c>
    </row>
    <row r="231" spans="1:4" ht="25.5" x14ac:dyDescent="0.2">
      <c r="A231" s="139" t="s">
        <v>1095</v>
      </c>
      <c r="B231" s="139">
        <v>0</v>
      </c>
      <c r="C231" s="139">
        <v>0</v>
      </c>
      <c r="D231" s="243" t="s">
        <v>869</v>
      </c>
    </row>
    <row r="232" spans="1:4" ht="25.5" x14ac:dyDescent="0.2">
      <c r="A232" s="139" t="s">
        <v>1096</v>
      </c>
      <c r="B232" s="139" t="s">
        <v>1080</v>
      </c>
      <c r="C232" s="139">
        <v>0</v>
      </c>
      <c r="D232" s="243" t="s">
        <v>869</v>
      </c>
    </row>
    <row r="233" spans="1:4" ht="38.25" x14ac:dyDescent="0.2">
      <c r="A233" s="139" t="s">
        <v>1097</v>
      </c>
      <c r="B233" s="139" t="s">
        <v>1084</v>
      </c>
      <c r="C233" s="139">
        <v>0</v>
      </c>
      <c r="D233" s="243" t="s">
        <v>869</v>
      </c>
    </row>
    <row r="234" spans="1:4" ht="25.5" x14ac:dyDescent="0.2">
      <c r="A234" s="139" t="s">
        <v>1098</v>
      </c>
      <c r="B234" s="139" t="s">
        <v>1081</v>
      </c>
      <c r="C234" s="139">
        <v>0</v>
      </c>
      <c r="D234" s="243" t="s">
        <v>869</v>
      </c>
    </row>
    <row r="235" spans="1:4" ht="38.25" x14ac:dyDescent="0.2">
      <c r="A235" s="139" t="s">
        <v>1099</v>
      </c>
      <c r="B235" s="139" t="s">
        <v>1083</v>
      </c>
      <c r="C235" s="139">
        <v>0</v>
      </c>
      <c r="D235" s="243" t="s">
        <v>869</v>
      </c>
    </row>
    <row r="236" spans="1:4" ht="25.5" x14ac:dyDescent="0.2">
      <c r="A236" s="139" t="s">
        <v>1100</v>
      </c>
      <c r="B236" s="139" t="s">
        <v>1080</v>
      </c>
      <c r="C236" s="139">
        <v>0</v>
      </c>
      <c r="D236" s="243" t="s">
        <v>869</v>
      </c>
    </row>
    <row r="237" spans="1:4" ht="25.5" x14ac:dyDescent="0.2">
      <c r="A237" s="139" t="s">
        <v>1101</v>
      </c>
      <c r="B237" s="139" t="s">
        <v>1081</v>
      </c>
      <c r="C237" s="139">
        <v>0</v>
      </c>
      <c r="D237" s="243" t="s">
        <v>869</v>
      </c>
    </row>
    <row r="238" spans="1:4" ht="25.5" x14ac:dyDescent="0.2">
      <c r="A238" s="139" t="s">
        <v>1102</v>
      </c>
      <c r="B238" s="139" t="s">
        <v>1080</v>
      </c>
      <c r="C238" s="139">
        <v>0</v>
      </c>
      <c r="D238" s="243" t="s">
        <v>869</v>
      </c>
    </row>
    <row r="239" spans="1:4" ht="25.5" x14ac:dyDescent="0.2">
      <c r="A239" s="139" t="s">
        <v>1103</v>
      </c>
      <c r="B239" s="139" t="s">
        <v>1082</v>
      </c>
      <c r="C239" s="139">
        <v>0</v>
      </c>
      <c r="D239" s="243" t="s">
        <v>869</v>
      </c>
    </row>
    <row r="240" spans="1:4" ht="25.5" x14ac:dyDescent="0.2">
      <c r="A240" s="139" t="s">
        <v>1104</v>
      </c>
      <c r="B240" s="139" t="s">
        <v>1082</v>
      </c>
      <c r="C240" s="139">
        <v>0</v>
      </c>
      <c r="D240" s="243" t="s">
        <v>869</v>
      </c>
    </row>
    <row r="241" spans="1:4" ht="25.5" x14ac:dyDescent="0.2">
      <c r="A241" s="139" t="s">
        <v>1105</v>
      </c>
      <c r="B241" s="139" t="s">
        <v>1082</v>
      </c>
      <c r="C241" s="139">
        <v>0</v>
      </c>
      <c r="D241" s="243" t="s">
        <v>869</v>
      </c>
    </row>
    <row r="242" spans="1:4" ht="12.75" x14ac:dyDescent="0.2">
      <c r="A242" s="139" t="s">
        <v>1106</v>
      </c>
      <c r="B242" s="139" t="s">
        <v>1080</v>
      </c>
      <c r="C242" s="139">
        <v>0</v>
      </c>
      <c r="D242" s="243" t="s">
        <v>869</v>
      </c>
    </row>
    <row r="243" spans="1:4" ht="25.5" x14ac:dyDescent="0.2">
      <c r="A243" s="139" t="s">
        <v>1107</v>
      </c>
      <c r="B243" s="139" t="s">
        <v>1082</v>
      </c>
      <c r="C243" s="139">
        <v>0</v>
      </c>
      <c r="D243" s="243" t="s">
        <v>869</v>
      </c>
    </row>
    <row r="244" spans="1:4" ht="25.5" x14ac:dyDescent="0.2">
      <c r="A244" s="139" t="s">
        <v>1108</v>
      </c>
      <c r="B244" s="139" t="s">
        <v>1081</v>
      </c>
      <c r="C244" s="139">
        <v>0</v>
      </c>
      <c r="D244" s="243" t="s">
        <v>869</v>
      </c>
    </row>
    <row r="245" spans="1:4" ht="25.5" x14ac:dyDescent="0.2">
      <c r="A245" s="139" t="s">
        <v>1109</v>
      </c>
      <c r="B245" s="139" t="s">
        <v>1081</v>
      </c>
      <c r="C245" s="139">
        <v>0</v>
      </c>
      <c r="D245" s="243" t="s">
        <v>869</v>
      </c>
    </row>
    <row r="246" spans="1:4" ht="25.5" x14ac:dyDescent="0.2">
      <c r="A246" s="139" t="s">
        <v>1110</v>
      </c>
      <c r="B246" s="139" t="s">
        <v>1080</v>
      </c>
      <c r="C246" s="139">
        <v>0</v>
      </c>
      <c r="D246" s="243" t="s">
        <v>869</v>
      </c>
    </row>
    <row r="247" spans="1:4" ht="25.5" x14ac:dyDescent="0.2">
      <c r="A247" s="139" t="s">
        <v>1111</v>
      </c>
      <c r="B247" s="139" t="s">
        <v>1081</v>
      </c>
      <c r="C247" s="139">
        <v>0</v>
      </c>
      <c r="D247" s="243" t="s">
        <v>869</v>
      </c>
    </row>
    <row r="248" spans="1:4" ht="12.75" x14ac:dyDescent="0.2">
      <c r="A248" s="139" t="s">
        <v>1112</v>
      </c>
      <c r="B248" s="139" t="s">
        <v>1080</v>
      </c>
      <c r="C248" s="139">
        <v>0</v>
      </c>
      <c r="D248" s="243" t="s">
        <v>869</v>
      </c>
    </row>
    <row r="249" spans="1:4" ht="25.5" x14ac:dyDescent="0.2">
      <c r="A249" s="139" t="s">
        <v>1113</v>
      </c>
      <c r="B249" s="139" t="s">
        <v>1080</v>
      </c>
      <c r="C249" s="139">
        <v>0</v>
      </c>
      <c r="D249" s="243" t="s">
        <v>869</v>
      </c>
    </row>
    <row r="250" spans="1:4" ht="25.5" x14ac:dyDescent="0.2">
      <c r="A250" s="139" t="s">
        <v>1114</v>
      </c>
      <c r="B250" s="139" t="s">
        <v>1082</v>
      </c>
      <c r="C250" s="139">
        <v>0</v>
      </c>
      <c r="D250" s="243" t="s">
        <v>869</v>
      </c>
    </row>
    <row r="251" spans="1:4" ht="25.5" x14ac:dyDescent="0.2">
      <c r="A251" s="139" t="s">
        <v>1115</v>
      </c>
      <c r="B251" s="139" t="s">
        <v>1081</v>
      </c>
      <c r="C251" s="139">
        <v>0</v>
      </c>
      <c r="D251" s="243" t="s">
        <v>869</v>
      </c>
    </row>
    <row r="252" spans="1:4" ht="25.5" x14ac:dyDescent="0.2">
      <c r="A252" s="139" t="s">
        <v>1116</v>
      </c>
      <c r="B252" s="139" t="s">
        <v>1082</v>
      </c>
      <c r="C252" s="139">
        <v>0</v>
      </c>
      <c r="D252" s="243" t="s">
        <v>869</v>
      </c>
    </row>
    <row r="253" spans="1:4" ht="25.5" x14ac:dyDescent="0.2">
      <c r="A253" s="139" t="s">
        <v>1117</v>
      </c>
      <c r="B253" s="139" t="s">
        <v>1086</v>
      </c>
      <c r="C253" s="139">
        <v>0</v>
      </c>
      <c r="D253" s="243" t="s">
        <v>869</v>
      </c>
    </row>
    <row r="254" spans="1:4" ht="25.5" x14ac:dyDescent="0.2">
      <c r="A254" s="139" t="s">
        <v>1118</v>
      </c>
      <c r="B254" s="139" t="s">
        <v>1081</v>
      </c>
      <c r="C254" s="139">
        <v>0</v>
      </c>
      <c r="D254" s="243" t="s">
        <v>869</v>
      </c>
    </row>
    <row r="255" spans="1:4" ht="25.5" x14ac:dyDescent="0.2">
      <c r="A255" s="139" t="s">
        <v>1119</v>
      </c>
      <c r="B255" s="139" t="s">
        <v>1081</v>
      </c>
      <c r="C255" s="139">
        <v>0</v>
      </c>
      <c r="D255" s="243" t="s">
        <v>869</v>
      </c>
    </row>
    <row r="256" spans="1:4" ht="38.25" x14ac:dyDescent="0.2">
      <c r="A256" s="139" t="s">
        <v>1120</v>
      </c>
      <c r="B256" s="139" t="s">
        <v>1085</v>
      </c>
      <c r="C256" s="139">
        <v>0</v>
      </c>
      <c r="D256" s="243" t="s">
        <v>869</v>
      </c>
    </row>
    <row r="257" spans="1:4" ht="25.5" x14ac:dyDescent="0.2">
      <c r="A257" s="139" t="s">
        <v>1121</v>
      </c>
      <c r="B257" s="139" t="s">
        <v>1082</v>
      </c>
      <c r="C257" s="139">
        <v>0</v>
      </c>
      <c r="D257" s="243" t="s">
        <v>869</v>
      </c>
    </row>
    <row r="258" spans="1:4" ht="25.5" x14ac:dyDescent="0.2">
      <c r="A258" s="139" t="s">
        <v>1122</v>
      </c>
      <c r="B258" s="139" t="s">
        <v>1082</v>
      </c>
      <c r="C258" s="139">
        <v>0</v>
      </c>
      <c r="D258" s="243" t="s">
        <v>869</v>
      </c>
    </row>
    <row r="259" spans="1:4" ht="12.75" x14ac:dyDescent="0.2">
      <c r="A259" s="139" t="s">
        <v>1123</v>
      </c>
      <c r="B259" s="139" t="s">
        <v>1080</v>
      </c>
      <c r="C259" s="139">
        <v>0</v>
      </c>
      <c r="D259" s="243" t="s">
        <v>869</v>
      </c>
    </row>
    <row r="260" spans="1:4" ht="25.5" x14ac:dyDescent="0.2">
      <c r="A260" s="139" t="s">
        <v>1124</v>
      </c>
      <c r="B260" s="139" t="s">
        <v>1081</v>
      </c>
      <c r="C260" s="139">
        <v>0</v>
      </c>
      <c r="D260" s="243" t="s">
        <v>869</v>
      </c>
    </row>
    <row r="261" spans="1:4" ht="25.5" x14ac:dyDescent="0.2">
      <c r="A261" s="139" t="s">
        <v>1125</v>
      </c>
      <c r="B261" s="139" t="s">
        <v>1086</v>
      </c>
      <c r="C261" s="139">
        <v>0</v>
      </c>
      <c r="D261" s="243" t="s">
        <v>869</v>
      </c>
    </row>
    <row r="262" spans="1:4" ht="12.75" x14ac:dyDescent="0.2">
      <c r="A262" s="139" t="s">
        <v>1126</v>
      </c>
      <c r="B262" s="139">
        <v>0</v>
      </c>
      <c r="C262" s="139">
        <v>0</v>
      </c>
      <c r="D262" s="243" t="s">
        <v>869</v>
      </c>
    </row>
    <row r="263" spans="1:4" ht="25.5" x14ac:dyDescent="0.2">
      <c r="A263" s="139" t="s">
        <v>1127</v>
      </c>
      <c r="B263" s="139" t="s">
        <v>1126</v>
      </c>
      <c r="C263" s="139">
        <v>0</v>
      </c>
      <c r="D263" s="243" t="s">
        <v>869</v>
      </c>
    </row>
    <row r="264" spans="1:4" ht="25.5" x14ac:dyDescent="0.2">
      <c r="A264" s="139" t="s">
        <v>1128</v>
      </c>
      <c r="B264" s="139" t="s">
        <v>1126</v>
      </c>
      <c r="C264" s="139">
        <v>0</v>
      </c>
      <c r="D264" s="243" t="s">
        <v>869</v>
      </c>
    </row>
    <row r="265" spans="1:4" ht="25.5" x14ac:dyDescent="0.2">
      <c r="A265" s="139" t="s">
        <v>1129</v>
      </c>
      <c r="B265" s="139" t="s">
        <v>1126</v>
      </c>
      <c r="C265" s="139">
        <v>0</v>
      </c>
      <c r="D265" s="243" t="s">
        <v>869</v>
      </c>
    </row>
    <row r="266" spans="1:4" ht="25.5" x14ac:dyDescent="0.2">
      <c r="A266" s="139" t="s">
        <v>1130</v>
      </c>
      <c r="B266" s="139">
        <v>0</v>
      </c>
      <c r="C266" s="139">
        <v>0</v>
      </c>
      <c r="D266" s="243" t="s">
        <v>869</v>
      </c>
    </row>
    <row r="267" spans="1:4" ht="12.75" x14ac:dyDescent="0.2">
      <c r="A267" s="139" t="s">
        <v>1131</v>
      </c>
      <c r="B267" s="139" t="s">
        <v>1130</v>
      </c>
      <c r="C267" s="139">
        <v>0</v>
      </c>
      <c r="D267" s="243" t="s">
        <v>869</v>
      </c>
    </row>
    <row r="268" spans="1:4" ht="25.5" x14ac:dyDescent="0.2">
      <c r="A268" s="139" t="s">
        <v>1132</v>
      </c>
      <c r="B268" s="139" t="s">
        <v>1130</v>
      </c>
      <c r="C268" s="139">
        <v>0</v>
      </c>
      <c r="D268" s="243" t="s">
        <v>869</v>
      </c>
    </row>
    <row r="269" spans="1:4" ht="12.75" x14ac:dyDescent="0.2">
      <c r="A269" s="139" t="s">
        <v>1133</v>
      </c>
      <c r="B269" s="139" t="s">
        <v>1130</v>
      </c>
      <c r="C269" s="139">
        <v>0</v>
      </c>
      <c r="D269" s="243" t="s">
        <v>869</v>
      </c>
    </row>
    <row r="270" spans="1:4" ht="25.5" x14ac:dyDescent="0.2">
      <c r="A270" s="139" t="s">
        <v>1134</v>
      </c>
      <c r="B270" s="139" t="s">
        <v>1131</v>
      </c>
      <c r="C270" s="139">
        <v>0</v>
      </c>
      <c r="D270" s="243" t="s">
        <v>869</v>
      </c>
    </row>
    <row r="271" spans="1:4" ht="12.75" x14ac:dyDescent="0.2">
      <c r="A271" s="139" t="s">
        <v>1135</v>
      </c>
      <c r="B271" s="139">
        <v>0</v>
      </c>
      <c r="C271" s="139">
        <v>0</v>
      </c>
      <c r="D271" s="243" t="s">
        <v>869</v>
      </c>
    </row>
    <row r="272" spans="1:4" ht="25.5" x14ac:dyDescent="0.2">
      <c r="A272" s="139" t="s">
        <v>1136</v>
      </c>
      <c r="B272" s="139" t="s">
        <v>1135</v>
      </c>
      <c r="C272" s="139">
        <v>0</v>
      </c>
      <c r="D272" s="243" t="s">
        <v>869</v>
      </c>
    </row>
    <row r="273" spans="1:4" ht="12.75" x14ac:dyDescent="0.2">
      <c r="A273" s="139" t="s">
        <v>1137</v>
      </c>
      <c r="B273" s="139" t="s">
        <v>1135</v>
      </c>
      <c r="C273" s="139">
        <v>0</v>
      </c>
      <c r="D273" s="243" t="s">
        <v>869</v>
      </c>
    </row>
    <row r="274" spans="1:4" ht="25.5" x14ac:dyDescent="0.2">
      <c r="A274" s="139" t="s">
        <v>1138</v>
      </c>
      <c r="B274" s="139" t="s">
        <v>1136</v>
      </c>
      <c r="C274" s="139">
        <v>0</v>
      </c>
      <c r="D274" s="243" t="s">
        <v>869</v>
      </c>
    </row>
    <row r="275" spans="1:4" ht="12.75" x14ac:dyDescent="0.2">
      <c r="A275" s="139" t="s">
        <v>1139</v>
      </c>
      <c r="B275" s="139" t="s">
        <v>1135</v>
      </c>
      <c r="C275" s="139">
        <v>0</v>
      </c>
      <c r="D275" s="243" t="s">
        <v>869</v>
      </c>
    </row>
    <row r="276" spans="1:4" ht="12.75" x14ac:dyDescent="0.2">
      <c r="A276" s="139" t="s">
        <v>1140</v>
      </c>
      <c r="B276" s="139" t="s">
        <v>1135</v>
      </c>
      <c r="C276" s="139">
        <v>0</v>
      </c>
      <c r="D276" s="243" t="s">
        <v>869</v>
      </c>
    </row>
    <row r="277" spans="1:4" ht="25.5" x14ac:dyDescent="0.2">
      <c r="A277" s="139" t="s">
        <v>1141</v>
      </c>
      <c r="B277" s="139" t="s">
        <v>1137</v>
      </c>
      <c r="C277" s="139">
        <v>0</v>
      </c>
      <c r="D277" s="243" t="s">
        <v>869</v>
      </c>
    </row>
    <row r="278" spans="1:4" ht="25.5" x14ac:dyDescent="0.2">
      <c r="A278" s="139" t="s">
        <v>1142</v>
      </c>
      <c r="B278" s="139" t="s">
        <v>1137</v>
      </c>
      <c r="C278" s="139">
        <v>0</v>
      </c>
      <c r="D278" s="243" t="s">
        <v>869</v>
      </c>
    </row>
    <row r="279" spans="1:4" ht="12.75" x14ac:dyDescent="0.2">
      <c r="A279" s="139" t="s">
        <v>1143</v>
      </c>
      <c r="B279" s="139" t="s">
        <v>1135</v>
      </c>
      <c r="C279" s="139">
        <v>0</v>
      </c>
      <c r="D279" s="243" t="s">
        <v>869</v>
      </c>
    </row>
    <row r="280" spans="1:4" ht="25.5" x14ac:dyDescent="0.2">
      <c r="A280" s="139" t="s">
        <v>1144</v>
      </c>
      <c r="B280" s="139" t="s">
        <v>1136</v>
      </c>
      <c r="C280" s="139">
        <v>0</v>
      </c>
      <c r="D280" s="243" t="s">
        <v>869</v>
      </c>
    </row>
    <row r="281" spans="1:4" ht="25.5" x14ac:dyDescent="0.2">
      <c r="A281" s="139" t="s">
        <v>1145</v>
      </c>
      <c r="B281" s="139" t="s">
        <v>1136</v>
      </c>
      <c r="C281" s="139">
        <v>2.0299999999999998</v>
      </c>
      <c r="D281" s="243" t="s">
        <v>869</v>
      </c>
    </row>
    <row r="282" spans="1:4" ht="12.75" x14ac:dyDescent="0.2">
      <c r="A282" s="139" t="s">
        <v>1146</v>
      </c>
      <c r="B282" s="139" t="s">
        <v>1135</v>
      </c>
      <c r="C282" s="139">
        <v>0</v>
      </c>
      <c r="D282" s="243" t="s">
        <v>869</v>
      </c>
    </row>
    <row r="283" spans="1:4" ht="12.75" x14ac:dyDescent="0.2">
      <c r="A283" s="139" t="s">
        <v>1147</v>
      </c>
      <c r="B283" s="139">
        <v>0</v>
      </c>
      <c r="C283" s="139">
        <v>0</v>
      </c>
      <c r="D283" s="243" t="s">
        <v>869</v>
      </c>
    </row>
    <row r="284" spans="1:4" ht="25.5" x14ac:dyDescent="0.2">
      <c r="A284" s="139" t="s">
        <v>1148</v>
      </c>
      <c r="B284" s="139" t="s">
        <v>1147</v>
      </c>
      <c r="C284" s="139">
        <v>0</v>
      </c>
      <c r="D284" s="243" t="s">
        <v>869</v>
      </c>
    </row>
    <row r="285" spans="1:4" ht="25.5" x14ac:dyDescent="0.2">
      <c r="A285" s="139" t="s">
        <v>1149</v>
      </c>
      <c r="B285" s="139" t="s">
        <v>1147</v>
      </c>
      <c r="C285" s="139">
        <v>0</v>
      </c>
      <c r="D285" s="243" t="s">
        <v>869</v>
      </c>
    </row>
    <row r="286" spans="1:4" ht="12.75" x14ac:dyDescent="0.2">
      <c r="A286" s="139" t="s">
        <v>1150</v>
      </c>
      <c r="B286" s="139" t="s">
        <v>1147</v>
      </c>
      <c r="C286" s="139">
        <v>0</v>
      </c>
      <c r="D286" s="243" t="s">
        <v>869</v>
      </c>
    </row>
    <row r="287" spans="1:4" ht="25.5" x14ac:dyDescent="0.2">
      <c r="A287" s="139" t="s">
        <v>1151</v>
      </c>
      <c r="B287" s="139" t="s">
        <v>1147</v>
      </c>
      <c r="C287" s="139">
        <v>0</v>
      </c>
      <c r="D287" s="243" t="s">
        <v>869</v>
      </c>
    </row>
    <row r="288" spans="1:4" ht="12.75" x14ac:dyDescent="0.2">
      <c r="A288" s="139" t="s">
        <v>1152</v>
      </c>
      <c r="B288" s="139">
        <v>0</v>
      </c>
      <c r="C288" s="139">
        <v>0</v>
      </c>
      <c r="D288" s="243" t="s">
        <v>869</v>
      </c>
    </row>
    <row r="289" spans="1:4" ht="12.75" x14ac:dyDescent="0.2">
      <c r="A289" s="139" t="s">
        <v>1153</v>
      </c>
      <c r="B289" s="139">
        <v>0</v>
      </c>
      <c r="C289" s="139">
        <v>0</v>
      </c>
      <c r="D289" s="243" t="s">
        <v>869</v>
      </c>
    </row>
    <row r="290" spans="1:4" ht="25.5" x14ac:dyDescent="0.2">
      <c r="A290" s="139" t="s">
        <v>1154</v>
      </c>
      <c r="B290" s="139" t="s">
        <v>1150</v>
      </c>
      <c r="C290" s="139">
        <v>0</v>
      </c>
      <c r="D290" s="243" t="s">
        <v>869</v>
      </c>
    </row>
    <row r="291" spans="1:4" ht="25.5" x14ac:dyDescent="0.2">
      <c r="A291" s="139" t="s">
        <v>1155</v>
      </c>
      <c r="B291" s="139" t="s">
        <v>1148</v>
      </c>
      <c r="C291" s="139">
        <v>0</v>
      </c>
      <c r="D291" s="243" t="s">
        <v>869</v>
      </c>
    </row>
    <row r="292" spans="1:4" ht="25.5" x14ac:dyDescent="0.2">
      <c r="A292" s="139" t="s">
        <v>1156</v>
      </c>
      <c r="B292" s="139" t="s">
        <v>1147</v>
      </c>
      <c r="C292" s="139">
        <v>0</v>
      </c>
      <c r="D292" s="243" t="s">
        <v>869</v>
      </c>
    </row>
    <row r="293" spans="1:4" ht="25.5" x14ac:dyDescent="0.2">
      <c r="A293" s="139" t="s">
        <v>1157</v>
      </c>
      <c r="B293" s="139" t="s">
        <v>1150</v>
      </c>
      <c r="C293" s="139">
        <v>0</v>
      </c>
      <c r="D293" s="243" t="s">
        <v>869</v>
      </c>
    </row>
    <row r="294" spans="1:4" ht="25.5" x14ac:dyDescent="0.2">
      <c r="A294" s="139" t="s">
        <v>1158</v>
      </c>
      <c r="B294" s="139" t="s">
        <v>1148</v>
      </c>
      <c r="C294" s="139">
        <v>0</v>
      </c>
      <c r="D294" s="243" t="s">
        <v>869</v>
      </c>
    </row>
    <row r="295" spans="1:4" ht="25.5" x14ac:dyDescent="0.2">
      <c r="A295" s="139" t="s">
        <v>1159</v>
      </c>
      <c r="B295" s="139" t="s">
        <v>1150</v>
      </c>
      <c r="C295" s="139">
        <v>0</v>
      </c>
      <c r="D295" s="243" t="s">
        <v>869</v>
      </c>
    </row>
    <row r="296" spans="1:4" ht="25.5" x14ac:dyDescent="0.2">
      <c r="A296" s="139" t="s">
        <v>1159</v>
      </c>
      <c r="B296" s="139" t="s">
        <v>1150</v>
      </c>
      <c r="C296" s="139">
        <v>0</v>
      </c>
      <c r="D296" s="243" t="s">
        <v>869</v>
      </c>
    </row>
    <row r="297" spans="1:4" ht="25.5" x14ac:dyDescent="0.2">
      <c r="A297" s="139" t="s">
        <v>1160</v>
      </c>
      <c r="B297" s="139" t="s">
        <v>1151</v>
      </c>
      <c r="C297" s="139">
        <v>0</v>
      </c>
      <c r="D297" s="243" t="s">
        <v>869</v>
      </c>
    </row>
    <row r="298" spans="1:4" ht="25.5" x14ac:dyDescent="0.2">
      <c r="A298" s="139" t="s">
        <v>1161</v>
      </c>
      <c r="B298" s="139" t="s">
        <v>1147</v>
      </c>
      <c r="C298" s="139">
        <v>0</v>
      </c>
      <c r="D298" s="243" t="s">
        <v>869</v>
      </c>
    </row>
    <row r="299" spans="1:4" ht="25.5" x14ac:dyDescent="0.2">
      <c r="A299" s="139" t="s">
        <v>1162</v>
      </c>
      <c r="B299" s="139" t="s">
        <v>1151</v>
      </c>
      <c r="C299" s="139">
        <v>0</v>
      </c>
      <c r="D299" s="243" t="s">
        <v>869</v>
      </c>
    </row>
    <row r="300" spans="1:4" ht="25.5" x14ac:dyDescent="0.2">
      <c r="A300" s="139" t="s">
        <v>1163</v>
      </c>
      <c r="B300" s="139" t="s">
        <v>1149</v>
      </c>
      <c r="C300" s="139">
        <v>0</v>
      </c>
      <c r="D300" s="243" t="s">
        <v>869</v>
      </c>
    </row>
    <row r="301" spans="1:4" ht="25.5" x14ac:dyDescent="0.2">
      <c r="A301" s="139" t="s">
        <v>1164</v>
      </c>
      <c r="B301" s="139" t="s">
        <v>1150</v>
      </c>
      <c r="C301" s="139">
        <v>0</v>
      </c>
      <c r="D301" s="243" t="s">
        <v>869</v>
      </c>
    </row>
    <row r="302" spans="1:4" ht="25.5" x14ac:dyDescent="0.2">
      <c r="A302" s="139" t="s">
        <v>1165</v>
      </c>
      <c r="B302" s="139" t="s">
        <v>1149</v>
      </c>
      <c r="C302" s="139">
        <v>0</v>
      </c>
      <c r="D302" s="243" t="s">
        <v>869</v>
      </c>
    </row>
    <row r="303" spans="1:4" ht="25.5" x14ac:dyDescent="0.2">
      <c r="A303" s="139" t="s">
        <v>1166</v>
      </c>
      <c r="B303" s="139" t="s">
        <v>1149</v>
      </c>
      <c r="C303" s="139">
        <v>0</v>
      </c>
      <c r="D303" s="243" t="s">
        <v>869</v>
      </c>
    </row>
    <row r="304" spans="1:4" ht="25.5" x14ac:dyDescent="0.2">
      <c r="A304" s="139" t="s">
        <v>1167</v>
      </c>
      <c r="B304" s="139" t="s">
        <v>1151</v>
      </c>
      <c r="C304" s="139">
        <v>0</v>
      </c>
      <c r="D304" s="243" t="s">
        <v>869</v>
      </c>
    </row>
    <row r="305" spans="1:4" ht="25.5" x14ac:dyDescent="0.2">
      <c r="A305" s="139" t="s">
        <v>1168</v>
      </c>
      <c r="B305" s="139" t="s">
        <v>1150</v>
      </c>
      <c r="C305" s="139">
        <v>0</v>
      </c>
      <c r="D305" s="243" t="s">
        <v>869</v>
      </c>
    </row>
    <row r="306" spans="1:4" ht="25.5" x14ac:dyDescent="0.2">
      <c r="A306" s="139" t="s">
        <v>1169</v>
      </c>
      <c r="B306" s="139" t="s">
        <v>1148</v>
      </c>
      <c r="C306" s="139">
        <v>0</v>
      </c>
      <c r="D306" s="243" t="s">
        <v>869</v>
      </c>
    </row>
    <row r="307" spans="1:4" ht="25.5" x14ac:dyDescent="0.2">
      <c r="A307" s="139" t="s">
        <v>1170</v>
      </c>
      <c r="B307" s="139" t="s">
        <v>1150</v>
      </c>
      <c r="C307" s="139">
        <v>0</v>
      </c>
      <c r="D307" s="243" t="s">
        <v>869</v>
      </c>
    </row>
    <row r="308" spans="1:4" ht="25.5" x14ac:dyDescent="0.2">
      <c r="A308" s="139" t="s">
        <v>1171</v>
      </c>
      <c r="B308" s="139" t="s">
        <v>1147</v>
      </c>
      <c r="C308" s="139">
        <v>0</v>
      </c>
      <c r="D308" s="243" t="s">
        <v>869</v>
      </c>
    </row>
    <row r="309" spans="1:4" ht="38.25" x14ac:dyDescent="0.2">
      <c r="A309" s="139" t="s">
        <v>1172</v>
      </c>
      <c r="B309" s="139" t="s">
        <v>1151</v>
      </c>
      <c r="C309" s="139">
        <v>0</v>
      </c>
      <c r="D309" s="243" t="s">
        <v>869</v>
      </c>
    </row>
    <row r="310" spans="1:4" ht="25.5" x14ac:dyDescent="0.2">
      <c r="A310" s="139" t="s">
        <v>1173</v>
      </c>
      <c r="B310" s="139" t="s">
        <v>1150</v>
      </c>
      <c r="C310" s="139">
        <v>0</v>
      </c>
      <c r="D310" s="243" t="s">
        <v>869</v>
      </c>
    </row>
    <row r="311" spans="1:4" ht="25.5" x14ac:dyDescent="0.2">
      <c r="A311" s="139" t="s">
        <v>1174</v>
      </c>
      <c r="B311" s="139" t="s">
        <v>1151</v>
      </c>
      <c r="C311" s="139">
        <v>0</v>
      </c>
      <c r="D311" s="243" t="s">
        <v>869</v>
      </c>
    </row>
    <row r="312" spans="1:4" ht="25.5" x14ac:dyDescent="0.2">
      <c r="A312" s="139" t="s">
        <v>1175</v>
      </c>
      <c r="B312" s="139" t="s">
        <v>1150</v>
      </c>
      <c r="C312" s="139">
        <v>0</v>
      </c>
      <c r="D312" s="243" t="s">
        <v>869</v>
      </c>
    </row>
    <row r="313" spans="1:4" ht="25.5" x14ac:dyDescent="0.2">
      <c r="A313" s="139" t="s">
        <v>1176</v>
      </c>
      <c r="B313" s="139" t="s">
        <v>1147</v>
      </c>
      <c r="C313" s="139">
        <v>0</v>
      </c>
      <c r="D313" s="243" t="s">
        <v>869</v>
      </c>
    </row>
    <row r="314" spans="1:4" ht="12.75" x14ac:dyDescent="0.2">
      <c r="A314" s="139"/>
      <c r="B314" s="139"/>
      <c r="C314" s="139"/>
      <c r="D314" s="243"/>
    </row>
    <row r="315" spans="1:4" ht="12.75" x14ac:dyDescent="0.2">
      <c r="A315" s="139"/>
      <c r="B315" s="139"/>
      <c r="C315" s="139"/>
      <c r="D315" s="243"/>
    </row>
    <row r="316" spans="1:4" ht="12.75" x14ac:dyDescent="0.2">
      <c r="A316" s="139"/>
      <c r="B316" s="139"/>
      <c r="C316" s="139"/>
      <c r="D316" s="243"/>
    </row>
    <row r="317" spans="1:4" ht="12.75" x14ac:dyDescent="0.2">
      <c r="A317" s="139"/>
      <c r="B317" s="139"/>
      <c r="C317" s="139"/>
      <c r="D317" s="243"/>
    </row>
    <row r="318" spans="1:4" ht="12.75" x14ac:dyDescent="0.2">
      <c r="A318" s="139"/>
      <c r="B318" s="139"/>
      <c r="C318" s="139"/>
      <c r="D318" s="243"/>
    </row>
    <row r="319" spans="1:4" ht="12.75" x14ac:dyDescent="0.2">
      <c r="A319" s="139"/>
      <c r="B319" s="139"/>
      <c r="C319" s="139"/>
      <c r="D319" s="243"/>
    </row>
    <row r="320" spans="1:4" ht="12.75" x14ac:dyDescent="0.2">
      <c r="A320" s="139"/>
      <c r="B320" s="139"/>
      <c r="C320" s="139"/>
      <c r="D320" s="243"/>
    </row>
    <row r="321" spans="1:4" ht="12.75" x14ac:dyDescent="0.2">
      <c r="A321" s="139"/>
      <c r="B321" s="139"/>
      <c r="C321" s="139"/>
      <c r="D321" s="243"/>
    </row>
    <row r="322" spans="1:4" ht="12.75" x14ac:dyDescent="0.2">
      <c r="A322" s="139"/>
      <c r="B322" s="139"/>
      <c r="C322" s="139"/>
      <c r="D322" s="243"/>
    </row>
    <row r="323" spans="1:4" ht="12.75" x14ac:dyDescent="0.2">
      <c r="A323" s="139"/>
      <c r="B323" s="139"/>
      <c r="C323" s="139"/>
      <c r="D323" s="243"/>
    </row>
    <row r="324" spans="1:4" ht="12.75" x14ac:dyDescent="0.2">
      <c r="A324" s="139"/>
      <c r="B324" s="139"/>
      <c r="C324" s="139"/>
      <c r="D324" s="243"/>
    </row>
    <row r="325" spans="1:4" ht="12.75" x14ac:dyDescent="0.2">
      <c r="A325" s="139"/>
      <c r="B325" s="139"/>
      <c r="C325" s="139"/>
      <c r="D325" s="243"/>
    </row>
    <row r="326" spans="1:4" ht="12.75" x14ac:dyDescent="0.2">
      <c r="A326" s="139"/>
      <c r="B326" s="139"/>
      <c r="C326" s="139"/>
      <c r="D326" s="243"/>
    </row>
    <row r="327" spans="1:4" ht="12.75" x14ac:dyDescent="0.2">
      <c r="A327" s="139"/>
      <c r="B327" s="139"/>
      <c r="C327" s="139"/>
      <c r="D327" s="243"/>
    </row>
    <row r="328" spans="1:4" ht="12.75" x14ac:dyDescent="0.2">
      <c r="A328" s="139"/>
      <c r="B328" s="139"/>
      <c r="C328" s="139"/>
      <c r="D328" s="243"/>
    </row>
    <row r="329" spans="1:4" ht="12.75" x14ac:dyDescent="0.2">
      <c r="A329" s="139"/>
      <c r="B329" s="139"/>
      <c r="C329" s="139"/>
      <c r="D329" s="243"/>
    </row>
    <row r="330" spans="1:4" ht="12.75" x14ac:dyDescent="0.2">
      <c r="A330" s="139"/>
      <c r="B330" s="139"/>
      <c r="C330" s="139"/>
      <c r="D330" s="243"/>
    </row>
    <row r="331" spans="1:4" ht="12.75" x14ac:dyDescent="0.2">
      <c r="A331" s="139"/>
      <c r="B331" s="139"/>
      <c r="C331" s="139"/>
      <c r="D331" s="243"/>
    </row>
    <row r="332" spans="1:4" ht="12.75" x14ac:dyDescent="0.2">
      <c r="A332" s="139"/>
      <c r="B332" s="139"/>
      <c r="C332" s="139"/>
      <c r="D332" s="243"/>
    </row>
    <row r="333" spans="1:4" ht="12.75" x14ac:dyDescent="0.2">
      <c r="A333" s="139"/>
      <c r="B333" s="139"/>
      <c r="C333" s="139"/>
      <c r="D333" s="243"/>
    </row>
    <row r="334" spans="1:4" ht="12.75" x14ac:dyDescent="0.2">
      <c r="A334" s="139"/>
      <c r="B334" s="139"/>
      <c r="C334" s="139"/>
      <c r="D334" s="243"/>
    </row>
    <row r="335" spans="1:4" ht="12.75" x14ac:dyDescent="0.2">
      <c r="A335" s="139"/>
      <c r="B335" s="139"/>
      <c r="C335" s="139"/>
      <c r="D335" s="243"/>
    </row>
    <row r="336" spans="1:4" ht="12.75" x14ac:dyDescent="0.2">
      <c r="A336" s="139"/>
      <c r="B336" s="139"/>
      <c r="C336" s="139"/>
      <c r="D336" s="243"/>
    </row>
    <row r="337" spans="1:4" ht="12.75" x14ac:dyDescent="0.2">
      <c r="A337" s="139"/>
      <c r="B337" s="139"/>
      <c r="C337" s="139"/>
      <c r="D337" s="243"/>
    </row>
    <row r="338" spans="1:4" ht="12.75" x14ac:dyDescent="0.2">
      <c r="A338" s="139"/>
      <c r="B338" s="139"/>
      <c r="C338" s="139"/>
      <c r="D338" s="243"/>
    </row>
    <row r="339" spans="1:4" ht="12.75" x14ac:dyDescent="0.2">
      <c r="A339" s="139"/>
      <c r="B339" s="139"/>
      <c r="C339" s="139"/>
      <c r="D339" s="243"/>
    </row>
    <row r="340" spans="1:4" ht="12.75" x14ac:dyDescent="0.2">
      <c r="A340" s="139"/>
      <c r="B340" s="139"/>
      <c r="C340" s="139"/>
      <c r="D340" s="243"/>
    </row>
    <row r="341" spans="1:4" ht="12.75" x14ac:dyDescent="0.2">
      <c r="A341" s="139"/>
      <c r="B341" s="139"/>
      <c r="C341" s="139"/>
      <c r="D341" s="243"/>
    </row>
    <row r="342" spans="1:4" ht="12.75" x14ac:dyDescent="0.2">
      <c r="A342" s="139"/>
      <c r="B342" s="139"/>
      <c r="C342" s="139"/>
      <c r="D342" s="243"/>
    </row>
    <row r="343" spans="1:4" ht="12.75" x14ac:dyDescent="0.2">
      <c r="A343" s="139"/>
      <c r="B343" s="139"/>
      <c r="C343" s="139"/>
      <c r="D343" s="243"/>
    </row>
    <row r="344" spans="1:4" ht="12.75" x14ac:dyDescent="0.2">
      <c r="A344" s="139"/>
      <c r="B344" s="139"/>
      <c r="C344" s="139"/>
      <c r="D344" s="243"/>
    </row>
    <row r="345" spans="1:4" ht="12.75" x14ac:dyDescent="0.2">
      <c r="A345" s="139"/>
      <c r="B345" s="139"/>
      <c r="C345" s="139"/>
      <c r="D345" s="243"/>
    </row>
    <row r="346" spans="1:4" ht="12.75" x14ac:dyDescent="0.2">
      <c r="A346" s="139"/>
      <c r="B346" s="139"/>
      <c r="C346" s="139"/>
      <c r="D346" s="243"/>
    </row>
    <row r="347" spans="1:4" ht="12.75" x14ac:dyDescent="0.2">
      <c r="A347" s="139"/>
      <c r="B347" s="139"/>
      <c r="C347" s="139"/>
      <c r="D347" s="243"/>
    </row>
    <row r="348" spans="1:4" ht="12.75" x14ac:dyDescent="0.2">
      <c r="A348" s="139"/>
      <c r="B348" s="139"/>
      <c r="C348" s="139"/>
      <c r="D348" s="243"/>
    </row>
    <row r="349" spans="1:4" ht="12.75" x14ac:dyDescent="0.2">
      <c r="A349" s="139"/>
      <c r="B349" s="139"/>
      <c r="C349" s="139"/>
      <c r="D349" s="243"/>
    </row>
    <row r="350" spans="1:4" ht="12.75" x14ac:dyDescent="0.2">
      <c r="A350" s="139"/>
      <c r="B350" s="139"/>
      <c r="C350" s="139"/>
      <c r="D350" s="243"/>
    </row>
    <row r="351" spans="1:4" ht="12.75" x14ac:dyDescent="0.2">
      <c r="A351" s="139"/>
      <c r="B351" s="139"/>
      <c r="C351" s="139"/>
      <c r="D351" s="243"/>
    </row>
    <row r="352" spans="1:4" ht="12.75" x14ac:dyDescent="0.2">
      <c r="A352" s="139"/>
      <c r="B352" s="139"/>
      <c r="C352" s="139"/>
      <c r="D352" s="243"/>
    </row>
    <row r="353" spans="1:4" ht="12.75" x14ac:dyDescent="0.2">
      <c r="A353" s="139"/>
      <c r="B353" s="139"/>
      <c r="C353" s="139"/>
      <c r="D353" s="243"/>
    </row>
    <row r="354" spans="1:4" ht="12.75" x14ac:dyDescent="0.2">
      <c r="A354" s="139"/>
      <c r="B354" s="139"/>
      <c r="C354" s="139"/>
      <c r="D354" s="243"/>
    </row>
    <row r="355" spans="1:4" ht="12.75" x14ac:dyDescent="0.2">
      <c r="A355" s="139"/>
      <c r="B355" s="139"/>
      <c r="C355" s="139"/>
      <c r="D355" s="243"/>
    </row>
    <row r="356" spans="1:4" ht="12.75" x14ac:dyDescent="0.2">
      <c r="A356" s="139"/>
      <c r="B356" s="139"/>
      <c r="C356" s="139"/>
      <c r="D356" s="243"/>
    </row>
    <row r="357" spans="1:4" ht="12.75" x14ac:dyDescent="0.2">
      <c r="A357" s="139"/>
      <c r="B357" s="139"/>
      <c r="C357" s="139"/>
      <c r="D357" s="243"/>
    </row>
    <row r="358" spans="1:4" ht="12.75" x14ac:dyDescent="0.2">
      <c r="A358" s="139"/>
      <c r="B358" s="139"/>
      <c r="C358" s="139"/>
      <c r="D358" s="243"/>
    </row>
    <row r="359" spans="1:4" ht="12.75" x14ac:dyDescent="0.2">
      <c r="A359" s="139"/>
      <c r="B359" s="139"/>
      <c r="C359" s="139"/>
      <c r="D359" s="243"/>
    </row>
    <row r="360" spans="1:4" ht="12.75" x14ac:dyDescent="0.2">
      <c r="A360" s="139"/>
      <c r="B360" s="139"/>
      <c r="C360" s="139"/>
      <c r="D360" s="243"/>
    </row>
    <row r="361" spans="1:4" ht="12.75" x14ac:dyDescent="0.2">
      <c r="A361" s="139"/>
      <c r="B361" s="139"/>
      <c r="C361" s="139"/>
      <c r="D361" s="243"/>
    </row>
    <row r="362" spans="1:4" ht="12.75" x14ac:dyDescent="0.2">
      <c r="A362" s="139"/>
      <c r="B362" s="139"/>
      <c r="C362" s="139"/>
      <c r="D362" s="243"/>
    </row>
    <row r="363" spans="1:4" ht="12.75" x14ac:dyDescent="0.2">
      <c r="A363" s="139"/>
      <c r="B363" s="139"/>
      <c r="C363" s="139"/>
      <c r="D363" s="243"/>
    </row>
    <row r="364" spans="1:4" ht="12.75" x14ac:dyDescent="0.2">
      <c r="A364" s="139"/>
      <c r="B364" s="139"/>
      <c r="C364" s="139"/>
      <c r="D364" s="243"/>
    </row>
    <row r="365" spans="1:4" ht="12.75" x14ac:dyDescent="0.2">
      <c r="A365" s="139"/>
      <c r="B365" s="139"/>
      <c r="C365" s="139"/>
      <c r="D365" s="243"/>
    </row>
    <row r="366" spans="1:4" ht="12.75" x14ac:dyDescent="0.2">
      <c r="A366" s="139"/>
      <c r="B366" s="139"/>
      <c r="C366" s="139"/>
      <c r="D366" s="243"/>
    </row>
    <row r="367" spans="1:4" ht="12.75" x14ac:dyDescent="0.2">
      <c r="A367" s="139"/>
      <c r="B367" s="139"/>
      <c r="C367" s="139"/>
      <c r="D367" s="243"/>
    </row>
    <row r="368" spans="1:4" ht="12.75" x14ac:dyDescent="0.2">
      <c r="A368" s="139"/>
      <c r="B368" s="139"/>
      <c r="C368" s="139"/>
      <c r="D368" s="243"/>
    </row>
    <row r="369" spans="1:4" ht="12.75" x14ac:dyDescent="0.2">
      <c r="A369" s="139"/>
      <c r="B369" s="139"/>
      <c r="C369" s="139"/>
      <c r="D369" s="243"/>
    </row>
    <row r="370" spans="1:4" ht="12.75" x14ac:dyDescent="0.2">
      <c r="A370" s="139"/>
      <c r="B370" s="139"/>
      <c r="C370" s="139"/>
      <c r="D370" s="243"/>
    </row>
    <row r="371" spans="1:4" ht="12.75" x14ac:dyDescent="0.2">
      <c r="A371" s="139"/>
      <c r="B371" s="139"/>
      <c r="C371" s="139"/>
      <c r="D371" s="243"/>
    </row>
    <row r="372" spans="1:4" ht="12.75" x14ac:dyDescent="0.2">
      <c r="A372" s="139"/>
      <c r="B372" s="139"/>
      <c r="C372" s="139"/>
      <c r="D372" s="243"/>
    </row>
    <row r="373" spans="1:4" ht="12.75" x14ac:dyDescent="0.2">
      <c r="A373" s="139"/>
      <c r="B373" s="139"/>
      <c r="C373" s="139"/>
      <c r="D373" s="243"/>
    </row>
    <row r="374" spans="1:4" ht="12.75" x14ac:dyDescent="0.2">
      <c r="A374" s="139"/>
      <c r="B374" s="139"/>
      <c r="C374" s="139"/>
      <c r="D374" s="243"/>
    </row>
    <row r="375" spans="1:4" ht="12.75" x14ac:dyDescent="0.2">
      <c r="A375" s="139"/>
      <c r="B375" s="139"/>
      <c r="C375" s="139"/>
      <c r="D375" s="243"/>
    </row>
    <row r="376" spans="1:4" ht="12.75" x14ac:dyDescent="0.2">
      <c r="A376" s="139"/>
      <c r="B376" s="139"/>
      <c r="C376" s="139"/>
      <c r="D376" s="243"/>
    </row>
    <row r="377" spans="1:4" ht="12.75" x14ac:dyDescent="0.2">
      <c r="A377" s="139"/>
      <c r="B377" s="139"/>
      <c r="C377" s="139"/>
      <c r="D377" s="243"/>
    </row>
    <row r="378" spans="1:4" ht="12.75" x14ac:dyDescent="0.2">
      <c r="A378" s="139"/>
      <c r="B378" s="139"/>
      <c r="C378" s="139"/>
      <c r="D378" s="243"/>
    </row>
    <row r="379" spans="1:4" ht="12.75" x14ac:dyDescent="0.2">
      <c r="A379" s="139"/>
      <c r="B379" s="139"/>
      <c r="C379" s="139"/>
      <c r="D379" s="243"/>
    </row>
    <row r="380" spans="1:4" ht="12.75" x14ac:dyDescent="0.2">
      <c r="A380" s="139"/>
      <c r="B380" s="139"/>
      <c r="C380" s="139"/>
      <c r="D380" s="243"/>
    </row>
    <row r="381" spans="1:4" ht="12.75" x14ac:dyDescent="0.2">
      <c r="A381" s="139"/>
      <c r="B381" s="139"/>
      <c r="C381" s="139"/>
      <c r="D381" s="243"/>
    </row>
    <row r="382" spans="1:4" ht="12.75" x14ac:dyDescent="0.2">
      <c r="A382" s="139"/>
      <c r="B382" s="139"/>
      <c r="C382" s="139"/>
      <c r="D382" s="243"/>
    </row>
    <row r="383" spans="1:4" ht="12.75" x14ac:dyDescent="0.2">
      <c r="A383" s="139"/>
      <c r="B383" s="139"/>
      <c r="C383" s="139"/>
      <c r="D383" s="243"/>
    </row>
    <row r="384" spans="1:4" ht="12.75" x14ac:dyDescent="0.2">
      <c r="A384" s="139"/>
      <c r="B384" s="139"/>
      <c r="C384" s="139"/>
      <c r="D384" s="243"/>
    </row>
    <row r="385" spans="1:4" ht="12.75" x14ac:dyDescent="0.2">
      <c r="A385" s="139"/>
      <c r="B385" s="139"/>
      <c r="C385" s="139"/>
      <c r="D385" s="243"/>
    </row>
    <row r="386" spans="1:4" ht="12.75" x14ac:dyDescent="0.2">
      <c r="A386" s="139"/>
      <c r="B386" s="139"/>
      <c r="C386" s="139"/>
      <c r="D386" s="243"/>
    </row>
    <row r="387" spans="1:4" ht="12.75" x14ac:dyDescent="0.2">
      <c r="A387" s="139"/>
      <c r="B387" s="139"/>
      <c r="C387" s="139"/>
      <c r="D387" s="243"/>
    </row>
    <row r="388" spans="1:4" ht="12.75" x14ac:dyDescent="0.2">
      <c r="A388" s="139"/>
      <c r="B388" s="139"/>
      <c r="C388" s="139"/>
      <c r="D388" s="243"/>
    </row>
    <row r="389" spans="1:4" ht="12.75" x14ac:dyDescent="0.2">
      <c r="A389" s="139"/>
      <c r="B389" s="139"/>
      <c r="C389" s="139"/>
      <c r="D389" s="243"/>
    </row>
    <row r="390" spans="1:4" ht="12.75" x14ac:dyDescent="0.2">
      <c r="A390" s="139"/>
      <c r="B390" s="139"/>
      <c r="C390" s="139"/>
      <c r="D390" s="243"/>
    </row>
    <row r="391" spans="1:4" ht="12.75" x14ac:dyDescent="0.2">
      <c r="A391" s="139"/>
      <c r="B391" s="139"/>
      <c r="C391" s="139"/>
      <c r="D391" s="243"/>
    </row>
    <row r="392" spans="1:4" ht="12.75" x14ac:dyDescent="0.2">
      <c r="A392" s="139"/>
      <c r="B392" s="139"/>
      <c r="C392" s="139"/>
      <c r="D392" s="243"/>
    </row>
    <row r="393" spans="1:4" ht="12.75" x14ac:dyDescent="0.2">
      <c r="A393" s="139"/>
      <c r="B393" s="139"/>
      <c r="C393" s="139"/>
      <c r="D393" s="243"/>
    </row>
    <row r="394" spans="1:4" ht="12.75" x14ac:dyDescent="0.2">
      <c r="A394" s="139"/>
      <c r="B394" s="139"/>
      <c r="C394" s="139"/>
      <c r="D394" s="243"/>
    </row>
    <row r="395" spans="1:4" ht="12.75" x14ac:dyDescent="0.2">
      <c r="A395" s="139"/>
      <c r="B395" s="139"/>
      <c r="C395" s="139"/>
      <c r="D395" s="243"/>
    </row>
    <row r="396" spans="1:4" ht="12.75" x14ac:dyDescent="0.2">
      <c r="A396" s="139"/>
      <c r="B396" s="139"/>
      <c r="C396" s="139"/>
      <c r="D396" s="243"/>
    </row>
    <row r="397" spans="1:4" ht="12.75" x14ac:dyDescent="0.2">
      <c r="A397" s="139"/>
      <c r="B397" s="139"/>
      <c r="C397" s="139"/>
      <c r="D397" s="243"/>
    </row>
    <row r="398" spans="1:4" ht="12.75" x14ac:dyDescent="0.2">
      <c r="A398" s="139"/>
      <c r="B398" s="139"/>
      <c r="C398" s="139"/>
      <c r="D398" s="243"/>
    </row>
    <row r="399" spans="1:4" ht="12.75" x14ac:dyDescent="0.2">
      <c r="A399" s="139"/>
      <c r="B399" s="139"/>
      <c r="C399" s="139"/>
      <c r="D399" s="243"/>
    </row>
    <row r="400" spans="1:4" ht="12.75" x14ac:dyDescent="0.2">
      <c r="A400" s="139"/>
      <c r="B400" s="139"/>
      <c r="C400" s="139"/>
      <c r="D400" s="243"/>
    </row>
    <row r="401" spans="1:4" ht="12.75" x14ac:dyDescent="0.2">
      <c r="A401" s="139"/>
      <c r="B401" s="139"/>
      <c r="C401" s="139"/>
      <c r="D401" s="243"/>
    </row>
    <row r="402" spans="1:4" ht="12.75" x14ac:dyDescent="0.2">
      <c r="A402" s="139"/>
      <c r="B402" s="139"/>
      <c r="C402" s="139"/>
      <c r="D402" s="243"/>
    </row>
    <row r="403" spans="1:4" ht="12.75" x14ac:dyDescent="0.2">
      <c r="A403" s="139"/>
      <c r="B403" s="139"/>
      <c r="C403" s="139"/>
      <c r="D403" s="243"/>
    </row>
    <row r="404" spans="1:4" ht="12.75" x14ac:dyDescent="0.2">
      <c r="A404" s="139"/>
      <c r="B404" s="139"/>
      <c r="C404" s="139"/>
      <c r="D404" s="243"/>
    </row>
    <row r="405" spans="1:4" ht="12.75" x14ac:dyDescent="0.2">
      <c r="A405" s="139"/>
      <c r="B405" s="139"/>
      <c r="C405" s="139"/>
      <c r="D405" s="243"/>
    </row>
    <row r="406" spans="1:4" ht="12.75" x14ac:dyDescent="0.2">
      <c r="A406" s="139"/>
      <c r="B406" s="139"/>
      <c r="C406" s="139"/>
      <c r="D406" s="243"/>
    </row>
    <row r="407" spans="1:4" ht="12.75" x14ac:dyDescent="0.2">
      <c r="A407" s="139"/>
      <c r="B407" s="139"/>
      <c r="C407" s="139"/>
      <c r="D407" s="243"/>
    </row>
    <row r="408" spans="1:4" ht="12.75" x14ac:dyDescent="0.2">
      <c r="A408" s="139"/>
      <c r="B408" s="139"/>
      <c r="C408" s="139"/>
      <c r="D408" s="243"/>
    </row>
    <row r="409" spans="1:4" ht="12.75" x14ac:dyDescent="0.2">
      <c r="A409" s="139"/>
      <c r="B409" s="139"/>
      <c r="C409" s="139"/>
      <c r="D409" s="243"/>
    </row>
    <row r="410" spans="1:4" ht="12.75" x14ac:dyDescent="0.2">
      <c r="A410" s="139"/>
      <c r="B410" s="139"/>
      <c r="C410" s="139"/>
      <c r="D410" s="243"/>
    </row>
    <row r="411" spans="1:4" ht="12.75" x14ac:dyDescent="0.2">
      <c r="A411" s="139"/>
      <c r="B411" s="139"/>
      <c r="C411" s="139"/>
      <c r="D411" s="243"/>
    </row>
    <row r="412" spans="1:4" ht="12.75" x14ac:dyDescent="0.2">
      <c r="A412" s="139"/>
      <c r="B412" s="139"/>
      <c r="C412" s="139"/>
      <c r="D412" s="243"/>
    </row>
    <row r="413" spans="1:4" ht="12.75" x14ac:dyDescent="0.2">
      <c r="A413" s="139"/>
      <c r="B413" s="139"/>
      <c r="C413" s="139"/>
      <c r="D413" s="243"/>
    </row>
    <row r="414" spans="1:4" ht="12.75" x14ac:dyDescent="0.2">
      <c r="A414" s="139"/>
      <c r="B414" s="139"/>
      <c r="C414" s="139"/>
      <c r="D414" s="243"/>
    </row>
    <row r="415" spans="1:4" ht="12.75" x14ac:dyDescent="0.2">
      <c r="A415" s="139"/>
      <c r="B415" s="139"/>
      <c r="C415" s="139"/>
      <c r="D415" s="243"/>
    </row>
    <row r="416" spans="1:4" ht="12.75" x14ac:dyDescent="0.2">
      <c r="A416" s="139"/>
      <c r="B416" s="139"/>
      <c r="C416" s="139"/>
      <c r="D416" s="243"/>
    </row>
    <row r="417" spans="1:4" ht="12.75" x14ac:dyDescent="0.2">
      <c r="A417" s="139"/>
      <c r="B417" s="139"/>
      <c r="C417" s="139"/>
      <c r="D417" s="243"/>
    </row>
    <row r="418" spans="1:4" ht="12.75" x14ac:dyDescent="0.2">
      <c r="A418" s="139"/>
      <c r="B418" s="139"/>
      <c r="C418" s="139"/>
      <c r="D418" s="243"/>
    </row>
    <row r="419" spans="1:4" ht="12.75" x14ac:dyDescent="0.2">
      <c r="A419" s="139"/>
      <c r="B419" s="139"/>
      <c r="C419" s="139"/>
      <c r="D419" s="243"/>
    </row>
    <row r="420" spans="1:4" ht="12.75" x14ac:dyDescent="0.2">
      <c r="A420" s="139"/>
      <c r="B420" s="139"/>
      <c r="C420" s="139"/>
      <c r="D420" s="243"/>
    </row>
    <row r="421" spans="1:4" ht="12.75" x14ac:dyDescent="0.2">
      <c r="A421" s="139"/>
      <c r="B421" s="139"/>
      <c r="C421" s="139"/>
      <c r="D421" s="243"/>
    </row>
    <row r="422" spans="1:4" ht="12.75" x14ac:dyDescent="0.2">
      <c r="A422" s="139"/>
      <c r="B422" s="139"/>
      <c r="C422" s="139"/>
      <c r="D422" s="243"/>
    </row>
    <row r="423" spans="1:4" ht="12.75" x14ac:dyDescent="0.2">
      <c r="A423" s="139"/>
      <c r="B423" s="139"/>
      <c r="C423" s="139"/>
      <c r="D423" s="243"/>
    </row>
    <row r="424" spans="1:4" ht="12.75" x14ac:dyDescent="0.2">
      <c r="A424" s="139"/>
      <c r="B424" s="139"/>
      <c r="C424" s="139"/>
      <c r="D424" s="243"/>
    </row>
    <row r="425" spans="1:4" ht="12.75" x14ac:dyDescent="0.2">
      <c r="A425" s="139"/>
      <c r="B425" s="139"/>
      <c r="C425" s="139"/>
      <c r="D425" s="243"/>
    </row>
    <row r="426" spans="1:4" ht="12.75" x14ac:dyDescent="0.2">
      <c r="A426" s="139"/>
      <c r="B426" s="139"/>
      <c r="C426" s="139"/>
      <c r="D426" s="243"/>
    </row>
    <row r="427" spans="1:4" ht="12.75" x14ac:dyDescent="0.2">
      <c r="A427" s="139"/>
      <c r="B427" s="139"/>
      <c r="C427" s="139"/>
      <c r="D427" s="243"/>
    </row>
    <row r="428" spans="1:4" ht="12.75" x14ac:dyDescent="0.2">
      <c r="A428" s="139"/>
      <c r="B428" s="139"/>
      <c r="C428" s="139"/>
      <c r="D428" s="243"/>
    </row>
    <row r="429" spans="1:4" ht="12.75" x14ac:dyDescent="0.2">
      <c r="A429" s="139"/>
      <c r="B429" s="139"/>
      <c r="C429" s="139"/>
      <c r="D429" s="243"/>
    </row>
    <row r="430" spans="1:4" ht="12.75" x14ac:dyDescent="0.2">
      <c r="A430" s="139"/>
      <c r="B430" s="139"/>
      <c r="C430" s="139"/>
      <c r="D430" s="243"/>
    </row>
    <row r="431" spans="1:4" ht="12.75" x14ac:dyDescent="0.2">
      <c r="A431" s="139"/>
      <c r="B431" s="139"/>
      <c r="C431" s="139"/>
      <c r="D431" s="243"/>
    </row>
    <row r="432" spans="1:4" ht="12.75" x14ac:dyDescent="0.2">
      <c r="A432" s="139"/>
      <c r="B432" s="139"/>
      <c r="C432" s="139"/>
      <c r="D432" s="243"/>
    </row>
    <row r="433" spans="1:4" ht="12.75" x14ac:dyDescent="0.2">
      <c r="A433" s="139"/>
      <c r="B433" s="139"/>
      <c r="C433" s="139"/>
      <c r="D433" s="243"/>
    </row>
    <row r="434" spans="1:4" ht="12.75" x14ac:dyDescent="0.2">
      <c r="A434" s="139"/>
      <c r="B434" s="139"/>
      <c r="C434" s="139"/>
      <c r="D434" s="243"/>
    </row>
    <row r="435" spans="1:4" ht="12.75" x14ac:dyDescent="0.2">
      <c r="A435" s="139"/>
      <c r="B435" s="139"/>
      <c r="C435" s="139"/>
      <c r="D435" s="243"/>
    </row>
    <row r="436" spans="1:4" ht="12.75" x14ac:dyDescent="0.2">
      <c r="A436" s="139"/>
      <c r="B436" s="139"/>
      <c r="C436" s="139"/>
      <c r="D436" s="243"/>
    </row>
    <row r="437" spans="1:4" ht="12.75" x14ac:dyDescent="0.2">
      <c r="A437" s="139"/>
      <c r="B437" s="139"/>
      <c r="C437" s="139"/>
      <c r="D437" s="243"/>
    </row>
    <row r="438" spans="1:4" ht="12.75" x14ac:dyDescent="0.2">
      <c r="A438" s="139"/>
      <c r="B438" s="139"/>
      <c r="C438" s="139"/>
      <c r="D438" s="243"/>
    </row>
    <row r="439" spans="1:4" ht="12.75" x14ac:dyDescent="0.2">
      <c r="A439" s="139"/>
      <c r="B439" s="139"/>
      <c r="C439" s="139"/>
      <c r="D439" s="243"/>
    </row>
    <row r="440" spans="1:4" ht="12.75" x14ac:dyDescent="0.2">
      <c r="A440" s="139"/>
      <c r="B440" s="139"/>
      <c r="C440" s="139"/>
      <c r="D440" s="243"/>
    </row>
    <row r="441" spans="1:4" ht="12.75" x14ac:dyDescent="0.2">
      <c r="A441" s="139"/>
      <c r="B441" s="139"/>
      <c r="C441" s="139"/>
      <c r="D441" s="243"/>
    </row>
    <row r="442" spans="1:4" ht="12.75" x14ac:dyDescent="0.2">
      <c r="A442" s="139"/>
      <c r="B442" s="139"/>
      <c r="C442" s="139"/>
      <c r="D442" s="243"/>
    </row>
    <row r="443" spans="1:4" ht="12.75" x14ac:dyDescent="0.2">
      <c r="A443" s="139"/>
      <c r="B443" s="139"/>
      <c r="C443" s="139"/>
      <c r="D443" s="243"/>
    </row>
    <row r="444" spans="1:4" ht="12.75" x14ac:dyDescent="0.2">
      <c r="A444" s="139"/>
      <c r="B444" s="139"/>
      <c r="C444" s="139"/>
      <c r="D444" s="243"/>
    </row>
    <row r="445" spans="1:4" ht="12.75" x14ac:dyDescent="0.2">
      <c r="A445" s="139"/>
      <c r="B445" s="140"/>
      <c r="C445" s="138"/>
      <c r="D445" s="8"/>
    </row>
    <row r="446" spans="1:4" ht="12.75" x14ac:dyDescent="0.2">
      <c r="A446" s="139"/>
      <c r="B446" s="140"/>
      <c r="C446" s="138"/>
      <c r="D446" s="8"/>
    </row>
    <row r="447" spans="1:4" ht="12.75" x14ac:dyDescent="0.2">
      <c r="A447" s="139"/>
      <c r="B447" s="140"/>
      <c r="C447" s="138"/>
      <c r="D447" s="8"/>
    </row>
    <row r="448" spans="1:4" ht="12.75" x14ac:dyDescent="0.2">
      <c r="A448" s="139"/>
      <c r="B448" s="140"/>
      <c r="C448" s="138"/>
      <c r="D448" s="8"/>
    </row>
    <row r="449" spans="1:4" ht="12.75" x14ac:dyDescent="0.2">
      <c r="A449" s="139"/>
      <c r="B449" s="140"/>
      <c r="C449" s="138"/>
      <c r="D449" s="8"/>
    </row>
    <row r="450" spans="1:4" ht="12.75" x14ac:dyDescent="0.2">
      <c r="A450" s="139"/>
      <c r="B450" s="140"/>
      <c r="C450" s="138"/>
      <c r="D450" s="8"/>
    </row>
    <row r="451" spans="1:4" ht="12.75" x14ac:dyDescent="0.2">
      <c r="A451" s="139"/>
      <c r="B451" s="140"/>
      <c r="C451" s="138"/>
      <c r="D451" s="8"/>
    </row>
    <row r="452" spans="1:4" ht="12.75" x14ac:dyDescent="0.2">
      <c r="A452" s="139"/>
      <c r="B452" s="140"/>
      <c r="C452" s="138"/>
      <c r="D452" s="8"/>
    </row>
    <row r="453" spans="1:4" ht="12.75" x14ac:dyDescent="0.2">
      <c r="A453" s="139"/>
      <c r="B453" s="140"/>
      <c r="C453" s="138"/>
      <c r="D453" s="8"/>
    </row>
    <row r="454" spans="1:4" ht="12.75" x14ac:dyDescent="0.2">
      <c r="A454" s="139"/>
      <c r="B454" s="140"/>
      <c r="C454" s="138"/>
      <c r="D454" s="8"/>
    </row>
    <row r="455" spans="1:4" ht="12.75" x14ac:dyDescent="0.2">
      <c r="A455" s="139"/>
      <c r="B455" s="140"/>
      <c r="C455" s="138"/>
      <c r="D455" s="8"/>
    </row>
    <row r="456" spans="1:4" ht="12.75" x14ac:dyDescent="0.2">
      <c r="A456" s="139"/>
      <c r="B456" s="140"/>
      <c r="C456" s="138"/>
      <c r="D456" s="8"/>
    </row>
    <row r="457" spans="1:4" ht="12.75" x14ac:dyDescent="0.2">
      <c r="A457" s="139"/>
      <c r="B457" s="140"/>
      <c r="C457" s="138"/>
      <c r="D457" s="8"/>
    </row>
    <row r="458" spans="1:4" ht="12.75" x14ac:dyDescent="0.2">
      <c r="A458" s="139"/>
      <c r="B458" s="140"/>
      <c r="C458" s="138"/>
      <c r="D458" s="8"/>
    </row>
    <row r="459" spans="1:4" ht="12.75" x14ac:dyDescent="0.2">
      <c r="A459" s="139"/>
      <c r="B459" s="140"/>
      <c r="C459" s="138"/>
      <c r="D459" s="8"/>
    </row>
    <row r="460" spans="1:4" ht="12.75" x14ac:dyDescent="0.2">
      <c r="A460" s="139"/>
      <c r="B460" s="140"/>
      <c r="C460" s="138"/>
      <c r="D460" s="8"/>
    </row>
    <row r="461" spans="1:4" ht="12.75" x14ac:dyDescent="0.2">
      <c r="A461" s="139"/>
      <c r="B461" s="140"/>
      <c r="C461" s="138"/>
      <c r="D461" s="8"/>
    </row>
    <row r="462" spans="1:4" ht="12.75" x14ac:dyDescent="0.2">
      <c r="A462" s="139"/>
      <c r="B462" s="140"/>
      <c r="C462" s="138"/>
      <c r="D462" s="8"/>
    </row>
    <row r="463" spans="1:4" ht="12.75" x14ac:dyDescent="0.2">
      <c r="A463" s="139"/>
      <c r="B463" s="140"/>
      <c r="C463" s="138"/>
      <c r="D463" s="8"/>
    </row>
    <row r="464" spans="1:4" ht="12.75" x14ac:dyDescent="0.2">
      <c r="A464" s="139"/>
      <c r="B464" s="140"/>
      <c r="C464" s="138"/>
      <c r="D464" s="8"/>
    </row>
    <row r="465" spans="1:4" ht="12.75" x14ac:dyDescent="0.2">
      <c r="A465" s="139"/>
      <c r="B465" s="140"/>
      <c r="C465" s="138"/>
      <c r="D465" s="8"/>
    </row>
    <row r="466" spans="1:4" ht="12.75" x14ac:dyDescent="0.2">
      <c r="A466" s="139"/>
      <c r="B466" s="140"/>
      <c r="C466" s="138"/>
      <c r="D466" s="8"/>
    </row>
    <row r="467" spans="1:4" ht="12.75" x14ac:dyDescent="0.2">
      <c r="A467" s="139"/>
      <c r="B467" s="140"/>
      <c r="C467" s="138"/>
      <c r="D467" s="8"/>
    </row>
    <row r="468" spans="1:4" ht="12.75" x14ac:dyDescent="0.2">
      <c r="A468" s="139"/>
      <c r="B468" s="140"/>
      <c r="C468" s="138"/>
      <c r="D468" s="8"/>
    </row>
    <row r="469" spans="1:4" ht="12.75" x14ac:dyDescent="0.2">
      <c r="A469" s="139"/>
      <c r="B469" s="140"/>
      <c r="C469" s="138"/>
      <c r="D469" s="8"/>
    </row>
    <row r="470" spans="1:4" ht="12.75" x14ac:dyDescent="0.2">
      <c r="A470" s="139"/>
      <c r="B470" s="140"/>
      <c r="C470" s="138"/>
      <c r="D470" s="8"/>
    </row>
    <row r="471" spans="1:4" ht="12.75" x14ac:dyDescent="0.2">
      <c r="A471" s="139"/>
      <c r="B471" s="140"/>
      <c r="C471" s="138"/>
      <c r="D471" s="8"/>
    </row>
    <row r="472" spans="1:4" ht="12.75" x14ac:dyDescent="0.2">
      <c r="A472" s="139"/>
      <c r="B472" s="140"/>
      <c r="C472" s="138"/>
      <c r="D472" s="8"/>
    </row>
    <row r="473" spans="1:4" ht="12.75" x14ac:dyDescent="0.2">
      <c r="A473" s="139"/>
      <c r="B473" s="140"/>
      <c r="C473" s="138"/>
      <c r="D473" s="8"/>
    </row>
    <row r="474" spans="1:4" ht="12.75" x14ac:dyDescent="0.2">
      <c r="A474" s="139"/>
      <c r="B474" s="140"/>
      <c r="C474" s="138"/>
      <c r="D474" s="8"/>
    </row>
    <row r="475" spans="1:4" ht="12.75" x14ac:dyDescent="0.2">
      <c r="A475" s="139"/>
      <c r="B475" s="140"/>
      <c r="C475" s="138"/>
      <c r="D475" s="8"/>
    </row>
    <row r="476" spans="1:4" ht="12.75" x14ac:dyDescent="0.2">
      <c r="A476" s="139"/>
      <c r="B476" s="140"/>
      <c r="C476" s="138"/>
      <c r="D476" s="8"/>
    </row>
    <row r="477" spans="1:4" ht="12.75" x14ac:dyDescent="0.2">
      <c r="A477" s="139"/>
      <c r="B477" s="140"/>
      <c r="C477" s="138"/>
      <c r="D477" s="8"/>
    </row>
    <row r="478" spans="1:4" ht="12.75" x14ac:dyDescent="0.2">
      <c r="A478" s="139"/>
      <c r="B478" s="140"/>
      <c r="C478" s="138"/>
      <c r="D478" s="8"/>
    </row>
    <row r="479" spans="1:4" ht="12.75" x14ac:dyDescent="0.2">
      <c r="A479" s="139"/>
      <c r="B479" s="140"/>
      <c r="C479" s="138"/>
      <c r="D479" s="8"/>
    </row>
    <row r="480" spans="1:4" ht="12.75" x14ac:dyDescent="0.2">
      <c r="A480" s="139"/>
      <c r="B480" s="140"/>
      <c r="C480" s="138"/>
      <c r="D480" s="8"/>
    </row>
    <row r="481" spans="1:4" ht="12.75" x14ac:dyDescent="0.2">
      <c r="A481" s="139"/>
      <c r="B481" s="140"/>
      <c r="C481" s="138"/>
      <c r="D481" s="8"/>
    </row>
    <row r="482" spans="1:4" ht="12.75" x14ac:dyDescent="0.2">
      <c r="A482" s="139"/>
      <c r="B482" s="140"/>
      <c r="C482" s="138"/>
      <c r="D482" s="8"/>
    </row>
    <row r="483" spans="1:4" ht="12.75" x14ac:dyDescent="0.2">
      <c r="A483" s="139"/>
      <c r="B483" s="140"/>
      <c r="C483" s="138"/>
      <c r="D483" s="8"/>
    </row>
    <row r="484" spans="1:4" ht="12.75" x14ac:dyDescent="0.2">
      <c r="A484" s="139"/>
      <c r="B484" s="140"/>
      <c r="C484" s="138"/>
      <c r="D484" s="8"/>
    </row>
    <row r="485" spans="1:4" ht="12.75" x14ac:dyDescent="0.2">
      <c r="A485" s="139"/>
      <c r="B485" s="140"/>
      <c r="C485" s="138"/>
      <c r="D485" s="8"/>
    </row>
    <row r="486" spans="1:4" ht="12.75" x14ac:dyDescent="0.2">
      <c r="A486" s="139"/>
      <c r="B486" s="140"/>
      <c r="C486" s="138"/>
      <c r="D486" s="8"/>
    </row>
    <row r="487" spans="1:4" ht="12.75" x14ac:dyDescent="0.2">
      <c r="A487" s="139"/>
      <c r="B487" s="140"/>
      <c r="C487" s="138"/>
      <c r="D487" s="8"/>
    </row>
    <row r="488" spans="1:4" ht="12.75" x14ac:dyDescent="0.2">
      <c r="A488" s="139"/>
      <c r="B488" s="140"/>
      <c r="C488" s="138"/>
      <c r="D488" s="8"/>
    </row>
    <row r="489" spans="1:4" ht="12.75" x14ac:dyDescent="0.2">
      <c r="A489" s="139"/>
      <c r="B489" s="140"/>
      <c r="C489" s="138"/>
      <c r="D489" s="8"/>
    </row>
    <row r="490" spans="1:4" ht="12.75" x14ac:dyDescent="0.2">
      <c r="A490" s="139"/>
      <c r="B490" s="140"/>
      <c r="C490" s="138"/>
      <c r="D490" s="8"/>
    </row>
    <row r="491" spans="1:4" ht="12.75" x14ac:dyDescent="0.2">
      <c r="A491" s="139"/>
      <c r="B491" s="140"/>
      <c r="C491" s="138"/>
      <c r="D491" s="8"/>
    </row>
    <row r="492" spans="1:4" ht="12.75" x14ac:dyDescent="0.2">
      <c r="A492" s="139"/>
      <c r="B492" s="140"/>
      <c r="C492" s="138"/>
      <c r="D492" s="8"/>
    </row>
    <row r="493" spans="1:4" ht="12.75" x14ac:dyDescent="0.2">
      <c r="A493" s="139"/>
      <c r="B493" s="140"/>
      <c r="C493" s="138"/>
      <c r="D493" s="8"/>
    </row>
    <row r="494" spans="1:4" ht="12.75" x14ac:dyDescent="0.2">
      <c r="A494" s="139"/>
      <c r="B494" s="140"/>
      <c r="C494" s="138"/>
      <c r="D494" s="8"/>
    </row>
    <row r="495" spans="1:4" ht="12.75" x14ac:dyDescent="0.2">
      <c r="A495" s="139"/>
      <c r="B495" s="140"/>
      <c r="C495" s="138"/>
      <c r="D495" s="8"/>
    </row>
    <row r="496" spans="1:4" ht="12.75" x14ac:dyDescent="0.2">
      <c r="A496" s="139"/>
      <c r="B496" s="140"/>
      <c r="C496" s="138"/>
      <c r="D496" s="8"/>
    </row>
    <row r="497" spans="1:4" ht="12.75" x14ac:dyDescent="0.2">
      <c r="A497" s="139"/>
      <c r="B497" s="140"/>
      <c r="C497" s="138"/>
      <c r="D497" s="8"/>
    </row>
    <row r="498" spans="1:4" ht="12.75" x14ac:dyDescent="0.2">
      <c r="A498" s="139"/>
      <c r="B498" s="140"/>
      <c r="C498" s="138"/>
      <c r="D498" s="8"/>
    </row>
    <row r="499" spans="1:4" ht="12.75" x14ac:dyDescent="0.2">
      <c r="A499" s="139"/>
      <c r="B499" s="140"/>
      <c r="C499" s="138"/>
      <c r="D499" s="8"/>
    </row>
    <row r="500" spans="1:4" ht="12.75" x14ac:dyDescent="0.2">
      <c r="A500" s="139"/>
      <c r="B500" s="140"/>
      <c r="C500" s="138"/>
      <c r="D500" s="8"/>
    </row>
    <row r="501" spans="1:4" ht="12.75" x14ac:dyDescent="0.2">
      <c r="A501" s="139"/>
      <c r="B501" s="140"/>
      <c r="C501" s="138"/>
      <c r="D501" s="8"/>
    </row>
    <row r="502" spans="1:4" ht="12.75" x14ac:dyDescent="0.2">
      <c r="A502" s="139"/>
      <c r="B502" s="140"/>
      <c r="C502" s="138"/>
      <c r="D502" s="8"/>
    </row>
    <row r="503" spans="1:4" ht="12.75" x14ac:dyDescent="0.2">
      <c r="A503" s="139"/>
      <c r="B503" s="140"/>
      <c r="C503" s="138"/>
      <c r="D503" s="8"/>
    </row>
    <row r="504" spans="1:4" ht="12.75" x14ac:dyDescent="0.2">
      <c r="A504" s="139"/>
      <c r="B504" s="140"/>
      <c r="C504" s="138"/>
      <c r="D504" s="8"/>
    </row>
    <row r="505" spans="1:4" ht="12.75" x14ac:dyDescent="0.2">
      <c r="A505" s="139"/>
      <c r="B505" s="140"/>
      <c r="C505" s="138"/>
      <c r="D505" s="8"/>
    </row>
    <row r="506" spans="1:4" ht="12.75" x14ac:dyDescent="0.2">
      <c r="A506" s="139"/>
      <c r="B506" s="140"/>
      <c r="C506" s="138"/>
      <c r="D506" s="8"/>
    </row>
    <row r="507" spans="1:4" ht="12.75" x14ac:dyDescent="0.2">
      <c r="A507" s="139"/>
      <c r="B507" s="140"/>
      <c r="C507" s="138"/>
      <c r="D507" s="8"/>
    </row>
    <row r="508" spans="1:4" ht="12.75" x14ac:dyDescent="0.2">
      <c r="A508" s="139"/>
      <c r="B508" s="140"/>
      <c r="C508" s="138"/>
      <c r="D508" s="8"/>
    </row>
    <row r="509" spans="1:4" ht="12.75" x14ac:dyDescent="0.2">
      <c r="A509" s="139"/>
      <c r="B509" s="140"/>
      <c r="C509" s="138"/>
      <c r="D509" s="8"/>
    </row>
    <row r="510" spans="1:4" ht="12.75" x14ac:dyDescent="0.2">
      <c r="A510" s="139"/>
      <c r="B510" s="140"/>
      <c r="C510" s="138"/>
      <c r="D510" s="8"/>
    </row>
    <row r="511" spans="1:4" ht="12.75" x14ac:dyDescent="0.2">
      <c r="A511" s="139"/>
      <c r="B511" s="140"/>
      <c r="C511" s="138"/>
      <c r="D511" s="8"/>
    </row>
    <row r="512" spans="1:4" ht="12.75" x14ac:dyDescent="0.2">
      <c r="A512" s="139"/>
      <c r="B512" s="140"/>
      <c r="C512" s="138"/>
      <c r="D512" s="8"/>
    </row>
    <row r="513" spans="1:4" ht="12.75" x14ac:dyDescent="0.2">
      <c r="A513" s="139"/>
      <c r="B513" s="140"/>
      <c r="C513" s="138"/>
      <c r="D513" s="8"/>
    </row>
    <row r="514" spans="1:4" ht="12.75" x14ac:dyDescent="0.2">
      <c r="A514" s="139"/>
      <c r="B514" s="140"/>
      <c r="C514" s="138"/>
      <c r="D514" s="8"/>
    </row>
    <row r="515" spans="1:4" ht="12.75" x14ac:dyDescent="0.2">
      <c r="A515" s="139"/>
      <c r="B515" s="140"/>
      <c r="C515" s="138"/>
      <c r="D515" s="8"/>
    </row>
    <row r="516" spans="1:4" ht="12.75" x14ac:dyDescent="0.2">
      <c r="A516" s="139"/>
      <c r="B516" s="140"/>
      <c r="C516" s="138"/>
      <c r="D516" s="8"/>
    </row>
    <row r="517" spans="1:4" ht="12.75" x14ac:dyDescent="0.2">
      <c r="A517" s="139"/>
      <c r="B517" s="140"/>
      <c r="C517" s="138"/>
      <c r="D517" s="8"/>
    </row>
    <row r="518" spans="1:4" ht="12.75" x14ac:dyDescent="0.2">
      <c r="A518" s="139"/>
      <c r="B518" s="140"/>
      <c r="C518" s="138"/>
      <c r="D518" s="8"/>
    </row>
    <row r="519" spans="1:4" ht="12.75" x14ac:dyDescent="0.2">
      <c r="A519" s="139"/>
      <c r="B519" s="140"/>
      <c r="C519" s="138"/>
      <c r="D519" s="8"/>
    </row>
    <row r="520" spans="1:4" ht="12.75" x14ac:dyDescent="0.2">
      <c r="A520" s="139"/>
      <c r="B520" s="140"/>
      <c r="C520" s="138"/>
      <c r="D520" s="8"/>
    </row>
    <row r="521" spans="1:4" ht="12.75" x14ac:dyDescent="0.2">
      <c r="A521" s="139"/>
      <c r="B521" s="140"/>
      <c r="C521" s="138"/>
      <c r="D521" s="8"/>
    </row>
    <row r="522" spans="1:4" ht="12.75" x14ac:dyDescent="0.2">
      <c r="A522" s="139"/>
      <c r="B522" s="140"/>
      <c r="C522" s="138"/>
      <c r="D522" s="8"/>
    </row>
    <row r="523" spans="1:4" ht="12.75" x14ac:dyDescent="0.2">
      <c r="A523" s="139"/>
      <c r="B523" s="140"/>
      <c r="C523" s="138"/>
      <c r="D523" s="8"/>
    </row>
    <row r="524" spans="1:4" ht="12.75" x14ac:dyDescent="0.2">
      <c r="A524" s="139"/>
      <c r="B524" s="140"/>
      <c r="C524" s="138"/>
      <c r="D524" s="8"/>
    </row>
    <row r="525" spans="1:4" ht="12.75" x14ac:dyDescent="0.2">
      <c r="A525" s="139"/>
      <c r="B525" s="140"/>
      <c r="C525" s="138"/>
      <c r="D525" s="8"/>
    </row>
    <row r="526" spans="1:4" ht="12.75" x14ac:dyDescent="0.2">
      <c r="A526" s="139"/>
      <c r="B526" s="140"/>
      <c r="C526" s="138"/>
      <c r="D526" s="8"/>
    </row>
    <row r="527" spans="1:4" ht="12.75" x14ac:dyDescent="0.2">
      <c r="A527" s="139"/>
      <c r="B527" s="140"/>
      <c r="C527" s="138"/>
      <c r="D527" s="8"/>
    </row>
    <row r="528" spans="1:4" ht="12.75" x14ac:dyDescent="0.2">
      <c r="A528" s="139"/>
      <c r="B528" s="140"/>
      <c r="C528" s="138"/>
      <c r="D528" s="8"/>
    </row>
    <row r="529" spans="1:4" ht="12.75" x14ac:dyDescent="0.2">
      <c r="A529" s="139"/>
      <c r="B529" s="140"/>
      <c r="C529" s="138"/>
      <c r="D529" s="8"/>
    </row>
    <row r="530" spans="1:4" ht="12.75" x14ac:dyDescent="0.2">
      <c r="A530" s="139"/>
      <c r="B530" s="140"/>
      <c r="C530" s="138"/>
      <c r="D530" s="8"/>
    </row>
    <row r="531" spans="1:4" ht="12.75" x14ac:dyDescent="0.2">
      <c r="A531" s="139"/>
      <c r="B531" s="140"/>
      <c r="C531" s="138"/>
      <c r="D531" s="8"/>
    </row>
    <row r="532" spans="1:4" ht="12.75" x14ac:dyDescent="0.2">
      <c r="A532" s="139"/>
      <c r="B532" s="140"/>
      <c r="C532" s="138"/>
      <c r="D532" s="8"/>
    </row>
    <row r="533" spans="1:4" ht="12.75" x14ac:dyDescent="0.2">
      <c r="A533" s="139"/>
      <c r="B533" s="140"/>
      <c r="C533" s="138"/>
      <c r="D533" s="8"/>
    </row>
    <row r="534" spans="1:4" ht="12.75" x14ac:dyDescent="0.2">
      <c r="A534" s="139"/>
      <c r="B534" s="140"/>
      <c r="C534" s="138"/>
      <c r="D534" s="8"/>
    </row>
    <row r="535" spans="1:4" ht="12.75" x14ac:dyDescent="0.2">
      <c r="A535" s="139"/>
      <c r="B535" s="140"/>
      <c r="C535" s="138"/>
      <c r="D535" s="8"/>
    </row>
    <row r="536" spans="1:4" ht="12.75" x14ac:dyDescent="0.2">
      <c r="A536" s="139"/>
      <c r="B536" s="140"/>
      <c r="C536" s="138"/>
      <c r="D536" s="8"/>
    </row>
    <row r="537" spans="1:4" ht="12.75" x14ac:dyDescent="0.2">
      <c r="A537" s="139"/>
      <c r="B537" s="140"/>
      <c r="C537" s="138"/>
      <c r="D537" s="8"/>
    </row>
    <row r="538" spans="1:4" ht="12.75" x14ac:dyDescent="0.2">
      <c r="A538" s="139"/>
      <c r="B538" s="140"/>
      <c r="C538" s="138"/>
      <c r="D538" s="8"/>
    </row>
    <row r="539" spans="1:4" ht="12.75" x14ac:dyDescent="0.2">
      <c r="A539" s="139"/>
      <c r="B539" s="140"/>
      <c r="C539" s="138"/>
      <c r="D539" s="8"/>
    </row>
    <row r="540" spans="1:4" ht="12.75" x14ac:dyDescent="0.2">
      <c r="A540" s="139"/>
      <c r="B540" s="140"/>
      <c r="C540" s="138"/>
      <c r="D540" s="8"/>
    </row>
    <row r="541" spans="1:4" ht="12.75" x14ac:dyDescent="0.2">
      <c r="A541" s="139"/>
      <c r="B541" s="140"/>
      <c r="C541" s="138"/>
      <c r="D541" s="8"/>
    </row>
    <row r="542" spans="1:4" ht="12.75" x14ac:dyDescent="0.2">
      <c r="A542" s="139"/>
      <c r="B542" s="140"/>
      <c r="C542" s="138"/>
      <c r="D542" s="8"/>
    </row>
    <row r="543" spans="1:4" ht="12.75" x14ac:dyDescent="0.2">
      <c r="A543" s="139"/>
      <c r="B543" s="140"/>
      <c r="C543" s="138"/>
      <c r="D543" s="8"/>
    </row>
    <row r="544" spans="1:4" ht="12.75" x14ac:dyDescent="0.2">
      <c r="A544" s="139"/>
      <c r="B544" s="140"/>
      <c r="C544" s="138"/>
      <c r="D544" s="8"/>
    </row>
    <row r="545" spans="1:4" ht="12.75" x14ac:dyDescent="0.2">
      <c r="A545" s="139"/>
      <c r="B545" s="140"/>
      <c r="C545" s="138"/>
      <c r="D545" s="8"/>
    </row>
    <row r="546" spans="1:4" ht="12.75" x14ac:dyDescent="0.2">
      <c r="A546" s="139"/>
      <c r="B546" s="140"/>
      <c r="C546" s="138"/>
      <c r="D546" s="8"/>
    </row>
    <row r="547" spans="1:4" ht="12.75" x14ac:dyDescent="0.2">
      <c r="A547" s="139"/>
      <c r="B547" s="140"/>
      <c r="C547" s="138"/>
      <c r="D547" s="8"/>
    </row>
    <row r="548" spans="1:4" ht="12.75" x14ac:dyDescent="0.2">
      <c r="A548" s="139"/>
      <c r="B548" s="140"/>
      <c r="C548" s="138"/>
      <c r="D548" s="8"/>
    </row>
    <row r="549" spans="1:4" ht="12.75" x14ac:dyDescent="0.2">
      <c r="A549" s="139"/>
      <c r="B549" s="140"/>
      <c r="C549" s="138"/>
      <c r="D549" s="8"/>
    </row>
    <row r="550" spans="1:4" ht="12.75" x14ac:dyDescent="0.2">
      <c r="A550" s="139"/>
      <c r="B550" s="140"/>
      <c r="C550" s="138"/>
      <c r="D550" s="8"/>
    </row>
    <row r="551" spans="1:4" ht="12.75" x14ac:dyDescent="0.2">
      <c r="A551" s="139"/>
      <c r="B551" s="140"/>
      <c r="C551" s="138"/>
      <c r="D551" s="8"/>
    </row>
    <row r="552" spans="1:4" ht="12.75" x14ac:dyDescent="0.2">
      <c r="A552" s="139"/>
      <c r="B552" s="140"/>
      <c r="C552" s="138"/>
      <c r="D552" s="8"/>
    </row>
    <row r="553" spans="1:4" ht="12.75" x14ac:dyDescent="0.2">
      <c r="A553" s="139"/>
      <c r="B553" s="140"/>
      <c r="C553" s="138"/>
      <c r="D553" s="8"/>
    </row>
    <row r="554" spans="1:4" ht="12.75" x14ac:dyDescent="0.2">
      <c r="A554" s="139"/>
      <c r="B554" s="140"/>
      <c r="C554" s="138"/>
      <c r="D554" s="8"/>
    </row>
    <row r="555" spans="1:4" ht="12.75" x14ac:dyDescent="0.2">
      <c r="A555" s="139"/>
      <c r="B555" s="140"/>
      <c r="C555" s="138"/>
      <c r="D555" s="8"/>
    </row>
    <row r="556" spans="1:4" ht="12.75" x14ac:dyDescent="0.2">
      <c r="A556" s="139"/>
      <c r="B556" s="140"/>
      <c r="C556" s="138"/>
      <c r="D556" s="8"/>
    </row>
    <row r="557" spans="1:4" ht="12.75" x14ac:dyDescent="0.2">
      <c r="A557" s="139"/>
      <c r="B557" s="140"/>
      <c r="C557" s="138"/>
      <c r="D557" s="8"/>
    </row>
    <row r="558" spans="1:4" ht="12.75" x14ac:dyDescent="0.2">
      <c r="A558" s="7"/>
      <c r="B558" s="8"/>
      <c r="C558" s="138"/>
      <c r="D558" s="8"/>
    </row>
    <row r="559" spans="1:4" ht="12.75" x14ac:dyDescent="0.2">
      <c r="A559" s="7"/>
      <c r="B559" s="8"/>
      <c r="C559" s="138"/>
      <c r="D559" s="8"/>
    </row>
    <row r="560" spans="1:4" ht="12.75" x14ac:dyDescent="0.2">
      <c r="A560" s="7"/>
      <c r="B560" s="8"/>
      <c r="C560" s="138"/>
      <c r="D560" s="8"/>
    </row>
    <row r="561" spans="1:4" ht="12.75" x14ac:dyDescent="0.2">
      <c r="A561" s="7"/>
      <c r="B561" s="8"/>
      <c r="C561" s="138"/>
      <c r="D561" s="8"/>
    </row>
    <row r="562" spans="1:4" ht="12.75" x14ac:dyDescent="0.2">
      <c r="A562" s="7"/>
      <c r="B562" s="8"/>
      <c r="C562" s="138"/>
      <c r="D562" s="8"/>
    </row>
    <row r="563" spans="1:4" ht="12.75" x14ac:dyDescent="0.2">
      <c r="A563" s="7"/>
      <c r="B563" s="8"/>
      <c r="C563" s="138"/>
      <c r="D563" s="8"/>
    </row>
    <row r="564" spans="1:4" ht="12.75" x14ac:dyDescent="0.2">
      <c r="A564" s="7"/>
      <c r="B564" s="8"/>
      <c r="C564" s="138"/>
      <c r="D564" s="8"/>
    </row>
    <row r="565" spans="1:4" ht="12.75" x14ac:dyDescent="0.2">
      <c r="A565" s="7"/>
      <c r="B565" s="8"/>
      <c r="C565" s="138"/>
      <c r="D565" s="8"/>
    </row>
    <row r="566" spans="1:4" ht="12.75" x14ac:dyDescent="0.2">
      <c r="A566" s="7"/>
      <c r="B566" s="8"/>
      <c r="C566" s="138"/>
      <c r="D566" s="8"/>
    </row>
    <row r="567" spans="1:4" ht="12.75" x14ac:dyDescent="0.2">
      <c r="A567" s="7"/>
      <c r="B567" s="8"/>
      <c r="C567" s="138"/>
      <c r="D567" s="8"/>
    </row>
    <row r="568" spans="1:4" ht="27.75" customHeight="1" x14ac:dyDescent="0.2">
      <c r="A568" s="7"/>
      <c r="B568" s="8"/>
      <c r="C568" s="138"/>
      <c r="D568" s="8"/>
    </row>
    <row r="569" spans="1:4" ht="27.75" customHeight="1" x14ac:dyDescent="0.2">
      <c r="A569" s="7"/>
      <c r="B569" s="8"/>
      <c r="C569" s="138"/>
      <c r="D569" s="8"/>
    </row>
    <row r="570" spans="1:4" ht="27.75" customHeight="1" x14ac:dyDescent="0.2">
      <c r="A570" s="7"/>
      <c r="B570" s="8"/>
      <c r="C570" s="138"/>
      <c r="D570" s="8"/>
    </row>
    <row r="571" spans="1:4" ht="27.75" customHeight="1" x14ac:dyDescent="0.2">
      <c r="A571" s="7"/>
      <c r="B571" s="8"/>
      <c r="C571" s="138"/>
      <c r="D571" s="8"/>
    </row>
    <row r="572" spans="1:4" ht="27.75" customHeight="1" x14ac:dyDescent="0.2">
      <c r="A572" s="7"/>
      <c r="B572" s="8"/>
      <c r="C572" s="138"/>
      <c r="D572" s="8"/>
    </row>
    <row r="573" spans="1:4" ht="27.75" customHeight="1" x14ac:dyDescent="0.2">
      <c r="A573" s="7"/>
      <c r="B573" s="8"/>
      <c r="C573" s="138"/>
      <c r="D573" s="8"/>
    </row>
    <row r="574" spans="1:4" ht="27.75" customHeight="1" x14ac:dyDescent="0.2">
      <c r="A574" s="7"/>
      <c r="B574" s="8"/>
      <c r="C574" s="138"/>
      <c r="D574" s="8"/>
    </row>
    <row r="575" spans="1:4" ht="27.75" customHeight="1" x14ac:dyDescent="0.2">
      <c r="A575" s="7"/>
      <c r="B575" s="8"/>
      <c r="C575" s="138"/>
      <c r="D575" s="8"/>
    </row>
    <row r="576" spans="1:4" ht="27.75" customHeight="1" x14ac:dyDescent="0.2">
      <c r="A576" s="7"/>
      <c r="B576" s="8"/>
      <c r="C576" s="138"/>
      <c r="D576" s="8"/>
    </row>
    <row r="577" spans="1:4" ht="27.75" customHeight="1" x14ac:dyDescent="0.2">
      <c r="A577" s="7"/>
      <c r="B577" s="8"/>
      <c r="C577" s="138"/>
      <c r="D577" s="8"/>
    </row>
    <row r="578" spans="1:4" ht="27.75" customHeight="1" x14ac:dyDescent="0.2">
      <c r="A578" s="7"/>
      <c r="B578" s="8"/>
      <c r="C578" s="138"/>
      <c r="D578" s="8"/>
    </row>
    <row r="579" spans="1:4" ht="27.75" customHeight="1" x14ac:dyDescent="0.2">
      <c r="A579" s="7"/>
      <c r="B579" s="8"/>
      <c r="C579" s="138"/>
      <c r="D579" s="8"/>
    </row>
    <row r="580" spans="1:4" ht="27.75" customHeight="1" x14ac:dyDescent="0.2">
      <c r="A580" s="7"/>
      <c r="B580" s="8"/>
      <c r="C580" s="138"/>
      <c r="D580" s="8"/>
    </row>
    <row r="581" spans="1:4" ht="27.75" customHeight="1" x14ac:dyDescent="0.2">
      <c r="A581" s="7"/>
      <c r="B581" s="8"/>
      <c r="C581" s="138"/>
      <c r="D581" s="8"/>
    </row>
    <row r="582" spans="1:4" ht="27.75" customHeight="1" x14ac:dyDescent="0.2">
      <c r="A582" s="7"/>
      <c r="B582" s="8"/>
      <c r="C582" s="138"/>
      <c r="D582" s="8"/>
    </row>
    <row r="583" spans="1:4" ht="27.75" customHeight="1" x14ac:dyDescent="0.2">
      <c r="A583" s="7"/>
      <c r="B583" s="8"/>
      <c r="C583" s="138"/>
      <c r="D583" s="8"/>
    </row>
    <row r="584" spans="1:4" ht="27.75" customHeight="1" x14ac:dyDescent="0.2">
      <c r="A584" s="7"/>
      <c r="B584" s="8"/>
      <c r="C584" s="138"/>
      <c r="D584" s="8"/>
    </row>
    <row r="585" spans="1:4" ht="27.75" customHeight="1" x14ac:dyDescent="0.2">
      <c r="A585" s="7"/>
      <c r="B585" s="8"/>
      <c r="C585" s="138"/>
      <c r="D585" s="8"/>
    </row>
    <row r="586" spans="1:4" ht="27.75" customHeight="1" x14ac:dyDescent="0.2">
      <c r="A586" s="7"/>
      <c r="B586" s="8"/>
      <c r="C586" s="138"/>
      <c r="D586" s="8"/>
    </row>
    <row r="587" spans="1:4" ht="27.75" customHeight="1" x14ac:dyDescent="0.2">
      <c r="A587" s="7"/>
      <c r="B587" s="8"/>
      <c r="C587" s="138"/>
      <c r="D587" s="8"/>
    </row>
    <row r="588" spans="1:4" ht="27.75" customHeight="1" x14ac:dyDescent="0.2">
      <c r="A588" s="7"/>
      <c r="B588" s="8"/>
      <c r="C588" s="138"/>
      <c r="D588" s="8"/>
    </row>
    <row r="589" spans="1:4" ht="27.75" customHeight="1" x14ac:dyDescent="0.2">
      <c r="A589" s="7"/>
      <c r="B589" s="8"/>
      <c r="C589" s="138"/>
      <c r="D589" s="8"/>
    </row>
    <row r="590" spans="1:4" ht="27.75" customHeight="1" x14ac:dyDescent="0.2">
      <c r="A590" s="7"/>
      <c r="B590" s="8"/>
      <c r="C590" s="138"/>
      <c r="D590" s="8"/>
    </row>
    <row r="591" spans="1:4" ht="27.75" customHeight="1" x14ac:dyDescent="0.2">
      <c r="A591" s="7"/>
      <c r="B591" s="8"/>
      <c r="C591" s="138"/>
      <c r="D591" s="8"/>
    </row>
    <row r="592" spans="1:4" ht="27.75" customHeight="1" x14ac:dyDescent="0.2">
      <c r="A592" s="7"/>
      <c r="B592" s="8"/>
      <c r="C592" s="138"/>
      <c r="D592" s="8"/>
    </row>
    <row r="593" spans="1:4" ht="27.75" customHeight="1" x14ac:dyDescent="0.2">
      <c r="A593" s="7"/>
      <c r="B593" s="8"/>
      <c r="C593" s="138"/>
      <c r="D593" s="8"/>
    </row>
    <row r="594" spans="1:4" ht="27.75" customHeight="1" x14ac:dyDescent="0.2">
      <c r="A594" s="7"/>
      <c r="B594" s="8"/>
      <c r="C594" s="138"/>
      <c r="D594" s="8"/>
    </row>
    <row r="595" spans="1:4" ht="27.75" customHeight="1" x14ac:dyDescent="0.2">
      <c r="A595" s="7"/>
      <c r="B595" s="8"/>
      <c r="C595" s="138"/>
      <c r="D595" s="8"/>
    </row>
    <row r="596" spans="1:4" ht="27.75" customHeight="1" x14ac:dyDescent="0.2">
      <c r="A596" s="7"/>
      <c r="B596" s="8"/>
      <c r="C596" s="138"/>
      <c r="D596" s="8"/>
    </row>
    <row r="597" spans="1:4" ht="27.75" customHeight="1" x14ac:dyDescent="0.2">
      <c r="A597" s="7"/>
      <c r="B597" s="8"/>
      <c r="C597" s="138"/>
      <c r="D597" s="8"/>
    </row>
    <row r="598" spans="1:4" ht="27.75" customHeight="1" x14ac:dyDescent="0.2">
      <c r="A598" s="7"/>
      <c r="B598" s="8"/>
      <c r="C598" s="138"/>
      <c r="D598" s="8"/>
    </row>
    <row r="599" spans="1:4" ht="27.75" customHeight="1" x14ac:dyDescent="0.2">
      <c r="A599" s="7"/>
      <c r="B599" s="8"/>
      <c r="C599" s="138"/>
      <c r="D599" s="8"/>
    </row>
    <row r="600" spans="1:4" ht="27.75" customHeight="1" x14ac:dyDescent="0.2">
      <c r="A600" s="7"/>
      <c r="B600" s="8"/>
      <c r="C600" s="138"/>
      <c r="D600" s="8"/>
    </row>
    <row r="601" spans="1:4" ht="27.75" customHeight="1" x14ac:dyDescent="0.2">
      <c r="A601" s="7"/>
      <c r="B601" s="8"/>
      <c r="C601" s="138"/>
      <c r="D601" s="8"/>
    </row>
    <row r="602" spans="1:4" ht="27.75" customHeight="1" x14ac:dyDescent="0.2">
      <c r="A602" s="7"/>
      <c r="B602" s="8"/>
      <c r="C602" s="138"/>
      <c r="D602" s="8"/>
    </row>
    <row r="603" spans="1:4" ht="27.75" customHeight="1" x14ac:dyDescent="0.2">
      <c r="A603" s="7"/>
      <c r="B603" s="8"/>
      <c r="C603" s="138"/>
      <c r="D603" s="8"/>
    </row>
    <row r="604" spans="1:4" ht="27.75" customHeight="1" x14ac:dyDescent="0.2">
      <c r="A604" s="7"/>
      <c r="B604" s="8"/>
      <c r="C604" s="138"/>
      <c r="D604" s="8"/>
    </row>
    <row r="605" spans="1:4" ht="27.75" customHeight="1" x14ac:dyDescent="0.2">
      <c r="A605" s="7"/>
      <c r="B605" s="8"/>
      <c r="C605" s="138"/>
      <c r="D605" s="8"/>
    </row>
    <row r="606" spans="1:4" ht="27.75" customHeight="1" x14ac:dyDescent="0.2">
      <c r="A606" s="7"/>
      <c r="B606" s="8"/>
      <c r="C606" s="138"/>
      <c r="D606" s="8"/>
    </row>
    <row r="607" spans="1:4" ht="27.75" customHeight="1" x14ac:dyDescent="0.2">
      <c r="A607" s="7"/>
      <c r="B607" s="8"/>
      <c r="C607" s="138"/>
      <c r="D607" s="8"/>
    </row>
    <row r="608" spans="1:4" ht="27.75" customHeight="1" x14ac:dyDescent="0.2">
      <c r="A608" s="7"/>
      <c r="B608" s="8"/>
      <c r="C608" s="138"/>
      <c r="D608" s="8"/>
    </row>
    <row r="609" spans="1:4" ht="27.75" customHeight="1" x14ac:dyDescent="0.2">
      <c r="A609" s="7"/>
      <c r="B609" s="8"/>
      <c r="C609" s="138"/>
      <c r="D609" s="8"/>
    </row>
    <row r="610" spans="1:4" ht="27.75" customHeight="1" x14ac:dyDescent="0.2">
      <c r="A610" s="7"/>
      <c r="B610" s="8"/>
      <c r="C610" s="138"/>
      <c r="D610" s="8"/>
    </row>
    <row r="611" spans="1:4" ht="27.75" customHeight="1" x14ac:dyDescent="0.2">
      <c r="A611" s="7"/>
      <c r="B611" s="8"/>
      <c r="C611" s="138"/>
      <c r="D611" s="8"/>
    </row>
    <row r="612" spans="1:4" ht="27.75" customHeight="1" x14ac:dyDescent="0.2">
      <c r="A612" s="7"/>
      <c r="B612" s="8"/>
      <c r="C612" s="138"/>
      <c r="D612" s="8"/>
    </row>
    <row r="613" spans="1:4" ht="27.75" customHeight="1" x14ac:dyDescent="0.2">
      <c r="A613" s="7"/>
      <c r="B613" s="8"/>
      <c r="C613" s="138"/>
      <c r="D613" s="8"/>
    </row>
    <row r="614" spans="1:4" ht="27.75" customHeight="1" x14ac:dyDescent="0.2">
      <c r="A614" s="7"/>
      <c r="B614" s="8"/>
      <c r="C614" s="138"/>
      <c r="D614" s="8"/>
    </row>
    <row r="615" spans="1:4" ht="27.75" customHeight="1" x14ac:dyDescent="0.2">
      <c r="A615" s="7"/>
      <c r="B615" s="8"/>
      <c r="C615" s="138"/>
      <c r="D615" s="8"/>
    </row>
    <row r="616" spans="1:4" ht="27.75" customHeight="1" x14ac:dyDescent="0.2">
      <c r="A616" s="7"/>
      <c r="B616" s="8"/>
      <c r="C616" s="138"/>
      <c r="D616" s="8"/>
    </row>
    <row r="617" spans="1:4" ht="27.75" customHeight="1" x14ac:dyDescent="0.2">
      <c r="A617" s="7"/>
      <c r="B617" s="8"/>
      <c r="C617" s="138"/>
      <c r="D617" s="8"/>
    </row>
    <row r="618" spans="1:4" ht="27.75" customHeight="1" x14ac:dyDescent="0.2">
      <c r="A618" s="7"/>
      <c r="B618" s="8"/>
      <c r="C618" s="138"/>
      <c r="D618" s="8"/>
    </row>
    <row r="619" spans="1:4" ht="27.75" customHeight="1" x14ac:dyDescent="0.2">
      <c r="A619" s="7"/>
      <c r="B619" s="8"/>
      <c r="C619" s="138"/>
      <c r="D619" s="8"/>
    </row>
    <row r="620" spans="1:4" ht="27.75" customHeight="1" x14ac:dyDescent="0.2">
      <c r="A620" s="7"/>
      <c r="B620" s="8"/>
      <c r="C620" s="138"/>
      <c r="D620" s="8"/>
    </row>
    <row r="621" spans="1:4" ht="27.75" customHeight="1" x14ac:dyDescent="0.2">
      <c r="A621" s="7"/>
      <c r="B621" s="8"/>
      <c r="C621" s="138"/>
      <c r="D621" s="8"/>
    </row>
    <row r="622" spans="1:4" ht="27.75" customHeight="1" x14ac:dyDescent="0.2">
      <c r="A622" s="7"/>
      <c r="B622" s="8"/>
      <c r="C622" s="138"/>
      <c r="D622" s="8"/>
    </row>
    <row r="623" spans="1:4" ht="27.75" customHeight="1" x14ac:dyDescent="0.2">
      <c r="A623" s="7"/>
      <c r="B623" s="8"/>
      <c r="C623" s="138"/>
      <c r="D623" s="8"/>
    </row>
    <row r="624" spans="1:4" ht="27.75" customHeight="1" x14ac:dyDescent="0.2">
      <c r="A624" s="7"/>
      <c r="B624" s="8"/>
      <c r="C624" s="138"/>
      <c r="D624" s="8"/>
    </row>
    <row r="625" spans="1:4" ht="27.75" customHeight="1" x14ac:dyDescent="0.2">
      <c r="A625" s="7"/>
      <c r="B625" s="8"/>
      <c r="C625" s="138"/>
      <c r="D625" s="8"/>
    </row>
    <row r="626" spans="1:4" ht="27.75" customHeight="1" x14ac:dyDescent="0.2">
      <c r="A626" s="7"/>
      <c r="B626" s="8"/>
      <c r="C626" s="138"/>
      <c r="D626" s="8"/>
    </row>
    <row r="627" spans="1:4" ht="27.75" customHeight="1" x14ac:dyDescent="0.2">
      <c r="A627" s="7"/>
      <c r="B627" s="8"/>
      <c r="C627" s="138"/>
      <c r="D627" s="8"/>
    </row>
    <row r="628" spans="1:4" ht="27.75" customHeight="1" x14ac:dyDescent="0.2">
      <c r="A628" s="7"/>
      <c r="B628" s="8"/>
      <c r="C628" s="138"/>
      <c r="D628" s="8"/>
    </row>
    <row r="629" spans="1:4" ht="27.75" customHeight="1" x14ac:dyDescent="0.2">
      <c r="A629" s="7"/>
      <c r="B629" s="8"/>
      <c r="C629" s="138"/>
      <c r="D629" s="8"/>
    </row>
    <row r="630" spans="1:4" ht="27.75" customHeight="1" x14ac:dyDescent="0.2">
      <c r="A630" s="7"/>
      <c r="B630" s="8"/>
      <c r="C630" s="138"/>
      <c r="D630" s="8"/>
    </row>
    <row r="631" spans="1:4" ht="27.75" customHeight="1" x14ac:dyDescent="0.2">
      <c r="A631" s="7"/>
      <c r="B631" s="8"/>
      <c r="C631" s="138"/>
      <c r="D631" s="8"/>
    </row>
    <row r="632" spans="1:4" ht="27.75" customHeight="1" x14ac:dyDescent="0.2">
      <c r="A632" s="7"/>
      <c r="B632" s="8"/>
      <c r="C632" s="138"/>
      <c r="D632" s="8"/>
    </row>
    <row r="633" spans="1:4" ht="27.75" customHeight="1" x14ac:dyDescent="0.2">
      <c r="A633" s="7"/>
      <c r="B633" s="8"/>
      <c r="C633" s="138"/>
      <c r="D633" s="8"/>
    </row>
    <row r="634" spans="1:4" ht="27.75" customHeight="1" x14ac:dyDescent="0.2">
      <c r="A634" s="7"/>
      <c r="B634" s="8"/>
      <c r="C634" s="138"/>
      <c r="D634" s="8"/>
    </row>
    <row r="635" spans="1:4" ht="27.75" customHeight="1" x14ac:dyDescent="0.2">
      <c r="A635" s="7"/>
      <c r="B635" s="8"/>
      <c r="C635" s="138"/>
      <c r="D635" s="8"/>
    </row>
    <row r="636" spans="1:4" ht="27.75" customHeight="1" x14ac:dyDescent="0.2">
      <c r="A636" s="7"/>
      <c r="B636" s="8"/>
      <c r="C636" s="138"/>
      <c r="D636" s="8"/>
    </row>
    <row r="637" spans="1:4" ht="27.75" customHeight="1" x14ac:dyDescent="0.2">
      <c r="A637" s="7"/>
      <c r="B637" s="8"/>
      <c r="C637" s="138"/>
      <c r="D637" s="8"/>
    </row>
    <row r="638" spans="1:4" ht="27.75" customHeight="1" x14ac:dyDescent="0.2">
      <c r="A638" s="7"/>
      <c r="B638" s="8"/>
      <c r="C638" s="138"/>
      <c r="D638" s="8"/>
    </row>
    <row r="639" spans="1:4" ht="27.75" customHeight="1" x14ac:dyDescent="0.2">
      <c r="A639" s="7"/>
      <c r="B639" s="8"/>
      <c r="C639" s="138"/>
      <c r="D639" s="8"/>
    </row>
    <row r="640" spans="1:4" ht="27.75" customHeight="1" x14ac:dyDescent="0.2">
      <c r="A640" s="7"/>
      <c r="B640" s="8"/>
      <c r="C640" s="138"/>
      <c r="D640" s="8"/>
    </row>
    <row r="641" spans="1:4" ht="27.75" customHeight="1" x14ac:dyDescent="0.2">
      <c r="A641" s="7"/>
      <c r="B641" s="8"/>
      <c r="C641" s="138"/>
      <c r="D641" s="8"/>
    </row>
    <row r="642" spans="1:4" ht="27.75" customHeight="1" x14ac:dyDescent="0.2">
      <c r="A642" s="7"/>
      <c r="B642" s="8"/>
      <c r="C642" s="138"/>
      <c r="D642" s="8"/>
    </row>
    <row r="643" spans="1:4" ht="27.75" customHeight="1" x14ac:dyDescent="0.2">
      <c r="A643" s="7"/>
      <c r="B643" s="8"/>
      <c r="C643" s="138"/>
      <c r="D643" s="8"/>
    </row>
    <row r="644" spans="1:4" ht="27.75" customHeight="1" x14ac:dyDescent="0.2">
      <c r="A644" s="7"/>
      <c r="B644" s="8"/>
      <c r="C644" s="138"/>
      <c r="D644" s="8"/>
    </row>
    <row r="645" spans="1:4" ht="27.75" customHeight="1" x14ac:dyDescent="0.2">
      <c r="A645" s="7"/>
      <c r="B645" s="8"/>
      <c r="C645" s="138"/>
      <c r="D645" s="8"/>
    </row>
    <row r="646" spans="1:4" ht="27.75" customHeight="1" x14ac:dyDescent="0.2">
      <c r="A646" s="7"/>
      <c r="B646" s="8"/>
      <c r="C646" s="138"/>
      <c r="D646" s="8"/>
    </row>
    <row r="647" spans="1:4" ht="27.75" customHeight="1" x14ac:dyDescent="0.2">
      <c r="A647" s="7"/>
      <c r="B647" s="8"/>
      <c r="C647" s="138"/>
      <c r="D647" s="8"/>
    </row>
    <row r="648" spans="1:4" ht="27.75" customHeight="1" x14ac:dyDescent="0.2">
      <c r="A648" s="7"/>
      <c r="B648" s="8"/>
      <c r="C648" s="138"/>
      <c r="D648" s="8"/>
    </row>
    <row r="649" spans="1:4" ht="27.75" customHeight="1" x14ac:dyDescent="0.2">
      <c r="A649" s="7"/>
      <c r="B649" s="8"/>
      <c r="C649" s="138"/>
      <c r="D649" s="8"/>
    </row>
    <row r="650" spans="1:4" ht="27.75" customHeight="1" x14ac:dyDescent="0.2">
      <c r="A650" s="7"/>
      <c r="B650" s="8"/>
      <c r="C650" s="138"/>
      <c r="D650" s="8"/>
    </row>
    <row r="651" spans="1:4" ht="27.75" customHeight="1" x14ac:dyDescent="0.2">
      <c r="A651" s="7"/>
      <c r="B651" s="8"/>
      <c r="C651" s="138"/>
      <c r="D651" s="8"/>
    </row>
    <row r="652" spans="1:4" ht="27.75" customHeight="1" x14ac:dyDescent="0.2">
      <c r="A652" s="7"/>
      <c r="B652" s="8"/>
      <c r="C652" s="138"/>
      <c r="D652" s="8"/>
    </row>
    <row r="653" spans="1:4" ht="27.75" customHeight="1" x14ac:dyDescent="0.2">
      <c r="A653" s="7"/>
      <c r="B653" s="8"/>
      <c r="C653" s="138"/>
      <c r="D653" s="8"/>
    </row>
    <row r="654" spans="1:4" ht="27.75" customHeight="1" x14ac:dyDescent="0.2">
      <c r="A654" s="7"/>
      <c r="B654" s="8"/>
      <c r="C654" s="138"/>
      <c r="D654" s="8"/>
    </row>
    <row r="655" spans="1:4" ht="27.75" customHeight="1" x14ac:dyDescent="0.2">
      <c r="A655" s="7"/>
      <c r="B655" s="8"/>
      <c r="C655" s="138"/>
      <c r="D655" s="8"/>
    </row>
    <row r="656" spans="1:4" ht="27.75" customHeight="1" x14ac:dyDescent="0.2">
      <c r="A656" s="7"/>
      <c r="B656" s="8"/>
      <c r="C656" s="138"/>
      <c r="D656" s="8"/>
    </row>
    <row r="657" spans="1:4" ht="27.75" customHeight="1" x14ac:dyDescent="0.2">
      <c r="A657" s="7"/>
      <c r="B657" s="8"/>
      <c r="C657" s="138"/>
      <c r="D657" s="8"/>
    </row>
    <row r="658" spans="1:4" ht="27.75" customHeight="1" x14ac:dyDescent="0.2">
      <c r="A658" s="7"/>
      <c r="B658" s="8"/>
      <c r="C658" s="138"/>
      <c r="D658" s="8"/>
    </row>
    <row r="659" spans="1:4" ht="27.75" customHeight="1" x14ac:dyDescent="0.2">
      <c r="A659" s="7"/>
      <c r="B659" s="8"/>
      <c r="C659" s="138"/>
      <c r="D659" s="8"/>
    </row>
    <row r="660" spans="1:4" ht="27.75" customHeight="1" x14ac:dyDescent="0.2">
      <c r="A660" s="7"/>
      <c r="B660" s="8"/>
      <c r="C660" s="138"/>
      <c r="D660" s="8"/>
    </row>
    <row r="661" spans="1:4" ht="27.75" customHeight="1" x14ac:dyDescent="0.2">
      <c r="A661" s="7"/>
      <c r="B661" s="8"/>
      <c r="C661" s="138"/>
      <c r="D661" s="8"/>
    </row>
    <row r="662" spans="1:4" ht="27.75" customHeight="1" x14ac:dyDescent="0.2">
      <c r="A662" s="7"/>
      <c r="B662" s="8"/>
      <c r="C662" s="138"/>
      <c r="D662" s="8"/>
    </row>
    <row r="663" spans="1:4" ht="27.75" customHeight="1" x14ac:dyDescent="0.2">
      <c r="A663" s="7"/>
      <c r="B663" s="8"/>
      <c r="C663" s="138"/>
      <c r="D663" s="8"/>
    </row>
    <row r="664" spans="1:4" ht="27.75" customHeight="1" x14ac:dyDescent="0.2">
      <c r="A664" s="7"/>
      <c r="B664" s="8"/>
      <c r="C664" s="138"/>
      <c r="D664" s="8"/>
    </row>
    <row r="665" spans="1:4" ht="27.75" customHeight="1" x14ac:dyDescent="0.2">
      <c r="A665" s="7"/>
      <c r="B665" s="8"/>
      <c r="C665" s="138"/>
      <c r="D665" s="8"/>
    </row>
    <row r="666" spans="1:4" ht="27.75" customHeight="1" x14ac:dyDescent="0.2">
      <c r="A666" s="7"/>
      <c r="B666" s="8"/>
      <c r="C666" s="138"/>
      <c r="D666" s="8"/>
    </row>
    <row r="667" spans="1:4" ht="27.75" customHeight="1" x14ac:dyDescent="0.2">
      <c r="A667" s="7"/>
      <c r="B667" s="8"/>
      <c r="C667" s="138"/>
      <c r="D667" s="8"/>
    </row>
    <row r="668" spans="1:4" ht="27.75" customHeight="1" x14ac:dyDescent="0.2">
      <c r="A668" s="7"/>
      <c r="B668" s="8"/>
      <c r="C668" s="138"/>
      <c r="D668" s="8"/>
    </row>
    <row r="669" spans="1:4" ht="27.75" customHeight="1" x14ac:dyDescent="0.2">
      <c r="A669" s="7"/>
      <c r="B669" s="8"/>
      <c r="C669" s="138"/>
      <c r="D669" s="8"/>
    </row>
    <row r="670" spans="1:4" ht="27.75" customHeight="1" x14ac:dyDescent="0.2">
      <c r="A670" s="7"/>
      <c r="B670" s="8"/>
      <c r="C670" s="138"/>
      <c r="D670" s="8"/>
    </row>
    <row r="671" spans="1:4" ht="27.75" customHeight="1" x14ac:dyDescent="0.2">
      <c r="A671" s="7"/>
      <c r="B671" s="8"/>
      <c r="C671" s="138"/>
      <c r="D671" s="8"/>
    </row>
    <row r="672" spans="1:4" ht="27.75" customHeight="1" x14ac:dyDescent="0.2">
      <c r="A672" s="7"/>
      <c r="B672" s="8"/>
      <c r="C672" s="138"/>
      <c r="D672" s="8"/>
    </row>
    <row r="673" spans="1:4" ht="27.75" customHeight="1" x14ac:dyDescent="0.2">
      <c r="A673" s="7"/>
      <c r="B673" s="8"/>
      <c r="C673" s="138"/>
      <c r="D673" s="8"/>
    </row>
    <row r="674" spans="1:4" ht="27.75" customHeight="1" x14ac:dyDescent="0.2">
      <c r="A674" s="7"/>
      <c r="B674" s="8"/>
      <c r="C674" s="138"/>
      <c r="D674" s="8"/>
    </row>
    <row r="675" spans="1:4" ht="27.75" customHeight="1" x14ac:dyDescent="0.2">
      <c r="A675" s="7"/>
      <c r="B675" s="8"/>
      <c r="C675" s="138"/>
      <c r="D675" s="8"/>
    </row>
    <row r="676" spans="1:4" ht="27.75" customHeight="1" x14ac:dyDescent="0.2">
      <c r="A676" s="7"/>
      <c r="B676" s="8"/>
      <c r="C676" s="138"/>
      <c r="D676" s="8"/>
    </row>
    <row r="677" spans="1:4" ht="27.75" customHeight="1" x14ac:dyDescent="0.2">
      <c r="A677" s="7"/>
      <c r="B677" s="8"/>
      <c r="C677" s="138"/>
      <c r="D677" s="8"/>
    </row>
    <row r="678" spans="1:4" ht="27.75" customHeight="1" x14ac:dyDescent="0.2">
      <c r="A678" s="7"/>
      <c r="B678" s="8"/>
      <c r="C678" s="138"/>
      <c r="D678" s="8"/>
    </row>
    <row r="679" spans="1:4" ht="27.75" customHeight="1" x14ac:dyDescent="0.2">
      <c r="A679" s="7"/>
      <c r="B679" s="8"/>
      <c r="C679" s="138"/>
      <c r="D679" s="8"/>
    </row>
    <row r="680" spans="1:4" ht="27.75" customHeight="1" x14ac:dyDescent="0.2">
      <c r="A680" s="7"/>
      <c r="B680" s="8"/>
      <c r="C680" s="138"/>
      <c r="D680" s="8"/>
    </row>
    <row r="681" spans="1:4" ht="27.75" customHeight="1" x14ac:dyDescent="0.2">
      <c r="A681" s="7"/>
      <c r="B681" s="8"/>
      <c r="C681" s="138"/>
      <c r="D681" s="8"/>
    </row>
    <row r="682" spans="1:4" ht="27.75" customHeight="1" x14ac:dyDescent="0.2">
      <c r="A682" s="7"/>
      <c r="B682" s="8"/>
      <c r="C682" s="138"/>
      <c r="D682" s="8"/>
    </row>
    <row r="683" spans="1:4" ht="27.75" customHeight="1" x14ac:dyDescent="0.2">
      <c r="A683" s="7"/>
      <c r="B683" s="8"/>
      <c r="C683" s="138"/>
      <c r="D683" s="8"/>
    </row>
    <row r="684" spans="1:4" ht="27.75" customHeight="1" x14ac:dyDescent="0.2">
      <c r="A684" s="7"/>
      <c r="B684" s="8"/>
      <c r="C684" s="138"/>
      <c r="D684" s="8"/>
    </row>
    <row r="685" spans="1:4" ht="27.75" customHeight="1" x14ac:dyDescent="0.2">
      <c r="A685" s="7"/>
      <c r="B685" s="8"/>
      <c r="C685" s="138"/>
      <c r="D685" s="8"/>
    </row>
    <row r="686" spans="1:4" ht="27.75" customHeight="1" x14ac:dyDescent="0.2">
      <c r="A686" s="7"/>
      <c r="B686" s="8"/>
      <c r="C686" s="138"/>
      <c r="D686" s="8"/>
    </row>
    <row r="687" spans="1:4" ht="27.75" customHeight="1" x14ac:dyDescent="0.2">
      <c r="A687" s="7"/>
      <c r="B687" s="8"/>
      <c r="C687" s="138"/>
      <c r="D687" s="8"/>
    </row>
    <row r="688" spans="1:4" ht="27.75" customHeight="1" x14ac:dyDescent="0.2">
      <c r="A688" s="7"/>
      <c r="B688" s="8"/>
      <c r="C688" s="138"/>
      <c r="D688" s="8"/>
    </row>
    <row r="689" spans="1:4" ht="27.75" customHeight="1" x14ac:dyDescent="0.2">
      <c r="A689" s="7"/>
      <c r="B689" s="8"/>
      <c r="C689" s="138"/>
      <c r="D689" s="8"/>
    </row>
    <row r="690" spans="1:4" ht="27.75" customHeight="1" x14ac:dyDescent="0.2">
      <c r="A690" s="7"/>
      <c r="B690" s="8"/>
      <c r="C690" s="138"/>
      <c r="D690" s="8"/>
    </row>
    <row r="691" spans="1:4" ht="27.75" customHeight="1" x14ac:dyDescent="0.2">
      <c r="A691" s="7"/>
      <c r="B691" s="8"/>
      <c r="C691" s="138"/>
      <c r="D691" s="8"/>
    </row>
    <row r="692" spans="1:4" ht="27.75" customHeight="1" x14ac:dyDescent="0.2">
      <c r="A692" s="7"/>
      <c r="B692" s="8"/>
      <c r="C692" s="138"/>
      <c r="D692" s="8"/>
    </row>
    <row r="693" spans="1:4" ht="27.75" customHeight="1" x14ac:dyDescent="0.2">
      <c r="A693" s="7"/>
      <c r="B693" s="8"/>
      <c r="C693" s="138"/>
      <c r="D693" s="8"/>
    </row>
    <row r="694" spans="1:4" ht="27.75" customHeight="1" x14ac:dyDescent="0.2">
      <c r="A694" s="7"/>
      <c r="B694" s="8"/>
      <c r="C694" s="138"/>
      <c r="D694" s="8"/>
    </row>
    <row r="695" spans="1:4" ht="27.75" customHeight="1" x14ac:dyDescent="0.2">
      <c r="A695" s="7"/>
      <c r="B695" s="8"/>
      <c r="C695" s="138"/>
      <c r="D695" s="8"/>
    </row>
    <row r="696" spans="1:4" ht="27.75" customHeight="1" x14ac:dyDescent="0.2">
      <c r="A696" s="7"/>
      <c r="B696" s="8"/>
      <c r="C696" s="138"/>
      <c r="D696" s="8"/>
    </row>
    <row r="697" spans="1:4" ht="27.75" customHeight="1" x14ac:dyDescent="0.2">
      <c r="A697" s="7"/>
      <c r="B697" s="8"/>
      <c r="C697" s="138"/>
      <c r="D697" s="8"/>
    </row>
    <row r="698" spans="1:4" ht="27.75" customHeight="1" x14ac:dyDescent="0.2">
      <c r="A698" s="7"/>
      <c r="B698" s="8"/>
      <c r="C698" s="138"/>
      <c r="D698" s="8"/>
    </row>
    <row r="699" spans="1:4" ht="27.75" customHeight="1" x14ac:dyDescent="0.2">
      <c r="A699" s="7"/>
      <c r="B699" s="8"/>
      <c r="C699" s="138"/>
      <c r="D699" s="8"/>
    </row>
    <row r="700" spans="1:4" ht="27.75" customHeight="1" x14ac:dyDescent="0.2">
      <c r="A700" s="7"/>
      <c r="B700" s="8"/>
      <c r="C700" s="138"/>
      <c r="D700" s="8"/>
    </row>
    <row r="701" spans="1:4" ht="27.75" customHeight="1" x14ac:dyDescent="0.2">
      <c r="A701" s="7"/>
      <c r="B701" s="8"/>
      <c r="C701" s="138"/>
      <c r="D701" s="8"/>
    </row>
    <row r="702" spans="1:4" ht="27.75" customHeight="1" x14ac:dyDescent="0.2">
      <c r="C702" s="6"/>
    </row>
    <row r="703" spans="1:4" ht="27.75" customHeight="1" x14ac:dyDescent="0.2">
      <c r="C703" s="6"/>
    </row>
    <row r="704" spans="1:4" ht="27.75" customHeight="1" x14ac:dyDescent="0.2">
      <c r="C704" s="6"/>
    </row>
    <row r="705" spans="3:3" ht="27.75" customHeight="1" x14ac:dyDescent="0.2">
      <c r="C705" s="6"/>
    </row>
    <row r="706" spans="3:3" ht="27.75" customHeight="1" x14ac:dyDescent="0.2">
      <c r="C706" s="6"/>
    </row>
    <row r="707" spans="3:3" ht="27.75" customHeight="1" x14ac:dyDescent="0.2">
      <c r="C707" s="6"/>
    </row>
    <row r="708" spans="3:3" ht="27.75" customHeight="1" x14ac:dyDescent="0.2">
      <c r="C708" s="6"/>
    </row>
    <row r="709" spans="3:3" ht="27.75" customHeight="1" x14ac:dyDescent="0.2">
      <c r="C709" s="6"/>
    </row>
    <row r="710" spans="3:3" ht="27.75" customHeight="1" x14ac:dyDescent="0.2">
      <c r="C710" s="6"/>
    </row>
    <row r="711" spans="3:3" ht="27.75" customHeight="1" x14ac:dyDescent="0.2">
      <c r="C711" s="6"/>
    </row>
    <row r="712" spans="3:3" ht="27.75" customHeight="1" x14ac:dyDescent="0.2">
      <c r="C712" s="6"/>
    </row>
    <row r="713" spans="3:3" ht="27.75" customHeight="1" x14ac:dyDescent="0.2">
      <c r="C713" s="6"/>
    </row>
    <row r="714" spans="3:3" ht="27.75" customHeight="1" x14ac:dyDescent="0.2">
      <c r="C714" s="6"/>
    </row>
    <row r="715" spans="3:3" ht="27.75" customHeight="1" x14ac:dyDescent="0.2">
      <c r="C715" s="6"/>
    </row>
    <row r="716" spans="3:3" ht="27.75" customHeight="1" x14ac:dyDescent="0.2">
      <c r="C716" s="6"/>
    </row>
    <row r="717" spans="3:3" ht="27.75" customHeight="1" x14ac:dyDescent="0.2">
      <c r="C717" s="6"/>
    </row>
    <row r="718" spans="3:3" ht="27.75" customHeight="1" x14ac:dyDescent="0.2">
      <c r="C718" s="6"/>
    </row>
    <row r="719" spans="3:3" ht="27.75" customHeight="1" x14ac:dyDescent="0.2">
      <c r="C719" s="6"/>
    </row>
    <row r="720" spans="3:3" ht="27.75" customHeight="1" x14ac:dyDescent="0.2">
      <c r="C720" s="6"/>
    </row>
    <row r="721" spans="3:3" ht="27.75" customHeight="1" x14ac:dyDescent="0.2">
      <c r="C721" s="6"/>
    </row>
    <row r="722" spans="3:3" ht="27.75" customHeight="1" x14ac:dyDescent="0.2">
      <c r="C722" s="6"/>
    </row>
    <row r="723" spans="3:3" ht="27.75" customHeight="1" x14ac:dyDescent="0.2">
      <c r="C723" s="6"/>
    </row>
    <row r="724" spans="3:3" ht="27.75" customHeight="1" x14ac:dyDescent="0.2">
      <c r="C724" s="6"/>
    </row>
    <row r="725" spans="3:3" ht="27.75" customHeight="1" x14ac:dyDescent="0.2">
      <c r="C725" s="6"/>
    </row>
    <row r="726" spans="3:3" ht="27.75" customHeight="1" x14ac:dyDescent="0.2">
      <c r="C726" s="6"/>
    </row>
    <row r="727" spans="3:3" ht="27.75" customHeight="1" x14ac:dyDescent="0.2">
      <c r="C727" s="6"/>
    </row>
    <row r="728" spans="3:3" ht="27.75" customHeight="1" x14ac:dyDescent="0.2">
      <c r="C728" s="6"/>
    </row>
    <row r="729" spans="3:3" ht="27.75" customHeight="1" x14ac:dyDescent="0.2">
      <c r="C729" s="6"/>
    </row>
    <row r="730" spans="3:3" ht="27.75" customHeight="1" x14ac:dyDescent="0.2">
      <c r="C730" s="6"/>
    </row>
    <row r="731" spans="3:3" ht="27.75" customHeight="1" x14ac:dyDescent="0.2">
      <c r="C731" s="6"/>
    </row>
    <row r="732" spans="3:3" ht="27.75" customHeight="1" x14ac:dyDescent="0.2">
      <c r="C732" s="6"/>
    </row>
    <row r="733" spans="3:3" ht="27.75" customHeight="1" x14ac:dyDescent="0.2">
      <c r="C733" s="6"/>
    </row>
    <row r="734" spans="3:3" ht="27.75" customHeight="1" x14ac:dyDescent="0.2">
      <c r="C734" s="6"/>
    </row>
    <row r="735" spans="3:3" ht="27.75" customHeight="1" x14ac:dyDescent="0.2">
      <c r="C735" s="6"/>
    </row>
    <row r="736" spans="3:3" ht="27.75" customHeight="1" x14ac:dyDescent="0.2">
      <c r="C736" s="6"/>
    </row>
    <row r="737" spans="3:3" ht="27.75" customHeight="1" x14ac:dyDescent="0.2">
      <c r="C737" s="6"/>
    </row>
    <row r="738" spans="3:3" ht="27.75" customHeight="1" x14ac:dyDescent="0.2">
      <c r="C738" s="6"/>
    </row>
    <row r="739" spans="3:3" ht="27.75" customHeight="1" x14ac:dyDescent="0.2">
      <c r="C739" s="6"/>
    </row>
    <row r="740" spans="3:3" ht="27.75" customHeight="1" x14ac:dyDescent="0.2">
      <c r="C740" s="6"/>
    </row>
    <row r="741" spans="3:3" ht="27.75" customHeight="1" x14ac:dyDescent="0.2">
      <c r="C741" s="6"/>
    </row>
    <row r="742" spans="3:3" ht="27.75" customHeight="1" x14ac:dyDescent="0.2">
      <c r="C742" s="6"/>
    </row>
    <row r="743" spans="3:3" ht="27.75" customHeight="1" x14ac:dyDescent="0.2">
      <c r="C743" s="6"/>
    </row>
    <row r="744" spans="3:3" ht="27.75" customHeight="1" x14ac:dyDescent="0.2">
      <c r="C744" s="6"/>
    </row>
    <row r="745" spans="3:3" ht="27.75" customHeight="1" x14ac:dyDescent="0.2">
      <c r="C745" s="6"/>
    </row>
    <row r="746" spans="3:3" ht="27.75" customHeight="1" x14ac:dyDescent="0.2">
      <c r="C746" s="6"/>
    </row>
    <row r="747" spans="3:3" ht="27.75" customHeight="1" x14ac:dyDescent="0.2">
      <c r="C747" s="6"/>
    </row>
    <row r="748" spans="3:3" ht="27.75" customHeight="1" x14ac:dyDescent="0.2">
      <c r="C748" s="6"/>
    </row>
    <row r="749" spans="3:3" ht="27.75" customHeight="1" x14ac:dyDescent="0.2">
      <c r="C749" s="6"/>
    </row>
    <row r="750" spans="3:3" ht="27.75" customHeight="1" x14ac:dyDescent="0.2">
      <c r="C750" s="6"/>
    </row>
    <row r="751" spans="3:3" ht="27.75" customHeight="1" x14ac:dyDescent="0.2">
      <c r="C751" s="6"/>
    </row>
    <row r="752" spans="3:3" ht="27.75" customHeight="1" x14ac:dyDescent="0.2">
      <c r="C752" s="6"/>
    </row>
    <row r="753" spans="3:3" ht="27.75" customHeight="1" x14ac:dyDescent="0.2">
      <c r="C753" s="6"/>
    </row>
    <row r="754" spans="3:3" ht="27.75" customHeight="1" x14ac:dyDescent="0.2">
      <c r="C754" s="6"/>
    </row>
    <row r="755" spans="3:3" ht="27.75" customHeight="1" x14ac:dyDescent="0.2">
      <c r="C755" s="6"/>
    </row>
    <row r="756" spans="3:3" ht="27.75" customHeight="1" x14ac:dyDescent="0.2">
      <c r="C756" s="6"/>
    </row>
    <row r="757" spans="3:3" ht="27.75" customHeight="1" x14ac:dyDescent="0.2">
      <c r="C757" s="6"/>
    </row>
    <row r="758" spans="3:3" ht="27.75" customHeight="1" x14ac:dyDescent="0.2">
      <c r="C758" s="6"/>
    </row>
    <row r="759" spans="3:3" ht="27.75" customHeight="1" x14ac:dyDescent="0.2">
      <c r="C759" s="6"/>
    </row>
    <row r="760" spans="3:3" ht="27.75" customHeight="1" x14ac:dyDescent="0.2">
      <c r="C760" s="6"/>
    </row>
    <row r="761" spans="3:3" ht="27.75" customHeight="1" x14ac:dyDescent="0.2">
      <c r="C761" s="6"/>
    </row>
    <row r="762" spans="3:3" ht="27.75" customHeight="1" x14ac:dyDescent="0.2">
      <c r="C762" s="6"/>
    </row>
    <row r="763" spans="3:3" ht="27.75" customHeight="1" x14ac:dyDescent="0.2">
      <c r="C763" s="6"/>
    </row>
    <row r="764" spans="3:3" ht="27.75" customHeight="1" x14ac:dyDescent="0.2">
      <c r="C764" s="6"/>
    </row>
    <row r="765" spans="3:3" ht="27.75" customHeight="1" x14ac:dyDescent="0.2">
      <c r="C765" s="6"/>
    </row>
    <row r="766" spans="3:3" ht="27.75" customHeight="1" x14ac:dyDescent="0.2">
      <c r="C766" s="6"/>
    </row>
    <row r="767" spans="3:3" ht="27.75" customHeight="1" x14ac:dyDescent="0.2">
      <c r="C767" s="6"/>
    </row>
    <row r="768" spans="3:3" ht="27.75" customHeight="1" x14ac:dyDescent="0.2">
      <c r="C768" s="6"/>
    </row>
    <row r="769" spans="3:3" ht="27.75" customHeight="1" x14ac:dyDescent="0.2">
      <c r="C769" s="6"/>
    </row>
    <row r="770" spans="3:3" ht="27.75" customHeight="1" x14ac:dyDescent="0.2">
      <c r="C770" s="6"/>
    </row>
    <row r="771" spans="3:3" ht="27.75" customHeight="1" x14ac:dyDescent="0.2">
      <c r="C771" s="6"/>
    </row>
    <row r="772" spans="3:3" ht="27.75" customHeight="1" x14ac:dyDescent="0.2">
      <c r="C772" s="6"/>
    </row>
    <row r="773" spans="3:3" ht="27.75" customHeight="1" x14ac:dyDescent="0.2">
      <c r="C773" s="6"/>
    </row>
    <row r="774" spans="3:3" ht="27.75" customHeight="1" x14ac:dyDescent="0.2">
      <c r="C774" s="6"/>
    </row>
    <row r="775" spans="3:3" ht="27.75" customHeight="1" x14ac:dyDescent="0.2">
      <c r="C775" s="6"/>
    </row>
    <row r="776" spans="3:3" ht="27.75" customHeight="1" x14ac:dyDescent="0.2">
      <c r="C776" s="6"/>
    </row>
    <row r="777" spans="3:3" ht="27.75" customHeight="1" x14ac:dyDescent="0.2">
      <c r="C777" s="6"/>
    </row>
    <row r="778" spans="3:3" ht="27.75" customHeight="1" x14ac:dyDescent="0.2">
      <c r="C778" s="6"/>
    </row>
    <row r="779" spans="3:3" ht="27.75" customHeight="1" x14ac:dyDescent="0.2">
      <c r="C779" s="6"/>
    </row>
    <row r="780" spans="3:3" ht="27.75" customHeight="1" x14ac:dyDescent="0.2">
      <c r="C780" s="6"/>
    </row>
    <row r="781" spans="3:3" ht="27.75" customHeight="1" x14ac:dyDescent="0.2">
      <c r="C781" s="6"/>
    </row>
    <row r="782" spans="3:3" ht="27.75" customHeight="1" x14ac:dyDescent="0.2">
      <c r="C782" s="6"/>
    </row>
    <row r="783" spans="3:3" ht="27.75" customHeight="1" x14ac:dyDescent="0.2">
      <c r="C783" s="6"/>
    </row>
    <row r="784" spans="3:3" ht="27.75" customHeight="1" x14ac:dyDescent="0.2">
      <c r="C784" s="6"/>
    </row>
    <row r="785" spans="3:3" ht="27.75" customHeight="1" x14ac:dyDescent="0.2">
      <c r="C785" s="6"/>
    </row>
    <row r="786" spans="3:3" ht="27.75" customHeight="1" x14ac:dyDescent="0.2">
      <c r="C786" s="6"/>
    </row>
    <row r="787" spans="3:3" ht="27.75" customHeight="1" x14ac:dyDescent="0.2">
      <c r="C787" s="6"/>
    </row>
    <row r="788" spans="3:3" ht="27.75" customHeight="1" x14ac:dyDescent="0.2">
      <c r="C788" s="6"/>
    </row>
    <row r="789" spans="3:3" ht="27.75" customHeight="1" x14ac:dyDescent="0.2">
      <c r="C789" s="6"/>
    </row>
    <row r="790" spans="3:3" ht="27.75" customHeight="1" x14ac:dyDescent="0.2">
      <c r="C790" s="6"/>
    </row>
    <row r="791" spans="3:3" ht="27.75" customHeight="1" x14ac:dyDescent="0.2">
      <c r="C791" s="6"/>
    </row>
    <row r="792" spans="3:3" ht="27.75" customHeight="1" x14ac:dyDescent="0.2">
      <c r="C792" s="6"/>
    </row>
    <row r="793" spans="3:3" ht="27.75" customHeight="1" x14ac:dyDescent="0.2">
      <c r="C793" s="6"/>
    </row>
    <row r="794" spans="3:3" ht="27.75" customHeight="1" x14ac:dyDescent="0.2">
      <c r="C794" s="6"/>
    </row>
    <row r="795" spans="3:3" ht="27.75" customHeight="1" x14ac:dyDescent="0.2">
      <c r="C795" s="6"/>
    </row>
    <row r="796" spans="3:3" ht="27.75" customHeight="1" x14ac:dyDescent="0.2">
      <c r="C796" s="6"/>
    </row>
    <row r="797" spans="3:3" ht="27.75" customHeight="1" x14ac:dyDescent="0.2">
      <c r="C797" s="6"/>
    </row>
    <row r="798" spans="3:3" ht="27.75" customHeight="1" x14ac:dyDescent="0.2">
      <c r="C798" s="6"/>
    </row>
    <row r="799" spans="3:3" ht="27.75" customHeight="1" x14ac:dyDescent="0.2">
      <c r="C799" s="6"/>
    </row>
    <row r="800" spans="3:3" ht="27.75" customHeight="1" x14ac:dyDescent="0.2">
      <c r="C800" s="6"/>
    </row>
    <row r="801" spans="3:3" ht="27.75" customHeight="1" x14ac:dyDescent="0.2">
      <c r="C801" s="6"/>
    </row>
    <row r="802" spans="3:3" ht="27.75" customHeight="1" x14ac:dyDescent="0.2">
      <c r="C802" s="6"/>
    </row>
    <row r="803" spans="3:3" ht="27.75" customHeight="1" x14ac:dyDescent="0.2">
      <c r="C803" s="6"/>
    </row>
    <row r="804" spans="3:3" ht="27.75" customHeight="1" x14ac:dyDescent="0.2">
      <c r="C804" s="6"/>
    </row>
    <row r="805" spans="3:3" ht="27.75" customHeight="1" x14ac:dyDescent="0.2">
      <c r="C805" s="6"/>
    </row>
    <row r="806" spans="3:3" ht="27.75" customHeight="1" x14ac:dyDescent="0.2">
      <c r="C806" s="6"/>
    </row>
    <row r="807" spans="3:3" ht="27.75" customHeight="1" x14ac:dyDescent="0.2">
      <c r="C807" s="6"/>
    </row>
    <row r="808" spans="3:3" ht="27.75" customHeight="1" x14ac:dyDescent="0.2">
      <c r="C808" s="6"/>
    </row>
    <row r="809" spans="3:3" ht="27.75" customHeight="1" x14ac:dyDescent="0.2">
      <c r="C809" s="6"/>
    </row>
    <row r="810" spans="3:3" ht="27.75" customHeight="1" x14ac:dyDescent="0.2">
      <c r="C810" s="6"/>
    </row>
    <row r="811" spans="3:3" ht="27.75" customHeight="1" x14ac:dyDescent="0.2">
      <c r="C811" s="6"/>
    </row>
    <row r="812" spans="3:3" ht="27.75" customHeight="1" x14ac:dyDescent="0.2">
      <c r="C812" s="6"/>
    </row>
    <row r="813" spans="3:3" ht="27.75" customHeight="1" x14ac:dyDescent="0.2">
      <c r="C813" s="6"/>
    </row>
    <row r="814" spans="3:3" ht="27.75" customHeight="1" x14ac:dyDescent="0.2">
      <c r="C814" s="6"/>
    </row>
    <row r="815" spans="3:3" ht="27.75" customHeight="1" x14ac:dyDescent="0.2">
      <c r="C815" s="6"/>
    </row>
    <row r="816" spans="3:3" ht="27.75" customHeight="1" x14ac:dyDescent="0.2">
      <c r="C816" s="6"/>
    </row>
    <row r="817" spans="3:3" ht="27.75" customHeight="1" x14ac:dyDescent="0.2">
      <c r="C817" s="6"/>
    </row>
    <row r="818" spans="3:3" ht="27.75" customHeight="1" x14ac:dyDescent="0.2">
      <c r="C818" s="6"/>
    </row>
    <row r="819" spans="3:3" ht="27.75" customHeight="1" x14ac:dyDescent="0.2">
      <c r="C819" s="6"/>
    </row>
    <row r="820" spans="3:3" ht="27.75" customHeight="1" x14ac:dyDescent="0.2">
      <c r="C820" s="6"/>
    </row>
    <row r="821" spans="3:3" ht="27.75" customHeight="1" x14ac:dyDescent="0.2">
      <c r="C821" s="6"/>
    </row>
    <row r="822" spans="3:3" ht="27.75" customHeight="1" x14ac:dyDescent="0.2">
      <c r="C822" s="6"/>
    </row>
    <row r="823" spans="3:3" ht="27.75" customHeight="1" x14ac:dyDescent="0.2">
      <c r="C823" s="6"/>
    </row>
    <row r="824" spans="3:3" ht="27.75" customHeight="1" x14ac:dyDescent="0.2">
      <c r="C824" s="6"/>
    </row>
    <row r="825" spans="3:3" ht="27.75" customHeight="1" x14ac:dyDescent="0.2">
      <c r="C825" s="6"/>
    </row>
    <row r="826" spans="3:3" ht="27.75" customHeight="1" x14ac:dyDescent="0.2">
      <c r="C826" s="6"/>
    </row>
    <row r="827" spans="3:3" ht="27.75" customHeight="1" x14ac:dyDescent="0.2">
      <c r="C827" s="6"/>
    </row>
    <row r="828" spans="3:3" ht="27.75" customHeight="1" x14ac:dyDescent="0.2">
      <c r="C828" s="6"/>
    </row>
    <row r="829" spans="3:3" ht="27.75" customHeight="1" x14ac:dyDescent="0.2">
      <c r="C829" s="6"/>
    </row>
    <row r="830" spans="3:3" ht="27.75" customHeight="1" x14ac:dyDescent="0.2">
      <c r="C830" s="6"/>
    </row>
    <row r="831" spans="3:3" ht="27.75" customHeight="1" x14ac:dyDescent="0.2">
      <c r="C831" s="6"/>
    </row>
    <row r="832" spans="3:3" ht="27.75" customHeight="1" x14ac:dyDescent="0.2">
      <c r="C832" s="6"/>
    </row>
    <row r="833" spans="3:3" ht="27.75" customHeight="1" x14ac:dyDescent="0.2">
      <c r="C833" s="6"/>
    </row>
    <row r="834" spans="3:3" ht="27.75" customHeight="1" x14ac:dyDescent="0.2">
      <c r="C834" s="6"/>
    </row>
    <row r="835" spans="3:3" ht="27.75" customHeight="1" x14ac:dyDescent="0.2">
      <c r="C835" s="6"/>
    </row>
    <row r="836" spans="3:3" ht="27.75" customHeight="1" x14ac:dyDescent="0.2">
      <c r="C836" s="6"/>
    </row>
    <row r="837" spans="3:3" ht="27.75" customHeight="1" x14ac:dyDescent="0.2">
      <c r="C837" s="6"/>
    </row>
    <row r="838" spans="3:3" ht="27.75" customHeight="1" x14ac:dyDescent="0.2">
      <c r="C838" s="6"/>
    </row>
    <row r="839" spans="3:3" ht="27.75" customHeight="1" x14ac:dyDescent="0.2">
      <c r="C839" s="6"/>
    </row>
    <row r="840" spans="3:3" ht="27.75" customHeight="1" x14ac:dyDescent="0.2">
      <c r="C840" s="6"/>
    </row>
    <row r="841" spans="3:3" ht="27.75" customHeight="1" x14ac:dyDescent="0.2">
      <c r="C841" s="6"/>
    </row>
    <row r="842" spans="3:3" ht="27.75" customHeight="1" x14ac:dyDescent="0.2">
      <c r="C842" s="6"/>
    </row>
    <row r="843" spans="3:3" ht="27.75" customHeight="1" x14ac:dyDescent="0.2">
      <c r="C843" s="6"/>
    </row>
    <row r="844" spans="3:3" ht="27.75" customHeight="1" x14ac:dyDescent="0.2">
      <c r="C844" s="6"/>
    </row>
    <row r="845" spans="3:3" ht="27.75" customHeight="1" x14ac:dyDescent="0.2">
      <c r="C845" s="6"/>
    </row>
    <row r="846" spans="3:3" ht="27.75" customHeight="1" x14ac:dyDescent="0.2">
      <c r="C846" s="6"/>
    </row>
    <row r="847" spans="3:3" ht="27.75" customHeight="1" x14ac:dyDescent="0.2">
      <c r="C847" s="6"/>
    </row>
    <row r="848" spans="3:3" ht="27.75" customHeight="1" x14ac:dyDescent="0.2">
      <c r="C848" s="6"/>
    </row>
    <row r="849" spans="3:3" ht="27.75" customHeight="1" x14ac:dyDescent="0.2">
      <c r="C849" s="6"/>
    </row>
    <row r="850" spans="3:3" ht="27.75" customHeight="1" x14ac:dyDescent="0.2">
      <c r="C850" s="6"/>
    </row>
    <row r="851" spans="3:3" ht="27.75" customHeight="1" x14ac:dyDescent="0.2">
      <c r="C851" s="6"/>
    </row>
    <row r="852" spans="3:3" ht="27.75" customHeight="1" x14ac:dyDescent="0.2">
      <c r="C852" s="6"/>
    </row>
    <row r="853" spans="3:3" ht="27.75" customHeight="1" x14ac:dyDescent="0.2">
      <c r="C853" s="6"/>
    </row>
    <row r="854" spans="3:3" ht="27.75" customHeight="1" x14ac:dyDescent="0.2">
      <c r="C854" s="6"/>
    </row>
    <row r="855" spans="3:3" ht="27.75" customHeight="1" x14ac:dyDescent="0.2">
      <c r="C855" s="6"/>
    </row>
    <row r="856" spans="3:3" ht="27.75" customHeight="1" x14ac:dyDescent="0.2">
      <c r="C856" s="6"/>
    </row>
    <row r="857" spans="3:3" ht="27.75" customHeight="1" x14ac:dyDescent="0.2">
      <c r="C857" s="6"/>
    </row>
    <row r="858" spans="3:3" ht="27.75" customHeight="1" x14ac:dyDescent="0.2">
      <c r="C858" s="6"/>
    </row>
    <row r="859" spans="3:3" ht="27.75" customHeight="1" x14ac:dyDescent="0.2">
      <c r="C859" s="6"/>
    </row>
    <row r="860" spans="3:3" ht="27.75" customHeight="1" x14ac:dyDescent="0.2">
      <c r="C860" s="6"/>
    </row>
    <row r="861" spans="3:3" ht="27.75" customHeight="1" x14ac:dyDescent="0.2">
      <c r="C861" s="6"/>
    </row>
    <row r="862" spans="3:3" ht="27.75" customHeight="1" x14ac:dyDescent="0.2">
      <c r="C862" s="6"/>
    </row>
    <row r="863" spans="3:3" ht="27.75" customHeight="1" x14ac:dyDescent="0.2">
      <c r="C863" s="6"/>
    </row>
    <row r="864" spans="3:3" ht="27.75" customHeight="1" x14ac:dyDescent="0.2">
      <c r="C864" s="6"/>
    </row>
    <row r="865" spans="3:3" ht="27.75" customHeight="1" x14ac:dyDescent="0.2">
      <c r="C865" s="6"/>
    </row>
    <row r="866" spans="3:3" ht="27.75" customHeight="1" x14ac:dyDescent="0.2">
      <c r="C866" s="6"/>
    </row>
    <row r="867" spans="3:3" ht="27.75" customHeight="1" x14ac:dyDescent="0.2">
      <c r="C867" s="6"/>
    </row>
    <row r="868" spans="3:3" ht="27.75" customHeight="1" x14ac:dyDescent="0.2">
      <c r="C868" s="6"/>
    </row>
    <row r="869" spans="3:3" ht="27.75" customHeight="1" x14ac:dyDescent="0.2">
      <c r="C869" s="6"/>
    </row>
    <row r="870" spans="3:3" ht="27.75" customHeight="1" x14ac:dyDescent="0.2">
      <c r="C870" s="6"/>
    </row>
    <row r="871" spans="3:3" ht="27.75" customHeight="1" x14ac:dyDescent="0.2">
      <c r="C871" s="6"/>
    </row>
    <row r="872" spans="3:3" ht="27.75" customHeight="1" x14ac:dyDescent="0.2">
      <c r="C872" s="6"/>
    </row>
    <row r="873" spans="3:3" ht="27.75" customHeight="1" x14ac:dyDescent="0.2">
      <c r="C873" s="6"/>
    </row>
    <row r="874" spans="3:3" ht="27.75" customHeight="1" x14ac:dyDescent="0.2">
      <c r="C874" s="6"/>
    </row>
    <row r="875" spans="3:3" ht="27.75" customHeight="1" x14ac:dyDescent="0.2">
      <c r="C875" s="6"/>
    </row>
    <row r="876" spans="3:3" ht="27.75" customHeight="1" x14ac:dyDescent="0.2">
      <c r="C876" s="6"/>
    </row>
    <row r="877" spans="3:3" ht="27.75" customHeight="1" x14ac:dyDescent="0.2">
      <c r="C877" s="6"/>
    </row>
    <row r="878" spans="3:3" ht="27.75" customHeight="1" x14ac:dyDescent="0.2">
      <c r="C878" s="6"/>
    </row>
    <row r="879" spans="3:3" ht="27.75" customHeight="1" x14ac:dyDescent="0.2">
      <c r="C879" s="6"/>
    </row>
    <row r="880" spans="3:3" ht="27.75" customHeight="1" x14ac:dyDescent="0.2">
      <c r="C880" s="6"/>
    </row>
    <row r="881" spans="3:3" ht="27.75" customHeight="1" x14ac:dyDescent="0.2">
      <c r="C881" s="6"/>
    </row>
    <row r="882" spans="3:3" ht="27.75" customHeight="1" x14ac:dyDescent="0.2">
      <c r="C882" s="6"/>
    </row>
    <row r="883" spans="3:3" ht="27.75" customHeight="1" x14ac:dyDescent="0.2">
      <c r="C883" s="6"/>
    </row>
    <row r="884" spans="3:3" ht="27.75" customHeight="1" x14ac:dyDescent="0.2">
      <c r="C884" s="6"/>
    </row>
    <row r="885" spans="3:3" ht="27.75" customHeight="1" x14ac:dyDescent="0.2">
      <c r="C885" s="6"/>
    </row>
    <row r="886" spans="3:3" ht="27.75" customHeight="1" x14ac:dyDescent="0.2">
      <c r="C886" s="6"/>
    </row>
    <row r="887" spans="3:3" ht="27.75" customHeight="1" x14ac:dyDescent="0.2">
      <c r="C887" s="6"/>
    </row>
    <row r="888" spans="3:3" ht="27.75" customHeight="1" x14ac:dyDescent="0.2">
      <c r="C888" s="6"/>
    </row>
    <row r="889" spans="3:3" ht="27.75" customHeight="1" x14ac:dyDescent="0.2">
      <c r="C889" s="6"/>
    </row>
    <row r="890" spans="3:3" ht="27.75" customHeight="1" x14ac:dyDescent="0.2">
      <c r="C890" s="6"/>
    </row>
    <row r="891" spans="3:3" ht="27.75" customHeight="1" x14ac:dyDescent="0.2">
      <c r="C891" s="6"/>
    </row>
    <row r="892" spans="3:3" ht="27.75" customHeight="1" x14ac:dyDescent="0.2">
      <c r="C892" s="6"/>
    </row>
    <row r="893" spans="3:3" ht="27.75" customHeight="1" x14ac:dyDescent="0.2">
      <c r="C893" s="6"/>
    </row>
    <row r="894" spans="3:3" ht="27.75" customHeight="1" x14ac:dyDescent="0.2">
      <c r="C894" s="6"/>
    </row>
    <row r="895" spans="3:3" ht="27.75" customHeight="1" x14ac:dyDescent="0.2">
      <c r="C895" s="6"/>
    </row>
    <row r="896" spans="3:3" ht="27.75" customHeight="1" x14ac:dyDescent="0.2">
      <c r="C896" s="6"/>
    </row>
    <row r="897" spans="3:3" ht="27.75" customHeight="1" x14ac:dyDescent="0.2">
      <c r="C897" s="6"/>
    </row>
    <row r="898" spans="3:3" ht="27.75" customHeight="1" x14ac:dyDescent="0.2">
      <c r="C898" s="6"/>
    </row>
    <row r="899" spans="3:3" ht="27.75" customHeight="1" x14ac:dyDescent="0.2">
      <c r="C899" s="6"/>
    </row>
    <row r="900" spans="3:3" ht="27.75" customHeight="1" x14ac:dyDescent="0.2">
      <c r="C900" s="6"/>
    </row>
    <row r="901" spans="3:3" ht="27.75" customHeight="1" x14ac:dyDescent="0.2">
      <c r="C901" s="6"/>
    </row>
    <row r="902" spans="3:3" ht="27.75" customHeight="1" x14ac:dyDescent="0.2">
      <c r="C902" s="6"/>
    </row>
    <row r="903" spans="3:3" ht="27.75" customHeight="1" x14ac:dyDescent="0.2">
      <c r="C903" s="6"/>
    </row>
    <row r="904" spans="3:3" ht="27.75" customHeight="1" x14ac:dyDescent="0.2">
      <c r="C904" s="6"/>
    </row>
    <row r="905" spans="3:3" ht="27.75" customHeight="1" x14ac:dyDescent="0.2">
      <c r="C905" s="6"/>
    </row>
    <row r="906" spans="3:3" ht="27.75" customHeight="1" x14ac:dyDescent="0.2">
      <c r="C906" s="6"/>
    </row>
    <row r="907" spans="3:3" ht="27.75" customHeight="1" x14ac:dyDescent="0.2">
      <c r="C907" s="6"/>
    </row>
    <row r="908" spans="3:3" ht="27.75" customHeight="1" x14ac:dyDescent="0.2">
      <c r="C908" s="6"/>
    </row>
    <row r="909" spans="3:3" ht="27.75" customHeight="1" x14ac:dyDescent="0.2">
      <c r="C909" s="6"/>
    </row>
    <row r="910" spans="3:3" ht="27.75" customHeight="1" x14ac:dyDescent="0.2">
      <c r="C910" s="6"/>
    </row>
    <row r="911" spans="3:3" ht="27.75" customHeight="1" x14ac:dyDescent="0.2">
      <c r="C911" s="6"/>
    </row>
    <row r="912" spans="3:3" ht="27.75" customHeight="1" x14ac:dyDescent="0.2">
      <c r="C912" s="6"/>
    </row>
    <row r="913" spans="3:3" ht="27.75" customHeight="1" x14ac:dyDescent="0.2">
      <c r="C913" s="6"/>
    </row>
    <row r="914" spans="3:3" ht="27.75" customHeight="1" x14ac:dyDescent="0.2">
      <c r="C914" s="6"/>
    </row>
    <row r="915" spans="3:3" ht="27.75" customHeight="1" x14ac:dyDescent="0.2">
      <c r="C915" s="6"/>
    </row>
    <row r="916" spans="3:3" ht="27.75" customHeight="1" x14ac:dyDescent="0.2">
      <c r="C916" s="6"/>
    </row>
    <row r="917" spans="3:3" ht="27.75" customHeight="1" x14ac:dyDescent="0.2">
      <c r="C917" s="6"/>
    </row>
    <row r="918" spans="3:3" ht="27.75" customHeight="1" x14ac:dyDescent="0.2">
      <c r="C918" s="6"/>
    </row>
    <row r="919" spans="3:3" ht="27.75" customHeight="1" x14ac:dyDescent="0.2">
      <c r="C919" s="6"/>
    </row>
    <row r="920" spans="3:3" ht="27.75" customHeight="1" x14ac:dyDescent="0.2">
      <c r="C920" s="6"/>
    </row>
    <row r="921" spans="3:3" ht="27.75" customHeight="1" x14ac:dyDescent="0.2">
      <c r="C921" s="6"/>
    </row>
    <row r="922" spans="3:3" ht="27.75" customHeight="1" x14ac:dyDescent="0.2">
      <c r="C922" s="6"/>
    </row>
    <row r="923" spans="3:3" ht="27.75" customHeight="1" x14ac:dyDescent="0.2">
      <c r="C923" s="6"/>
    </row>
    <row r="924" spans="3:3" ht="27.75" customHeight="1" x14ac:dyDescent="0.2">
      <c r="C924" s="6"/>
    </row>
    <row r="925" spans="3:3" ht="27.75" customHeight="1" x14ac:dyDescent="0.2">
      <c r="C925" s="6"/>
    </row>
    <row r="926" spans="3:3" ht="27.75" customHeight="1" x14ac:dyDescent="0.2">
      <c r="C926" s="6"/>
    </row>
    <row r="927" spans="3:3" ht="27.75" customHeight="1" x14ac:dyDescent="0.2">
      <c r="C927" s="6"/>
    </row>
    <row r="928" spans="3:3" ht="27.75" customHeight="1" x14ac:dyDescent="0.2">
      <c r="C928" s="6"/>
    </row>
    <row r="929" spans="3:3" ht="27.75" customHeight="1" x14ac:dyDescent="0.2">
      <c r="C929" s="6"/>
    </row>
    <row r="930" spans="3:3" ht="27.75" customHeight="1" x14ac:dyDescent="0.2">
      <c r="C930" s="6"/>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5"/>
  <sheetViews>
    <sheetView zoomScaleNormal="100" zoomScaleSheetLayoutView="100" workbookViewId="0">
      <selection activeCell="C109" sqref="C109"/>
    </sheetView>
  </sheetViews>
  <sheetFormatPr defaultColWidth="11.5703125" defaultRowHeight="12.75" x14ac:dyDescent="0.2"/>
  <cols>
    <col min="1" max="1" width="13.85546875" style="221" customWidth="1"/>
    <col min="2" max="2" width="11.5703125" style="221" customWidth="1"/>
    <col min="3" max="3" width="37.42578125" style="221" bestFit="1" customWidth="1"/>
    <col min="4" max="4" width="40.5703125" style="222" bestFit="1" customWidth="1"/>
    <col min="5" max="6" width="4.7109375" style="221" customWidth="1"/>
    <col min="7" max="7" width="29.140625" style="221" bestFit="1" customWidth="1"/>
    <col min="8" max="8" width="11.5703125" style="221"/>
    <col min="9" max="9" width="60.28515625" style="221" customWidth="1"/>
    <col min="10" max="16384" width="11.5703125" style="221"/>
  </cols>
  <sheetData>
    <row r="1" spans="1:4" ht="26.25" customHeight="1" x14ac:dyDescent="0.2">
      <c r="A1" s="317" t="s">
        <v>87</v>
      </c>
      <c r="B1" s="317"/>
      <c r="D1" s="221"/>
    </row>
    <row r="2" spans="1:4" ht="12.75" customHeight="1" x14ac:dyDescent="0.2">
      <c r="A2" s="240"/>
      <c r="B2" s="240"/>
      <c r="D2" s="221"/>
    </row>
    <row r="3" spans="1:4" ht="12.75" customHeight="1" x14ac:dyDescent="0.2">
      <c r="A3" s="240"/>
      <c r="B3" s="240"/>
      <c r="D3" s="221"/>
    </row>
    <row r="4" spans="1:4" ht="12.75" customHeight="1" x14ac:dyDescent="0.2">
      <c r="A4" s="240"/>
      <c r="B4" s="240"/>
      <c r="D4" s="221"/>
    </row>
    <row r="5" spans="1:4" ht="12.75" customHeight="1" x14ac:dyDescent="0.2">
      <c r="A5" s="240"/>
      <c r="B5" s="240"/>
      <c r="D5" s="221"/>
    </row>
    <row r="6" spans="1:4" ht="12.75" customHeight="1" x14ac:dyDescent="0.2">
      <c r="A6" s="240"/>
      <c r="B6" s="240"/>
      <c r="D6" s="221"/>
    </row>
    <row r="7" spans="1:4" ht="12.75" customHeight="1" x14ac:dyDescent="0.2">
      <c r="A7" s="240"/>
      <c r="B7" s="240"/>
      <c r="D7" s="221"/>
    </row>
    <row r="8" spans="1:4" ht="12.75" customHeight="1" x14ac:dyDescent="0.2">
      <c r="A8" s="240"/>
      <c r="B8" s="240"/>
      <c r="D8" s="221"/>
    </row>
    <row r="9" spans="1:4" ht="12.75" customHeight="1" x14ac:dyDescent="0.2">
      <c r="A9" s="240"/>
      <c r="B9" s="240"/>
      <c r="D9" s="221"/>
    </row>
    <row r="10" spans="1:4" ht="12.75" customHeight="1" x14ac:dyDescent="0.2">
      <c r="A10" s="240"/>
      <c r="B10" s="240"/>
      <c r="D10" s="221"/>
    </row>
    <row r="11" spans="1:4" ht="12.75" customHeight="1" x14ac:dyDescent="0.2">
      <c r="A11" s="240"/>
      <c r="B11" s="240"/>
      <c r="D11" s="221"/>
    </row>
    <row r="12" spans="1:4" ht="12.75" customHeight="1" x14ac:dyDescent="0.2">
      <c r="A12" s="240"/>
      <c r="B12" s="240"/>
      <c r="D12" s="221"/>
    </row>
    <row r="13" spans="1:4" ht="12.75" customHeight="1" x14ac:dyDescent="0.2">
      <c r="A13" s="240"/>
      <c r="B13" s="240"/>
      <c r="D13" s="221"/>
    </row>
    <row r="14" spans="1:4" ht="12.75" customHeight="1" x14ac:dyDescent="0.2">
      <c r="A14" s="240"/>
      <c r="B14" s="240"/>
      <c r="D14" s="221"/>
    </row>
    <row r="15" spans="1:4" ht="12.75" customHeight="1" x14ac:dyDescent="0.2">
      <c r="A15" s="240"/>
      <c r="B15" s="240"/>
      <c r="D15" s="221"/>
    </row>
    <row r="16" spans="1:4" ht="12.75" customHeight="1" x14ac:dyDescent="0.2">
      <c r="A16" s="240"/>
      <c r="B16" s="240"/>
      <c r="D16" s="221"/>
    </row>
    <row r="17" spans="1:9" ht="12.75" customHeight="1" x14ac:dyDescent="0.2">
      <c r="A17" s="240"/>
      <c r="B17" s="240"/>
    </row>
    <row r="18" spans="1:9" ht="12.75" customHeight="1" x14ac:dyDescent="0.2">
      <c r="A18" s="240"/>
      <c r="B18" s="240"/>
    </row>
    <row r="19" spans="1:9" ht="12.75" customHeight="1" x14ac:dyDescent="0.2">
      <c r="A19" s="240"/>
      <c r="B19" s="240"/>
    </row>
    <row r="20" spans="1:9" ht="12.75" customHeight="1" x14ac:dyDescent="0.2">
      <c r="A20" s="240"/>
      <c r="B20" s="240"/>
    </row>
    <row r="21" spans="1:9" ht="12.75" customHeight="1" x14ac:dyDescent="0.2">
      <c r="A21" s="240"/>
      <c r="B21" s="240"/>
    </row>
    <row r="22" spans="1:9" ht="12.75" customHeight="1" x14ac:dyDescent="0.2">
      <c r="A22" s="240"/>
      <c r="B22" s="240"/>
    </row>
    <row r="23" spans="1:9" ht="12.75" customHeight="1" x14ac:dyDescent="0.2">
      <c r="A23" s="240"/>
      <c r="B23" s="240"/>
    </row>
    <row r="24" spans="1:9" ht="12.75" customHeight="1" x14ac:dyDescent="0.2">
      <c r="A24" s="240"/>
      <c r="B24" s="240"/>
    </row>
    <row r="25" spans="1:9" ht="12.75" customHeight="1" x14ac:dyDescent="0.2">
      <c r="A25" s="240"/>
      <c r="B25" s="240"/>
    </row>
    <row r="26" spans="1:9" ht="12.75" customHeight="1" x14ac:dyDescent="0.2">
      <c r="A26" s="240"/>
      <c r="B26" s="240"/>
    </row>
    <row r="27" spans="1:9" ht="12.75" customHeight="1" x14ac:dyDescent="0.2">
      <c r="A27" s="240"/>
      <c r="B27" s="240"/>
    </row>
    <row r="28" spans="1:9" s="220" customFormat="1" ht="51" x14ac:dyDescent="0.2">
      <c r="A28" s="214" t="s">
        <v>236</v>
      </c>
      <c r="B28" s="214" t="s">
        <v>237</v>
      </c>
      <c r="C28" s="214" t="s">
        <v>238</v>
      </c>
      <c r="D28" s="214" t="s">
        <v>239</v>
      </c>
      <c r="E28" s="223"/>
      <c r="F28" s="223"/>
      <c r="G28" s="214" t="s">
        <v>459</v>
      </c>
      <c r="H28" s="214" t="s">
        <v>460</v>
      </c>
      <c r="I28" s="214" t="s">
        <v>461</v>
      </c>
    </row>
    <row r="29" spans="1:9" x14ac:dyDescent="0.2">
      <c r="A29" s="226">
        <v>3</v>
      </c>
      <c r="B29" s="227">
        <v>166</v>
      </c>
      <c r="C29" s="228" t="s">
        <v>240</v>
      </c>
      <c r="D29" s="229" t="s">
        <v>241</v>
      </c>
      <c r="H29" s="224">
        <v>40057</v>
      </c>
      <c r="I29" s="225" t="s">
        <v>462</v>
      </c>
    </row>
    <row r="30" spans="1:9" x14ac:dyDescent="0.2">
      <c r="A30" s="226">
        <v>4</v>
      </c>
      <c r="B30" s="227">
        <v>168</v>
      </c>
      <c r="C30" s="228" t="s">
        <v>240</v>
      </c>
      <c r="D30" s="229" t="s">
        <v>241</v>
      </c>
      <c r="G30" s="225" t="s">
        <v>463</v>
      </c>
      <c r="H30" s="224">
        <v>40275</v>
      </c>
      <c r="I30" s="241" t="s">
        <v>467</v>
      </c>
    </row>
    <row r="31" spans="1:9" x14ac:dyDescent="0.2">
      <c r="A31" s="226">
        <v>5</v>
      </c>
      <c r="B31" s="227">
        <v>100</v>
      </c>
      <c r="C31" s="228" t="s">
        <v>242</v>
      </c>
      <c r="D31" s="229" t="s">
        <v>241</v>
      </c>
      <c r="G31" s="242" t="s">
        <v>470</v>
      </c>
      <c r="H31" s="224">
        <v>40347</v>
      </c>
      <c r="I31" s="221" t="s">
        <v>464</v>
      </c>
    </row>
    <row r="32" spans="1:9" x14ac:dyDescent="0.2">
      <c r="A32" s="226">
        <v>6</v>
      </c>
      <c r="B32" s="227">
        <v>257</v>
      </c>
      <c r="C32" s="228" t="s">
        <v>243</v>
      </c>
      <c r="D32" s="229" t="s">
        <v>241</v>
      </c>
      <c r="G32" s="241" t="s">
        <v>471</v>
      </c>
      <c r="H32" s="224">
        <v>41166</v>
      </c>
      <c r="I32" s="241" t="s">
        <v>472</v>
      </c>
    </row>
    <row r="33" spans="1:9" x14ac:dyDescent="0.2">
      <c r="A33" s="226">
        <v>7</v>
      </c>
      <c r="B33" s="227">
        <v>158</v>
      </c>
      <c r="C33" s="228" t="s">
        <v>243</v>
      </c>
      <c r="D33" s="229" t="s">
        <v>241</v>
      </c>
      <c r="G33" s="242" t="s">
        <v>465</v>
      </c>
      <c r="H33" s="224">
        <v>41178</v>
      </c>
      <c r="I33" s="241" t="s">
        <v>466</v>
      </c>
    </row>
    <row r="34" spans="1:9" x14ac:dyDescent="0.2">
      <c r="A34" s="226">
        <v>8</v>
      </c>
      <c r="B34" s="227">
        <v>159</v>
      </c>
      <c r="C34" s="228" t="s">
        <v>243</v>
      </c>
      <c r="D34" s="229" t="s">
        <v>241</v>
      </c>
      <c r="G34" s="225" t="s">
        <v>571</v>
      </c>
      <c r="H34" s="224">
        <v>41758</v>
      </c>
      <c r="I34" s="221" t="s">
        <v>572</v>
      </c>
    </row>
    <row r="35" spans="1:9" x14ac:dyDescent="0.2">
      <c r="A35" s="226">
        <v>9</v>
      </c>
      <c r="B35" s="227">
        <v>1111</v>
      </c>
      <c r="C35" s="228" t="s">
        <v>243</v>
      </c>
      <c r="D35" s="229" t="s">
        <v>241</v>
      </c>
      <c r="G35" s="221" t="s">
        <v>573</v>
      </c>
      <c r="H35" s="224">
        <v>41758</v>
      </c>
      <c r="I35" s="225" t="s">
        <v>574</v>
      </c>
    </row>
    <row r="36" spans="1:9" x14ac:dyDescent="0.2">
      <c r="A36" s="226">
        <v>10</v>
      </c>
      <c r="B36" s="227">
        <v>1104</v>
      </c>
      <c r="C36" s="228" t="s">
        <v>243</v>
      </c>
      <c r="D36" s="229" t="s">
        <v>241</v>
      </c>
      <c r="G36" s="221" t="s">
        <v>573</v>
      </c>
      <c r="H36" s="224">
        <v>41944</v>
      </c>
      <c r="I36" s="225" t="s">
        <v>575</v>
      </c>
    </row>
    <row r="37" spans="1:9" x14ac:dyDescent="0.2">
      <c r="A37" s="226">
        <v>11</v>
      </c>
      <c r="B37" s="227">
        <v>1112</v>
      </c>
      <c r="C37" s="228" t="s">
        <v>243</v>
      </c>
      <c r="D37" s="229" t="s">
        <v>241</v>
      </c>
      <c r="G37" s="221" t="s">
        <v>695</v>
      </c>
      <c r="H37" s="224">
        <v>42081</v>
      </c>
      <c r="I37" s="221" t="s">
        <v>696</v>
      </c>
    </row>
    <row r="38" spans="1:9" x14ac:dyDescent="0.2">
      <c r="A38" s="226">
        <v>12</v>
      </c>
      <c r="B38" s="227">
        <v>1116</v>
      </c>
      <c r="C38" s="228" t="s">
        <v>243</v>
      </c>
      <c r="D38" s="229" t="s">
        <v>241</v>
      </c>
      <c r="G38" s="221" t="s">
        <v>697</v>
      </c>
      <c r="H38" s="224">
        <v>42081</v>
      </c>
      <c r="I38" s="221" t="s">
        <v>698</v>
      </c>
    </row>
    <row r="39" spans="1:9" x14ac:dyDescent="0.2">
      <c r="A39" s="226">
        <v>13</v>
      </c>
      <c r="B39" s="227">
        <v>139</v>
      </c>
      <c r="C39" s="228" t="s">
        <v>244</v>
      </c>
      <c r="D39" s="229" t="s">
        <v>479</v>
      </c>
      <c r="G39" s="221" t="s">
        <v>699</v>
      </c>
      <c r="H39" s="224">
        <v>42081</v>
      </c>
      <c r="I39" s="221" t="s">
        <v>700</v>
      </c>
    </row>
    <row r="40" spans="1:9" x14ac:dyDescent="0.2">
      <c r="A40" s="226">
        <v>15</v>
      </c>
      <c r="B40" s="227">
        <v>152</v>
      </c>
      <c r="C40" s="228" t="s">
        <v>244</v>
      </c>
      <c r="D40" s="229" t="s">
        <v>479</v>
      </c>
      <c r="G40" s="225" t="s">
        <v>701</v>
      </c>
      <c r="H40" s="224">
        <v>42081</v>
      </c>
      <c r="I40" s="225" t="s">
        <v>702</v>
      </c>
    </row>
    <row r="41" spans="1:9" x14ac:dyDescent="0.2">
      <c r="A41" s="226">
        <v>16</v>
      </c>
      <c r="B41" s="227">
        <v>113</v>
      </c>
      <c r="C41" s="228" t="s">
        <v>245</v>
      </c>
      <c r="D41" s="229" t="s">
        <v>480</v>
      </c>
      <c r="G41" s="221" t="s">
        <v>703</v>
      </c>
      <c r="H41" s="224">
        <v>42081</v>
      </c>
      <c r="I41" s="225" t="s">
        <v>704</v>
      </c>
    </row>
    <row r="42" spans="1:9" x14ac:dyDescent="0.2">
      <c r="A42" s="226">
        <v>17</v>
      </c>
      <c r="B42" s="227">
        <v>125</v>
      </c>
      <c r="C42" s="228" t="s">
        <v>245</v>
      </c>
      <c r="D42" s="229" t="s">
        <v>480</v>
      </c>
      <c r="G42" s="221" t="s">
        <v>705</v>
      </c>
      <c r="H42" s="224">
        <v>42081</v>
      </c>
      <c r="I42" s="221" t="s">
        <v>706</v>
      </c>
    </row>
    <row r="43" spans="1:9" x14ac:dyDescent="0.2">
      <c r="A43" s="226">
        <v>18</v>
      </c>
      <c r="B43" s="227">
        <v>126</v>
      </c>
      <c r="C43" s="228" t="s">
        <v>245</v>
      </c>
      <c r="D43" s="229" t="s">
        <v>480</v>
      </c>
      <c r="G43" s="221" t="s">
        <v>705</v>
      </c>
      <c r="H43" s="224">
        <v>42081</v>
      </c>
      <c r="I43" s="221" t="s">
        <v>707</v>
      </c>
    </row>
    <row r="44" spans="1:9" x14ac:dyDescent="0.2">
      <c r="A44" s="226">
        <v>19</v>
      </c>
      <c r="B44" s="227">
        <v>127</v>
      </c>
      <c r="C44" s="228" t="s">
        <v>245</v>
      </c>
      <c r="D44" s="229" t="s">
        <v>480</v>
      </c>
      <c r="G44" s="221" t="s">
        <v>708</v>
      </c>
      <c r="H44" s="224">
        <v>42081</v>
      </c>
      <c r="I44" s="221" t="s">
        <v>709</v>
      </c>
    </row>
    <row r="45" spans="1:9" x14ac:dyDescent="0.2">
      <c r="A45" s="226">
        <v>20</v>
      </c>
      <c r="B45" s="227">
        <v>129</v>
      </c>
      <c r="C45" s="228" t="s">
        <v>245</v>
      </c>
      <c r="D45" s="229" t="s">
        <v>480</v>
      </c>
      <c r="G45" s="221" t="s">
        <v>710</v>
      </c>
      <c r="H45" s="224">
        <v>42081</v>
      </c>
      <c r="I45" s="221" t="s">
        <v>711</v>
      </c>
    </row>
    <row r="46" spans="1:9" x14ac:dyDescent="0.2">
      <c r="A46" s="226">
        <v>21</v>
      </c>
      <c r="B46" s="227">
        <v>130</v>
      </c>
      <c r="C46" s="228" t="s">
        <v>245</v>
      </c>
      <c r="D46" s="229" t="s">
        <v>480</v>
      </c>
      <c r="G46" s="221" t="s">
        <v>712</v>
      </c>
      <c r="H46" s="224">
        <v>42081</v>
      </c>
      <c r="I46" s="221" t="s">
        <v>709</v>
      </c>
    </row>
    <row r="47" spans="1:9" x14ac:dyDescent="0.2">
      <c r="A47" s="226">
        <v>22</v>
      </c>
      <c r="B47" s="227">
        <v>131</v>
      </c>
      <c r="C47" s="228" t="s">
        <v>245</v>
      </c>
      <c r="D47" s="229" t="s">
        <v>480</v>
      </c>
      <c r="G47" s="221" t="s">
        <v>712</v>
      </c>
      <c r="H47" s="224">
        <v>42081</v>
      </c>
      <c r="I47" s="221" t="s">
        <v>713</v>
      </c>
    </row>
    <row r="48" spans="1:9" x14ac:dyDescent="0.2">
      <c r="A48" s="226">
        <v>23</v>
      </c>
      <c r="B48" s="227">
        <v>136</v>
      </c>
      <c r="C48" s="228" t="s">
        <v>246</v>
      </c>
      <c r="D48" s="229" t="s">
        <v>481</v>
      </c>
      <c r="G48" s="221" t="s">
        <v>714</v>
      </c>
      <c r="H48" s="224">
        <v>42081</v>
      </c>
      <c r="I48" s="221" t="s">
        <v>711</v>
      </c>
    </row>
    <row r="49" spans="1:9" x14ac:dyDescent="0.2">
      <c r="A49" s="226">
        <v>24</v>
      </c>
      <c r="B49" s="227">
        <v>137</v>
      </c>
      <c r="C49" s="228" t="s">
        <v>246</v>
      </c>
      <c r="D49" s="229" t="s">
        <v>480</v>
      </c>
      <c r="G49" s="221" t="s">
        <v>715</v>
      </c>
      <c r="H49" s="224">
        <v>42081</v>
      </c>
      <c r="I49" s="221" t="s">
        <v>709</v>
      </c>
    </row>
    <row r="50" spans="1:9" x14ac:dyDescent="0.2">
      <c r="A50" s="226">
        <v>25</v>
      </c>
      <c r="B50" s="227">
        <v>138</v>
      </c>
      <c r="C50" s="228" t="s">
        <v>246</v>
      </c>
      <c r="D50" s="229" t="s">
        <v>480</v>
      </c>
      <c r="G50" s="221" t="s">
        <v>716</v>
      </c>
      <c r="H50" s="224">
        <v>42081</v>
      </c>
      <c r="I50" s="221" t="s">
        <v>717</v>
      </c>
    </row>
    <row r="51" spans="1:9" x14ac:dyDescent="0.2">
      <c r="A51" s="226">
        <v>26</v>
      </c>
      <c r="B51" s="227">
        <v>141</v>
      </c>
      <c r="C51" s="228" t="s">
        <v>246</v>
      </c>
      <c r="D51" s="229" t="s">
        <v>241</v>
      </c>
      <c r="G51" s="221" t="s">
        <v>718</v>
      </c>
      <c r="H51" s="224">
        <v>42081</v>
      </c>
      <c r="I51" s="221" t="s">
        <v>719</v>
      </c>
    </row>
    <row r="52" spans="1:9" x14ac:dyDescent="0.2">
      <c r="A52" s="226">
        <v>28</v>
      </c>
      <c r="B52" s="227">
        <v>143</v>
      </c>
      <c r="C52" s="228" t="s">
        <v>246</v>
      </c>
      <c r="D52" s="229" t="s">
        <v>241</v>
      </c>
      <c r="G52" s="221" t="s">
        <v>720</v>
      </c>
      <c r="H52" s="224">
        <v>42081</v>
      </c>
      <c r="I52" s="221" t="s">
        <v>721</v>
      </c>
    </row>
    <row r="53" spans="1:9" x14ac:dyDescent="0.2">
      <c r="A53" s="226">
        <v>29</v>
      </c>
      <c r="B53" s="227">
        <v>144</v>
      </c>
      <c r="C53" s="228" t="s">
        <v>246</v>
      </c>
      <c r="D53" s="229" t="s">
        <v>479</v>
      </c>
      <c r="G53" s="221" t="s">
        <v>720</v>
      </c>
      <c r="H53" s="224">
        <v>42081</v>
      </c>
      <c r="I53" s="221" t="s">
        <v>722</v>
      </c>
    </row>
    <row r="54" spans="1:9" x14ac:dyDescent="0.2">
      <c r="A54" s="226">
        <v>30</v>
      </c>
      <c r="B54" s="227">
        <v>145</v>
      </c>
      <c r="C54" s="228" t="s">
        <v>246</v>
      </c>
      <c r="D54" s="229" t="s">
        <v>241</v>
      </c>
      <c r="G54" s="221" t="s">
        <v>723</v>
      </c>
      <c r="H54" s="224">
        <v>42081</v>
      </c>
      <c r="I54" s="221" t="s">
        <v>724</v>
      </c>
    </row>
    <row r="55" spans="1:9" x14ac:dyDescent="0.2">
      <c r="A55" s="226">
        <v>31</v>
      </c>
      <c r="B55" s="227">
        <v>146</v>
      </c>
      <c r="C55" s="228" t="s">
        <v>246</v>
      </c>
      <c r="D55" s="229" t="s">
        <v>241</v>
      </c>
      <c r="G55" s="221" t="s">
        <v>723</v>
      </c>
      <c r="H55" s="224">
        <v>42081</v>
      </c>
      <c r="I55" s="221" t="s">
        <v>725</v>
      </c>
    </row>
    <row r="56" spans="1:9" x14ac:dyDescent="0.2">
      <c r="A56" s="226">
        <v>32</v>
      </c>
      <c r="B56" s="227">
        <v>147</v>
      </c>
      <c r="C56" s="228" t="s">
        <v>246</v>
      </c>
      <c r="D56" s="229" t="s">
        <v>241</v>
      </c>
      <c r="G56" s="225" t="s">
        <v>726</v>
      </c>
      <c r="H56" s="224">
        <v>42089</v>
      </c>
      <c r="I56" s="225" t="s">
        <v>727</v>
      </c>
    </row>
    <row r="57" spans="1:9" x14ac:dyDescent="0.2">
      <c r="A57" s="226">
        <v>33</v>
      </c>
      <c r="B57" s="227">
        <v>228</v>
      </c>
      <c r="C57" s="228" t="s">
        <v>246</v>
      </c>
      <c r="D57" s="229" t="s">
        <v>481</v>
      </c>
      <c r="G57" s="225" t="s">
        <v>710</v>
      </c>
      <c r="H57" s="224">
        <v>42166</v>
      </c>
      <c r="I57" s="225" t="s">
        <v>709</v>
      </c>
    </row>
    <row r="58" spans="1:9" x14ac:dyDescent="0.2">
      <c r="A58" s="226">
        <v>34</v>
      </c>
      <c r="B58" s="227">
        <v>149</v>
      </c>
      <c r="C58" s="228" t="s">
        <v>246</v>
      </c>
      <c r="D58" s="229" t="s">
        <v>481</v>
      </c>
      <c r="G58" s="225" t="s">
        <v>714</v>
      </c>
      <c r="H58" s="224">
        <v>42166</v>
      </c>
      <c r="I58" s="225" t="s">
        <v>709</v>
      </c>
    </row>
    <row r="59" spans="1:9" x14ac:dyDescent="0.2">
      <c r="A59" s="226">
        <v>35</v>
      </c>
      <c r="B59" s="227">
        <v>150</v>
      </c>
      <c r="C59" s="228" t="s">
        <v>246</v>
      </c>
      <c r="D59" s="229" t="s">
        <v>241</v>
      </c>
      <c r="G59" s="225" t="s">
        <v>728</v>
      </c>
      <c r="H59" s="224">
        <v>42166</v>
      </c>
      <c r="I59" s="225" t="s">
        <v>293</v>
      </c>
    </row>
    <row r="60" spans="1:9" x14ac:dyDescent="0.2">
      <c r="A60" s="226">
        <v>36</v>
      </c>
      <c r="B60" s="227">
        <v>151</v>
      </c>
      <c r="C60" s="228" t="s">
        <v>246</v>
      </c>
      <c r="D60" s="229" t="s">
        <v>480</v>
      </c>
      <c r="G60" s="225" t="s">
        <v>729</v>
      </c>
      <c r="H60" s="224">
        <v>42166</v>
      </c>
      <c r="I60" s="225" t="s">
        <v>279</v>
      </c>
    </row>
    <row r="61" spans="1:9" x14ac:dyDescent="0.2">
      <c r="A61" s="226">
        <v>37</v>
      </c>
      <c r="B61" s="227">
        <v>153</v>
      </c>
      <c r="C61" s="228" t="s">
        <v>246</v>
      </c>
      <c r="D61" s="229" t="s">
        <v>480</v>
      </c>
      <c r="G61" s="225" t="s">
        <v>730</v>
      </c>
      <c r="H61" s="224">
        <v>42166</v>
      </c>
      <c r="I61" s="225" t="s">
        <v>377</v>
      </c>
    </row>
    <row r="62" spans="1:9" x14ac:dyDescent="0.2">
      <c r="A62" s="226">
        <v>38</v>
      </c>
      <c r="B62" s="227">
        <v>154</v>
      </c>
      <c r="C62" s="228" t="s">
        <v>246</v>
      </c>
      <c r="D62" s="229" t="s">
        <v>241</v>
      </c>
      <c r="G62" s="225" t="s">
        <v>731</v>
      </c>
      <c r="H62" s="224">
        <v>42166</v>
      </c>
      <c r="I62" s="225" t="s">
        <v>376</v>
      </c>
    </row>
    <row r="63" spans="1:9" x14ac:dyDescent="0.2">
      <c r="A63" s="226">
        <v>39</v>
      </c>
      <c r="B63" s="227">
        <v>155</v>
      </c>
      <c r="C63" s="228" t="s">
        <v>246</v>
      </c>
      <c r="D63" s="229" t="s">
        <v>241</v>
      </c>
      <c r="G63" s="225" t="s">
        <v>732</v>
      </c>
      <c r="H63" s="224">
        <v>42166</v>
      </c>
      <c r="I63" s="225" t="s">
        <v>733</v>
      </c>
    </row>
    <row r="64" spans="1:9" x14ac:dyDescent="0.2">
      <c r="A64" s="226">
        <v>40</v>
      </c>
      <c r="B64" s="227">
        <v>157</v>
      </c>
      <c r="C64" s="228" t="s">
        <v>245</v>
      </c>
      <c r="D64" s="229" t="s">
        <v>480</v>
      </c>
      <c r="G64" s="225" t="s">
        <v>734</v>
      </c>
      <c r="H64" s="224">
        <v>42166</v>
      </c>
      <c r="I64" s="225" t="s">
        <v>735</v>
      </c>
    </row>
    <row r="65" spans="1:9" x14ac:dyDescent="0.2">
      <c r="A65" s="226">
        <v>41</v>
      </c>
      <c r="B65" s="227">
        <v>171</v>
      </c>
      <c r="C65" s="228" t="s">
        <v>247</v>
      </c>
      <c r="D65" s="229" t="s">
        <v>480</v>
      </c>
      <c r="G65" s="225" t="s">
        <v>736</v>
      </c>
      <c r="H65" s="224">
        <v>42166</v>
      </c>
      <c r="I65" s="225" t="s">
        <v>737</v>
      </c>
    </row>
    <row r="66" spans="1:9" x14ac:dyDescent="0.2">
      <c r="A66" s="226">
        <v>42</v>
      </c>
      <c r="B66" s="227">
        <v>173</v>
      </c>
      <c r="C66" s="228" t="s">
        <v>248</v>
      </c>
      <c r="D66" s="229" t="s">
        <v>480</v>
      </c>
      <c r="G66" s="225" t="s">
        <v>738</v>
      </c>
      <c r="H66" s="224">
        <v>42166</v>
      </c>
      <c r="I66" s="225" t="s">
        <v>739</v>
      </c>
    </row>
    <row r="67" spans="1:9" x14ac:dyDescent="0.2">
      <c r="A67" s="226">
        <v>43</v>
      </c>
      <c r="B67" s="227">
        <v>174</v>
      </c>
      <c r="C67" s="228" t="s">
        <v>248</v>
      </c>
      <c r="D67" s="229" t="s">
        <v>480</v>
      </c>
      <c r="G67" s="225" t="s">
        <v>740</v>
      </c>
      <c r="H67" s="224">
        <v>42166</v>
      </c>
      <c r="I67" s="225" t="s">
        <v>741</v>
      </c>
    </row>
    <row r="68" spans="1:9" x14ac:dyDescent="0.2">
      <c r="A68" s="226">
        <v>44</v>
      </c>
      <c r="B68" s="227">
        <v>185</v>
      </c>
      <c r="C68" s="228" t="s">
        <v>247</v>
      </c>
      <c r="D68" s="229" t="s">
        <v>480</v>
      </c>
      <c r="G68" s="225" t="s">
        <v>742</v>
      </c>
      <c r="H68" s="224">
        <v>42166</v>
      </c>
      <c r="I68" s="225" t="s">
        <v>743</v>
      </c>
    </row>
    <row r="69" spans="1:9" x14ac:dyDescent="0.2">
      <c r="A69" s="226">
        <v>45</v>
      </c>
      <c r="B69" s="227">
        <v>19</v>
      </c>
      <c r="C69" s="228" t="s">
        <v>249</v>
      </c>
      <c r="D69" s="229" t="s">
        <v>241</v>
      </c>
      <c r="G69" s="225" t="s">
        <v>744</v>
      </c>
      <c r="H69" s="224">
        <v>42166</v>
      </c>
      <c r="I69" s="225" t="s">
        <v>745</v>
      </c>
    </row>
    <row r="70" spans="1:9" x14ac:dyDescent="0.2">
      <c r="A70" s="226">
        <v>46</v>
      </c>
      <c r="B70" s="227">
        <v>78</v>
      </c>
      <c r="C70" s="228" t="s">
        <v>250</v>
      </c>
      <c r="D70" s="229" t="s">
        <v>241</v>
      </c>
      <c r="G70" s="225" t="s">
        <v>746</v>
      </c>
      <c r="H70" s="224">
        <v>42166</v>
      </c>
      <c r="I70" s="225" t="s">
        <v>747</v>
      </c>
    </row>
    <row r="71" spans="1:9" x14ac:dyDescent="0.2">
      <c r="A71" s="226">
        <v>47</v>
      </c>
      <c r="B71" s="227">
        <v>15</v>
      </c>
      <c r="C71" s="228" t="s">
        <v>251</v>
      </c>
      <c r="D71" s="229" t="s">
        <v>241</v>
      </c>
      <c r="G71" s="225" t="s">
        <v>746</v>
      </c>
      <c r="H71" s="224">
        <v>42166</v>
      </c>
      <c r="I71" s="225" t="s">
        <v>748</v>
      </c>
    </row>
    <row r="72" spans="1:9" x14ac:dyDescent="0.2">
      <c r="A72" s="226">
        <v>48</v>
      </c>
      <c r="B72" s="227">
        <v>79</v>
      </c>
      <c r="C72" s="228" t="s">
        <v>252</v>
      </c>
      <c r="D72" s="229" t="s">
        <v>479</v>
      </c>
      <c r="G72" s="225" t="s">
        <v>749</v>
      </c>
      <c r="H72" s="224">
        <v>42166</v>
      </c>
      <c r="I72" s="225" t="s">
        <v>750</v>
      </c>
    </row>
    <row r="73" spans="1:9" x14ac:dyDescent="0.2">
      <c r="A73" s="226">
        <v>49</v>
      </c>
      <c r="B73" s="227">
        <v>128</v>
      </c>
      <c r="C73" s="228" t="s">
        <v>245</v>
      </c>
      <c r="D73" s="229" t="s">
        <v>241</v>
      </c>
      <c r="G73" s="225" t="s">
        <v>749</v>
      </c>
      <c r="H73" s="224">
        <v>42166</v>
      </c>
      <c r="I73" s="225" t="s">
        <v>751</v>
      </c>
    </row>
    <row r="74" spans="1:9" x14ac:dyDescent="0.2">
      <c r="A74" s="226">
        <v>50</v>
      </c>
      <c r="B74" s="227">
        <v>14</v>
      </c>
      <c r="C74" s="228" t="s">
        <v>253</v>
      </c>
      <c r="D74" s="229" t="s">
        <v>241</v>
      </c>
      <c r="G74" s="225" t="s">
        <v>752</v>
      </c>
      <c r="H74" s="224">
        <v>42166</v>
      </c>
      <c r="I74" s="225" t="s">
        <v>753</v>
      </c>
    </row>
    <row r="75" spans="1:9" x14ac:dyDescent="0.2">
      <c r="A75" s="226">
        <v>51</v>
      </c>
      <c r="B75" s="227">
        <v>112</v>
      </c>
      <c r="C75" s="228" t="s">
        <v>254</v>
      </c>
      <c r="D75" s="229">
        <v>1</v>
      </c>
      <c r="G75" s="225" t="s">
        <v>754</v>
      </c>
      <c r="H75" s="224">
        <v>42166</v>
      </c>
      <c r="I75" s="225" t="s">
        <v>755</v>
      </c>
    </row>
    <row r="76" spans="1:9" x14ac:dyDescent="0.2">
      <c r="A76" s="226">
        <v>51</v>
      </c>
      <c r="B76" s="227">
        <v>120</v>
      </c>
      <c r="C76" s="228" t="s">
        <v>254</v>
      </c>
      <c r="D76" s="229">
        <v>2</v>
      </c>
      <c r="G76" s="225" t="s">
        <v>756</v>
      </c>
      <c r="H76" s="224">
        <v>42166</v>
      </c>
      <c r="I76" s="225" t="s">
        <v>757</v>
      </c>
    </row>
    <row r="77" spans="1:9" x14ac:dyDescent="0.2">
      <c r="A77" s="226">
        <v>52</v>
      </c>
      <c r="B77" s="227">
        <v>114</v>
      </c>
      <c r="C77" s="228" t="s">
        <v>255</v>
      </c>
      <c r="D77" s="229" t="s">
        <v>479</v>
      </c>
      <c r="G77" s="225" t="s">
        <v>758</v>
      </c>
      <c r="H77" s="224">
        <v>42166</v>
      </c>
      <c r="I77" s="225" t="s">
        <v>759</v>
      </c>
    </row>
    <row r="78" spans="1:9" x14ac:dyDescent="0.2">
      <c r="A78" s="226">
        <v>53</v>
      </c>
      <c r="B78" s="227">
        <v>115</v>
      </c>
      <c r="C78" s="228" t="s">
        <v>255</v>
      </c>
      <c r="D78" s="229" t="s">
        <v>479</v>
      </c>
      <c r="G78" s="225" t="s">
        <v>760</v>
      </c>
      <c r="H78" s="224">
        <v>42166</v>
      </c>
      <c r="I78" s="225" t="s">
        <v>761</v>
      </c>
    </row>
    <row r="79" spans="1:9" x14ac:dyDescent="0.2">
      <c r="A79" s="226">
        <v>55</v>
      </c>
      <c r="B79" s="227">
        <v>117</v>
      </c>
      <c r="C79" s="228" t="s">
        <v>255</v>
      </c>
      <c r="D79" s="229" t="s">
        <v>479</v>
      </c>
      <c r="G79" s="225" t="s">
        <v>762</v>
      </c>
      <c r="H79" s="224">
        <v>42166</v>
      </c>
      <c r="I79" s="225" t="s">
        <v>763</v>
      </c>
    </row>
    <row r="80" spans="1:9" x14ac:dyDescent="0.2">
      <c r="A80" s="226">
        <v>56</v>
      </c>
      <c r="B80" s="227">
        <v>118</v>
      </c>
      <c r="C80" s="228" t="s">
        <v>255</v>
      </c>
      <c r="D80" s="229" t="s">
        <v>479</v>
      </c>
      <c r="G80" s="225" t="s">
        <v>764</v>
      </c>
      <c r="H80" s="224">
        <v>42166</v>
      </c>
      <c r="I80" s="225" t="s">
        <v>765</v>
      </c>
    </row>
    <row r="81" spans="1:9" x14ac:dyDescent="0.2">
      <c r="A81" s="226">
        <v>57</v>
      </c>
      <c r="B81" s="227">
        <v>119</v>
      </c>
      <c r="C81" s="228" t="s">
        <v>255</v>
      </c>
      <c r="D81" s="229" t="s">
        <v>241</v>
      </c>
      <c r="G81" s="225" t="s">
        <v>766</v>
      </c>
      <c r="H81" s="224">
        <v>42166</v>
      </c>
      <c r="I81" s="225" t="s">
        <v>767</v>
      </c>
    </row>
    <row r="82" spans="1:9" x14ac:dyDescent="0.2">
      <c r="A82" s="226">
        <v>58</v>
      </c>
      <c r="B82" s="227">
        <v>21</v>
      </c>
      <c r="C82" s="228" t="s">
        <v>293</v>
      </c>
      <c r="D82" s="229">
        <v>1</v>
      </c>
      <c r="G82" s="225" t="s">
        <v>766</v>
      </c>
      <c r="H82" s="224">
        <v>42166</v>
      </c>
      <c r="I82" s="225" t="s">
        <v>768</v>
      </c>
    </row>
    <row r="83" spans="1:9" x14ac:dyDescent="0.2">
      <c r="A83" s="226">
        <v>58</v>
      </c>
      <c r="B83" s="227">
        <v>175</v>
      </c>
      <c r="C83" s="228" t="s">
        <v>293</v>
      </c>
      <c r="D83" s="229">
        <v>1</v>
      </c>
      <c r="G83" s="225" t="s">
        <v>769</v>
      </c>
      <c r="H83" s="224">
        <v>42166</v>
      </c>
      <c r="I83" s="225" t="s">
        <v>770</v>
      </c>
    </row>
    <row r="84" spans="1:9" x14ac:dyDescent="0.2">
      <c r="A84" s="226">
        <v>59</v>
      </c>
      <c r="B84" s="227">
        <v>121</v>
      </c>
      <c r="C84" s="228" t="s">
        <v>255</v>
      </c>
      <c r="D84" s="229" t="s">
        <v>479</v>
      </c>
    </row>
    <row r="85" spans="1:9" x14ac:dyDescent="0.2">
      <c r="A85" s="226">
        <v>60</v>
      </c>
      <c r="B85" s="227">
        <v>122</v>
      </c>
      <c r="C85" s="228" t="s">
        <v>255</v>
      </c>
      <c r="D85" s="229" t="s">
        <v>241</v>
      </c>
    </row>
    <row r="86" spans="1:9" x14ac:dyDescent="0.2">
      <c r="A86" s="226">
        <v>62</v>
      </c>
      <c r="B86" s="227">
        <v>1119</v>
      </c>
      <c r="C86" s="228" t="s">
        <v>256</v>
      </c>
      <c r="D86" s="229" t="s">
        <v>482</v>
      </c>
    </row>
    <row r="87" spans="1:9" x14ac:dyDescent="0.2">
      <c r="A87" s="226">
        <v>63</v>
      </c>
      <c r="B87" s="227">
        <v>172</v>
      </c>
      <c r="C87" s="228" t="s">
        <v>248</v>
      </c>
      <c r="D87" s="229" t="s">
        <v>479</v>
      </c>
    </row>
    <row r="88" spans="1:9" x14ac:dyDescent="0.2">
      <c r="A88" s="226">
        <v>64</v>
      </c>
      <c r="B88" s="227">
        <v>1105</v>
      </c>
      <c r="C88" s="228" t="s">
        <v>255</v>
      </c>
      <c r="D88" s="229" t="s">
        <v>241</v>
      </c>
    </row>
    <row r="89" spans="1:9" x14ac:dyDescent="0.2">
      <c r="A89" s="226">
        <v>65</v>
      </c>
      <c r="B89" s="227">
        <v>10</v>
      </c>
      <c r="C89" s="228" t="s">
        <v>257</v>
      </c>
      <c r="D89" s="229" t="s">
        <v>241</v>
      </c>
    </row>
    <row r="90" spans="1:9" x14ac:dyDescent="0.2">
      <c r="A90" s="226">
        <v>66</v>
      </c>
      <c r="B90" s="227">
        <v>1106</v>
      </c>
      <c r="C90" s="228" t="s">
        <v>257</v>
      </c>
      <c r="D90" s="229" t="s">
        <v>241</v>
      </c>
    </row>
    <row r="91" spans="1:9" x14ac:dyDescent="0.2">
      <c r="A91" s="226">
        <v>67</v>
      </c>
      <c r="B91" s="227">
        <v>102</v>
      </c>
      <c r="C91" s="228" t="s">
        <v>258</v>
      </c>
      <c r="D91" s="229" t="s">
        <v>480</v>
      </c>
    </row>
    <row r="92" spans="1:9" x14ac:dyDescent="0.2">
      <c r="A92" s="226">
        <v>71</v>
      </c>
      <c r="B92" s="227">
        <v>109</v>
      </c>
      <c r="C92" s="228" t="s">
        <v>258</v>
      </c>
      <c r="D92" s="229" t="s">
        <v>241</v>
      </c>
    </row>
    <row r="93" spans="1:9" x14ac:dyDescent="0.2">
      <c r="A93" s="226">
        <v>72</v>
      </c>
      <c r="B93" s="227">
        <v>111</v>
      </c>
      <c r="C93" s="228" t="s">
        <v>258</v>
      </c>
      <c r="D93" s="229" t="s">
        <v>241</v>
      </c>
    </row>
    <row r="94" spans="1:9" x14ac:dyDescent="0.2">
      <c r="A94" s="226">
        <v>73</v>
      </c>
      <c r="B94" s="227">
        <v>156</v>
      </c>
      <c r="C94" s="228" t="s">
        <v>258</v>
      </c>
      <c r="D94" s="229" t="s">
        <v>480</v>
      </c>
    </row>
    <row r="95" spans="1:9" x14ac:dyDescent="0.2">
      <c r="A95" s="226">
        <v>74</v>
      </c>
      <c r="B95" s="227">
        <v>17</v>
      </c>
      <c r="C95" s="228" t="s">
        <v>259</v>
      </c>
      <c r="D95" s="229" t="s">
        <v>241</v>
      </c>
    </row>
    <row r="96" spans="1:9" x14ac:dyDescent="0.2">
      <c r="A96" s="226">
        <v>75</v>
      </c>
      <c r="B96" s="227">
        <v>62</v>
      </c>
      <c r="C96" s="228" t="s">
        <v>260</v>
      </c>
      <c r="D96" s="229" t="s">
        <v>241</v>
      </c>
    </row>
    <row r="97" spans="1:4" x14ac:dyDescent="0.2">
      <c r="A97" s="226">
        <v>76</v>
      </c>
      <c r="B97" s="227">
        <v>63</v>
      </c>
      <c r="C97" s="228" t="s">
        <v>260</v>
      </c>
      <c r="D97" s="229" t="s">
        <v>241</v>
      </c>
    </row>
    <row r="98" spans="1:4" x14ac:dyDescent="0.2">
      <c r="A98" s="226">
        <v>77</v>
      </c>
      <c r="B98" s="227">
        <v>134</v>
      </c>
      <c r="C98" s="228" t="s">
        <v>260</v>
      </c>
      <c r="D98" s="229" t="s">
        <v>241</v>
      </c>
    </row>
    <row r="99" spans="1:4" x14ac:dyDescent="0.2">
      <c r="A99" s="226">
        <v>78</v>
      </c>
      <c r="B99" s="227">
        <v>13</v>
      </c>
      <c r="C99" s="228" t="s">
        <v>261</v>
      </c>
      <c r="D99" s="229" t="s">
        <v>241</v>
      </c>
    </row>
    <row r="100" spans="1:4" x14ac:dyDescent="0.2">
      <c r="A100" s="226">
        <v>79</v>
      </c>
      <c r="B100" s="227">
        <v>97</v>
      </c>
      <c r="C100" s="228" t="s">
        <v>262</v>
      </c>
      <c r="D100" s="229">
        <v>2</v>
      </c>
    </row>
    <row r="101" spans="1:4" x14ac:dyDescent="0.2">
      <c r="A101" s="226">
        <v>79</v>
      </c>
      <c r="B101" s="227">
        <v>164</v>
      </c>
      <c r="C101" s="228" t="s">
        <v>262</v>
      </c>
      <c r="D101" s="229">
        <v>1</v>
      </c>
    </row>
    <row r="102" spans="1:4" x14ac:dyDescent="0.2">
      <c r="A102" s="226">
        <v>80</v>
      </c>
      <c r="B102" s="227">
        <v>96</v>
      </c>
      <c r="C102" s="228" t="s">
        <v>263</v>
      </c>
      <c r="D102" s="229" t="s">
        <v>241</v>
      </c>
    </row>
    <row r="103" spans="1:4" x14ac:dyDescent="0.2">
      <c r="A103" s="226">
        <v>81</v>
      </c>
      <c r="B103" s="227">
        <v>60</v>
      </c>
      <c r="C103" s="228" t="s">
        <v>264</v>
      </c>
      <c r="D103" s="229" t="s">
        <v>241</v>
      </c>
    </row>
    <row r="104" spans="1:4" x14ac:dyDescent="0.2">
      <c r="A104" s="226">
        <v>82</v>
      </c>
      <c r="B104" s="227">
        <v>83</v>
      </c>
      <c r="C104" s="228" t="s">
        <v>265</v>
      </c>
      <c r="D104" s="229" t="s">
        <v>241</v>
      </c>
    </row>
    <row r="105" spans="1:4" x14ac:dyDescent="0.2">
      <c r="A105" s="226">
        <v>83</v>
      </c>
      <c r="B105" s="227">
        <v>84</v>
      </c>
      <c r="C105" s="228" t="s">
        <v>265</v>
      </c>
      <c r="D105" s="229" t="s">
        <v>241</v>
      </c>
    </row>
    <row r="106" spans="1:4" x14ac:dyDescent="0.2">
      <c r="A106" s="226">
        <v>84</v>
      </c>
      <c r="B106" s="227">
        <v>85</v>
      </c>
      <c r="C106" s="228" t="s">
        <v>265</v>
      </c>
      <c r="D106" s="229" t="s">
        <v>241</v>
      </c>
    </row>
    <row r="107" spans="1:4" x14ac:dyDescent="0.2">
      <c r="A107" s="226">
        <v>85</v>
      </c>
      <c r="B107" s="227">
        <v>86</v>
      </c>
      <c r="C107" s="228" t="s">
        <v>265</v>
      </c>
      <c r="D107" s="229" t="s">
        <v>241</v>
      </c>
    </row>
    <row r="108" spans="1:4" x14ac:dyDescent="0.2">
      <c r="A108" s="226">
        <v>86</v>
      </c>
      <c r="B108" s="227">
        <v>1107</v>
      </c>
      <c r="C108" s="228" t="s">
        <v>265</v>
      </c>
      <c r="D108" s="229" t="s">
        <v>241</v>
      </c>
    </row>
    <row r="109" spans="1:4" x14ac:dyDescent="0.2">
      <c r="A109" s="226">
        <v>87</v>
      </c>
      <c r="B109" s="227">
        <v>1109</v>
      </c>
      <c r="C109" s="228" t="s">
        <v>265</v>
      </c>
      <c r="D109" s="229" t="s">
        <v>241</v>
      </c>
    </row>
    <row r="110" spans="1:4" x14ac:dyDescent="0.2">
      <c r="A110" s="226">
        <v>88</v>
      </c>
      <c r="B110" s="227">
        <v>1113</v>
      </c>
      <c r="C110" s="228" t="s">
        <v>265</v>
      </c>
      <c r="D110" s="229" t="s">
        <v>241</v>
      </c>
    </row>
    <row r="111" spans="1:4" x14ac:dyDescent="0.2">
      <c r="A111" s="226">
        <v>91</v>
      </c>
      <c r="B111" s="227">
        <v>3</v>
      </c>
      <c r="C111" s="228" t="s">
        <v>266</v>
      </c>
      <c r="D111" s="229" t="s">
        <v>241</v>
      </c>
    </row>
    <row r="112" spans="1:4" x14ac:dyDescent="0.2">
      <c r="A112" s="226">
        <v>92</v>
      </c>
      <c r="B112" s="227">
        <v>4</v>
      </c>
      <c r="C112" s="228" t="s">
        <v>266</v>
      </c>
      <c r="D112" s="229" t="s">
        <v>241</v>
      </c>
    </row>
    <row r="113" spans="1:4" x14ac:dyDescent="0.2">
      <c r="A113" s="226">
        <v>93</v>
      </c>
      <c r="B113" s="227">
        <v>30</v>
      </c>
      <c r="C113" s="228" t="s">
        <v>267</v>
      </c>
      <c r="D113" s="229">
        <v>1</v>
      </c>
    </row>
    <row r="114" spans="1:4" x14ac:dyDescent="0.2">
      <c r="A114" s="226">
        <v>93</v>
      </c>
      <c r="B114" s="227">
        <v>214</v>
      </c>
      <c r="C114" s="228" t="s">
        <v>267</v>
      </c>
      <c r="D114" s="229">
        <v>2</v>
      </c>
    </row>
    <row r="115" spans="1:4" x14ac:dyDescent="0.2">
      <c r="A115" s="226">
        <v>94</v>
      </c>
      <c r="B115" s="227">
        <v>1108</v>
      </c>
      <c r="C115" s="228" t="s">
        <v>266</v>
      </c>
      <c r="D115" s="229" t="s">
        <v>241</v>
      </c>
    </row>
    <row r="116" spans="1:4" x14ac:dyDescent="0.2">
      <c r="A116" s="226">
        <v>95</v>
      </c>
      <c r="B116" s="227">
        <v>1110</v>
      </c>
      <c r="C116" s="228" t="s">
        <v>266</v>
      </c>
      <c r="D116" s="229" t="s">
        <v>241</v>
      </c>
    </row>
    <row r="117" spans="1:4" x14ac:dyDescent="0.2">
      <c r="A117" s="226">
        <v>96</v>
      </c>
      <c r="B117" s="227">
        <v>1114</v>
      </c>
      <c r="C117" s="228" t="s">
        <v>266</v>
      </c>
      <c r="D117" s="229" t="s">
        <v>241</v>
      </c>
    </row>
    <row r="118" spans="1:4" x14ac:dyDescent="0.2">
      <c r="A118" s="226">
        <v>97</v>
      </c>
      <c r="B118" s="227">
        <v>54</v>
      </c>
      <c r="C118" s="228" t="s">
        <v>268</v>
      </c>
      <c r="D118" s="229" t="s">
        <v>241</v>
      </c>
    </row>
    <row r="119" spans="1:4" x14ac:dyDescent="0.2">
      <c r="A119" s="226">
        <v>98</v>
      </c>
      <c r="B119" s="227">
        <v>12</v>
      </c>
      <c r="C119" s="228" t="s">
        <v>269</v>
      </c>
      <c r="D119" s="229" t="s">
        <v>241</v>
      </c>
    </row>
    <row r="120" spans="1:4" x14ac:dyDescent="0.2">
      <c r="A120" s="226">
        <v>99</v>
      </c>
      <c r="B120" s="227">
        <v>75</v>
      </c>
      <c r="C120" s="228" t="s">
        <v>270</v>
      </c>
      <c r="D120" s="229" t="s">
        <v>479</v>
      </c>
    </row>
    <row r="121" spans="1:4" x14ac:dyDescent="0.2">
      <c r="A121" s="226">
        <v>100</v>
      </c>
      <c r="B121" s="227">
        <v>76</v>
      </c>
      <c r="C121" s="228" t="s">
        <v>270</v>
      </c>
      <c r="D121" s="229" t="s">
        <v>479</v>
      </c>
    </row>
    <row r="122" spans="1:4" x14ac:dyDescent="0.2">
      <c r="A122" s="226">
        <v>101</v>
      </c>
      <c r="B122" s="227">
        <v>7</v>
      </c>
      <c r="C122" s="228" t="s">
        <v>271</v>
      </c>
      <c r="D122" s="229" t="s">
        <v>241</v>
      </c>
    </row>
    <row r="123" spans="1:4" x14ac:dyDescent="0.2">
      <c r="A123" s="226">
        <v>102</v>
      </c>
      <c r="B123" s="227">
        <v>8</v>
      </c>
      <c r="C123" s="228" t="s">
        <v>271</v>
      </c>
      <c r="D123" s="229" t="s">
        <v>241</v>
      </c>
    </row>
    <row r="124" spans="1:4" x14ac:dyDescent="0.2">
      <c r="A124" s="226">
        <v>103</v>
      </c>
      <c r="B124" s="227">
        <v>9</v>
      </c>
      <c r="C124" s="228" t="s">
        <v>271</v>
      </c>
      <c r="D124" s="229" t="s">
        <v>241</v>
      </c>
    </row>
    <row r="125" spans="1:4" x14ac:dyDescent="0.2">
      <c r="A125" s="226">
        <v>104</v>
      </c>
      <c r="B125" s="227">
        <v>61</v>
      </c>
      <c r="C125" s="228" t="s">
        <v>272</v>
      </c>
      <c r="D125" s="229" t="s">
        <v>480</v>
      </c>
    </row>
    <row r="126" spans="1:4" x14ac:dyDescent="0.2">
      <c r="A126" s="226">
        <v>105</v>
      </c>
      <c r="B126" s="227">
        <v>65</v>
      </c>
      <c r="C126" s="228" t="s">
        <v>272</v>
      </c>
      <c r="D126" s="229" t="s">
        <v>241</v>
      </c>
    </row>
    <row r="127" spans="1:4" x14ac:dyDescent="0.2">
      <c r="A127" s="226">
        <v>106</v>
      </c>
      <c r="B127" s="227">
        <v>66</v>
      </c>
      <c r="C127" s="228" t="s">
        <v>272</v>
      </c>
      <c r="D127" s="229" t="s">
        <v>480</v>
      </c>
    </row>
    <row r="128" spans="1:4" x14ac:dyDescent="0.2">
      <c r="A128" s="226">
        <v>107</v>
      </c>
      <c r="B128" s="227">
        <v>67</v>
      </c>
      <c r="C128" s="228" t="s">
        <v>272</v>
      </c>
      <c r="D128" s="229" t="s">
        <v>480</v>
      </c>
    </row>
    <row r="129" spans="1:4" x14ac:dyDescent="0.2">
      <c r="A129" s="226">
        <v>108</v>
      </c>
      <c r="B129" s="227">
        <v>68</v>
      </c>
      <c r="C129" s="228" t="s">
        <v>272</v>
      </c>
      <c r="D129" s="229" t="s">
        <v>480</v>
      </c>
    </row>
    <row r="130" spans="1:4" x14ac:dyDescent="0.2">
      <c r="A130" s="226">
        <v>109</v>
      </c>
      <c r="B130" s="227">
        <v>69</v>
      </c>
      <c r="C130" s="228" t="s">
        <v>272</v>
      </c>
      <c r="D130" s="229" t="s">
        <v>241</v>
      </c>
    </row>
    <row r="131" spans="1:4" x14ac:dyDescent="0.2">
      <c r="A131" s="226">
        <v>110</v>
      </c>
      <c r="B131" s="227">
        <v>1348</v>
      </c>
      <c r="C131" s="228" t="s">
        <v>272</v>
      </c>
      <c r="D131" s="229" t="s">
        <v>241</v>
      </c>
    </row>
    <row r="132" spans="1:4" x14ac:dyDescent="0.2">
      <c r="A132" s="226">
        <v>111</v>
      </c>
      <c r="B132" s="227">
        <v>91</v>
      </c>
      <c r="C132" s="228" t="s">
        <v>273</v>
      </c>
      <c r="D132" s="229" t="s">
        <v>241</v>
      </c>
    </row>
    <row r="133" spans="1:4" x14ac:dyDescent="0.2">
      <c r="A133" s="226">
        <v>112</v>
      </c>
      <c r="B133" s="227">
        <v>22</v>
      </c>
      <c r="C133" s="228" t="s">
        <v>274</v>
      </c>
      <c r="D133" s="229" t="s">
        <v>479</v>
      </c>
    </row>
    <row r="134" spans="1:4" x14ac:dyDescent="0.2">
      <c r="A134" s="226">
        <v>113</v>
      </c>
      <c r="B134" s="227">
        <v>23</v>
      </c>
      <c r="C134" s="228" t="s">
        <v>274</v>
      </c>
      <c r="D134" s="229" t="s">
        <v>479</v>
      </c>
    </row>
    <row r="135" spans="1:4" x14ac:dyDescent="0.2">
      <c r="A135" s="226">
        <v>115</v>
      </c>
      <c r="B135" s="227">
        <v>25</v>
      </c>
      <c r="C135" s="228" t="s">
        <v>274</v>
      </c>
      <c r="D135" s="229" t="s">
        <v>241</v>
      </c>
    </row>
    <row r="136" spans="1:4" x14ac:dyDescent="0.2">
      <c r="A136" s="226">
        <v>116</v>
      </c>
      <c r="B136" s="227">
        <v>26</v>
      </c>
      <c r="C136" s="228" t="s">
        <v>274</v>
      </c>
      <c r="D136" s="229" t="s">
        <v>241</v>
      </c>
    </row>
    <row r="137" spans="1:4" x14ac:dyDescent="0.2">
      <c r="A137" s="226">
        <v>117</v>
      </c>
      <c r="B137" s="227">
        <v>1349</v>
      </c>
      <c r="C137" s="228" t="s">
        <v>274</v>
      </c>
      <c r="D137" s="229" t="s">
        <v>241</v>
      </c>
    </row>
    <row r="138" spans="1:4" x14ac:dyDescent="0.2">
      <c r="A138" s="226">
        <v>118</v>
      </c>
      <c r="B138" s="227">
        <v>6</v>
      </c>
      <c r="C138" s="228" t="s">
        <v>275</v>
      </c>
      <c r="D138" s="229" t="s">
        <v>241</v>
      </c>
    </row>
    <row r="139" spans="1:4" x14ac:dyDescent="0.2">
      <c r="A139" s="226">
        <v>119</v>
      </c>
      <c r="B139" s="227">
        <v>1350</v>
      </c>
      <c r="C139" s="228" t="s">
        <v>275</v>
      </c>
      <c r="D139" s="229" t="s">
        <v>241</v>
      </c>
    </row>
    <row r="140" spans="1:4" x14ac:dyDescent="0.2">
      <c r="A140" s="226">
        <v>120</v>
      </c>
      <c r="B140" s="227">
        <v>11</v>
      </c>
      <c r="C140" s="228" t="s">
        <v>248</v>
      </c>
      <c r="D140" s="229" t="s">
        <v>241</v>
      </c>
    </row>
    <row r="141" spans="1:4" x14ac:dyDescent="0.2">
      <c r="A141" s="226">
        <v>121</v>
      </c>
      <c r="B141" s="227">
        <v>26</v>
      </c>
      <c r="C141" s="228" t="s">
        <v>276</v>
      </c>
      <c r="D141" s="229">
        <v>2</v>
      </c>
    </row>
    <row r="142" spans="1:4" x14ac:dyDescent="0.2">
      <c r="A142" s="226">
        <v>121</v>
      </c>
      <c r="B142" s="227">
        <v>224</v>
      </c>
      <c r="C142" s="228" t="s">
        <v>276</v>
      </c>
      <c r="D142" s="229">
        <v>1</v>
      </c>
    </row>
    <row r="143" spans="1:4" x14ac:dyDescent="0.2">
      <c r="A143" s="226">
        <v>122</v>
      </c>
      <c r="B143" s="227">
        <v>201</v>
      </c>
      <c r="C143" s="228" t="s">
        <v>277</v>
      </c>
      <c r="D143" s="229">
        <v>1</v>
      </c>
    </row>
    <row r="144" spans="1:4" x14ac:dyDescent="0.2">
      <c r="A144" s="226">
        <v>122</v>
      </c>
      <c r="B144" s="227">
        <v>245</v>
      </c>
      <c r="C144" s="228" t="s">
        <v>277</v>
      </c>
      <c r="D144" s="229">
        <v>2</v>
      </c>
    </row>
    <row r="145" spans="1:4" x14ac:dyDescent="0.2">
      <c r="A145" s="226">
        <v>123</v>
      </c>
      <c r="B145" s="227">
        <v>1307</v>
      </c>
      <c r="C145" s="228" t="s">
        <v>278</v>
      </c>
      <c r="D145" s="229">
        <v>1</v>
      </c>
    </row>
    <row r="146" spans="1:4" x14ac:dyDescent="0.2">
      <c r="A146" s="226">
        <v>124</v>
      </c>
      <c r="B146" s="227">
        <v>1319</v>
      </c>
      <c r="C146" s="228" t="s">
        <v>278</v>
      </c>
      <c r="D146" s="229">
        <v>1</v>
      </c>
    </row>
    <row r="147" spans="1:4" x14ac:dyDescent="0.2">
      <c r="A147" s="226">
        <v>125</v>
      </c>
      <c r="B147" s="227">
        <v>1315</v>
      </c>
      <c r="C147" s="228" t="s">
        <v>278</v>
      </c>
      <c r="D147" s="229">
        <v>1</v>
      </c>
    </row>
    <row r="148" spans="1:4" x14ac:dyDescent="0.2">
      <c r="A148" s="226">
        <v>126</v>
      </c>
      <c r="B148" s="227">
        <v>1193</v>
      </c>
      <c r="C148" s="228" t="s">
        <v>279</v>
      </c>
      <c r="D148" s="229">
        <v>1</v>
      </c>
    </row>
    <row r="149" spans="1:4" x14ac:dyDescent="0.2">
      <c r="A149" s="226">
        <v>126</v>
      </c>
      <c r="B149" s="227">
        <v>1194</v>
      </c>
      <c r="C149" s="228" t="s">
        <v>279</v>
      </c>
      <c r="D149" s="229">
        <v>2</v>
      </c>
    </row>
    <row r="150" spans="1:4" x14ac:dyDescent="0.2">
      <c r="A150" s="226">
        <v>127</v>
      </c>
      <c r="B150" s="227">
        <v>80</v>
      </c>
      <c r="C150" s="228" t="s">
        <v>280</v>
      </c>
      <c r="D150" s="229" t="s">
        <v>480</v>
      </c>
    </row>
    <row r="151" spans="1:4" x14ac:dyDescent="0.2">
      <c r="A151" s="226">
        <v>127</v>
      </c>
      <c r="B151" s="227">
        <v>148</v>
      </c>
      <c r="C151" s="228" t="s">
        <v>280</v>
      </c>
      <c r="D151" s="229">
        <v>1</v>
      </c>
    </row>
    <row r="152" spans="1:4" x14ac:dyDescent="0.2">
      <c r="A152" s="226">
        <v>127</v>
      </c>
      <c r="B152" s="227">
        <v>221</v>
      </c>
      <c r="C152" s="228" t="s">
        <v>280</v>
      </c>
      <c r="D152" s="229" t="s">
        <v>482</v>
      </c>
    </row>
    <row r="153" spans="1:4" x14ac:dyDescent="0.2">
      <c r="A153" s="226">
        <v>128</v>
      </c>
      <c r="B153" s="227">
        <v>1120</v>
      </c>
      <c r="C153" s="228" t="s">
        <v>281</v>
      </c>
      <c r="D153" s="229">
        <v>1</v>
      </c>
    </row>
    <row r="154" spans="1:4" x14ac:dyDescent="0.2">
      <c r="A154" s="226">
        <v>128</v>
      </c>
      <c r="B154" s="227">
        <v>1121</v>
      </c>
      <c r="C154" s="228" t="s">
        <v>281</v>
      </c>
      <c r="D154" s="229">
        <v>1</v>
      </c>
    </row>
    <row r="155" spans="1:4" x14ac:dyDescent="0.2">
      <c r="A155" s="226">
        <v>128</v>
      </c>
      <c r="B155" s="227">
        <v>1122</v>
      </c>
      <c r="C155" s="228" t="s">
        <v>281</v>
      </c>
      <c r="D155" s="229">
        <v>2</v>
      </c>
    </row>
    <row r="156" spans="1:4" x14ac:dyDescent="0.2">
      <c r="A156" s="226">
        <v>129</v>
      </c>
      <c r="B156" s="227">
        <v>169</v>
      </c>
      <c r="C156" s="228" t="s">
        <v>280</v>
      </c>
      <c r="D156" s="229">
        <v>1</v>
      </c>
    </row>
    <row r="157" spans="1:4" x14ac:dyDescent="0.2">
      <c r="A157" s="226">
        <v>129</v>
      </c>
      <c r="B157" s="227">
        <v>202</v>
      </c>
      <c r="C157" s="228" t="s">
        <v>280</v>
      </c>
      <c r="D157" s="229">
        <v>1</v>
      </c>
    </row>
    <row r="158" spans="1:4" x14ac:dyDescent="0.2">
      <c r="A158" s="226">
        <v>129</v>
      </c>
      <c r="B158" s="227">
        <v>222</v>
      </c>
      <c r="C158" s="228" t="s">
        <v>280</v>
      </c>
      <c r="D158" s="229">
        <v>2</v>
      </c>
    </row>
    <row r="159" spans="1:4" x14ac:dyDescent="0.2">
      <c r="A159" s="226">
        <v>130</v>
      </c>
      <c r="B159" s="227">
        <v>1308</v>
      </c>
      <c r="C159" s="228" t="s">
        <v>282</v>
      </c>
      <c r="D159" s="229">
        <v>1</v>
      </c>
    </row>
    <row r="160" spans="1:4" x14ac:dyDescent="0.2">
      <c r="A160" s="226">
        <v>130</v>
      </c>
      <c r="B160" s="227">
        <v>1309</v>
      </c>
      <c r="C160" s="228" t="s">
        <v>282</v>
      </c>
      <c r="D160" s="229">
        <v>1</v>
      </c>
    </row>
    <row r="161" spans="1:4" x14ac:dyDescent="0.2">
      <c r="A161" s="226">
        <v>130</v>
      </c>
      <c r="B161" s="227">
        <v>1310</v>
      </c>
      <c r="C161" s="228" t="s">
        <v>282</v>
      </c>
      <c r="D161" s="229">
        <v>2</v>
      </c>
    </row>
    <row r="162" spans="1:4" x14ac:dyDescent="0.2">
      <c r="A162" s="226">
        <v>131</v>
      </c>
      <c r="B162" s="227">
        <v>1311</v>
      </c>
      <c r="C162" s="228" t="s">
        <v>282</v>
      </c>
      <c r="D162" s="229">
        <v>1</v>
      </c>
    </row>
    <row r="163" spans="1:4" x14ac:dyDescent="0.2">
      <c r="A163" s="226">
        <v>131</v>
      </c>
      <c r="B163" s="227">
        <v>1312</v>
      </c>
      <c r="C163" s="228" t="s">
        <v>282</v>
      </c>
      <c r="D163" s="229">
        <v>1</v>
      </c>
    </row>
    <row r="164" spans="1:4" x14ac:dyDescent="0.2">
      <c r="A164" s="226">
        <v>131</v>
      </c>
      <c r="B164" s="227">
        <v>1313</v>
      </c>
      <c r="C164" s="228" t="s">
        <v>282</v>
      </c>
      <c r="D164" s="229">
        <v>2</v>
      </c>
    </row>
    <row r="165" spans="1:4" x14ac:dyDescent="0.2">
      <c r="A165" s="226">
        <v>132</v>
      </c>
      <c r="B165" s="227">
        <v>92</v>
      </c>
      <c r="C165" s="228" t="s">
        <v>283</v>
      </c>
      <c r="D165" s="229" t="s">
        <v>479</v>
      </c>
    </row>
    <row r="166" spans="1:4" x14ac:dyDescent="0.2">
      <c r="A166" s="226">
        <v>132</v>
      </c>
      <c r="B166" s="227">
        <v>210</v>
      </c>
      <c r="C166" s="228" t="s">
        <v>283</v>
      </c>
      <c r="D166" s="229">
        <v>2</v>
      </c>
    </row>
    <row r="167" spans="1:4" x14ac:dyDescent="0.2">
      <c r="A167" s="226">
        <v>132</v>
      </c>
      <c r="B167" s="227">
        <v>234</v>
      </c>
      <c r="C167" s="228" t="s">
        <v>283</v>
      </c>
      <c r="D167" s="229" t="s">
        <v>479</v>
      </c>
    </row>
    <row r="168" spans="1:4" x14ac:dyDescent="0.2">
      <c r="A168" s="226">
        <v>132</v>
      </c>
      <c r="B168" s="227">
        <v>236</v>
      </c>
      <c r="C168" s="228" t="s">
        <v>283</v>
      </c>
      <c r="D168" s="229" t="s">
        <v>479</v>
      </c>
    </row>
    <row r="169" spans="1:4" x14ac:dyDescent="0.2">
      <c r="A169" s="226">
        <v>133</v>
      </c>
      <c r="B169" s="227">
        <v>92</v>
      </c>
      <c r="C169" s="228" t="s">
        <v>283</v>
      </c>
      <c r="D169" s="229">
        <v>1</v>
      </c>
    </row>
    <row r="170" spans="1:4" x14ac:dyDescent="0.2">
      <c r="A170" s="226">
        <v>133</v>
      </c>
      <c r="B170" s="227">
        <v>210</v>
      </c>
      <c r="C170" s="228" t="s">
        <v>283</v>
      </c>
      <c r="D170" s="229">
        <v>2</v>
      </c>
    </row>
    <row r="171" spans="1:4" x14ac:dyDescent="0.2">
      <c r="A171" s="226">
        <v>133</v>
      </c>
      <c r="B171" s="227">
        <v>233</v>
      </c>
      <c r="C171" s="228" t="s">
        <v>283</v>
      </c>
      <c r="D171" s="229">
        <v>1</v>
      </c>
    </row>
    <row r="172" spans="1:4" x14ac:dyDescent="0.2">
      <c r="A172" s="226">
        <v>133</v>
      </c>
      <c r="B172" s="227">
        <v>246</v>
      </c>
      <c r="C172" s="228" t="s">
        <v>283</v>
      </c>
      <c r="D172" s="229">
        <v>1</v>
      </c>
    </row>
    <row r="173" spans="1:4" x14ac:dyDescent="0.2">
      <c r="A173" s="226">
        <v>134</v>
      </c>
      <c r="B173" s="227">
        <v>101</v>
      </c>
      <c r="C173" s="228" t="s">
        <v>283</v>
      </c>
      <c r="D173" s="229">
        <v>1</v>
      </c>
    </row>
    <row r="174" spans="1:4" x14ac:dyDescent="0.2">
      <c r="A174" s="226">
        <v>134</v>
      </c>
      <c r="B174" s="227">
        <v>210</v>
      </c>
      <c r="C174" s="228" t="s">
        <v>283</v>
      </c>
      <c r="D174" s="229">
        <v>2</v>
      </c>
    </row>
    <row r="175" spans="1:4" x14ac:dyDescent="0.2">
      <c r="A175" s="226">
        <v>134</v>
      </c>
      <c r="B175" s="227">
        <v>232</v>
      </c>
      <c r="C175" s="228" t="s">
        <v>283</v>
      </c>
      <c r="D175" s="229">
        <v>1</v>
      </c>
    </row>
    <row r="176" spans="1:4" x14ac:dyDescent="0.2">
      <c r="A176" s="226">
        <v>134</v>
      </c>
      <c r="B176" s="227">
        <v>250</v>
      </c>
      <c r="C176" s="228" t="s">
        <v>283</v>
      </c>
      <c r="D176" s="229">
        <v>1</v>
      </c>
    </row>
    <row r="177" spans="1:4" x14ac:dyDescent="0.2">
      <c r="A177" s="226">
        <v>135</v>
      </c>
      <c r="B177" s="227">
        <v>38</v>
      </c>
      <c r="C177" s="228" t="s">
        <v>283</v>
      </c>
      <c r="D177" s="229">
        <v>1</v>
      </c>
    </row>
    <row r="178" spans="1:4" x14ac:dyDescent="0.2">
      <c r="A178" s="226">
        <v>135</v>
      </c>
      <c r="B178" s="227">
        <v>80</v>
      </c>
      <c r="C178" s="228" t="s">
        <v>283</v>
      </c>
      <c r="D178" s="229">
        <v>1</v>
      </c>
    </row>
    <row r="179" spans="1:4" x14ac:dyDescent="0.2">
      <c r="A179" s="226">
        <v>135</v>
      </c>
      <c r="B179" s="227">
        <v>221</v>
      </c>
      <c r="C179" s="228" t="s">
        <v>283</v>
      </c>
      <c r="D179" s="229" t="s">
        <v>482</v>
      </c>
    </row>
    <row r="180" spans="1:4" x14ac:dyDescent="0.2">
      <c r="A180" s="226">
        <v>135</v>
      </c>
      <c r="B180" s="227">
        <v>247</v>
      </c>
      <c r="C180" s="228" t="s">
        <v>283</v>
      </c>
      <c r="D180" s="229">
        <v>1</v>
      </c>
    </row>
    <row r="181" spans="1:4" x14ac:dyDescent="0.2">
      <c r="A181" s="226">
        <v>136</v>
      </c>
      <c r="B181" s="227">
        <v>124</v>
      </c>
      <c r="C181" s="228" t="s">
        <v>283</v>
      </c>
      <c r="D181" s="229">
        <v>1</v>
      </c>
    </row>
    <row r="182" spans="1:4" x14ac:dyDescent="0.2">
      <c r="A182" s="226">
        <v>136</v>
      </c>
      <c r="B182" s="227">
        <v>202</v>
      </c>
      <c r="C182" s="228" t="s">
        <v>283</v>
      </c>
      <c r="D182" s="229">
        <v>1</v>
      </c>
    </row>
    <row r="183" spans="1:4" x14ac:dyDescent="0.2">
      <c r="A183" s="226">
        <v>136</v>
      </c>
      <c r="B183" s="227">
        <v>222</v>
      </c>
      <c r="C183" s="228" t="s">
        <v>283</v>
      </c>
      <c r="D183" s="229">
        <v>2</v>
      </c>
    </row>
    <row r="184" spans="1:4" x14ac:dyDescent="0.2">
      <c r="A184" s="226">
        <v>136</v>
      </c>
      <c r="B184" s="227">
        <v>246</v>
      </c>
      <c r="C184" s="228" t="s">
        <v>283</v>
      </c>
      <c r="D184" s="229">
        <v>1</v>
      </c>
    </row>
    <row r="185" spans="1:4" x14ac:dyDescent="0.2">
      <c r="A185" s="226">
        <v>137</v>
      </c>
      <c r="B185" s="227">
        <v>203</v>
      </c>
      <c r="C185" s="228" t="s">
        <v>283</v>
      </c>
      <c r="D185" s="229" t="s">
        <v>284</v>
      </c>
    </row>
    <row r="186" spans="1:4" x14ac:dyDescent="0.2">
      <c r="A186" s="226">
        <v>137</v>
      </c>
      <c r="B186" s="227">
        <v>222</v>
      </c>
      <c r="C186" s="228" t="s">
        <v>283</v>
      </c>
      <c r="D186" s="229" t="s">
        <v>284</v>
      </c>
    </row>
    <row r="187" spans="1:4" x14ac:dyDescent="0.2">
      <c r="A187" s="226">
        <v>137</v>
      </c>
      <c r="B187" s="227">
        <v>223</v>
      </c>
      <c r="C187" s="228" t="s">
        <v>283</v>
      </c>
      <c r="D187" s="229" t="s">
        <v>284</v>
      </c>
    </row>
    <row r="188" spans="1:4" x14ac:dyDescent="0.2">
      <c r="A188" s="226">
        <v>137</v>
      </c>
      <c r="B188" s="227">
        <v>229</v>
      </c>
      <c r="C188" s="228" t="s">
        <v>283</v>
      </c>
      <c r="D188" s="229" t="s">
        <v>284</v>
      </c>
    </row>
    <row r="189" spans="1:4" x14ac:dyDescent="0.2">
      <c r="A189" s="226">
        <v>138</v>
      </c>
      <c r="B189" s="227">
        <v>5</v>
      </c>
      <c r="C189" s="228" t="s">
        <v>283</v>
      </c>
      <c r="D189" s="229" t="s">
        <v>479</v>
      </c>
    </row>
    <row r="190" spans="1:4" x14ac:dyDescent="0.2">
      <c r="A190" s="226">
        <v>138</v>
      </c>
      <c r="B190" s="227">
        <v>88</v>
      </c>
      <c r="C190" s="228" t="s">
        <v>283</v>
      </c>
      <c r="D190" s="229" t="s">
        <v>479</v>
      </c>
    </row>
    <row r="191" spans="1:4" x14ac:dyDescent="0.2">
      <c r="A191" s="226">
        <v>138</v>
      </c>
      <c r="B191" s="227">
        <v>208</v>
      </c>
      <c r="C191" s="228" t="s">
        <v>283</v>
      </c>
      <c r="D191" s="229">
        <v>2</v>
      </c>
    </row>
    <row r="192" spans="1:4" x14ac:dyDescent="0.2">
      <c r="A192" s="226">
        <v>138</v>
      </c>
      <c r="B192" s="227">
        <v>235</v>
      </c>
      <c r="C192" s="228" t="s">
        <v>283</v>
      </c>
      <c r="D192" s="229" t="s">
        <v>479</v>
      </c>
    </row>
    <row r="193" spans="1:4" x14ac:dyDescent="0.2">
      <c r="A193" s="226">
        <v>140</v>
      </c>
      <c r="B193" s="227">
        <v>1395</v>
      </c>
      <c r="C193" s="228" t="s">
        <v>267</v>
      </c>
      <c r="D193" s="229">
        <v>2</v>
      </c>
    </row>
    <row r="194" spans="1:4" x14ac:dyDescent="0.2">
      <c r="A194" s="226">
        <v>140</v>
      </c>
      <c r="B194" s="227">
        <v>1396</v>
      </c>
      <c r="C194" s="228" t="s">
        <v>267</v>
      </c>
      <c r="D194" s="229">
        <v>1</v>
      </c>
    </row>
    <row r="195" spans="1:4" x14ac:dyDescent="0.2">
      <c r="A195" s="226">
        <v>141</v>
      </c>
      <c r="B195" s="227">
        <v>189</v>
      </c>
      <c r="C195" s="228" t="s">
        <v>285</v>
      </c>
      <c r="D195" s="229">
        <v>1</v>
      </c>
    </row>
    <row r="196" spans="1:4" x14ac:dyDescent="0.2">
      <c r="A196" s="226">
        <v>141</v>
      </c>
      <c r="B196" s="227">
        <v>210</v>
      </c>
      <c r="C196" s="228" t="s">
        <v>285</v>
      </c>
      <c r="D196" s="229">
        <v>2</v>
      </c>
    </row>
    <row r="197" spans="1:4" x14ac:dyDescent="0.2">
      <c r="A197" s="226">
        <v>141</v>
      </c>
      <c r="B197" s="227">
        <v>233</v>
      </c>
      <c r="C197" s="228" t="s">
        <v>285</v>
      </c>
      <c r="D197" s="229">
        <v>1</v>
      </c>
    </row>
    <row r="198" spans="1:4" x14ac:dyDescent="0.2">
      <c r="A198" s="226">
        <v>141</v>
      </c>
      <c r="B198" s="227">
        <v>249</v>
      </c>
      <c r="C198" s="228" t="s">
        <v>285</v>
      </c>
      <c r="D198" s="229">
        <v>1</v>
      </c>
    </row>
    <row r="199" spans="1:4" x14ac:dyDescent="0.2">
      <c r="A199" s="226">
        <v>141</v>
      </c>
      <c r="B199" s="227">
        <v>252</v>
      </c>
      <c r="C199" s="228" t="s">
        <v>285</v>
      </c>
      <c r="D199" s="229">
        <v>1</v>
      </c>
    </row>
    <row r="200" spans="1:4" x14ac:dyDescent="0.2">
      <c r="A200" s="226">
        <v>142</v>
      </c>
      <c r="B200" s="227">
        <v>132</v>
      </c>
      <c r="C200" s="228" t="s">
        <v>285</v>
      </c>
      <c r="D200" s="229">
        <v>1</v>
      </c>
    </row>
    <row r="201" spans="1:4" x14ac:dyDescent="0.2">
      <c r="A201" s="226">
        <v>142</v>
      </c>
      <c r="B201" s="227">
        <v>206</v>
      </c>
      <c r="C201" s="228" t="s">
        <v>285</v>
      </c>
      <c r="D201" s="229">
        <v>2</v>
      </c>
    </row>
    <row r="202" spans="1:4" x14ac:dyDescent="0.2">
      <c r="A202" s="226">
        <v>142</v>
      </c>
      <c r="B202" s="227">
        <v>230</v>
      </c>
      <c r="C202" s="228" t="s">
        <v>285</v>
      </c>
      <c r="D202" s="229">
        <v>1</v>
      </c>
    </row>
    <row r="203" spans="1:4" x14ac:dyDescent="0.2">
      <c r="A203" s="226">
        <v>142</v>
      </c>
      <c r="B203" s="227">
        <v>249</v>
      </c>
      <c r="C203" s="228" t="s">
        <v>285</v>
      </c>
      <c r="D203" s="229">
        <v>1</v>
      </c>
    </row>
    <row r="204" spans="1:4" x14ac:dyDescent="0.2">
      <c r="A204" s="226">
        <v>142</v>
      </c>
      <c r="B204" s="227">
        <v>252</v>
      </c>
      <c r="C204" s="228" t="s">
        <v>285</v>
      </c>
      <c r="D204" s="229">
        <v>1</v>
      </c>
    </row>
    <row r="205" spans="1:4" x14ac:dyDescent="0.2">
      <c r="A205" s="226">
        <v>143</v>
      </c>
      <c r="B205" s="227">
        <v>47</v>
      </c>
      <c r="C205" s="228" t="s">
        <v>270</v>
      </c>
      <c r="D205" s="229" t="s">
        <v>241</v>
      </c>
    </row>
    <row r="206" spans="1:4" x14ac:dyDescent="0.2">
      <c r="A206" s="226">
        <v>144</v>
      </c>
      <c r="B206" s="227">
        <v>93</v>
      </c>
      <c r="C206" s="228" t="s">
        <v>286</v>
      </c>
      <c r="D206" s="229">
        <v>1</v>
      </c>
    </row>
    <row r="207" spans="1:4" x14ac:dyDescent="0.2">
      <c r="A207" s="226">
        <v>144</v>
      </c>
      <c r="B207" s="227">
        <v>208</v>
      </c>
      <c r="C207" s="228" t="s">
        <v>286</v>
      </c>
      <c r="D207" s="229">
        <v>2</v>
      </c>
    </row>
    <row r="208" spans="1:4" x14ac:dyDescent="0.2">
      <c r="A208" s="226">
        <v>144</v>
      </c>
      <c r="B208" s="227">
        <v>239</v>
      </c>
      <c r="C208" s="228" t="s">
        <v>286</v>
      </c>
      <c r="D208" s="229">
        <v>1</v>
      </c>
    </row>
    <row r="209" spans="1:4" x14ac:dyDescent="0.2">
      <c r="A209" s="226">
        <v>144</v>
      </c>
      <c r="B209" s="227">
        <v>243</v>
      </c>
      <c r="C209" s="228" t="s">
        <v>286</v>
      </c>
      <c r="D209" s="229">
        <v>1</v>
      </c>
    </row>
    <row r="210" spans="1:4" x14ac:dyDescent="0.2">
      <c r="A210" s="226">
        <v>144</v>
      </c>
      <c r="B210" s="227">
        <v>248</v>
      </c>
      <c r="C210" s="228" t="s">
        <v>286</v>
      </c>
      <c r="D210" s="229">
        <v>1</v>
      </c>
    </row>
    <row r="211" spans="1:4" x14ac:dyDescent="0.2">
      <c r="A211" s="226">
        <v>144</v>
      </c>
      <c r="B211" s="227">
        <v>251</v>
      </c>
      <c r="C211" s="228" t="s">
        <v>286</v>
      </c>
      <c r="D211" s="229">
        <v>1</v>
      </c>
    </row>
    <row r="212" spans="1:4" x14ac:dyDescent="0.2">
      <c r="A212" s="226">
        <v>145</v>
      </c>
      <c r="B212" s="227">
        <v>210</v>
      </c>
      <c r="C212" s="228" t="s">
        <v>286</v>
      </c>
      <c r="D212" s="229">
        <v>2</v>
      </c>
    </row>
    <row r="213" spans="1:4" x14ac:dyDescent="0.2">
      <c r="A213" s="226">
        <v>145</v>
      </c>
      <c r="B213" s="227">
        <v>249</v>
      </c>
      <c r="C213" s="228" t="s">
        <v>286</v>
      </c>
      <c r="D213" s="229">
        <v>1</v>
      </c>
    </row>
    <row r="214" spans="1:4" x14ac:dyDescent="0.2">
      <c r="A214" s="226">
        <v>145</v>
      </c>
      <c r="B214" s="227">
        <v>92</v>
      </c>
      <c r="C214" s="228" t="s">
        <v>286</v>
      </c>
      <c r="D214" s="229" t="s">
        <v>479</v>
      </c>
    </row>
    <row r="215" spans="1:4" x14ac:dyDescent="0.2">
      <c r="A215" s="226">
        <v>145</v>
      </c>
      <c r="B215" s="227">
        <v>240</v>
      </c>
      <c r="C215" s="228" t="s">
        <v>286</v>
      </c>
      <c r="D215" s="229" t="s">
        <v>479</v>
      </c>
    </row>
    <row r="216" spans="1:4" x14ac:dyDescent="0.2">
      <c r="A216" s="226">
        <v>145</v>
      </c>
      <c r="B216" s="227">
        <v>244</v>
      </c>
      <c r="C216" s="228" t="s">
        <v>286</v>
      </c>
      <c r="D216" s="229" t="s">
        <v>479</v>
      </c>
    </row>
    <row r="217" spans="1:4" x14ac:dyDescent="0.2">
      <c r="A217" s="226">
        <v>145</v>
      </c>
      <c r="B217" s="227">
        <v>252</v>
      </c>
      <c r="C217" s="228" t="s">
        <v>286</v>
      </c>
      <c r="D217" s="229">
        <v>1</v>
      </c>
    </row>
    <row r="218" spans="1:4" x14ac:dyDescent="0.2">
      <c r="A218" s="226">
        <v>146</v>
      </c>
      <c r="B218" s="227">
        <v>73</v>
      </c>
      <c r="C218" s="228" t="s">
        <v>286</v>
      </c>
      <c r="D218" s="229">
        <v>1</v>
      </c>
    </row>
    <row r="219" spans="1:4" x14ac:dyDescent="0.2">
      <c r="A219" s="226">
        <v>146</v>
      </c>
      <c r="B219" s="227">
        <v>93</v>
      </c>
      <c r="C219" s="228" t="s">
        <v>286</v>
      </c>
      <c r="D219" s="229">
        <v>1</v>
      </c>
    </row>
    <row r="220" spans="1:4" x14ac:dyDescent="0.2">
      <c r="A220" s="226">
        <v>146</v>
      </c>
      <c r="B220" s="227">
        <v>208</v>
      </c>
      <c r="C220" s="228" t="s">
        <v>286</v>
      </c>
      <c r="D220" s="229">
        <v>2</v>
      </c>
    </row>
    <row r="221" spans="1:4" x14ac:dyDescent="0.2">
      <c r="A221" s="226">
        <v>146</v>
      </c>
      <c r="B221" s="227">
        <v>239</v>
      </c>
      <c r="C221" s="228" t="s">
        <v>286</v>
      </c>
      <c r="D221" s="229">
        <v>1</v>
      </c>
    </row>
    <row r="222" spans="1:4" x14ac:dyDescent="0.2">
      <c r="A222" s="226">
        <v>146</v>
      </c>
      <c r="B222" s="227">
        <v>248</v>
      </c>
      <c r="C222" s="228" t="s">
        <v>286</v>
      </c>
      <c r="D222" s="229">
        <v>1</v>
      </c>
    </row>
    <row r="223" spans="1:4" x14ac:dyDescent="0.2">
      <c r="A223" s="226">
        <v>146</v>
      </c>
      <c r="B223" s="227">
        <v>251</v>
      </c>
      <c r="C223" s="228" t="s">
        <v>286</v>
      </c>
      <c r="D223" s="229">
        <v>1</v>
      </c>
    </row>
    <row r="224" spans="1:4" x14ac:dyDescent="0.2">
      <c r="A224" s="226">
        <v>147</v>
      </c>
      <c r="B224" s="227">
        <v>99</v>
      </c>
      <c r="C224" s="228" t="s">
        <v>286</v>
      </c>
      <c r="D224" s="229">
        <v>1</v>
      </c>
    </row>
    <row r="225" spans="1:4" x14ac:dyDescent="0.2">
      <c r="A225" s="226">
        <v>147</v>
      </c>
      <c r="B225" s="227">
        <v>206</v>
      </c>
      <c r="C225" s="228" t="s">
        <v>286</v>
      </c>
      <c r="D225" s="229">
        <v>2</v>
      </c>
    </row>
    <row r="226" spans="1:4" x14ac:dyDescent="0.2">
      <c r="A226" s="226">
        <v>147</v>
      </c>
      <c r="B226" s="227">
        <v>238</v>
      </c>
      <c r="C226" s="228" t="s">
        <v>286</v>
      </c>
      <c r="D226" s="229">
        <v>1</v>
      </c>
    </row>
    <row r="227" spans="1:4" x14ac:dyDescent="0.2">
      <c r="A227" s="226">
        <v>147</v>
      </c>
      <c r="B227" s="227">
        <v>242</v>
      </c>
      <c r="C227" s="228" t="s">
        <v>286</v>
      </c>
      <c r="D227" s="229">
        <v>1</v>
      </c>
    </row>
    <row r="228" spans="1:4" x14ac:dyDescent="0.2">
      <c r="A228" s="226">
        <v>147</v>
      </c>
      <c r="B228" s="227">
        <v>249</v>
      </c>
      <c r="C228" s="228" t="s">
        <v>286</v>
      </c>
      <c r="D228" s="229">
        <v>1</v>
      </c>
    </row>
    <row r="229" spans="1:4" x14ac:dyDescent="0.2">
      <c r="A229" s="226">
        <v>147</v>
      </c>
      <c r="B229" s="227">
        <v>252</v>
      </c>
      <c r="C229" s="228" t="s">
        <v>286</v>
      </c>
      <c r="D229" s="229">
        <v>1</v>
      </c>
    </row>
    <row r="230" spans="1:4" x14ac:dyDescent="0.2">
      <c r="A230" s="226">
        <v>148</v>
      </c>
      <c r="B230" s="227">
        <v>1152</v>
      </c>
      <c r="C230" s="228" t="s">
        <v>287</v>
      </c>
      <c r="D230" s="229" t="s">
        <v>482</v>
      </c>
    </row>
    <row r="231" spans="1:4" x14ac:dyDescent="0.2">
      <c r="A231" s="226">
        <v>149</v>
      </c>
      <c r="B231" s="227">
        <v>1394</v>
      </c>
      <c r="C231" s="228" t="s">
        <v>288</v>
      </c>
      <c r="D231" s="229">
        <v>2</v>
      </c>
    </row>
    <row r="232" spans="1:4" x14ac:dyDescent="0.2">
      <c r="A232" s="226">
        <v>150</v>
      </c>
      <c r="B232" s="227">
        <v>42</v>
      </c>
      <c r="C232" s="228" t="s">
        <v>279</v>
      </c>
      <c r="D232" s="229">
        <v>1</v>
      </c>
    </row>
    <row r="233" spans="1:4" x14ac:dyDescent="0.2">
      <c r="A233" s="226">
        <v>150</v>
      </c>
      <c r="B233" s="227">
        <v>207</v>
      </c>
      <c r="C233" s="228" t="s">
        <v>279</v>
      </c>
      <c r="D233" s="229">
        <v>2</v>
      </c>
    </row>
    <row r="234" spans="1:4" x14ac:dyDescent="0.2">
      <c r="A234" s="226">
        <v>151</v>
      </c>
      <c r="B234" s="227">
        <v>43</v>
      </c>
      <c r="C234" s="228" t="s">
        <v>279</v>
      </c>
      <c r="D234" s="229">
        <v>1</v>
      </c>
    </row>
    <row r="235" spans="1:4" x14ac:dyDescent="0.2">
      <c r="A235" s="226">
        <v>151</v>
      </c>
      <c r="B235" s="227">
        <v>210</v>
      </c>
      <c r="C235" s="228" t="s">
        <v>279</v>
      </c>
      <c r="D235" s="229" t="s">
        <v>482</v>
      </c>
    </row>
    <row r="236" spans="1:4" x14ac:dyDescent="0.2">
      <c r="A236" s="226">
        <v>152</v>
      </c>
      <c r="B236" s="227">
        <v>45</v>
      </c>
      <c r="C236" s="228" t="s">
        <v>279</v>
      </c>
      <c r="D236" s="229">
        <v>1</v>
      </c>
    </row>
    <row r="237" spans="1:4" x14ac:dyDescent="0.2">
      <c r="A237" s="226">
        <v>152</v>
      </c>
      <c r="B237" s="227">
        <v>211</v>
      </c>
      <c r="C237" s="228" t="s">
        <v>279</v>
      </c>
      <c r="D237" s="229">
        <v>2</v>
      </c>
    </row>
    <row r="238" spans="1:4" x14ac:dyDescent="0.2">
      <c r="A238" s="226">
        <v>153</v>
      </c>
      <c r="B238" s="227">
        <v>46</v>
      </c>
      <c r="C238" s="228" t="s">
        <v>279</v>
      </c>
      <c r="D238" s="229">
        <v>1</v>
      </c>
    </row>
    <row r="239" spans="1:4" x14ac:dyDescent="0.2">
      <c r="A239" s="226">
        <v>153</v>
      </c>
      <c r="B239" s="227">
        <v>212</v>
      </c>
      <c r="C239" s="228" t="s">
        <v>279</v>
      </c>
      <c r="D239" s="229">
        <v>2</v>
      </c>
    </row>
    <row r="240" spans="1:4" x14ac:dyDescent="0.2">
      <c r="A240" s="226">
        <v>154</v>
      </c>
      <c r="B240" s="227">
        <v>39</v>
      </c>
      <c r="C240" s="228" t="s">
        <v>279</v>
      </c>
      <c r="D240" s="229">
        <v>1</v>
      </c>
    </row>
    <row r="241" spans="1:4" x14ac:dyDescent="0.2">
      <c r="A241" s="226">
        <v>154</v>
      </c>
      <c r="B241" s="227">
        <v>221</v>
      </c>
      <c r="C241" s="228" t="s">
        <v>279</v>
      </c>
      <c r="D241" s="229">
        <v>2</v>
      </c>
    </row>
    <row r="242" spans="1:4" x14ac:dyDescent="0.2">
      <c r="A242" s="226">
        <v>155</v>
      </c>
      <c r="B242" s="227">
        <v>51</v>
      </c>
      <c r="C242" s="228" t="s">
        <v>267</v>
      </c>
      <c r="D242" s="229" t="s">
        <v>479</v>
      </c>
    </row>
    <row r="243" spans="1:4" x14ac:dyDescent="0.2">
      <c r="A243" s="226">
        <v>155</v>
      </c>
      <c r="B243" s="227">
        <v>200</v>
      </c>
      <c r="C243" s="228" t="s">
        <v>267</v>
      </c>
      <c r="D243" s="229" t="s">
        <v>479</v>
      </c>
    </row>
    <row r="244" spans="1:4" x14ac:dyDescent="0.2">
      <c r="A244" s="226">
        <v>156</v>
      </c>
      <c r="B244" s="227">
        <v>1000</v>
      </c>
      <c r="C244" s="228" t="s">
        <v>279</v>
      </c>
      <c r="D244" s="229">
        <v>2</v>
      </c>
    </row>
    <row r="245" spans="1:4" x14ac:dyDescent="0.2">
      <c r="A245" s="226">
        <v>156</v>
      </c>
      <c r="B245" s="227">
        <v>1001</v>
      </c>
      <c r="C245" s="228" t="s">
        <v>279</v>
      </c>
      <c r="D245" s="229">
        <v>1</v>
      </c>
    </row>
    <row r="246" spans="1:4" x14ac:dyDescent="0.2">
      <c r="A246" s="226">
        <v>157</v>
      </c>
      <c r="B246" s="227">
        <v>1002</v>
      </c>
      <c r="C246" s="228" t="s">
        <v>279</v>
      </c>
      <c r="D246" s="229">
        <v>2</v>
      </c>
    </row>
    <row r="247" spans="1:4" x14ac:dyDescent="0.2">
      <c r="A247" s="226">
        <v>157</v>
      </c>
      <c r="B247" s="227">
        <v>1003</v>
      </c>
      <c r="C247" s="228" t="s">
        <v>279</v>
      </c>
      <c r="D247" s="229">
        <v>1</v>
      </c>
    </row>
    <row r="248" spans="1:4" x14ac:dyDescent="0.2">
      <c r="A248" s="226">
        <v>158</v>
      </c>
      <c r="B248" s="227">
        <v>1008</v>
      </c>
      <c r="C248" s="228" t="s">
        <v>279</v>
      </c>
      <c r="D248" s="229">
        <v>2</v>
      </c>
    </row>
    <row r="249" spans="1:4" x14ac:dyDescent="0.2">
      <c r="A249" s="226">
        <v>158</v>
      </c>
      <c r="B249" s="227">
        <v>1009</v>
      </c>
      <c r="C249" s="228" t="s">
        <v>279</v>
      </c>
      <c r="D249" s="229">
        <v>1</v>
      </c>
    </row>
    <row r="250" spans="1:4" x14ac:dyDescent="0.2">
      <c r="A250" s="226">
        <v>159</v>
      </c>
      <c r="B250" s="227">
        <v>28</v>
      </c>
      <c r="C250" s="228" t="s">
        <v>255</v>
      </c>
      <c r="D250" s="229" t="s">
        <v>481</v>
      </c>
    </row>
    <row r="251" spans="1:4" x14ac:dyDescent="0.2">
      <c r="A251" s="226">
        <v>160</v>
      </c>
      <c r="B251" s="227">
        <v>1014</v>
      </c>
      <c r="C251" s="228" t="s">
        <v>279</v>
      </c>
      <c r="D251" s="229">
        <v>2</v>
      </c>
    </row>
    <row r="252" spans="1:4" x14ac:dyDescent="0.2">
      <c r="A252" s="226">
        <v>160</v>
      </c>
      <c r="B252" s="227">
        <v>1015</v>
      </c>
      <c r="C252" s="228" t="s">
        <v>279</v>
      </c>
      <c r="D252" s="229">
        <v>1</v>
      </c>
    </row>
    <row r="253" spans="1:4" x14ac:dyDescent="0.2">
      <c r="A253" s="226">
        <v>161</v>
      </c>
      <c r="B253" s="227">
        <v>1018</v>
      </c>
      <c r="C253" s="228" t="s">
        <v>279</v>
      </c>
      <c r="D253" s="229">
        <v>2</v>
      </c>
    </row>
    <row r="254" spans="1:4" x14ac:dyDescent="0.2">
      <c r="A254" s="226">
        <v>161</v>
      </c>
      <c r="B254" s="227">
        <v>1019</v>
      </c>
      <c r="C254" s="228" t="s">
        <v>279</v>
      </c>
      <c r="D254" s="229">
        <v>1</v>
      </c>
    </row>
    <row r="255" spans="1:4" x14ac:dyDescent="0.2">
      <c r="A255" s="226">
        <v>162</v>
      </c>
      <c r="B255" s="227">
        <v>1020</v>
      </c>
      <c r="C255" s="228" t="s">
        <v>279</v>
      </c>
      <c r="D255" s="229">
        <v>2</v>
      </c>
    </row>
    <row r="256" spans="1:4" x14ac:dyDescent="0.2">
      <c r="A256" s="226">
        <v>162</v>
      </c>
      <c r="B256" s="227">
        <v>1021</v>
      </c>
      <c r="C256" s="228" t="s">
        <v>279</v>
      </c>
      <c r="D256" s="229">
        <v>1</v>
      </c>
    </row>
    <row r="257" spans="1:4" x14ac:dyDescent="0.2">
      <c r="A257" s="226">
        <v>163</v>
      </c>
      <c r="B257" s="227">
        <v>1034</v>
      </c>
      <c r="C257" s="228" t="s">
        <v>279</v>
      </c>
      <c r="D257" s="229">
        <v>2</v>
      </c>
    </row>
    <row r="258" spans="1:4" x14ac:dyDescent="0.2">
      <c r="A258" s="226">
        <v>163</v>
      </c>
      <c r="B258" s="227">
        <v>1035</v>
      </c>
      <c r="C258" s="228" t="s">
        <v>279</v>
      </c>
      <c r="D258" s="229">
        <v>1</v>
      </c>
    </row>
    <row r="259" spans="1:4" x14ac:dyDescent="0.2">
      <c r="A259" s="226">
        <v>164</v>
      </c>
      <c r="B259" s="227">
        <v>1037</v>
      </c>
      <c r="C259" s="228" t="s">
        <v>279</v>
      </c>
      <c r="D259" s="229">
        <v>2</v>
      </c>
    </row>
    <row r="260" spans="1:4" x14ac:dyDescent="0.2">
      <c r="A260" s="226">
        <v>164</v>
      </c>
      <c r="B260" s="227">
        <v>1038</v>
      </c>
      <c r="C260" s="228" t="s">
        <v>279</v>
      </c>
      <c r="D260" s="229">
        <v>1</v>
      </c>
    </row>
    <row r="261" spans="1:4" x14ac:dyDescent="0.2">
      <c r="A261" s="226">
        <v>165</v>
      </c>
      <c r="B261" s="227">
        <v>1039</v>
      </c>
      <c r="C261" s="228" t="s">
        <v>279</v>
      </c>
      <c r="D261" s="229">
        <v>2</v>
      </c>
    </row>
    <row r="262" spans="1:4" x14ac:dyDescent="0.2">
      <c r="A262" s="226">
        <v>165</v>
      </c>
      <c r="B262" s="227">
        <v>1040</v>
      </c>
      <c r="C262" s="228" t="s">
        <v>279</v>
      </c>
      <c r="D262" s="229">
        <v>1</v>
      </c>
    </row>
    <row r="263" spans="1:4" x14ac:dyDescent="0.2">
      <c r="A263" s="226">
        <v>166</v>
      </c>
      <c r="B263" s="227">
        <v>1048</v>
      </c>
      <c r="C263" s="228" t="s">
        <v>279</v>
      </c>
      <c r="D263" s="229">
        <v>2</v>
      </c>
    </row>
    <row r="264" spans="1:4" x14ac:dyDescent="0.2">
      <c r="A264" s="226">
        <v>166</v>
      </c>
      <c r="B264" s="227">
        <v>1049</v>
      </c>
      <c r="C264" s="228" t="s">
        <v>279</v>
      </c>
      <c r="D264" s="229">
        <v>1</v>
      </c>
    </row>
    <row r="265" spans="1:4" x14ac:dyDescent="0.2">
      <c r="A265" s="226">
        <v>167</v>
      </c>
      <c r="B265" s="227">
        <v>1055</v>
      </c>
      <c r="C265" s="228" t="s">
        <v>279</v>
      </c>
      <c r="D265" s="229">
        <v>1</v>
      </c>
    </row>
    <row r="266" spans="1:4" x14ac:dyDescent="0.2">
      <c r="A266" s="226">
        <v>167</v>
      </c>
      <c r="B266" s="227">
        <v>1056</v>
      </c>
      <c r="C266" s="228" t="s">
        <v>279</v>
      </c>
      <c r="D266" s="229">
        <v>2</v>
      </c>
    </row>
    <row r="267" spans="1:4" x14ac:dyDescent="0.2">
      <c r="A267" s="226">
        <v>168</v>
      </c>
      <c r="B267" s="227">
        <v>1057</v>
      </c>
      <c r="C267" s="228" t="s">
        <v>279</v>
      </c>
      <c r="D267" s="229">
        <v>1</v>
      </c>
    </row>
    <row r="268" spans="1:4" x14ac:dyDescent="0.2">
      <c r="A268" s="226">
        <v>168</v>
      </c>
      <c r="B268" s="227">
        <v>1058</v>
      </c>
      <c r="C268" s="228" t="s">
        <v>279</v>
      </c>
      <c r="D268" s="229">
        <v>2</v>
      </c>
    </row>
    <row r="269" spans="1:4" x14ac:dyDescent="0.2">
      <c r="A269" s="226">
        <v>169</v>
      </c>
      <c r="B269" s="227">
        <v>1059</v>
      </c>
      <c r="C269" s="228" t="s">
        <v>279</v>
      </c>
      <c r="D269" s="229">
        <v>1</v>
      </c>
    </row>
    <row r="270" spans="1:4" x14ac:dyDescent="0.2">
      <c r="A270" s="226">
        <v>169</v>
      </c>
      <c r="B270" s="227">
        <v>1060</v>
      </c>
      <c r="C270" s="228" t="s">
        <v>279</v>
      </c>
      <c r="D270" s="229">
        <v>2</v>
      </c>
    </row>
    <row r="271" spans="1:4" x14ac:dyDescent="0.2">
      <c r="A271" s="226">
        <v>170</v>
      </c>
      <c r="B271" s="227">
        <v>1061</v>
      </c>
      <c r="C271" s="228" t="s">
        <v>279</v>
      </c>
      <c r="D271" s="229">
        <v>1</v>
      </c>
    </row>
    <row r="272" spans="1:4" x14ac:dyDescent="0.2">
      <c r="A272" s="226">
        <v>170</v>
      </c>
      <c r="B272" s="227">
        <v>1062</v>
      </c>
      <c r="C272" s="228" t="s">
        <v>279</v>
      </c>
      <c r="D272" s="229">
        <v>2</v>
      </c>
    </row>
    <row r="273" spans="1:4" x14ac:dyDescent="0.2">
      <c r="A273" s="226">
        <v>171</v>
      </c>
      <c r="B273" s="227">
        <v>1063</v>
      </c>
      <c r="C273" s="228" t="s">
        <v>279</v>
      </c>
      <c r="D273" s="229">
        <v>1</v>
      </c>
    </row>
    <row r="274" spans="1:4" x14ac:dyDescent="0.2">
      <c r="A274" s="226">
        <v>171</v>
      </c>
      <c r="B274" s="227">
        <v>1064</v>
      </c>
      <c r="C274" s="228" t="s">
        <v>279</v>
      </c>
      <c r="D274" s="229">
        <v>2</v>
      </c>
    </row>
    <row r="275" spans="1:4" x14ac:dyDescent="0.2">
      <c r="A275" s="226">
        <v>172</v>
      </c>
      <c r="B275" s="227">
        <v>1065</v>
      </c>
      <c r="C275" s="228" t="s">
        <v>279</v>
      </c>
      <c r="D275" s="229">
        <v>1</v>
      </c>
    </row>
    <row r="276" spans="1:4" x14ac:dyDescent="0.2">
      <c r="A276" s="226">
        <v>172</v>
      </c>
      <c r="B276" s="227">
        <v>1066</v>
      </c>
      <c r="C276" s="228" t="s">
        <v>279</v>
      </c>
      <c r="D276" s="229">
        <v>2</v>
      </c>
    </row>
    <row r="277" spans="1:4" x14ac:dyDescent="0.2">
      <c r="A277" s="226">
        <v>173</v>
      </c>
      <c r="B277" s="227">
        <v>1067</v>
      </c>
      <c r="C277" s="228" t="s">
        <v>279</v>
      </c>
      <c r="D277" s="229">
        <v>1</v>
      </c>
    </row>
    <row r="278" spans="1:4" x14ac:dyDescent="0.2">
      <c r="A278" s="226">
        <v>173</v>
      </c>
      <c r="B278" s="227">
        <v>1068</v>
      </c>
      <c r="C278" s="228" t="s">
        <v>279</v>
      </c>
      <c r="D278" s="229">
        <v>2</v>
      </c>
    </row>
    <row r="279" spans="1:4" x14ac:dyDescent="0.2">
      <c r="A279" s="226">
        <v>174</v>
      </c>
      <c r="B279" s="227">
        <v>1071</v>
      </c>
      <c r="C279" s="228" t="s">
        <v>279</v>
      </c>
      <c r="D279" s="229">
        <v>1</v>
      </c>
    </row>
    <row r="280" spans="1:4" x14ac:dyDescent="0.2">
      <c r="A280" s="226">
        <v>174</v>
      </c>
      <c r="B280" s="227">
        <v>1072</v>
      </c>
      <c r="C280" s="228" t="s">
        <v>279</v>
      </c>
      <c r="D280" s="229">
        <v>2</v>
      </c>
    </row>
    <row r="281" spans="1:4" x14ac:dyDescent="0.2">
      <c r="A281" s="226">
        <v>175</v>
      </c>
      <c r="B281" s="227">
        <v>1078</v>
      </c>
      <c r="C281" s="228" t="s">
        <v>279</v>
      </c>
      <c r="D281" s="229">
        <v>1</v>
      </c>
    </row>
    <row r="282" spans="1:4" x14ac:dyDescent="0.2">
      <c r="A282" s="226">
        <v>175</v>
      </c>
      <c r="B282" s="227">
        <v>1079</v>
      </c>
      <c r="C282" s="228" t="s">
        <v>279</v>
      </c>
      <c r="D282" s="229">
        <v>2</v>
      </c>
    </row>
    <row r="283" spans="1:4" x14ac:dyDescent="0.2">
      <c r="A283" s="226">
        <v>176</v>
      </c>
      <c r="B283" s="227">
        <v>1124</v>
      </c>
      <c r="C283" s="228" t="s">
        <v>279</v>
      </c>
      <c r="D283" s="229">
        <v>1</v>
      </c>
    </row>
    <row r="284" spans="1:4" x14ac:dyDescent="0.2">
      <c r="A284" s="226">
        <v>176</v>
      </c>
      <c r="B284" s="227">
        <v>1125</v>
      </c>
      <c r="C284" s="228" t="s">
        <v>279</v>
      </c>
      <c r="D284" s="229">
        <v>2</v>
      </c>
    </row>
    <row r="285" spans="1:4" x14ac:dyDescent="0.2">
      <c r="A285" s="226">
        <v>177</v>
      </c>
      <c r="B285" s="227">
        <v>1126</v>
      </c>
      <c r="C285" s="228" t="s">
        <v>279</v>
      </c>
      <c r="D285" s="229">
        <v>1</v>
      </c>
    </row>
    <row r="286" spans="1:4" x14ac:dyDescent="0.2">
      <c r="A286" s="226">
        <v>177</v>
      </c>
      <c r="B286" s="227">
        <v>1127</v>
      </c>
      <c r="C286" s="228" t="s">
        <v>279</v>
      </c>
      <c r="D286" s="229">
        <v>2</v>
      </c>
    </row>
    <row r="287" spans="1:4" x14ac:dyDescent="0.2">
      <c r="A287" s="226">
        <v>178</v>
      </c>
      <c r="B287" s="227">
        <v>1128</v>
      </c>
      <c r="C287" s="228" t="s">
        <v>289</v>
      </c>
      <c r="D287" s="229">
        <v>1</v>
      </c>
    </row>
    <row r="288" spans="1:4" x14ac:dyDescent="0.2">
      <c r="A288" s="226">
        <v>178</v>
      </c>
      <c r="B288" s="227">
        <v>1129</v>
      </c>
      <c r="C288" s="228" t="s">
        <v>289</v>
      </c>
      <c r="D288" s="229">
        <v>2</v>
      </c>
    </row>
    <row r="289" spans="1:4" x14ac:dyDescent="0.2">
      <c r="A289" s="226">
        <v>179</v>
      </c>
      <c r="B289" s="227">
        <v>1139</v>
      </c>
      <c r="C289" s="228" t="s">
        <v>279</v>
      </c>
      <c r="D289" s="229">
        <v>1</v>
      </c>
    </row>
    <row r="290" spans="1:4" x14ac:dyDescent="0.2">
      <c r="A290" s="226">
        <v>179</v>
      </c>
      <c r="B290" s="227">
        <v>1140</v>
      </c>
      <c r="C290" s="228" t="s">
        <v>279</v>
      </c>
      <c r="D290" s="229">
        <v>2</v>
      </c>
    </row>
    <row r="291" spans="1:4" x14ac:dyDescent="0.2">
      <c r="A291" s="226">
        <v>180</v>
      </c>
      <c r="B291" s="227">
        <v>1141</v>
      </c>
      <c r="C291" s="228" t="s">
        <v>279</v>
      </c>
      <c r="D291" s="229">
        <v>1</v>
      </c>
    </row>
    <row r="292" spans="1:4" x14ac:dyDescent="0.2">
      <c r="A292" s="226">
        <v>180</v>
      </c>
      <c r="B292" s="227">
        <v>1142</v>
      </c>
      <c r="C292" s="228" t="s">
        <v>279</v>
      </c>
      <c r="D292" s="229">
        <v>2</v>
      </c>
    </row>
    <row r="293" spans="1:4" x14ac:dyDescent="0.2">
      <c r="A293" s="226">
        <v>181</v>
      </c>
      <c r="B293" s="227">
        <v>1143</v>
      </c>
      <c r="C293" s="228" t="s">
        <v>279</v>
      </c>
      <c r="D293" s="229">
        <v>1</v>
      </c>
    </row>
    <row r="294" spans="1:4" x14ac:dyDescent="0.2">
      <c r="A294" s="226">
        <v>181</v>
      </c>
      <c r="B294" s="227">
        <v>1144</v>
      </c>
      <c r="C294" s="228" t="s">
        <v>279</v>
      </c>
      <c r="D294" s="229">
        <v>2</v>
      </c>
    </row>
    <row r="295" spans="1:4" x14ac:dyDescent="0.2">
      <c r="A295" s="226">
        <v>182</v>
      </c>
      <c r="B295" s="227">
        <v>1145</v>
      </c>
      <c r="C295" s="228" t="s">
        <v>279</v>
      </c>
      <c r="D295" s="229">
        <v>1</v>
      </c>
    </row>
    <row r="296" spans="1:4" x14ac:dyDescent="0.2">
      <c r="A296" s="226">
        <v>182</v>
      </c>
      <c r="B296" s="227">
        <v>1146</v>
      </c>
      <c r="C296" s="228" t="s">
        <v>279</v>
      </c>
      <c r="D296" s="229">
        <v>2</v>
      </c>
    </row>
    <row r="297" spans="1:4" x14ac:dyDescent="0.2">
      <c r="A297" s="226">
        <v>183</v>
      </c>
      <c r="B297" s="227">
        <v>1147</v>
      </c>
      <c r="C297" s="228" t="s">
        <v>279</v>
      </c>
      <c r="D297" s="229">
        <v>1</v>
      </c>
    </row>
    <row r="298" spans="1:4" x14ac:dyDescent="0.2">
      <c r="A298" s="226">
        <v>183</v>
      </c>
      <c r="B298" s="227">
        <v>1148</v>
      </c>
      <c r="C298" s="228" t="s">
        <v>279</v>
      </c>
      <c r="D298" s="229">
        <v>2</v>
      </c>
    </row>
    <row r="299" spans="1:4" x14ac:dyDescent="0.2">
      <c r="A299" s="226">
        <v>184</v>
      </c>
      <c r="B299" s="227">
        <v>1149</v>
      </c>
      <c r="C299" s="228" t="s">
        <v>279</v>
      </c>
      <c r="D299" s="229">
        <v>1</v>
      </c>
    </row>
    <row r="300" spans="1:4" x14ac:dyDescent="0.2">
      <c r="A300" s="226">
        <v>184</v>
      </c>
      <c r="B300" s="227">
        <v>1150</v>
      </c>
      <c r="C300" s="228" t="s">
        <v>279</v>
      </c>
      <c r="D300" s="229">
        <v>2</v>
      </c>
    </row>
    <row r="301" spans="1:4" x14ac:dyDescent="0.2">
      <c r="A301" s="226">
        <v>185</v>
      </c>
      <c r="B301" s="227">
        <v>1151</v>
      </c>
      <c r="C301" s="228" t="s">
        <v>279</v>
      </c>
      <c r="D301" s="229">
        <v>1</v>
      </c>
    </row>
    <row r="302" spans="1:4" x14ac:dyDescent="0.2">
      <c r="A302" s="226">
        <v>185</v>
      </c>
      <c r="B302" s="227">
        <v>1152</v>
      </c>
      <c r="C302" s="228" t="s">
        <v>279</v>
      </c>
      <c r="D302" s="229">
        <v>2</v>
      </c>
    </row>
    <row r="303" spans="1:4" x14ac:dyDescent="0.2">
      <c r="A303" s="226">
        <v>186</v>
      </c>
      <c r="B303" s="227">
        <v>1153</v>
      </c>
      <c r="C303" s="228" t="s">
        <v>279</v>
      </c>
      <c r="D303" s="229">
        <v>1</v>
      </c>
    </row>
    <row r="304" spans="1:4" x14ac:dyDescent="0.2">
      <c r="A304" s="226">
        <v>186</v>
      </c>
      <c r="B304" s="227">
        <v>1154</v>
      </c>
      <c r="C304" s="228" t="s">
        <v>279</v>
      </c>
      <c r="D304" s="229">
        <v>2</v>
      </c>
    </row>
    <row r="305" spans="1:4" x14ac:dyDescent="0.2">
      <c r="A305" s="226">
        <v>187</v>
      </c>
      <c r="B305" s="227">
        <v>1324</v>
      </c>
      <c r="C305" s="228" t="s">
        <v>279</v>
      </c>
      <c r="D305" s="229">
        <v>2</v>
      </c>
    </row>
    <row r="306" spans="1:4" x14ac:dyDescent="0.2">
      <c r="A306" s="226">
        <v>187</v>
      </c>
      <c r="B306" s="227">
        <v>1325</v>
      </c>
      <c r="C306" s="228" t="s">
        <v>279</v>
      </c>
      <c r="D306" s="229">
        <v>1</v>
      </c>
    </row>
    <row r="307" spans="1:4" x14ac:dyDescent="0.2">
      <c r="A307" s="226">
        <v>188</v>
      </c>
      <c r="B307" s="227">
        <v>1191</v>
      </c>
      <c r="C307" s="228" t="s">
        <v>279</v>
      </c>
      <c r="D307" s="229">
        <v>2</v>
      </c>
    </row>
    <row r="308" spans="1:4" x14ac:dyDescent="0.2">
      <c r="A308" s="226">
        <v>188</v>
      </c>
      <c r="B308" s="227">
        <v>1192</v>
      </c>
      <c r="C308" s="228" t="s">
        <v>279</v>
      </c>
      <c r="D308" s="229">
        <v>1</v>
      </c>
    </row>
    <row r="309" spans="1:4" x14ac:dyDescent="0.2">
      <c r="A309" s="226">
        <v>189</v>
      </c>
      <c r="B309" s="227">
        <v>1233</v>
      </c>
      <c r="C309" s="228" t="s">
        <v>279</v>
      </c>
      <c r="D309" s="229" t="s">
        <v>479</v>
      </c>
    </row>
    <row r="310" spans="1:4" x14ac:dyDescent="0.2">
      <c r="A310" s="226">
        <v>189</v>
      </c>
      <c r="B310" s="227">
        <v>1234</v>
      </c>
      <c r="C310" s="228" t="s">
        <v>279</v>
      </c>
      <c r="D310" s="229" t="s">
        <v>479</v>
      </c>
    </row>
    <row r="311" spans="1:4" x14ac:dyDescent="0.2">
      <c r="A311" s="226">
        <v>190</v>
      </c>
      <c r="B311" s="227">
        <v>1238</v>
      </c>
      <c r="C311" s="228" t="s">
        <v>279</v>
      </c>
      <c r="D311" s="229" t="s">
        <v>479</v>
      </c>
    </row>
    <row r="312" spans="1:4" x14ac:dyDescent="0.2">
      <c r="A312" s="226">
        <v>190</v>
      </c>
      <c r="B312" s="227">
        <v>1239</v>
      </c>
      <c r="C312" s="228" t="s">
        <v>279</v>
      </c>
      <c r="D312" s="229" t="s">
        <v>479</v>
      </c>
    </row>
    <row r="313" spans="1:4" x14ac:dyDescent="0.2">
      <c r="A313" s="226">
        <v>191</v>
      </c>
      <c r="B313" s="227">
        <v>1240</v>
      </c>
      <c r="C313" s="228" t="s">
        <v>279</v>
      </c>
      <c r="D313" s="229" t="s">
        <v>479</v>
      </c>
    </row>
    <row r="314" spans="1:4" x14ac:dyDescent="0.2">
      <c r="A314" s="226">
        <v>191</v>
      </c>
      <c r="B314" s="227">
        <v>1241</v>
      </c>
      <c r="C314" s="228" t="s">
        <v>279</v>
      </c>
      <c r="D314" s="229" t="s">
        <v>479</v>
      </c>
    </row>
    <row r="315" spans="1:4" x14ac:dyDescent="0.2">
      <c r="A315" s="226">
        <v>192</v>
      </c>
      <c r="B315" s="227">
        <v>1242</v>
      </c>
      <c r="C315" s="228" t="s">
        <v>279</v>
      </c>
      <c r="D315" s="229" t="s">
        <v>479</v>
      </c>
    </row>
    <row r="316" spans="1:4" x14ac:dyDescent="0.2">
      <c r="A316" s="226">
        <v>192</v>
      </c>
      <c r="B316" s="227">
        <v>1243</v>
      </c>
      <c r="C316" s="228" t="s">
        <v>279</v>
      </c>
      <c r="D316" s="229" t="s">
        <v>479</v>
      </c>
    </row>
    <row r="317" spans="1:4" x14ac:dyDescent="0.2">
      <c r="A317" s="226">
        <v>193</v>
      </c>
      <c r="B317" s="227">
        <v>1244</v>
      </c>
      <c r="C317" s="228" t="s">
        <v>279</v>
      </c>
      <c r="D317" s="229" t="s">
        <v>479</v>
      </c>
    </row>
    <row r="318" spans="1:4" x14ac:dyDescent="0.2">
      <c r="A318" s="226">
        <v>193</v>
      </c>
      <c r="B318" s="227">
        <v>1245</v>
      </c>
      <c r="C318" s="228" t="s">
        <v>279</v>
      </c>
      <c r="D318" s="229" t="s">
        <v>479</v>
      </c>
    </row>
    <row r="319" spans="1:4" x14ac:dyDescent="0.2">
      <c r="A319" s="226">
        <v>194</v>
      </c>
      <c r="B319" s="227">
        <v>1246</v>
      </c>
      <c r="C319" s="228" t="s">
        <v>279</v>
      </c>
      <c r="D319" s="229" t="s">
        <v>479</v>
      </c>
    </row>
    <row r="320" spans="1:4" x14ac:dyDescent="0.2">
      <c r="A320" s="226">
        <v>194</v>
      </c>
      <c r="B320" s="227">
        <v>1247</v>
      </c>
      <c r="C320" s="228" t="s">
        <v>279</v>
      </c>
      <c r="D320" s="229" t="s">
        <v>479</v>
      </c>
    </row>
    <row r="321" spans="1:4" x14ac:dyDescent="0.2">
      <c r="A321" s="226">
        <v>195</v>
      </c>
      <c r="B321" s="227">
        <v>1248</v>
      </c>
      <c r="C321" s="228" t="s">
        <v>279</v>
      </c>
      <c r="D321" s="229" t="s">
        <v>479</v>
      </c>
    </row>
    <row r="322" spans="1:4" x14ac:dyDescent="0.2">
      <c r="A322" s="226">
        <v>195</v>
      </c>
      <c r="B322" s="227">
        <v>1249</v>
      </c>
      <c r="C322" s="228" t="s">
        <v>279</v>
      </c>
      <c r="D322" s="229" t="s">
        <v>479</v>
      </c>
    </row>
    <row r="323" spans="1:4" x14ac:dyDescent="0.2">
      <c r="A323" s="226">
        <v>196</v>
      </c>
      <c r="B323" s="227">
        <v>1250</v>
      </c>
      <c r="C323" s="228" t="s">
        <v>279</v>
      </c>
      <c r="D323" s="229" t="s">
        <v>479</v>
      </c>
    </row>
    <row r="324" spans="1:4" x14ac:dyDescent="0.2">
      <c r="A324" s="226">
        <v>196</v>
      </c>
      <c r="B324" s="227">
        <v>1251</v>
      </c>
      <c r="C324" s="228" t="s">
        <v>279</v>
      </c>
      <c r="D324" s="229" t="s">
        <v>479</v>
      </c>
    </row>
    <row r="325" spans="1:4" x14ac:dyDescent="0.2">
      <c r="A325" s="226">
        <v>197</v>
      </c>
      <c r="B325" s="227">
        <v>1252</v>
      </c>
      <c r="C325" s="228" t="s">
        <v>279</v>
      </c>
      <c r="D325" s="229" t="s">
        <v>479</v>
      </c>
    </row>
    <row r="326" spans="1:4" x14ac:dyDescent="0.2">
      <c r="A326" s="226">
        <v>197</v>
      </c>
      <c r="B326" s="227">
        <v>1253</v>
      </c>
      <c r="C326" s="228" t="s">
        <v>279</v>
      </c>
      <c r="D326" s="229" t="s">
        <v>479</v>
      </c>
    </row>
    <row r="327" spans="1:4" x14ac:dyDescent="0.2">
      <c r="A327" s="226">
        <v>198</v>
      </c>
      <c r="B327" s="227">
        <v>1254</v>
      </c>
      <c r="C327" s="228" t="s">
        <v>279</v>
      </c>
      <c r="D327" s="229" t="s">
        <v>479</v>
      </c>
    </row>
    <row r="328" spans="1:4" x14ac:dyDescent="0.2">
      <c r="A328" s="226">
        <v>198</v>
      </c>
      <c r="B328" s="227">
        <v>1255</v>
      </c>
      <c r="C328" s="228" t="s">
        <v>279</v>
      </c>
      <c r="D328" s="229" t="s">
        <v>479</v>
      </c>
    </row>
    <row r="329" spans="1:4" x14ac:dyDescent="0.2">
      <c r="A329" s="226">
        <v>199</v>
      </c>
      <c r="B329" s="227">
        <v>1256</v>
      </c>
      <c r="C329" s="228" t="s">
        <v>279</v>
      </c>
      <c r="D329" s="229" t="s">
        <v>479</v>
      </c>
    </row>
    <row r="330" spans="1:4" x14ac:dyDescent="0.2">
      <c r="A330" s="226">
        <v>199</v>
      </c>
      <c r="B330" s="227">
        <v>1257</v>
      </c>
      <c r="C330" s="228" t="s">
        <v>279</v>
      </c>
      <c r="D330" s="229" t="s">
        <v>479</v>
      </c>
    </row>
    <row r="331" spans="1:4" x14ac:dyDescent="0.2">
      <c r="A331" s="226">
        <v>201</v>
      </c>
      <c r="B331" s="227">
        <v>1265</v>
      </c>
      <c r="C331" s="228" t="s">
        <v>279</v>
      </c>
      <c r="D331" s="229" t="s">
        <v>479</v>
      </c>
    </row>
    <row r="332" spans="1:4" x14ac:dyDescent="0.2">
      <c r="A332" s="226">
        <v>201</v>
      </c>
      <c r="B332" s="227">
        <v>1266</v>
      </c>
      <c r="C332" s="228" t="s">
        <v>279</v>
      </c>
      <c r="D332" s="229" t="s">
        <v>479</v>
      </c>
    </row>
    <row r="333" spans="1:4" x14ac:dyDescent="0.2">
      <c r="A333" s="226">
        <v>202</v>
      </c>
      <c r="B333" s="227">
        <v>1267</v>
      </c>
      <c r="C333" s="228" t="s">
        <v>279</v>
      </c>
      <c r="D333" s="229" t="s">
        <v>479</v>
      </c>
    </row>
    <row r="334" spans="1:4" x14ac:dyDescent="0.2">
      <c r="A334" s="226">
        <v>202</v>
      </c>
      <c r="B334" s="227">
        <v>1268</v>
      </c>
      <c r="C334" s="228" t="s">
        <v>279</v>
      </c>
      <c r="D334" s="229" t="s">
        <v>479</v>
      </c>
    </row>
    <row r="335" spans="1:4" x14ac:dyDescent="0.2">
      <c r="A335" s="226">
        <v>203</v>
      </c>
      <c r="B335" s="227">
        <v>1269</v>
      </c>
      <c r="C335" s="228" t="s">
        <v>279</v>
      </c>
      <c r="D335" s="229" t="s">
        <v>479</v>
      </c>
    </row>
    <row r="336" spans="1:4" x14ac:dyDescent="0.2">
      <c r="A336" s="226">
        <v>203</v>
      </c>
      <c r="B336" s="227">
        <v>1270</v>
      </c>
      <c r="C336" s="228" t="s">
        <v>279</v>
      </c>
      <c r="D336" s="229" t="s">
        <v>479</v>
      </c>
    </row>
    <row r="337" spans="1:4" x14ac:dyDescent="0.2">
      <c r="A337" s="226">
        <v>204</v>
      </c>
      <c r="B337" s="227">
        <v>1271</v>
      </c>
      <c r="C337" s="228" t="s">
        <v>279</v>
      </c>
      <c r="D337" s="229" t="s">
        <v>479</v>
      </c>
    </row>
    <row r="338" spans="1:4" x14ac:dyDescent="0.2">
      <c r="A338" s="226">
        <v>204</v>
      </c>
      <c r="B338" s="227">
        <v>1272</v>
      </c>
      <c r="C338" s="228" t="s">
        <v>279</v>
      </c>
      <c r="D338" s="229" t="s">
        <v>479</v>
      </c>
    </row>
    <row r="339" spans="1:4" x14ac:dyDescent="0.2">
      <c r="A339" s="226">
        <v>205</v>
      </c>
      <c r="B339" s="227">
        <v>1273</v>
      </c>
      <c r="C339" s="228" t="s">
        <v>279</v>
      </c>
      <c r="D339" s="229" t="s">
        <v>479</v>
      </c>
    </row>
    <row r="340" spans="1:4" x14ac:dyDescent="0.2">
      <c r="A340" s="226">
        <v>205</v>
      </c>
      <c r="B340" s="227">
        <v>1274</v>
      </c>
      <c r="C340" s="228" t="s">
        <v>279</v>
      </c>
      <c r="D340" s="229" t="s">
        <v>479</v>
      </c>
    </row>
    <row r="341" spans="1:4" x14ac:dyDescent="0.2">
      <c r="A341" s="226">
        <v>206</v>
      </c>
      <c r="B341" s="227">
        <v>1275</v>
      </c>
      <c r="C341" s="228" t="s">
        <v>279</v>
      </c>
      <c r="D341" s="229" t="s">
        <v>479</v>
      </c>
    </row>
    <row r="342" spans="1:4" x14ac:dyDescent="0.2">
      <c r="A342" s="226">
        <v>206</v>
      </c>
      <c r="B342" s="227">
        <v>1276</v>
      </c>
      <c r="C342" s="228" t="s">
        <v>279</v>
      </c>
      <c r="D342" s="229" t="s">
        <v>479</v>
      </c>
    </row>
    <row r="343" spans="1:4" x14ac:dyDescent="0.2">
      <c r="A343" s="226">
        <v>207</v>
      </c>
      <c r="B343" s="227">
        <v>1277</v>
      </c>
      <c r="C343" s="228" t="s">
        <v>279</v>
      </c>
      <c r="D343" s="229" t="s">
        <v>479</v>
      </c>
    </row>
    <row r="344" spans="1:4" x14ac:dyDescent="0.2">
      <c r="A344" s="226">
        <v>207</v>
      </c>
      <c r="B344" s="227">
        <v>1278</v>
      </c>
      <c r="C344" s="228" t="s">
        <v>279</v>
      </c>
      <c r="D344" s="229" t="s">
        <v>479</v>
      </c>
    </row>
    <row r="345" spans="1:4" x14ac:dyDescent="0.2">
      <c r="A345" s="226">
        <v>208</v>
      </c>
      <c r="B345" s="227">
        <v>1279</v>
      </c>
      <c r="C345" s="228" t="s">
        <v>279</v>
      </c>
      <c r="D345" s="229" t="s">
        <v>479</v>
      </c>
    </row>
    <row r="346" spans="1:4" x14ac:dyDescent="0.2">
      <c r="A346" s="226">
        <v>208</v>
      </c>
      <c r="B346" s="227">
        <v>1280</v>
      </c>
      <c r="C346" s="228" t="s">
        <v>279</v>
      </c>
      <c r="D346" s="229" t="s">
        <v>479</v>
      </c>
    </row>
    <row r="347" spans="1:4" x14ac:dyDescent="0.2">
      <c r="A347" s="226">
        <v>209</v>
      </c>
      <c r="B347" s="227">
        <v>1286</v>
      </c>
      <c r="C347" s="228" t="s">
        <v>279</v>
      </c>
      <c r="D347" s="229">
        <v>2</v>
      </c>
    </row>
    <row r="348" spans="1:4" x14ac:dyDescent="0.2">
      <c r="A348" s="226">
        <v>209</v>
      </c>
      <c r="B348" s="227">
        <v>1287</v>
      </c>
      <c r="C348" s="228" t="s">
        <v>279</v>
      </c>
      <c r="D348" s="229">
        <v>1</v>
      </c>
    </row>
    <row r="349" spans="1:4" x14ac:dyDescent="0.2">
      <c r="A349" s="226">
        <v>210</v>
      </c>
      <c r="B349" s="227">
        <v>1293</v>
      </c>
      <c r="C349" s="228" t="s">
        <v>279</v>
      </c>
      <c r="D349" s="229">
        <v>2</v>
      </c>
    </row>
    <row r="350" spans="1:4" x14ac:dyDescent="0.2">
      <c r="A350" s="226">
        <v>210</v>
      </c>
      <c r="B350" s="227">
        <v>1294</v>
      </c>
      <c r="C350" s="228" t="s">
        <v>279</v>
      </c>
      <c r="D350" s="229">
        <v>1</v>
      </c>
    </row>
    <row r="351" spans="1:4" x14ac:dyDescent="0.2">
      <c r="A351" s="226">
        <v>211</v>
      </c>
      <c r="B351" s="227">
        <v>1295</v>
      </c>
      <c r="C351" s="228" t="s">
        <v>279</v>
      </c>
      <c r="D351" s="229">
        <v>2</v>
      </c>
    </row>
    <row r="352" spans="1:4" x14ac:dyDescent="0.2">
      <c r="A352" s="226">
        <v>211</v>
      </c>
      <c r="B352" s="227">
        <v>1296</v>
      </c>
      <c r="C352" s="228" t="s">
        <v>279</v>
      </c>
      <c r="D352" s="229">
        <v>1</v>
      </c>
    </row>
    <row r="353" spans="1:4" x14ac:dyDescent="0.2">
      <c r="A353" s="226">
        <v>212</v>
      </c>
      <c r="B353" s="227">
        <v>1297</v>
      </c>
      <c r="C353" s="228" t="s">
        <v>279</v>
      </c>
      <c r="D353" s="229">
        <v>2</v>
      </c>
    </row>
    <row r="354" spans="1:4" x14ac:dyDescent="0.2">
      <c r="A354" s="226">
        <v>212</v>
      </c>
      <c r="B354" s="227">
        <v>1298</v>
      </c>
      <c r="C354" s="228" t="s">
        <v>279</v>
      </c>
      <c r="D354" s="229">
        <v>1</v>
      </c>
    </row>
    <row r="355" spans="1:4" x14ac:dyDescent="0.2">
      <c r="A355" s="226">
        <v>213</v>
      </c>
      <c r="B355" s="227">
        <v>1299</v>
      </c>
      <c r="C355" s="228" t="s">
        <v>279</v>
      </c>
      <c r="D355" s="229">
        <v>2</v>
      </c>
    </row>
    <row r="356" spans="1:4" x14ac:dyDescent="0.2">
      <c r="A356" s="226">
        <v>213</v>
      </c>
      <c r="B356" s="227">
        <v>1300</v>
      </c>
      <c r="C356" s="228" t="s">
        <v>279</v>
      </c>
      <c r="D356" s="229">
        <v>1</v>
      </c>
    </row>
    <row r="357" spans="1:4" x14ac:dyDescent="0.2">
      <c r="A357" s="226">
        <v>214</v>
      </c>
      <c r="B357" s="227">
        <v>1326</v>
      </c>
      <c r="C357" s="228" t="s">
        <v>279</v>
      </c>
      <c r="D357" s="229">
        <v>2</v>
      </c>
    </row>
    <row r="358" spans="1:4" x14ac:dyDescent="0.2">
      <c r="A358" s="226">
        <v>214</v>
      </c>
      <c r="B358" s="227">
        <v>1327</v>
      </c>
      <c r="C358" s="228" t="s">
        <v>279</v>
      </c>
      <c r="D358" s="229">
        <v>1</v>
      </c>
    </row>
    <row r="359" spans="1:4" x14ac:dyDescent="0.2">
      <c r="A359" s="226">
        <v>215</v>
      </c>
      <c r="B359" s="227">
        <v>1328</v>
      </c>
      <c r="C359" s="228" t="s">
        <v>279</v>
      </c>
      <c r="D359" s="229">
        <v>2</v>
      </c>
    </row>
    <row r="360" spans="1:4" x14ac:dyDescent="0.2">
      <c r="A360" s="226">
        <v>215</v>
      </c>
      <c r="B360" s="227">
        <v>1329</v>
      </c>
      <c r="C360" s="228" t="s">
        <v>279</v>
      </c>
      <c r="D360" s="229">
        <v>1</v>
      </c>
    </row>
    <row r="361" spans="1:4" x14ac:dyDescent="0.2">
      <c r="A361" s="226">
        <v>216</v>
      </c>
      <c r="B361" s="227">
        <v>1330</v>
      </c>
      <c r="C361" s="228" t="s">
        <v>279</v>
      </c>
      <c r="D361" s="229">
        <v>2</v>
      </c>
    </row>
    <row r="362" spans="1:4" x14ac:dyDescent="0.2">
      <c r="A362" s="226">
        <v>216</v>
      </c>
      <c r="B362" s="227">
        <v>1331</v>
      </c>
      <c r="C362" s="228" t="s">
        <v>279</v>
      </c>
      <c r="D362" s="229">
        <v>1</v>
      </c>
    </row>
    <row r="363" spans="1:4" x14ac:dyDescent="0.2">
      <c r="A363" s="226">
        <v>217</v>
      </c>
      <c r="B363" s="227">
        <v>1332</v>
      </c>
      <c r="C363" s="228" t="s">
        <v>279</v>
      </c>
      <c r="D363" s="229">
        <v>2</v>
      </c>
    </row>
    <row r="364" spans="1:4" x14ac:dyDescent="0.2">
      <c r="A364" s="226">
        <v>217</v>
      </c>
      <c r="B364" s="227">
        <v>1333</v>
      </c>
      <c r="C364" s="228" t="s">
        <v>279</v>
      </c>
      <c r="D364" s="229">
        <v>1</v>
      </c>
    </row>
    <row r="365" spans="1:4" x14ac:dyDescent="0.2">
      <c r="A365" s="226">
        <v>218</v>
      </c>
      <c r="B365" s="227">
        <v>1334</v>
      </c>
      <c r="C365" s="228" t="s">
        <v>279</v>
      </c>
      <c r="D365" s="229">
        <v>2</v>
      </c>
    </row>
    <row r="366" spans="1:4" x14ac:dyDescent="0.2">
      <c r="A366" s="226">
        <v>218</v>
      </c>
      <c r="B366" s="227">
        <v>1335</v>
      </c>
      <c r="C366" s="228" t="s">
        <v>279</v>
      </c>
      <c r="D366" s="229">
        <v>1</v>
      </c>
    </row>
    <row r="367" spans="1:4" x14ac:dyDescent="0.2">
      <c r="A367" s="226">
        <v>219</v>
      </c>
      <c r="B367" s="227">
        <v>1336</v>
      </c>
      <c r="C367" s="228" t="s">
        <v>279</v>
      </c>
      <c r="D367" s="229">
        <v>2</v>
      </c>
    </row>
    <row r="368" spans="1:4" x14ac:dyDescent="0.2">
      <c r="A368" s="226">
        <v>219</v>
      </c>
      <c r="B368" s="227">
        <v>1337</v>
      </c>
      <c r="C368" s="228" t="s">
        <v>279</v>
      </c>
      <c r="D368" s="229">
        <v>1</v>
      </c>
    </row>
    <row r="369" spans="1:4" x14ac:dyDescent="0.2">
      <c r="A369" s="226">
        <v>220</v>
      </c>
      <c r="B369" s="227">
        <v>1338</v>
      </c>
      <c r="C369" s="228" t="s">
        <v>279</v>
      </c>
      <c r="D369" s="229">
        <v>2</v>
      </c>
    </row>
    <row r="370" spans="1:4" x14ac:dyDescent="0.2">
      <c r="A370" s="226">
        <v>220</v>
      </c>
      <c r="B370" s="227">
        <v>1339</v>
      </c>
      <c r="C370" s="228" t="s">
        <v>279</v>
      </c>
      <c r="D370" s="229">
        <v>1</v>
      </c>
    </row>
    <row r="371" spans="1:4" x14ac:dyDescent="0.2">
      <c r="A371" s="226">
        <v>221</v>
      </c>
      <c r="B371" s="227">
        <v>1340</v>
      </c>
      <c r="C371" s="228" t="s">
        <v>279</v>
      </c>
      <c r="D371" s="229">
        <v>2</v>
      </c>
    </row>
    <row r="372" spans="1:4" x14ac:dyDescent="0.2">
      <c r="A372" s="226">
        <v>221</v>
      </c>
      <c r="B372" s="227">
        <v>1341</v>
      </c>
      <c r="C372" s="228" t="s">
        <v>279</v>
      </c>
      <c r="D372" s="229">
        <v>1</v>
      </c>
    </row>
    <row r="373" spans="1:4" x14ac:dyDescent="0.2">
      <c r="A373" s="226">
        <v>222</v>
      </c>
      <c r="B373" s="227">
        <v>1342</v>
      </c>
      <c r="C373" s="228" t="s">
        <v>279</v>
      </c>
      <c r="D373" s="229">
        <v>2</v>
      </c>
    </row>
    <row r="374" spans="1:4" x14ac:dyDescent="0.2">
      <c r="A374" s="226">
        <v>222</v>
      </c>
      <c r="B374" s="227">
        <v>1343</v>
      </c>
      <c r="C374" s="228" t="s">
        <v>279</v>
      </c>
      <c r="D374" s="229">
        <v>1</v>
      </c>
    </row>
    <row r="375" spans="1:4" x14ac:dyDescent="0.2">
      <c r="A375" s="226">
        <v>223</v>
      </c>
      <c r="B375" s="227">
        <v>1344</v>
      </c>
      <c r="C375" s="228" t="s">
        <v>279</v>
      </c>
      <c r="D375" s="229">
        <v>2</v>
      </c>
    </row>
    <row r="376" spans="1:4" x14ac:dyDescent="0.2">
      <c r="A376" s="226">
        <v>223</v>
      </c>
      <c r="B376" s="227">
        <v>1345</v>
      </c>
      <c r="C376" s="228" t="s">
        <v>279</v>
      </c>
      <c r="D376" s="229">
        <v>1</v>
      </c>
    </row>
    <row r="377" spans="1:4" x14ac:dyDescent="0.2">
      <c r="A377" s="226">
        <v>224</v>
      </c>
      <c r="B377" s="227">
        <v>1353</v>
      </c>
      <c r="C377" s="228" t="s">
        <v>279</v>
      </c>
      <c r="D377" s="229">
        <v>2</v>
      </c>
    </row>
    <row r="378" spans="1:4" x14ac:dyDescent="0.2">
      <c r="A378" s="226">
        <v>224</v>
      </c>
      <c r="B378" s="227">
        <v>1354</v>
      </c>
      <c r="C378" s="228" t="s">
        <v>279</v>
      </c>
      <c r="D378" s="229">
        <v>1</v>
      </c>
    </row>
    <row r="379" spans="1:4" x14ac:dyDescent="0.2">
      <c r="A379" s="226">
        <v>225</v>
      </c>
      <c r="B379" s="227">
        <v>1355</v>
      </c>
      <c r="C379" s="228" t="s">
        <v>279</v>
      </c>
      <c r="D379" s="229">
        <v>2</v>
      </c>
    </row>
    <row r="380" spans="1:4" x14ac:dyDescent="0.2">
      <c r="A380" s="226">
        <v>225</v>
      </c>
      <c r="B380" s="227">
        <v>1356</v>
      </c>
      <c r="C380" s="228" t="s">
        <v>279</v>
      </c>
      <c r="D380" s="229">
        <v>1</v>
      </c>
    </row>
    <row r="381" spans="1:4" x14ac:dyDescent="0.2">
      <c r="A381" s="226">
        <v>226</v>
      </c>
      <c r="B381" s="227">
        <v>1357</v>
      </c>
      <c r="C381" s="228" t="s">
        <v>279</v>
      </c>
      <c r="D381" s="229">
        <v>2</v>
      </c>
    </row>
    <row r="382" spans="1:4" x14ac:dyDescent="0.2">
      <c r="A382" s="226">
        <v>226</v>
      </c>
      <c r="B382" s="227">
        <v>1358</v>
      </c>
      <c r="C382" s="228" t="s">
        <v>279</v>
      </c>
      <c r="D382" s="229">
        <v>1</v>
      </c>
    </row>
    <row r="383" spans="1:4" x14ac:dyDescent="0.2">
      <c r="A383" s="226">
        <v>227</v>
      </c>
      <c r="B383" s="227">
        <v>1359</v>
      </c>
      <c r="C383" s="228" t="s">
        <v>279</v>
      </c>
      <c r="D383" s="229">
        <v>2</v>
      </c>
    </row>
    <row r="384" spans="1:4" x14ac:dyDescent="0.2">
      <c r="A384" s="226">
        <v>227</v>
      </c>
      <c r="B384" s="227">
        <v>1360</v>
      </c>
      <c r="C384" s="228" t="s">
        <v>279</v>
      </c>
      <c r="D384" s="229">
        <v>1</v>
      </c>
    </row>
    <row r="385" spans="1:4" x14ac:dyDescent="0.2">
      <c r="A385" s="226">
        <v>228</v>
      </c>
      <c r="B385" s="227">
        <v>1361</v>
      </c>
      <c r="C385" s="228" t="s">
        <v>290</v>
      </c>
      <c r="D385" s="229" t="s">
        <v>241</v>
      </c>
    </row>
    <row r="386" spans="1:4" x14ac:dyDescent="0.2">
      <c r="A386" s="226">
        <v>228</v>
      </c>
      <c r="B386" s="227">
        <v>1399</v>
      </c>
      <c r="C386" s="228" t="s">
        <v>290</v>
      </c>
      <c r="D386" s="229" t="s">
        <v>241</v>
      </c>
    </row>
    <row r="387" spans="1:4" x14ac:dyDescent="0.2">
      <c r="A387" s="226">
        <v>229</v>
      </c>
      <c r="B387" s="227">
        <v>1362</v>
      </c>
      <c r="C387" s="228" t="s">
        <v>290</v>
      </c>
      <c r="D387" s="229" t="s">
        <v>241</v>
      </c>
    </row>
    <row r="388" spans="1:4" x14ac:dyDescent="0.2">
      <c r="A388" s="226">
        <v>229</v>
      </c>
      <c r="B388" s="227">
        <v>1400</v>
      </c>
      <c r="C388" s="228" t="s">
        <v>290</v>
      </c>
      <c r="D388" s="229" t="s">
        <v>241</v>
      </c>
    </row>
    <row r="389" spans="1:4" x14ac:dyDescent="0.2">
      <c r="A389" s="226">
        <v>230</v>
      </c>
      <c r="B389" s="227">
        <v>1363</v>
      </c>
      <c r="C389" s="228" t="s">
        <v>279</v>
      </c>
      <c r="D389" s="229" t="s">
        <v>241</v>
      </c>
    </row>
    <row r="390" spans="1:4" x14ac:dyDescent="0.2">
      <c r="A390" s="226">
        <v>230</v>
      </c>
      <c r="B390" s="227">
        <v>1401</v>
      </c>
      <c r="C390" s="228" t="s">
        <v>279</v>
      </c>
      <c r="D390" s="229" t="s">
        <v>241</v>
      </c>
    </row>
    <row r="391" spans="1:4" x14ac:dyDescent="0.2">
      <c r="A391" s="226">
        <v>231</v>
      </c>
      <c r="B391" s="227">
        <v>1371</v>
      </c>
      <c r="C391" s="228" t="s">
        <v>267</v>
      </c>
      <c r="D391" s="229">
        <v>2</v>
      </c>
    </row>
    <row r="392" spans="1:4" x14ac:dyDescent="0.2">
      <c r="A392" s="226">
        <v>231</v>
      </c>
      <c r="B392" s="227">
        <v>1372</v>
      </c>
      <c r="C392" s="228" t="s">
        <v>267</v>
      </c>
      <c r="D392" s="229">
        <v>1</v>
      </c>
    </row>
    <row r="393" spans="1:4" x14ac:dyDescent="0.2">
      <c r="A393" s="226">
        <v>233</v>
      </c>
      <c r="B393" s="227">
        <v>1375</v>
      </c>
      <c r="C393" s="228" t="s">
        <v>267</v>
      </c>
      <c r="D393" s="229">
        <v>2</v>
      </c>
    </row>
    <row r="394" spans="1:4" x14ac:dyDescent="0.2">
      <c r="A394" s="226">
        <v>233</v>
      </c>
      <c r="B394" s="227">
        <v>1376</v>
      </c>
      <c r="C394" s="228" t="s">
        <v>267</v>
      </c>
      <c r="D394" s="229">
        <v>1</v>
      </c>
    </row>
    <row r="395" spans="1:4" x14ac:dyDescent="0.2">
      <c r="A395" s="226">
        <v>234</v>
      </c>
      <c r="B395" s="227">
        <v>1377</v>
      </c>
      <c r="C395" s="228" t="s">
        <v>267</v>
      </c>
      <c r="D395" s="229">
        <v>2</v>
      </c>
    </row>
    <row r="396" spans="1:4" x14ac:dyDescent="0.2">
      <c r="A396" s="226">
        <v>234</v>
      </c>
      <c r="B396" s="227">
        <v>1378</v>
      </c>
      <c r="C396" s="228" t="s">
        <v>267</v>
      </c>
      <c r="D396" s="229">
        <v>1</v>
      </c>
    </row>
    <row r="397" spans="1:4" x14ac:dyDescent="0.2">
      <c r="A397" s="226">
        <v>235</v>
      </c>
      <c r="B397" s="227">
        <v>1379</v>
      </c>
      <c r="C397" s="228" t="s">
        <v>267</v>
      </c>
      <c r="D397" s="229">
        <v>2</v>
      </c>
    </row>
    <row r="398" spans="1:4" x14ac:dyDescent="0.2">
      <c r="A398" s="226">
        <v>235</v>
      </c>
      <c r="B398" s="227">
        <v>1380</v>
      </c>
      <c r="C398" s="228" t="s">
        <v>267</v>
      </c>
      <c r="D398" s="229">
        <v>1</v>
      </c>
    </row>
    <row r="399" spans="1:4" x14ac:dyDescent="0.2">
      <c r="A399" s="226">
        <v>236</v>
      </c>
      <c r="B399" s="227">
        <v>1381</v>
      </c>
      <c r="C399" s="228" t="s">
        <v>267</v>
      </c>
      <c r="D399" s="229">
        <v>2</v>
      </c>
    </row>
    <row r="400" spans="1:4" x14ac:dyDescent="0.2">
      <c r="A400" s="226">
        <v>236</v>
      </c>
      <c r="B400" s="227">
        <v>1382</v>
      </c>
      <c r="C400" s="228" t="s">
        <v>267</v>
      </c>
      <c r="D400" s="229">
        <v>1</v>
      </c>
    </row>
    <row r="401" spans="1:4" x14ac:dyDescent="0.2">
      <c r="A401" s="226">
        <v>237</v>
      </c>
      <c r="B401" s="227">
        <v>1383</v>
      </c>
      <c r="C401" s="228" t="s">
        <v>267</v>
      </c>
      <c r="D401" s="229">
        <v>2</v>
      </c>
    </row>
    <row r="402" spans="1:4" x14ac:dyDescent="0.2">
      <c r="A402" s="226">
        <v>237</v>
      </c>
      <c r="B402" s="227">
        <v>1384</v>
      </c>
      <c r="C402" s="228" t="s">
        <v>267</v>
      </c>
      <c r="D402" s="229">
        <v>1</v>
      </c>
    </row>
    <row r="403" spans="1:4" x14ac:dyDescent="0.2">
      <c r="A403" s="226">
        <v>238</v>
      </c>
      <c r="B403" s="227">
        <v>1385</v>
      </c>
      <c r="C403" s="228" t="s">
        <v>279</v>
      </c>
      <c r="D403" s="229">
        <v>2</v>
      </c>
    </row>
    <row r="404" spans="1:4" x14ac:dyDescent="0.2">
      <c r="A404" s="226">
        <v>238</v>
      </c>
      <c r="B404" s="227">
        <v>1386</v>
      </c>
      <c r="C404" s="228" t="s">
        <v>279</v>
      </c>
      <c r="D404" s="229">
        <v>1</v>
      </c>
    </row>
    <row r="405" spans="1:4" x14ac:dyDescent="0.2">
      <c r="A405" s="226">
        <v>241</v>
      </c>
      <c r="B405" s="227">
        <v>1042</v>
      </c>
      <c r="C405" s="228" t="s">
        <v>291</v>
      </c>
      <c r="D405" s="229">
        <v>2</v>
      </c>
    </row>
    <row r="406" spans="1:4" x14ac:dyDescent="0.2">
      <c r="A406" s="226">
        <v>241</v>
      </c>
      <c r="B406" s="227">
        <v>1043</v>
      </c>
      <c r="C406" s="228" t="s">
        <v>291</v>
      </c>
      <c r="D406" s="229">
        <v>1</v>
      </c>
    </row>
    <row r="407" spans="1:4" x14ac:dyDescent="0.2">
      <c r="A407" s="226">
        <v>242</v>
      </c>
      <c r="B407" s="227">
        <v>44</v>
      </c>
      <c r="C407" s="228" t="s">
        <v>292</v>
      </c>
      <c r="D407" s="229">
        <v>1</v>
      </c>
    </row>
    <row r="408" spans="1:4" x14ac:dyDescent="0.2">
      <c r="A408" s="226">
        <v>242</v>
      </c>
      <c r="B408" s="227">
        <v>208</v>
      </c>
      <c r="C408" s="228" t="s">
        <v>292</v>
      </c>
      <c r="D408" s="229">
        <v>2</v>
      </c>
    </row>
    <row r="409" spans="1:4" x14ac:dyDescent="0.2">
      <c r="A409" s="226">
        <v>243</v>
      </c>
      <c r="B409" s="227">
        <v>21</v>
      </c>
      <c r="C409" s="228" t="s">
        <v>293</v>
      </c>
      <c r="D409" s="229">
        <v>1</v>
      </c>
    </row>
    <row r="410" spans="1:4" x14ac:dyDescent="0.2">
      <c r="A410" s="226">
        <v>243</v>
      </c>
      <c r="B410" s="227">
        <v>231</v>
      </c>
      <c r="C410" s="228" t="s">
        <v>293</v>
      </c>
      <c r="D410" s="229" t="s">
        <v>483</v>
      </c>
    </row>
    <row r="411" spans="1:4" x14ac:dyDescent="0.2">
      <c r="A411" s="226">
        <v>244</v>
      </c>
      <c r="B411" s="227">
        <v>40</v>
      </c>
      <c r="C411" s="228" t="s">
        <v>279</v>
      </c>
      <c r="D411" s="229">
        <v>1</v>
      </c>
    </row>
    <row r="412" spans="1:4" x14ac:dyDescent="0.2">
      <c r="A412" s="226">
        <v>244</v>
      </c>
      <c r="B412" s="227">
        <v>206</v>
      </c>
      <c r="C412" s="228" t="s">
        <v>279</v>
      </c>
      <c r="D412" s="229">
        <v>2</v>
      </c>
    </row>
    <row r="413" spans="1:4" x14ac:dyDescent="0.2">
      <c r="A413" s="226">
        <v>245</v>
      </c>
      <c r="B413" s="227">
        <v>1012</v>
      </c>
      <c r="C413" s="228" t="s">
        <v>292</v>
      </c>
      <c r="D413" s="229">
        <v>2</v>
      </c>
    </row>
    <row r="414" spans="1:4" x14ac:dyDescent="0.2">
      <c r="A414" s="226">
        <v>245</v>
      </c>
      <c r="B414" s="227">
        <v>1013</v>
      </c>
      <c r="C414" s="228" t="s">
        <v>292</v>
      </c>
      <c r="D414" s="229">
        <v>1</v>
      </c>
    </row>
    <row r="415" spans="1:4" x14ac:dyDescent="0.2">
      <c r="A415" s="226">
        <v>246</v>
      </c>
      <c r="B415" s="227">
        <v>160</v>
      </c>
      <c r="C415" s="228" t="s">
        <v>294</v>
      </c>
      <c r="D415" s="229">
        <v>2</v>
      </c>
    </row>
    <row r="416" spans="1:4" x14ac:dyDescent="0.2">
      <c r="A416" s="226">
        <v>246</v>
      </c>
      <c r="B416" s="227">
        <v>276</v>
      </c>
      <c r="C416" s="228" t="s">
        <v>294</v>
      </c>
      <c r="D416" s="229">
        <v>1</v>
      </c>
    </row>
    <row r="417" spans="1:4" x14ac:dyDescent="0.2">
      <c r="A417" s="226">
        <v>246</v>
      </c>
      <c r="B417" s="227">
        <v>277</v>
      </c>
      <c r="C417" s="228" t="s">
        <v>294</v>
      </c>
      <c r="D417" s="229">
        <v>1</v>
      </c>
    </row>
    <row r="418" spans="1:4" x14ac:dyDescent="0.2">
      <c r="A418" s="226">
        <v>247</v>
      </c>
      <c r="B418" s="227">
        <v>1288</v>
      </c>
      <c r="C418" s="228" t="s">
        <v>292</v>
      </c>
      <c r="D418" s="229">
        <v>1</v>
      </c>
    </row>
    <row r="419" spans="1:4" x14ac:dyDescent="0.2">
      <c r="A419" s="226">
        <v>247</v>
      </c>
      <c r="B419" s="227">
        <v>1289</v>
      </c>
      <c r="C419" s="228" t="s">
        <v>292</v>
      </c>
      <c r="D419" s="229">
        <v>2</v>
      </c>
    </row>
    <row r="420" spans="1:4" x14ac:dyDescent="0.2">
      <c r="A420" s="226">
        <v>248</v>
      </c>
      <c r="B420" s="227">
        <v>1174</v>
      </c>
      <c r="C420" s="228" t="s">
        <v>279</v>
      </c>
      <c r="D420" s="229">
        <v>1</v>
      </c>
    </row>
    <row r="421" spans="1:4" x14ac:dyDescent="0.2">
      <c r="A421" s="226">
        <v>248</v>
      </c>
      <c r="B421" s="227">
        <v>1175</v>
      </c>
      <c r="C421" s="228" t="s">
        <v>279</v>
      </c>
      <c r="D421" s="229">
        <v>2</v>
      </c>
    </row>
    <row r="422" spans="1:4" x14ac:dyDescent="0.2">
      <c r="A422" s="226">
        <v>249</v>
      </c>
      <c r="B422" s="227">
        <v>1351</v>
      </c>
      <c r="C422" s="228" t="s">
        <v>292</v>
      </c>
      <c r="D422" s="229">
        <v>2</v>
      </c>
    </row>
    <row r="423" spans="1:4" x14ac:dyDescent="0.2">
      <c r="A423" s="226">
        <v>249</v>
      </c>
      <c r="B423" s="227">
        <v>1352</v>
      </c>
      <c r="C423" s="228" t="s">
        <v>292</v>
      </c>
      <c r="D423" s="229">
        <v>1</v>
      </c>
    </row>
    <row r="424" spans="1:4" x14ac:dyDescent="0.2">
      <c r="A424" s="226">
        <v>250</v>
      </c>
      <c r="B424" s="227">
        <v>206</v>
      </c>
      <c r="C424" s="228" t="s">
        <v>295</v>
      </c>
      <c r="D424" s="229" t="s">
        <v>241</v>
      </c>
    </row>
    <row r="425" spans="1:4" x14ac:dyDescent="0.2">
      <c r="A425" s="226">
        <v>251</v>
      </c>
      <c r="B425" s="227">
        <v>210</v>
      </c>
      <c r="C425" s="228" t="s">
        <v>295</v>
      </c>
      <c r="D425" s="229" t="s">
        <v>241</v>
      </c>
    </row>
    <row r="426" spans="1:4" x14ac:dyDescent="0.2">
      <c r="A426" s="226">
        <v>252</v>
      </c>
      <c r="B426" s="227">
        <v>212</v>
      </c>
      <c r="C426" s="228" t="s">
        <v>295</v>
      </c>
      <c r="D426" s="229" t="s">
        <v>241</v>
      </c>
    </row>
    <row r="427" spans="1:4" x14ac:dyDescent="0.2">
      <c r="A427" s="226">
        <v>253</v>
      </c>
      <c r="B427" s="227">
        <v>1290</v>
      </c>
      <c r="C427" s="228" t="s">
        <v>295</v>
      </c>
      <c r="D427" s="229" t="s">
        <v>241</v>
      </c>
    </row>
    <row r="428" spans="1:4" x14ac:dyDescent="0.2">
      <c r="A428" s="226">
        <v>254</v>
      </c>
      <c r="B428" s="227">
        <v>1316</v>
      </c>
      <c r="C428" s="228" t="s">
        <v>296</v>
      </c>
      <c r="D428" s="229">
        <v>2</v>
      </c>
    </row>
    <row r="429" spans="1:4" x14ac:dyDescent="0.2">
      <c r="A429" s="226">
        <v>254</v>
      </c>
      <c r="B429" s="227">
        <v>1317</v>
      </c>
      <c r="C429" s="228" t="s">
        <v>296</v>
      </c>
      <c r="D429" s="229">
        <v>1</v>
      </c>
    </row>
    <row r="430" spans="1:4" x14ac:dyDescent="0.2">
      <c r="A430" s="226">
        <v>255</v>
      </c>
      <c r="B430" s="227">
        <v>1320</v>
      </c>
      <c r="C430" s="228" t="s">
        <v>297</v>
      </c>
      <c r="D430" s="229">
        <v>2</v>
      </c>
    </row>
    <row r="431" spans="1:4" x14ac:dyDescent="0.2">
      <c r="A431" s="226">
        <v>255</v>
      </c>
      <c r="B431" s="227">
        <v>1321</v>
      </c>
      <c r="C431" s="228" t="s">
        <v>297</v>
      </c>
      <c r="D431" s="229">
        <v>1</v>
      </c>
    </row>
    <row r="432" spans="1:4" x14ac:dyDescent="0.2">
      <c r="A432" s="226">
        <v>257</v>
      </c>
      <c r="B432" s="227">
        <v>57</v>
      </c>
      <c r="C432" s="228" t="s">
        <v>298</v>
      </c>
      <c r="D432" s="229">
        <v>1</v>
      </c>
    </row>
    <row r="433" spans="1:4" x14ac:dyDescent="0.2">
      <c r="A433" s="226">
        <v>257</v>
      </c>
      <c r="B433" s="227">
        <v>196</v>
      </c>
      <c r="C433" s="228" t="s">
        <v>298</v>
      </c>
      <c r="D433" s="229">
        <v>2</v>
      </c>
    </row>
    <row r="434" spans="1:4" x14ac:dyDescent="0.2">
      <c r="A434" s="226">
        <v>258</v>
      </c>
      <c r="B434" s="227">
        <v>56</v>
      </c>
      <c r="C434" s="228" t="s">
        <v>299</v>
      </c>
      <c r="D434" s="229">
        <v>1</v>
      </c>
    </row>
    <row r="435" spans="1:4" x14ac:dyDescent="0.2">
      <c r="A435" s="226">
        <v>258</v>
      </c>
      <c r="B435" s="227">
        <v>195</v>
      </c>
      <c r="C435" s="228" t="s">
        <v>299</v>
      </c>
      <c r="D435" s="229">
        <v>2</v>
      </c>
    </row>
    <row r="436" spans="1:4" x14ac:dyDescent="0.2">
      <c r="A436" s="226">
        <v>259</v>
      </c>
      <c r="B436" s="227">
        <v>94</v>
      </c>
      <c r="C436" s="228" t="s">
        <v>300</v>
      </c>
      <c r="D436" s="229">
        <v>1</v>
      </c>
    </row>
    <row r="437" spans="1:4" x14ac:dyDescent="0.2">
      <c r="A437" s="226">
        <v>259</v>
      </c>
      <c r="B437" s="227">
        <v>167</v>
      </c>
      <c r="C437" s="228" t="s">
        <v>300</v>
      </c>
      <c r="D437" s="229">
        <v>2</v>
      </c>
    </row>
    <row r="438" spans="1:4" x14ac:dyDescent="0.2">
      <c r="A438" s="226">
        <v>260</v>
      </c>
      <c r="B438" s="227">
        <v>59</v>
      </c>
      <c r="C438" s="228" t="s">
        <v>299</v>
      </c>
      <c r="D438" s="229" t="s">
        <v>479</v>
      </c>
    </row>
    <row r="439" spans="1:4" x14ac:dyDescent="0.2">
      <c r="A439" s="226">
        <v>260</v>
      </c>
      <c r="B439" s="227">
        <v>191</v>
      </c>
      <c r="C439" s="228" t="s">
        <v>299</v>
      </c>
      <c r="D439" s="229" t="s">
        <v>479</v>
      </c>
    </row>
    <row r="440" spans="1:4" x14ac:dyDescent="0.2">
      <c r="A440" s="226">
        <v>261</v>
      </c>
      <c r="B440" s="227">
        <v>55</v>
      </c>
      <c r="C440" s="228" t="s">
        <v>299</v>
      </c>
      <c r="D440" s="229">
        <v>1</v>
      </c>
    </row>
    <row r="441" spans="1:4" x14ac:dyDescent="0.2">
      <c r="A441" s="226">
        <v>261</v>
      </c>
      <c r="B441" s="227">
        <v>194</v>
      </c>
      <c r="C441" s="228" t="s">
        <v>299</v>
      </c>
      <c r="D441" s="229" t="s">
        <v>482</v>
      </c>
    </row>
    <row r="442" spans="1:4" x14ac:dyDescent="0.2">
      <c r="A442" s="226">
        <v>262</v>
      </c>
      <c r="B442" s="227">
        <v>57</v>
      </c>
      <c r="C442" s="228" t="s">
        <v>299</v>
      </c>
      <c r="D442" s="229">
        <v>1</v>
      </c>
    </row>
    <row r="443" spans="1:4" x14ac:dyDescent="0.2">
      <c r="A443" s="226">
        <v>262</v>
      </c>
      <c r="B443" s="227">
        <v>196</v>
      </c>
      <c r="C443" s="228" t="s">
        <v>299</v>
      </c>
      <c r="D443" s="229" t="s">
        <v>484</v>
      </c>
    </row>
    <row r="444" spans="1:4" x14ac:dyDescent="0.2">
      <c r="A444" s="226">
        <v>263</v>
      </c>
      <c r="B444" s="227">
        <v>1010</v>
      </c>
      <c r="C444" s="228" t="s">
        <v>299</v>
      </c>
      <c r="D444" s="229">
        <v>2</v>
      </c>
    </row>
    <row r="445" spans="1:4" x14ac:dyDescent="0.2">
      <c r="A445" s="226">
        <v>263</v>
      </c>
      <c r="B445" s="227">
        <v>1011</v>
      </c>
      <c r="C445" s="228" t="s">
        <v>299</v>
      </c>
      <c r="D445" s="229">
        <v>1</v>
      </c>
    </row>
    <row r="446" spans="1:4" x14ac:dyDescent="0.2">
      <c r="A446" s="226">
        <v>264</v>
      </c>
      <c r="B446" s="227">
        <v>1069</v>
      </c>
      <c r="C446" s="228" t="s">
        <v>299</v>
      </c>
      <c r="D446" s="229">
        <v>1</v>
      </c>
    </row>
    <row r="447" spans="1:4" x14ac:dyDescent="0.2">
      <c r="A447" s="226">
        <v>264</v>
      </c>
      <c r="B447" s="227">
        <v>1070</v>
      </c>
      <c r="C447" s="228" t="s">
        <v>299</v>
      </c>
      <c r="D447" s="229">
        <v>2</v>
      </c>
    </row>
    <row r="448" spans="1:4" x14ac:dyDescent="0.2">
      <c r="A448" s="226">
        <v>265</v>
      </c>
      <c r="B448" s="227">
        <v>190</v>
      </c>
      <c r="C448" s="228" t="s">
        <v>301</v>
      </c>
      <c r="D448" s="229" t="s">
        <v>481</v>
      </c>
    </row>
    <row r="449" spans="1:4" x14ac:dyDescent="0.2">
      <c r="A449" s="226">
        <v>266</v>
      </c>
      <c r="B449" s="227">
        <v>191</v>
      </c>
      <c r="C449" s="228" t="s">
        <v>301</v>
      </c>
      <c r="D449" s="229" t="s">
        <v>241</v>
      </c>
    </row>
    <row r="450" spans="1:4" x14ac:dyDescent="0.2">
      <c r="A450" s="226">
        <v>267</v>
      </c>
      <c r="B450" s="227">
        <v>192</v>
      </c>
      <c r="C450" s="228" t="s">
        <v>301</v>
      </c>
      <c r="D450" s="229" t="s">
        <v>241</v>
      </c>
    </row>
    <row r="451" spans="1:4" x14ac:dyDescent="0.2">
      <c r="A451" s="226">
        <v>268</v>
      </c>
      <c r="B451" s="227">
        <v>193</v>
      </c>
      <c r="C451" s="228" t="s">
        <v>301</v>
      </c>
      <c r="D451" s="229" t="s">
        <v>481</v>
      </c>
    </row>
    <row r="452" spans="1:4" x14ac:dyDescent="0.2">
      <c r="A452" s="226">
        <v>269</v>
      </c>
      <c r="B452" s="227">
        <v>194</v>
      </c>
      <c r="C452" s="228" t="s">
        <v>301</v>
      </c>
      <c r="D452" s="229" t="s">
        <v>241</v>
      </c>
    </row>
    <row r="453" spans="1:4" x14ac:dyDescent="0.2">
      <c r="A453" s="226">
        <v>270</v>
      </c>
      <c r="B453" s="227">
        <v>196</v>
      </c>
      <c r="C453" s="228" t="s">
        <v>301</v>
      </c>
      <c r="D453" s="229" t="s">
        <v>481</v>
      </c>
    </row>
    <row r="454" spans="1:4" x14ac:dyDescent="0.2">
      <c r="A454" s="226">
        <v>271</v>
      </c>
      <c r="B454" s="227">
        <v>1088</v>
      </c>
      <c r="C454" s="228" t="s">
        <v>301</v>
      </c>
      <c r="D454" s="229" t="s">
        <v>241</v>
      </c>
    </row>
    <row r="455" spans="1:4" x14ac:dyDescent="0.2">
      <c r="A455" s="226">
        <v>272</v>
      </c>
      <c r="B455" s="227">
        <v>1089</v>
      </c>
      <c r="C455" s="228" t="s">
        <v>301</v>
      </c>
      <c r="D455" s="229" t="s">
        <v>241</v>
      </c>
    </row>
    <row r="456" spans="1:4" x14ac:dyDescent="0.2">
      <c r="A456" s="226">
        <v>273</v>
      </c>
      <c r="B456" s="227">
        <v>1090</v>
      </c>
      <c r="C456" s="228" t="s">
        <v>301</v>
      </c>
      <c r="D456" s="229" t="s">
        <v>241</v>
      </c>
    </row>
    <row r="457" spans="1:4" x14ac:dyDescent="0.2">
      <c r="A457" s="226">
        <v>274</v>
      </c>
      <c r="B457" s="227">
        <v>1115</v>
      </c>
      <c r="C457" s="228" t="s">
        <v>301</v>
      </c>
      <c r="D457" s="229" t="s">
        <v>241</v>
      </c>
    </row>
    <row r="458" spans="1:4" x14ac:dyDescent="0.2">
      <c r="A458" s="226">
        <v>276</v>
      </c>
      <c r="B458" s="227">
        <v>1347</v>
      </c>
      <c r="C458" s="228" t="s">
        <v>301</v>
      </c>
      <c r="D458" s="229" t="s">
        <v>241</v>
      </c>
    </row>
    <row r="459" spans="1:4" x14ac:dyDescent="0.2">
      <c r="A459" s="226">
        <v>277</v>
      </c>
      <c r="B459" s="227">
        <v>52</v>
      </c>
      <c r="C459" s="228" t="s">
        <v>302</v>
      </c>
      <c r="D459" s="229" t="s">
        <v>241</v>
      </c>
    </row>
    <row r="460" spans="1:4" x14ac:dyDescent="0.2">
      <c r="A460" s="226">
        <v>278</v>
      </c>
      <c r="B460" s="227">
        <v>105</v>
      </c>
      <c r="C460" s="228" t="s">
        <v>303</v>
      </c>
      <c r="D460" s="229" t="s">
        <v>241</v>
      </c>
    </row>
    <row r="461" spans="1:4" x14ac:dyDescent="0.2">
      <c r="A461" s="226">
        <v>279</v>
      </c>
      <c r="B461" s="227">
        <v>16</v>
      </c>
      <c r="C461" s="228" t="s">
        <v>304</v>
      </c>
      <c r="D461" s="229" t="s">
        <v>241</v>
      </c>
    </row>
    <row r="462" spans="1:4" x14ac:dyDescent="0.2">
      <c r="A462" s="226">
        <v>280</v>
      </c>
      <c r="B462" s="227">
        <v>170</v>
      </c>
      <c r="C462" s="228" t="s">
        <v>305</v>
      </c>
      <c r="D462" s="229" t="s">
        <v>479</v>
      </c>
    </row>
    <row r="463" spans="1:4" x14ac:dyDescent="0.2">
      <c r="A463" s="226">
        <v>281</v>
      </c>
      <c r="B463" s="227">
        <v>11</v>
      </c>
      <c r="C463" s="228" t="s">
        <v>306</v>
      </c>
      <c r="D463" s="229">
        <v>2</v>
      </c>
    </row>
    <row r="464" spans="1:4" x14ac:dyDescent="0.2">
      <c r="A464" s="226">
        <v>281</v>
      </c>
      <c r="B464" s="227">
        <v>95</v>
      </c>
      <c r="C464" s="228" t="s">
        <v>306</v>
      </c>
      <c r="D464" s="229">
        <v>1</v>
      </c>
    </row>
    <row r="465" spans="1:4" x14ac:dyDescent="0.2">
      <c r="A465" s="226">
        <v>283</v>
      </c>
      <c r="B465" s="227">
        <v>1016</v>
      </c>
      <c r="C465" s="228" t="s">
        <v>307</v>
      </c>
      <c r="D465" s="229">
        <v>1</v>
      </c>
    </row>
    <row r="466" spans="1:4" x14ac:dyDescent="0.2">
      <c r="A466" s="226">
        <v>283</v>
      </c>
      <c r="B466" s="227">
        <v>1017</v>
      </c>
      <c r="C466" s="228" t="s">
        <v>307</v>
      </c>
      <c r="D466" s="229">
        <v>2</v>
      </c>
    </row>
    <row r="467" spans="1:4" x14ac:dyDescent="0.2">
      <c r="A467" s="226">
        <v>284</v>
      </c>
      <c r="B467" s="227">
        <v>177</v>
      </c>
      <c r="C467" s="228" t="s">
        <v>248</v>
      </c>
      <c r="D467" s="229" t="s">
        <v>241</v>
      </c>
    </row>
    <row r="468" spans="1:4" x14ac:dyDescent="0.2">
      <c r="A468" s="226">
        <v>285</v>
      </c>
      <c r="B468" s="227">
        <v>178</v>
      </c>
      <c r="C468" s="228" t="s">
        <v>248</v>
      </c>
      <c r="D468" s="229" t="s">
        <v>479</v>
      </c>
    </row>
    <row r="469" spans="1:4" x14ac:dyDescent="0.2">
      <c r="A469" s="226">
        <v>286</v>
      </c>
      <c r="B469" s="227">
        <v>103</v>
      </c>
      <c r="C469" s="228" t="s">
        <v>308</v>
      </c>
      <c r="D469" s="229" t="s">
        <v>241</v>
      </c>
    </row>
    <row r="470" spans="1:4" x14ac:dyDescent="0.2">
      <c r="A470" s="226">
        <v>287</v>
      </c>
      <c r="B470" s="227">
        <v>1364</v>
      </c>
      <c r="C470" s="228" t="s">
        <v>309</v>
      </c>
      <c r="D470" s="229" t="s">
        <v>241</v>
      </c>
    </row>
    <row r="471" spans="1:4" x14ac:dyDescent="0.2">
      <c r="A471" s="226">
        <v>287</v>
      </c>
      <c r="B471" s="227">
        <v>1402</v>
      </c>
      <c r="C471" s="228" t="s">
        <v>309</v>
      </c>
      <c r="D471" s="229" t="s">
        <v>241</v>
      </c>
    </row>
    <row r="472" spans="1:4" x14ac:dyDescent="0.2">
      <c r="A472" s="226">
        <v>288</v>
      </c>
      <c r="B472" s="227">
        <v>1036</v>
      </c>
      <c r="C472" s="228" t="s">
        <v>310</v>
      </c>
      <c r="D472" s="229" t="s">
        <v>241</v>
      </c>
    </row>
    <row r="473" spans="1:4" x14ac:dyDescent="0.2">
      <c r="A473" s="226">
        <v>289</v>
      </c>
      <c r="B473" s="227">
        <v>1041</v>
      </c>
      <c r="C473" s="228" t="s">
        <v>310</v>
      </c>
      <c r="D473" s="229" t="s">
        <v>241</v>
      </c>
    </row>
    <row r="474" spans="1:4" x14ac:dyDescent="0.2">
      <c r="A474" s="226">
        <v>290</v>
      </c>
      <c r="B474" s="227">
        <v>1050</v>
      </c>
      <c r="C474" s="228" t="s">
        <v>310</v>
      </c>
      <c r="D474" s="229" t="s">
        <v>241</v>
      </c>
    </row>
    <row r="475" spans="1:4" x14ac:dyDescent="0.2">
      <c r="A475" s="226">
        <v>291</v>
      </c>
      <c r="B475" s="227">
        <v>1051</v>
      </c>
      <c r="C475" s="228" t="s">
        <v>310</v>
      </c>
      <c r="D475" s="229" t="s">
        <v>241</v>
      </c>
    </row>
    <row r="476" spans="1:4" x14ac:dyDescent="0.2">
      <c r="A476" s="226">
        <v>292</v>
      </c>
      <c r="B476" s="227">
        <v>1052</v>
      </c>
      <c r="C476" s="228" t="s">
        <v>310</v>
      </c>
      <c r="D476" s="229" t="s">
        <v>241</v>
      </c>
    </row>
    <row r="477" spans="1:4" x14ac:dyDescent="0.2">
      <c r="A477" s="226">
        <v>297</v>
      </c>
      <c r="B477" s="227">
        <v>1367</v>
      </c>
      <c r="C477" s="228" t="s">
        <v>310</v>
      </c>
      <c r="D477" s="229" t="s">
        <v>241</v>
      </c>
    </row>
    <row r="478" spans="1:4" x14ac:dyDescent="0.2">
      <c r="A478" s="226">
        <v>298</v>
      </c>
      <c r="B478" s="227">
        <v>1368</v>
      </c>
      <c r="C478" s="228" t="s">
        <v>310</v>
      </c>
      <c r="D478" s="229" t="s">
        <v>241</v>
      </c>
    </row>
    <row r="479" spans="1:4" x14ac:dyDescent="0.2">
      <c r="A479" s="226">
        <v>299</v>
      </c>
      <c r="B479" s="227">
        <v>1053</v>
      </c>
      <c r="C479" s="228" t="s">
        <v>310</v>
      </c>
      <c r="D479" s="229" t="s">
        <v>241</v>
      </c>
    </row>
    <row r="480" spans="1:4" x14ac:dyDescent="0.2">
      <c r="A480" s="226">
        <v>300</v>
      </c>
      <c r="B480" s="227">
        <v>1080</v>
      </c>
      <c r="C480" s="228" t="s">
        <v>311</v>
      </c>
      <c r="D480" s="229">
        <v>1</v>
      </c>
    </row>
    <row r="481" spans="1:4" x14ac:dyDescent="0.2">
      <c r="A481" s="226">
        <v>300</v>
      </c>
      <c r="B481" s="227">
        <v>1081</v>
      </c>
      <c r="C481" s="228" t="s">
        <v>311</v>
      </c>
      <c r="D481" s="229">
        <v>1</v>
      </c>
    </row>
    <row r="482" spans="1:4" x14ac:dyDescent="0.2">
      <c r="A482" s="226">
        <v>301</v>
      </c>
      <c r="B482" s="227">
        <v>1095</v>
      </c>
      <c r="C482" s="228" t="s">
        <v>312</v>
      </c>
      <c r="D482" s="229">
        <v>1</v>
      </c>
    </row>
    <row r="483" spans="1:4" x14ac:dyDescent="0.2">
      <c r="A483" s="226">
        <v>301</v>
      </c>
      <c r="B483" s="227">
        <v>1096</v>
      </c>
      <c r="C483" s="228" t="s">
        <v>312</v>
      </c>
      <c r="D483" s="229">
        <v>1</v>
      </c>
    </row>
    <row r="484" spans="1:4" x14ac:dyDescent="0.2">
      <c r="A484" s="226">
        <v>302</v>
      </c>
      <c r="B484" s="227">
        <v>1101</v>
      </c>
      <c r="C484" s="228" t="s">
        <v>313</v>
      </c>
      <c r="D484" s="229">
        <v>1</v>
      </c>
    </row>
    <row r="485" spans="1:4" x14ac:dyDescent="0.2">
      <c r="A485" s="226">
        <v>302</v>
      </c>
      <c r="B485" s="227">
        <v>1102</v>
      </c>
      <c r="C485" s="228" t="s">
        <v>313</v>
      </c>
      <c r="D485" s="229">
        <v>1</v>
      </c>
    </row>
    <row r="486" spans="1:4" x14ac:dyDescent="0.2">
      <c r="A486" s="226">
        <v>303</v>
      </c>
      <c r="B486" s="227">
        <v>1054</v>
      </c>
      <c r="C486" s="228" t="s">
        <v>310</v>
      </c>
      <c r="D486" s="229" t="s">
        <v>241</v>
      </c>
    </row>
    <row r="487" spans="1:4" x14ac:dyDescent="0.2">
      <c r="A487" s="226">
        <v>304</v>
      </c>
      <c r="B487" s="227">
        <v>1083</v>
      </c>
      <c r="C487" s="228" t="s">
        <v>310</v>
      </c>
      <c r="D487" s="229" t="s">
        <v>241</v>
      </c>
    </row>
    <row r="488" spans="1:4" x14ac:dyDescent="0.2">
      <c r="A488" s="226">
        <v>305</v>
      </c>
      <c r="B488" s="227">
        <v>1084</v>
      </c>
      <c r="C488" s="228" t="s">
        <v>314</v>
      </c>
      <c r="D488" s="229">
        <v>1</v>
      </c>
    </row>
    <row r="489" spans="1:4" x14ac:dyDescent="0.2">
      <c r="A489" s="226">
        <v>305</v>
      </c>
      <c r="B489" s="227">
        <v>1085</v>
      </c>
      <c r="C489" s="228" t="s">
        <v>314</v>
      </c>
      <c r="D489" s="229">
        <v>2</v>
      </c>
    </row>
    <row r="490" spans="1:4" x14ac:dyDescent="0.2">
      <c r="A490" s="226">
        <v>306</v>
      </c>
      <c r="B490" s="227">
        <v>1086</v>
      </c>
      <c r="C490" s="228" t="s">
        <v>314</v>
      </c>
      <c r="D490" s="229">
        <v>1</v>
      </c>
    </row>
    <row r="491" spans="1:4" x14ac:dyDescent="0.2">
      <c r="A491" s="226">
        <v>306</v>
      </c>
      <c r="B491" s="227">
        <v>1087</v>
      </c>
      <c r="C491" s="228" t="s">
        <v>314</v>
      </c>
      <c r="D491" s="229">
        <v>2</v>
      </c>
    </row>
    <row r="492" spans="1:4" x14ac:dyDescent="0.2">
      <c r="A492" s="226">
        <v>307</v>
      </c>
      <c r="B492" s="227">
        <v>1091</v>
      </c>
      <c r="C492" s="228" t="s">
        <v>314</v>
      </c>
      <c r="D492" s="229">
        <v>1</v>
      </c>
    </row>
    <row r="493" spans="1:4" x14ac:dyDescent="0.2">
      <c r="A493" s="226">
        <v>307</v>
      </c>
      <c r="B493" s="227">
        <v>1092</v>
      </c>
      <c r="C493" s="228" t="s">
        <v>314</v>
      </c>
      <c r="D493" s="229">
        <v>2</v>
      </c>
    </row>
    <row r="494" spans="1:4" x14ac:dyDescent="0.2">
      <c r="A494" s="226">
        <v>308</v>
      </c>
      <c r="B494" s="227">
        <v>1093</v>
      </c>
      <c r="C494" s="228" t="s">
        <v>314</v>
      </c>
      <c r="D494" s="229">
        <v>1</v>
      </c>
    </row>
    <row r="495" spans="1:4" x14ac:dyDescent="0.2">
      <c r="A495" s="226">
        <v>308</v>
      </c>
      <c r="B495" s="227">
        <v>1094</v>
      </c>
      <c r="C495" s="228" t="s">
        <v>314</v>
      </c>
      <c r="D495" s="229">
        <v>2</v>
      </c>
    </row>
    <row r="496" spans="1:4" x14ac:dyDescent="0.2">
      <c r="A496" s="226">
        <v>309</v>
      </c>
      <c r="B496" s="227">
        <v>1098</v>
      </c>
      <c r="C496" s="228" t="s">
        <v>315</v>
      </c>
      <c r="D496" s="229">
        <v>1</v>
      </c>
    </row>
    <row r="497" spans="1:4" x14ac:dyDescent="0.2">
      <c r="A497" s="226">
        <v>309</v>
      </c>
      <c r="B497" s="227">
        <v>1099</v>
      </c>
      <c r="C497" s="228" t="s">
        <v>315</v>
      </c>
      <c r="D497" s="229">
        <v>1</v>
      </c>
    </row>
    <row r="498" spans="1:4" x14ac:dyDescent="0.2">
      <c r="A498" s="226">
        <v>310</v>
      </c>
      <c r="B498" s="227">
        <v>1155</v>
      </c>
      <c r="C498" s="228" t="s">
        <v>316</v>
      </c>
      <c r="D498" s="229">
        <v>2</v>
      </c>
    </row>
    <row r="499" spans="1:4" x14ac:dyDescent="0.2">
      <c r="A499" s="226">
        <v>310</v>
      </c>
      <c r="B499" s="227">
        <v>1156</v>
      </c>
      <c r="C499" s="228" t="s">
        <v>316</v>
      </c>
      <c r="D499" s="229">
        <v>1</v>
      </c>
    </row>
    <row r="500" spans="1:4" x14ac:dyDescent="0.2">
      <c r="A500" s="226">
        <v>312</v>
      </c>
      <c r="B500" s="227">
        <v>1154</v>
      </c>
      <c r="C500" s="228" t="s">
        <v>317</v>
      </c>
      <c r="D500" s="229">
        <v>2</v>
      </c>
    </row>
    <row r="501" spans="1:4" x14ac:dyDescent="0.2">
      <c r="A501" s="226">
        <v>313</v>
      </c>
      <c r="B501" s="227">
        <v>1006</v>
      </c>
      <c r="C501" s="228" t="s">
        <v>318</v>
      </c>
      <c r="D501" s="229" t="s">
        <v>241</v>
      </c>
    </row>
    <row r="502" spans="1:4" x14ac:dyDescent="0.2">
      <c r="A502" s="226">
        <v>314</v>
      </c>
      <c r="B502" s="227">
        <v>104</v>
      </c>
      <c r="C502" s="228" t="s">
        <v>319</v>
      </c>
      <c r="D502" s="229" t="s">
        <v>479</v>
      </c>
    </row>
    <row r="503" spans="1:4" x14ac:dyDescent="0.2">
      <c r="A503" s="226">
        <v>315</v>
      </c>
      <c r="B503" s="227">
        <v>178</v>
      </c>
      <c r="C503" s="228" t="s">
        <v>320</v>
      </c>
      <c r="D503" s="229" t="s">
        <v>479</v>
      </c>
    </row>
    <row r="504" spans="1:4" x14ac:dyDescent="0.2">
      <c r="A504" s="226">
        <v>315</v>
      </c>
      <c r="B504" s="227">
        <v>227</v>
      </c>
      <c r="C504" s="228" t="s">
        <v>320</v>
      </c>
      <c r="D504" s="229" t="s">
        <v>479</v>
      </c>
    </row>
    <row r="505" spans="1:4" x14ac:dyDescent="0.2">
      <c r="A505" s="226">
        <v>316</v>
      </c>
      <c r="B505" s="227">
        <v>53</v>
      </c>
      <c r="C505" s="228" t="s">
        <v>321</v>
      </c>
      <c r="D505" s="229">
        <v>2</v>
      </c>
    </row>
    <row r="506" spans="1:4" x14ac:dyDescent="0.2">
      <c r="A506" s="226">
        <v>316</v>
      </c>
      <c r="B506" s="227">
        <v>198</v>
      </c>
      <c r="C506" s="228" t="s">
        <v>321</v>
      </c>
      <c r="D506" s="229">
        <v>1</v>
      </c>
    </row>
    <row r="507" spans="1:4" x14ac:dyDescent="0.2">
      <c r="A507" s="226">
        <v>317</v>
      </c>
      <c r="B507" s="227">
        <v>70</v>
      </c>
      <c r="C507" s="228" t="s">
        <v>321</v>
      </c>
      <c r="D507" s="229" t="s">
        <v>484</v>
      </c>
    </row>
    <row r="508" spans="1:4" x14ac:dyDescent="0.2">
      <c r="A508" s="226">
        <v>317</v>
      </c>
      <c r="B508" s="227">
        <v>183</v>
      </c>
      <c r="C508" s="228" t="s">
        <v>321</v>
      </c>
      <c r="D508" s="229" t="s">
        <v>485</v>
      </c>
    </row>
    <row r="509" spans="1:4" x14ac:dyDescent="0.2">
      <c r="A509" s="226">
        <v>318</v>
      </c>
      <c r="B509" s="227">
        <v>74</v>
      </c>
      <c r="C509" s="228" t="s">
        <v>321</v>
      </c>
      <c r="D509" s="229">
        <v>1</v>
      </c>
    </row>
    <row r="510" spans="1:4" x14ac:dyDescent="0.2">
      <c r="A510" s="226">
        <v>318</v>
      </c>
      <c r="B510" s="227">
        <v>180</v>
      </c>
      <c r="C510" s="228" t="s">
        <v>321</v>
      </c>
      <c r="D510" s="229">
        <v>1</v>
      </c>
    </row>
    <row r="511" spans="1:4" x14ac:dyDescent="0.2">
      <c r="A511" s="226">
        <v>319</v>
      </c>
      <c r="B511" s="227">
        <v>71</v>
      </c>
      <c r="C511" s="228" t="s">
        <v>322</v>
      </c>
      <c r="D511" s="229" t="s">
        <v>488</v>
      </c>
    </row>
    <row r="512" spans="1:4" x14ac:dyDescent="0.2">
      <c r="A512" s="226">
        <v>319</v>
      </c>
      <c r="B512" s="227">
        <v>183</v>
      </c>
      <c r="C512" s="228" t="s">
        <v>322</v>
      </c>
      <c r="D512" s="229" t="s">
        <v>486</v>
      </c>
    </row>
    <row r="513" spans="1:4" x14ac:dyDescent="0.2">
      <c r="A513" s="226">
        <v>320</v>
      </c>
      <c r="B513" s="227">
        <v>72</v>
      </c>
      <c r="C513" s="228" t="s">
        <v>321</v>
      </c>
      <c r="D513" s="229">
        <v>2</v>
      </c>
    </row>
    <row r="514" spans="1:4" x14ac:dyDescent="0.2">
      <c r="A514" s="226">
        <v>320</v>
      </c>
      <c r="B514" s="227">
        <v>184</v>
      </c>
      <c r="C514" s="228" t="s">
        <v>321</v>
      </c>
      <c r="D514" s="229">
        <v>1</v>
      </c>
    </row>
    <row r="515" spans="1:4" x14ac:dyDescent="0.2">
      <c r="A515" s="226">
        <v>321</v>
      </c>
      <c r="B515" s="227">
        <v>1004</v>
      </c>
      <c r="C515" s="228" t="s">
        <v>321</v>
      </c>
      <c r="D515" s="229">
        <v>1</v>
      </c>
    </row>
    <row r="516" spans="1:4" x14ac:dyDescent="0.2">
      <c r="A516" s="226">
        <v>321</v>
      </c>
      <c r="B516" s="227">
        <v>1005</v>
      </c>
      <c r="C516" s="228" t="s">
        <v>321</v>
      </c>
      <c r="D516" s="229">
        <v>1</v>
      </c>
    </row>
    <row r="517" spans="1:4" x14ac:dyDescent="0.2">
      <c r="A517" s="226">
        <v>322</v>
      </c>
      <c r="B517" s="227">
        <v>1073</v>
      </c>
      <c r="C517" s="228" t="s">
        <v>321</v>
      </c>
      <c r="D517" s="229">
        <v>1</v>
      </c>
    </row>
    <row r="518" spans="1:4" x14ac:dyDescent="0.2">
      <c r="A518" s="226">
        <v>322</v>
      </c>
      <c r="B518" s="227">
        <v>1074</v>
      </c>
      <c r="C518" s="228" t="s">
        <v>321</v>
      </c>
      <c r="D518" s="229">
        <v>1</v>
      </c>
    </row>
    <row r="519" spans="1:4" x14ac:dyDescent="0.2">
      <c r="A519" s="226">
        <v>323</v>
      </c>
      <c r="B519" s="227">
        <v>1284</v>
      </c>
      <c r="C519" s="228" t="s">
        <v>321</v>
      </c>
      <c r="D519" s="229">
        <v>1</v>
      </c>
    </row>
    <row r="520" spans="1:4" x14ac:dyDescent="0.2">
      <c r="A520" s="226">
        <v>323</v>
      </c>
      <c r="B520" s="227">
        <v>1285</v>
      </c>
      <c r="C520" s="228" t="s">
        <v>321</v>
      </c>
      <c r="D520" s="229" t="s">
        <v>487</v>
      </c>
    </row>
    <row r="521" spans="1:4" x14ac:dyDescent="0.2">
      <c r="A521" s="226">
        <v>324</v>
      </c>
      <c r="B521" s="227">
        <v>1007</v>
      </c>
      <c r="C521" s="228" t="s">
        <v>323</v>
      </c>
      <c r="D521" s="229">
        <v>1</v>
      </c>
    </row>
    <row r="522" spans="1:4" x14ac:dyDescent="0.2">
      <c r="A522" s="226">
        <v>325</v>
      </c>
      <c r="B522" s="227">
        <v>183</v>
      </c>
      <c r="C522" s="228" t="s">
        <v>324</v>
      </c>
      <c r="D522" s="229">
        <v>1</v>
      </c>
    </row>
    <row r="523" spans="1:4" x14ac:dyDescent="0.2">
      <c r="A523" s="226">
        <v>325</v>
      </c>
      <c r="B523" s="227">
        <v>186</v>
      </c>
      <c r="C523" s="228" t="s">
        <v>324</v>
      </c>
      <c r="D523" s="229">
        <v>1</v>
      </c>
    </row>
    <row r="524" spans="1:4" x14ac:dyDescent="0.2">
      <c r="A524" s="226">
        <v>325</v>
      </c>
      <c r="B524" s="227">
        <v>206</v>
      </c>
      <c r="C524" s="228" t="s">
        <v>324</v>
      </c>
      <c r="D524" s="229">
        <v>2</v>
      </c>
    </row>
    <row r="525" spans="1:4" x14ac:dyDescent="0.2">
      <c r="A525" s="226">
        <v>326</v>
      </c>
      <c r="B525" s="227">
        <v>184</v>
      </c>
      <c r="C525" s="228" t="s">
        <v>324</v>
      </c>
      <c r="D525" s="229">
        <v>1</v>
      </c>
    </row>
    <row r="526" spans="1:4" x14ac:dyDescent="0.2">
      <c r="A526" s="226">
        <v>326</v>
      </c>
      <c r="B526" s="227">
        <v>187</v>
      </c>
      <c r="C526" s="228" t="s">
        <v>324</v>
      </c>
      <c r="D526" s="229" t="s">
        <v>484</v>
      </c>
    </row>
    <row r="527" spans="1:4" x14ac:dyDescent="0.2">
      <c r="A527" s="226">
        <v>326</v>
      </c>
      <c r="B527" s="227">
        <v>210</v>
      </c>
      <c r="C527" s="228" t="s">
        <v>324</v>
      </c>
      <c r="D527" s="229" t="s">
        <v>484</v>
      </c>
    </row>
    <row r="528" spans="1:4" x14ac:dyDescent="0.2">
      <c r="A528" s="226">
        <v>327</v>
      </c>
      <c r="B528" s="227">
        <v>135</v>
      </c>
      <c r="C528" s="228" t="s">
        <v>324</v>
      </c>
      <c r="D528" s="229">
        <v>1</v>
      </c>
    </row>
    <row r="529" spans="1:4" x14ac:dyDescent="0.2">
      <c r="A529" s="226">
        <v>327</v>
      </c>
      <c r="B529" s="227">
        <v>198</v>
      </c>
      <c r="C529" s="228" t="s">
        <v>324</v>
      </c>
      <c r="D529" s="229">
        <v>1</v>
      </c>
    </row>
    <row r="530" spans="1:4" x14ac:dyDescent="0.2">
      <c r="A530" s="226">
        <v>327</v>
      </c>
      <c r="B530" s="227">
        <v>222</v>
      </c>
      <c r="C530" s="228" t="s">
        <v>324</v>
      </c>
      <c r="D530" s="229">
        <v>2</v>
      </c>
    </row>
    <row r="531" spans="1:4" x14ac:dyDescent="0.2">
      <c r="A531" s="226">
        <v>328</v>
      </c>
      <c r="B531" s="227">
        <v>1022</v>
      </c>
      <c r="C531" s="228" t="s">
        <v>324</v>
      </c>
      <c r="D531" s="229">
        <v>1</v>
      </c>
    </row>
    <row r="532" spans="1:4" x14ac:dyDescent="0.2">
      <c r="A532" s="226">
        <v>328</v>
      </c>
      <c r="B532" s="227">
        <v>1023</v>
      </c>
      <c r="C532" s="228" t="s">
        <v>324</v>
      </c>
      <c r="D532" s="229">
        <v>2</v>
      </c>
    </row>
    <row r="533" spans="1:4" x14ac:dyDescent="0.2">
      <c r="A533" s="226">
        <v>328</v>
      </c>
      <c r="B533" s="227">
        <v>1024</v>
      </c>
      <c r="C533" s="228" t="s">
        <v>324</v>
      </c>
      <c r="D533" s="229">
        <v>1</v>
      </c>
    </row>
    <row r="534" spans="1:4" x14ac:dyDescent="0.2">
      <c r="A534" s="226">
        <v>329</v>
      </c>
      <c r="B534" s="227">
        <v>1027</v>
      </c>
      <c r="C534" s="228" t="s">
        <v>324</v>
      </c>
      <c r="D534" s="229">
        <v>1</v>
      </c>
    </row>
    <row r="535" spans="1:4" x14ac:dyDescent="0.2">
      <c r="A535" s="226">
        <v>329</v>
      </c>
      <c r="B535" s="227">
        <v>1028</v>
      </c>
      <c r="C535" s="228" t="s">
        <v>324</v>
      </c>
      <c r="D535" s="229">
        <v>2</v>
      </c>
    </row>
    <row r="536" spans="1:4" x14ac:dyDescent="0.2">
      <c r="A536" s="226">
        <v>329</v>
      </c>
      <c r="B536" s="227">
        <v>1029</v>
      </c>
      <c r="C536" s="228" t="s">
        <v>324</v>
      </c>
      <c r="D536" s="229">
        <v>1</v>
      </c>
    </row>
    <row r="537" spans="1:4" x14ac:dyDescent="0.2">
      <c r="A537" s="226">
        <v>330</v>
      </c>
      <c r="B537" s="227">
        <v>1075</v>
      </c>
      <c r="C537" s="228" t="s">
        <v>324</v>
      </c>
      <c r="D537" s="229">
        <v>2</v>
      </c>
    </row>
    <row r="538" spans="1:4" x14ac:dyDescent="0.2">
      <c r="A538" s="226">
        <v>330</v>
      </c>
      <c r="B538" s="227">
        <v>1076</v>
      </c>
      <c r="C538" s="228" t="s">
        <v>324</v>
      </c>
      <c r="D538" s="229">
        <v>1</v>
      </c>
    </row>
    <row r="539" spans="1:4" x14ac:dyDescent="0.2">
      <c r="A539" s="226">
        <v>330</v>
      </c>
      <c r="B539" s="227">
        <v>1077</v>
      </c>
      <c r="C539" s="228" t="s">
        <v>324</v>
      </c>
      <c r="D539" s="229">
        <v>2</v>
      </c>
    </row>
    <row r="540" spans="1:4" x14ac:dyDescent="0.2">
      <c r="A540" s="226">
        <v>331</v>
      </c>
      <c r="B540" s="227">
        <v>1167</v>
      </c>
      <c r="C540" s="228" t="s">
        <v>324</v>
      </c>
      <c r="D540" s="229">
        <v>1</v>
      </c>
    </row>
    <row r="541" spans="1:4" x14ac:dyDescent="0.2">
      <c r="A541" s="226">
        <v>331</v>
      </c>
      <c r="B541" s="227">
        <v>1168</v>
      </c>
      <c r="C541" s="228" t="s">
        <v>324</v>
      </c>
      <c r="D541" s="229">
        <v>1</v>
      </c>
    </row>
    <row r="542" spans="1:4" x14ac:dyDescent="0.2">
      <c r="A542" s="226">
        <v>331</v>
      </c>
      <c r="B542" s="227">
        <v>1169</v>
      </c>
      <c r="C542" s="228" t="s">
        <v>324</v>
      </c>
      <c r="D542" s="229">
        <v>2</v>
      </c>
    </row>
    <row r="543" spans="1:4" x14ac:dyDescent="0.2">
      <c r="A543" s="226">
        <v>332</v>
      </c>
      <c r="B543" s="227">
        <v>1235</v>
      </c>
      <c r="C543" s="228" t="s">
        <v>324</v>
      </c>
      <c r="D543" s="229" t="s">
        <v>479</v>
      </c>
    </row>
    <row r="544" spans="1:4" x14ac:dyDescent="0.2">
      <c r="A544" s="226">
        <v>332</v>
      </c>
      <c r="B544" s="227">
        <v>1236</v>
      </c>
      <c r="C544" s="228" t="s">
        <v>324</v>
      </c>
      <c r="D544" s="229" t="s">
        <v>479</v>
      </c>
    </row>
    <row r="545" spans="1:4" x14ac:dyDescent="0.2">
      <c r="A545" s="226">
        <v>332</v>
      </c>
      <c r="B545" s="227">
        <v>1237</v>
      </c>
      <c r="C545" s="228" t="s">
        <v>324</v>
      </c>
      <c r="D545" s="229" t="s">
        <v>479</v>
      </c>
    </row>
    <row r="546" spans="1:4" x14ac:dyDescent="0.2">
      <c r="A546" s="226">
        <v>334</v>
      </c>
      <c r="B546" s="227">
        <v>1131</v>
      </c>
      <c r="C546" s="228" t="s">
        <v>325</v>
      </c>
      <c r="D546" s="229">
        <v>1</v>
      </c>
    </row>
    <row r="547" spans="1:4" x14ac:dyDescent="0.2">
      <c r="A547" s="226">
        <v>334</v>
      </c>
      <c r="B547" s="227">
        <v>1132</v>
      </c>
      <c r="C547" s="228" t="s">
        <v>325</v>
      </c>
      <c r="D547" s="229">
        <v>1</v>
      </c>
    </row>
    <row r="548" spans="1:4" x14ac:dyDescent="0.2">
      <c r="A548" s="226">
        <v>334</v>
      </c>
      <c r="B548" s="227">
        <v>1133</v>
      </c>
      <c r="C548" s="228" t="s">
        <v>325</v>
      </c>
      <c r="D548" s="229">
        <v>2</v>
      </c>
    </row>
    <row r="549" spans="1:4" x14ac:dyDescent="0.2">
      <c r="A549" s="226">
        <v>335</v>
      </c>
      <c r="B549" s="227">
        <v>18</v>
      </c>
      <c r="C549" s="228" t="s">
        <v>326</v>
      </c>
      <c r="D549" s="229">
        <v>1</v>
      </c>
    </row>
    <row r="550" spans="1:4" x14ac:dyDescent="0.2">
      <c r="A550" s="226">
        <v>336</v>
      </c>
      <c r="B550" s="227">
        <v>20</v>
      </c>
      <c r="C550" s="228" t="s">
        <v>327</v>
      </c>
      <c r="D550" s="229" t="s">
        <v>241</v>
      </c>
    </row>
    <row r="551" spans="1:4" x14ac:dyDescent="0.2">
      <c r="A551" s="226">
        <v>337</v>
      </c>
      <c r="B551" s="227">
        <v>82</v>
      </c>
      <c r="C551" s="228" t="s">
        <v>327</v>
      </c>
      <c r="D551" s="229" t="s">
        <v>241</v>
      </c>
    </row>
    <row r="552" spans="1:4" x14ac:dyDescent="0.2">
      <c r="A552" s="226">
        <v>338</v>
      </c>
      <c r="B552" s="227">
        <v>1365</v>
      </c>
      <c r="C552" s="228" t="s">
        <v>328</v>
      </c>
      <c r="D552" s="229">
        <v>2</v>
      </c>
    </row>
    <row r="553" spans="1:4" x14ac:dyDescent="0.2">
      <c r="A553" s="226">
        <v>338</v>
      </c>
      <c r="B553" s="227">
        <v>1366</v>
      </c>
      <c r="C553" s="228" t="s">
        <v>328</v>
      </c>
      <c r="D553" s="229">
        <v>1</v>
      </c>
    </row>
    <row r="554" spans="1:4" x14ac:dyDescent="0.2">
      <c r="A554" s="226">
        <v>339</v>
      </c>
      <c r="B554" s="227">
        <v>1025</v>
      </c>
      <c r="C554" s="228" t="s">
        <v>329</v>
      </c>
      <c r="D554" s="229" t="s">
        <v>241</v>
      </c>
    </row>
    <row r="555" spans="1:4" x14ac:dyDescent="0.2">
      <c r="A555" s="226">
        <v>340</v>
      </c>
      <c r="B555" s="227">
        <v>1030</v>
      </c>
      <c r="C555" s="228" t="s">
        <v>329</v>
      </c>
      <c r="D555" s="229" t="s">
        <v>241</v>
      </c>
    </row>
    <row r="556" spans="1:4" x14ac:dyDescent="0.2">
      <c r="A556" s="226">
        <v>341</v>
      </c>
      <c r="B556" s="227">
        <v>1032</v>
      </c>
      <c r="C556" s="228" t="s">
        <v>329</v>
      </c>
      <c r="D556" s="229" t="s">
        <v>241</v>
      </c>
    </row>
    <row r="557" spans="1:4" x14ac:dyDescent="0.2">
      <c r="A557" s="226">
        <v>342</v>
      </c>
      <c r="B557" s="227">
        <v>1123</v>
      </c>
      <c r="C557" s="228" t="s">
        <v>330</v>
      </c>
      <c r="D557" s="229">
        <v>2</v>
      </c>
    </row>
    <row r="558" spans="1:4" x14ac:dyDescent="0.2">
      <c r="A558" s="226">
        <v>343</v>
      </c>
      <c r="B558" s="227">
        <v>1134</v>
      </c>
      <c r="C558" s="228" t="s">
        <v>331</v>
      </c>
      <c r="D558" s="229">
        <v>2</v>
      </c>
    </row>
    <row r="559" spans="1:4" x14ac:dyDescent="0.2">
      <c r="A559" s="226">
        <v>344</v>
      </c>
      <c r="B559" s="227">
        <v>1135</v>
      </c>
      <c r="C559" s="228" t="s">
        <v>332</v>
      </c>
      <c r="D559" s="229">
        <v>1</v>
      </c>
    </row>
    <row r="560" spans="1:4" x14ac:dyDescent="0.2">
      <c r="A560" s="226">
        <v>344</v>
      </c>
      <c r="B560" s="227">
        <v>1136</v>
      </c>
      <c r="C560" s="228" t="s">
        <v>332</v>
      </c>
      <c r="D560" s="229" t="s">
        <v>241</v>
      </c>
    </row>
    <row r="561" spans="1:4" x14ac:dyDescent="0.2">
      <c r="A561" s="226">
        <v>344</v>
      </c>
      <c r="B561" s="227">
        <v>1137</v>
      </c>
      <c r="C561" s="228" t="s">
        <v>332</v>
      </c>
      <c r="D561" s="229">
        <v>2</v>
      </c>
    </row>
    <row r="562" spans="1:4" x14ac:dyDescent="0.2">
      <c r="A562" s="226">
        <v>345</v>
      </c>
      <c r="B562" s="227">
        <v>1138</v>
      </c>
      <c r="C562" s="228" t="s">
        <v>333</v>
      </c>
      <c r="D562" s="229">
        <v>2</v>
      </c>
    </row>
    <row r="563" spans="1:4" x14ac:dyDescent="0.2">
      <c r="A563" s="226">
        <v>346</v>
      </c>
      <c r="B563" s="227">
        <v>1130</v>
      </c>
      <c r="C563" s="228" t="s">
        <v>334</v>
      </c>
      <c r="D563" s="229" t="s">
        <v>481</v>
      </c>
    </row>
    <row r="564" spans="1:4" x14ac:dyDescent="0.2">
      <c r="A564" s="226">
        <v>347</v>
      </c>
      <c r="B564" s="227">
        <v>48</v>
      </c>
      <c r="C564" s="228" t="s">
        <v>335</v>
      </c>
      <c r="D564" s="229" t="s">
        <v>241</v>
      </c>
    </row>
    <row r="565" spans="1:4" x14ac:dyDescent="0.2">
      <c r="A565" s="226">
        <v>348</v>
      </c>
      <c r="B565" s="227">
        <v>49</v>
      </c>
      <c r="C565" s="228" t="s">
        <v>335</v>
      </c>
      <c r="D565" s="229" t="s">
        <v>241</v>
      </c>
    </row>
    <row r="566" spans="1:4" x14ac:dyDescent="0.2">
      <c r="A566" s="226">
        <v>349</v>
      </c>
      <c r="B566" s="227">
        <v>50</v>
      </c>
      <c r="C566" s="228" t="s">
        <v>279</v>
      </c>
      <c r="D566" s="229">
        <v>1</v>
      </c>
    </row>
    <row r="567" spans="1:4" x14ac:dyDescent="0.2">
      <c r="A567" s="226">
        <v>349</v>
      </c>
      <c r="B567" s="227">
        <v>222</v>
      </c>
      <c r="C567" s="228" t="s">
        <v>279</v>
      </c>
      <c r="D567" s="229">
        <v>2</v>
      </c>
    </row>
    <row r="568" spans="1:4" x14ac:dyDescent="0.2">
      <c r="A568" s="226">
        <v>350</v>
      </c>
      <c r="B568" s="227">
        <v>1047</v>
      </c>
      <c r="C568" s="228" t="s">
        <v>336</v>
      </c>
      <c r="D568" s="229" t="s">
        <v>241</v>
      </c>
    </row>
    <row r="569" spans="1:4" x14ac:dyDescent="0.2">
      <c r="A569" s="226">
        <v>351</v>
      </c>
      <c r="B569" s="227">
        <v>1082</v>
      </c>
      <c r="C569" s="228" t="s">
        <v>337</v>
      </c>
      <c r="D569" s="229">
        <v>1</v>
      </c>
    </row>
    <row r="570" spans="1:4" x14ac:dyDescent="0.2">
      <c r="A570" s="226">
        <v>352</v>
      </c>
      <c r="B570" s="227">
        <v>1097</v>
      </c>
      <c r="C570" s="228" t="s">
        <v>338</v>
      </c>
      <c r="D570" s="229">
        <v>1</v>
      </c>
    </row>
    <row r="571" spans="1:4" x14ac:dyDescent="0.2">
      <c r="A571" s="226">
        <v>353</v>
      </c>
      <c r="B571" s="227">
        <v>1103</v>
      </c>
      <c r="C571" s="228" t="s">
        <v>339</v>
      </c>
      <c r="D571" s="229">
        <v>1</v>
      </c>
    </row>
    <row r="572" spans="1:4" x14ac:dyDescent="0.2">
      <c r="A572" s="226">
        <v>354</v>
      </c>
      <c r="B572" s="227">
        <v>64</v>
      </c>
      <c r="C572" s="228" t="s">
        <v>255</v>
      </c>
      <c r="D572" s="229" t="s">
        <v>479</v>
      </c>
    </row>
    <row r="573" spans="1:4" x14ac:dyDescent="0.2">
      <c r="A573" s="226">
        <v>355</v>
      </c>
      <c r="B573" s="227">
        <v>1392</v>
      </c>
      <c r="C573" s="228" t="s">
        <v>340</v>
      </c>
      <c r="D573" s="229">
        <v>1</v>
      </c>
    </row>
    <row r="574" spans="1:4" x14ac:dyDescent="0.2">
      <c r="A574" s="226">
        <v>355</v>
      </c>
      <c r="B574" s="227">
        <v>1393</v>
      </c>
      <c r="C574" s="228" t="s">
        <v>340</v>
      </c>
      <c r="D574" s="229">
        <v>1</v>
      </c>
    </row>
    <row r="575" spans="1:4" x14ac:dyDescent="0.2">
      <c r="A575" s="226">
        <v>357</v>
      </c>
      <c r="B575" s="227">
        <v>1200</v>
      </c>
      <c r="C575" s="228" t="s">
        <v>341</v>
      </c>
      <c r="D575" s="229" t="s">
        <v>479</v>
      </c>
    </row>
    <row r="576" spans="1:4" x14ac:dyDescent="0.2">
      <c r="A576" s="226">
        <v>357</v>
      </c>
      <c r="B576" s="227">
        <v>1201</v>
      </c>
      <c r="C576" s="228" t="s">
        <v>341</v>
      </c>
      <c r="D576" s="229" t="s">
        <v>479</v>
      </c>
    </row>
    <row r="577" spans="1:4" x14ac:dyDescent="0.2">
      <c r="A577" s="226">
        <v>358</v>
      </c>
      <c r="B577" s="227">
        <v>1202</v>
      </c>
      <c r="C577" s="228" t="s">
        <v>341</v>
      </c>
      <c r="D577" s="229" t="s">
        <v>479</v>
      </c>
    </row>
    <row r="578" spans="1:4" x14ac:dyDescent="0.2">
      <c r="A578" s="226">
        <v>358</v>
      </c>
      <c r="B578" s="227">
        <v>1203</v>
      </c>
      <c r="C578" s="228" t="s">
        <v>341</v>
      </c>
      <c r="D578" s="229" t="s">
        <v>479</v>
      </c>
    </row>
    <row r="579" spans="1:4" x14ac:dyDescent="0.2">
      <c r="A579" s="226">
        <v>359</v>
      </c>
      <c r="B579" s="227">
        <v>1204</v>
      </c>
      <c r="C579" s="228" t="s">
        <v>341</v>
      </c>
      <c r="D579" s="229" t="s">
        <v>479</v>
      </c>
    </row>
    <row r="580" spans="1:4" x14ac:dyDescent="0.2">
      <c r="A580" s="226">
        <v>359</v>
      </c>
      <c r="B580" s="227">
        <v>1205</v>
      </c>
      <c r="C580" s="228" t="s">
        <v>341</v>
      </c>
      <c r="D580" s="229" t="s">
        <v>479</v>
      </c>
    </row>
    <row r="581" spans="1:4" x14ac:dyDescent="0.2">
      <c r="A581" s="226">
        <v>360</v>
      </c>
      <c r="B581" s="227">
        <v>1206</v>
      </c>
      <c r="C581" s="228" t="s">
        <v>341</v>
      </c>
      <c r="D581" s="229" t="s">
        <v>479</v>
      </c>
    </row>
    <row r="582" spans="1:4" x14ac:dyDescent="0.2">
      <c r="A582" s="226">
        <v>360</v>
      </c>
      <c r="B582" s="227">
        <v>1207</v>
      </c>
      <c r="C582" s="228" t="s">
        <v>341</v>
      </c>
      <c r="D582" s="229" t="s">
        <v>479</v>
      </c>
    </row>
    <row r="583" spans="1:4" x14ac:dyDescent="0.2">
      <c r="A583" s="226">
        <v>361</v>
      </c>
      <c r="B583" s="227">
        <v>1208</v>
      </c>
      <c r="C583" s="228" t="s">
        <v>341</v>
      </c>
      <c r="D583" s="229" t="s">
        <v>479</v>
      </c>
    </row>
    <row r="584" spans="1:4" x14ac:dyDescent="0.2">
      <c r="A584" s="226">
        <v>361</v>
      </c>
      <c r="B584" s="227">
        <v>1209</v>
      </c>
      <c r="C584" s="228" t="s">
        <v>341</v>
      </c>
      <c r="D584" s="229" t="s">
        <v>479</v>
      </c>
    </row>
    <row r="585" spans="1:4" x14ac:dyDescent="0.2">
      <c r="A585" s="226">
        <v>362</v>
      </c>
      <c r="B585" s="227">
        <v>1210</v>
      </c>
      <c r="C585" s="228" t="s">
        <v>341</v>
      </c>
      <c r="D585" s="229" t="s">
        <v>479</v>
      </c>
    </row>
    <row r="586" spans="1:4" x14ac:dyDescent="0.2">
      <c r="A586" s="226">
        <v>362</v>
      </c>
      <c r="B586" s="227">
        <v>1211</v>
      </c>
      <c r="C586" s="228" t="s">
        <v>341</v>
      </c>
      <c r="D586" s="229" t="s">
        <v>479</v>
      </c>
    </row>
    <row r="587" spans="1:4" x14ac:dyDescent="0.2">
      <c r="A587" s="226">
        <v>363</v>
      </c>
      <c r="B587" s="227">
        <v>1212</v>
      </c>
      <c r="C587" s="228" t="s">
        <v>341</v>
      </c>
      <c r="D587" s="229" t="s">
        <v>479</v>
      </c>
    </row>
    <row r="588" spans="1:4" x14ac:dyDescent="0.2">
      <c r="A588" s="226">
        <v>363</v>
      </c>
      <c r="B588" s="227">
        <v>1213</v>
      </c>
      <c r="C588" s="228" t="s">
        <v>341</v>
      </c>
      <c r="D588" s="229" t="s">
        <v>479</v>
      </c>
    </row>
    <row r="589" spans="1:4" x14ac:dyDescent="0.2">
      <c r="A589" s="226">
        <v>364</v>
      </c>
      <c r="B589" s="227">
        <v>1214</v>
      </c>
      <c r="C589" s="228" t="s">
        <v>341</v>
      </c>
      <c r="D589" s="229" t="s">
        <v>479</v>
      </c>
    </row>
    <row r="590" spans="1:4" x14ac:dyDescent="0.2">
      <c r="A590" s="226">
        <v>364</v>
      </c>
      <c r="B590" s="227">
        <v>1215</v>
      </c>
      <c r="C590" s="228" t="s">
        <v>341</v>
      </c>
      <c r="D590" s="229" t="s">
        <v>479</v>
      </c>
    </row>
    <row r="591" spans="1:4" x14ac:dyDescent="0.2">
      <c r="A591" s="226">
        <v>365</v>
      </c>
      <c r="B591" s="227">
        <v>1216</v>
      </c>
      <c r="C591" s="228" t="s">
        <v>341</v>
      </c>
      <c r="D591" s="229" t="s">
        <v>479</v>
      </c>
    </row>
    <row r="592" spans="1:4" x14ac:dyDescent="0.2">
      <c r="A592" s="226">
        <v>365</v>
      </c>
      <c r="B592" s="227">
        <v>1217</v>
      </c>
      <c r="C592" s="228" t="s">
        <v>341</v>
      </c>
      <c r="D592" s="229" t="s">
        <v>479</v>
      </c>
    </row>
    <row r="593" spans="1:4" x14ac:dyDescent="0.2">
      <c r="A593" s="226">
        <v>366</v>
      </c>
      <c r="B593" s="227">
        <v>1218</v>
      </c>
      <c r="C593" s="228" t="s">
        <v>341</v>
      </c>
      <c r="D593" s="229" t="s">
        <v>479</v>
      </c>
    </row>
    <row r="594" spans="1:4" x14ac:dyDescent="0.2">
      <c r="A594" s="226">
        <v>366</v>
      </c>
      <c r="B594" s="227">
        <v>1219</v>
      </c>
      <c r="C594" s="228" t="s">
        <v>341</v>
      </c>
      <c r="D594" s="229" t="s">
        <v>479</v>
      </c>
    </row>
    <row r="595" spans="1:4" x14ac:dyDescent="0.2">
      <c r="A595" s="226">
        <v>367</v>
      </c>
      <c r="B595" s="227">
        <v>1220</v>
      </c>
      <c r="C595" s="228" t="s">
        <v>341</v>
      </c>
      <c r="D595" s="229" t="s">
        <v>479</v>
      </c>
    </row>
    <row r="596" spans="1:4" x14ac:dyDescent="0.2">
      <c r="A596" s="226">
        <v>367</v>
      </c>
      <c r="B596" s="227">
        <v>1221</v>
      </c>
      <c r="C596" s="228" t="s">
        <v>341</v>
      </c>
      <c r="D596" s="229" t="s">
        <v>479</v>
      </c>
    </row>
    <row r="597" spans="1:4" x14ac:dyDescent="0.2">
      <c r="A597" s="226">
        <v>368</v>
      </c>
      <c r="B597" s="227">
        <v>1222</v>
      </c>
      <c r="C597" s="228" t="s">
        <v>341</v>
      </c>
      <c r="D597" s="229" t="s">
        <v>479</v>
      </c>
    </row>
    <row r="598" spans="1:4" x14ac:dyDescent="0.2">
      <c r="A598" s="226">
        <v>368</v>
      </c>
      <c r="B598" s="227">
        <v>1223</v>
      </c>
      <c r="C598" s="228" t="s">
        <v>341</v>
      </c>
      <c r="D598" s="229" t="s">
        <v>479</v>
      </c>
    </row>
    <row r="599" spans="1:4" x14ac:dyDescent="0.2">
      <c r="A599" s="226">
        <v>369</v>
      </c>
      <c r="B599" s="227">
        <v>1224</v>
      </c>
      <c r="C599" s="228" t="s">
        <v>341</v>
      </c>
      <c r="D599" s="229" t="s">
        <v>479</v>
      </c>
    </row>
    <row r="600" spans="1:4" x14ac:dyDescent="0.2">
      <c r="A600" s="226">
        <v>369</v>
      </c>
      <c r="B600" s="227">
        <v>1225</v>
      </c>
      <c r="C600" s="228" t="s">
        <v>341</v>
      </c>
      <c r="D600" s="229" t="s">
        <v>479</v>
      </c>
    </row>
    <row r="601" spans="1:4" x14ac:dyDescent="0.2">
      <c r="A601" s="226">
        <v>370</v>
      </c>
      <c r="B601" s="227">
        <v>1226</v>
      </c>
      <c r="C601" s="228" t="s">
        <v>341</v>
      </c>
      <c r="D601" s="229" t="s">
        <v>479</v>
      </c>
    </row>
    <row r="602" spans="1:4" x14ac:dyDescent="0.2">
      <c r="A602" s="226">
        <v>370</v>
      </c>
      <c r="B602" s="227">
        <v>1227</v>
      </c>
      <c r="C602" s="228" t="s">
        <v>341</v>
      </c>
      <c r="D602" s="229" t="s">
        <v>479</v>
      </c>
    </row>
    <row r="603" spans="1:4" x14ac:dyDescent="0.2">
      <c r="A603" s="226">
        <v>371</v>
      </c>
      <c r="B603" s="227">
        <v>1228</v>
      </c>
      <c r="C603" s="228" t="s">
        <v>341</v>
      </c>
      <c r="D603" s="229" t="s">
        <v>479</v>
      </c>
    </row>
    <row r="604" spans="1:4" x14ac:dyDescent="0.2">
      <c r="A604" s="226">
        <v>371</v>
      </c>
      <c r="B604" s="227">
        <v>1229</v>
      </c>
      <c r="C604" s="228" t="s">
        <v>341</v>
      </c>
      <c r="D604" s="229" t="s">
        <v>479</v>
      </c>
    </row>
    <row r="605" spans="1:4" x14ac:dyDescent="0.2">
      <c r="A605" s="226">
        <v>372</v>
      </c>
      <c r="B605" s="227">
        <v>1180</v>
      </c>
      <c r="C605" s="228" t="s">
        <v>321</v>
      </c>
      <c r="D605" s="229">
        <v>1</v>
      </c>
    </row>
    <row r="606" spans="1:4" x14ac:dyDescent="0.2">
      <c r="A606" s="226">
        <v>372</v>
      </c>
      <c r="B606" s="227">
        <v>1181</v>
      </c>
      <c r="C606" s="228" t="s">
        <v>321</v>
      </c>
      <c r="D606" s="229">
        <v>1</v>
      </c>
    </row>
    <row r="607" spans="1:4" x14ac:dyDescent="0.2">
      <c r="A607" s="226">
        <v>373</v>
      </c>
      <c r="B607" s="227">
        <v>31</v>
      </c>
      <c r="C607" s="228" t="s">
        <v>267</v>
      </c>
      <c r="D607" s="229">
        <v>1</v>
      </c>
    </row>
    <row r="608" spans="1:4" x14ac:dyDescent="0.2">
      <c r="A608" s="226">
        <v>373</v>
      </c>
      <c r="B608" s="227">
        <v>213</v>
      </c>
      <c r="C608" s="228" t="s">
        <v>267</v>
      </c>
      <c r="D608" s="229">
        <v>2</v>
      </c>
    </row>
    <row r="609" spans="1:4" x14ac:dyDescent="0.2">
      <c r="A609" s="226">
        <v>374</v>
      </c>
      <c r="B609" s="227">
        <v>30</v>
      </c>
      <c r="C609" s="228" t="s">
        <v>267</v>
      </c>
      <c r="D609" s="229">
        <v>1</v>
      </c>
    </row>
    <row r="610" spans="1:4" x14ac:dyDescent="0.2">
      <c r="A610" s="226">
        <v>374</v>
      </c>
      <c r="B610" s="227">
        <v>214</v>
      </c>
      <c r="C610" s="228" t="s">
        <v>267</v>
      </c>
      <c r="D610" s="229">
        <v>2</v>
      </c>
    </row>
    <row r="611" spans="1:4" x14ac:dyDescent="0.2">
      <c r="A611" s="226">
        <v>375</v>
      </c>
      <c r="B611" s="227">
        <v>32</v>
      </c>
      <c r="C611" s="228" t="s">
        <v>267</v>
      </c>
      <c r="D611" s="229">
        <v>1</v>
      </c>
    </row>
    <row r="612" spans="1:4" x14ac:dyDescent="0.2">
      <c r="A612" s="226">
        <v>375</v>
      </c>
      <c r="B612" s="227">
        <v>215</v>
      </c>
      <c r="C612" s="228" t="s">
        <v>267</v>
      </c>
      <c r="D612" s="229">
        <v>2</v>
      </c>
    </row>
    <row r="613" spans="1:4" x14ac:dyDescent="0.2">
      <c r="A613" s="226">
        <v>376</v>
      </c>
      <c r="B613" s="227">
        <v>34</v>
      </c>
      <c r="C613" s="228" t="s">
        <v>267</v>
      </c>
      <c r="D613" s="229">
        <v>1</v>
      </c>
    </row>
    <row r="614" spans="1:4" x14ac:dyDescent="0.2">
      <c r="A614" s="226">
        <v>376</v>
      </c>
      <c r="B614" s="227">
        <v>216</v>
      </c>
      <c r="C614" s="228" t="s">
        <v>267</v>
      </c>
      <c r="D614" s="229">
        <v>2</v>
      </c>
    </row>
    <row r="615" spans="1:4" x14ac:dyDescent="0.2">
      <c r="A615" s="226">
        <v>377</v>
      </c>
      <c r="B615" s="227">
        <v>35</v>
      </c>
      <c r="C615" s="228" t="s">
        <v>267</v>
      </c>
      <c r="D615" s="229">
        <v>1</v>
      </c>
    </row>
    <row r="616" spans="1:4" x14ac:dyDescent="0.2">
      <c r="A616" s="226">
        <v>377</v>
      </c>
      <c r="B616" s="227">
        <v>217</v>
      </c>
      <c r="C616" s="228" t="s">
        <v>267</v>
      </c>
      <c r="D616" s="229">
        <v>2</v>
      </c>
    </row>
    <row r="617" spans="1:4" x14ac:dyDescent="0.2">
      <c r="A617" s="226">
        <v>378</v>
      </c>
      <c r="B617" s="227">
        <v>36</v>
      </c>
      <c r="C617" s="228" t="s">
        <v>267</v>
      </c>
      <c r="D617" s="229">
        <v>1</v>
      </c>
    </row>
    <row r="618" spans="1:4" x14ac:dyDescent="0.2">
      <c r="A618" s="226">
        <v>378</v>
      </c>
      <c r="B618" s="227">
        <v>218</v>
      </c>
      <c r="C618" s="228" t="s">
        <v>267</v>
      </c>
      <c r="D618" s="229">
        <v>2</v>
      </c>
    </row>
    <row r="619" spans="1:4" x14ac:dyDescent="0.2">
      <c r="A619" s="226">
        <v>380</v>
      </c>
      <c r="B619" s="227">
        <v>37</v>
      </c>
      <c r="C619" s="228" t="s">
        <v>267</v>
      </c>
      <c r="D619" s="229">
        <v>1</v>
      </c>
    </row>
    <row r="620" spans="1:4" x14ac:dyDescent="0.2">
      <c r="A620" s="226">
        <v>380</v>
      </c>
      <c r="B620" s="227">
        <v>220</v>
      </c>
      <c r="C620" s="228" t="s">
        <v>267</v>
      </c>
      <c r="D620" s="229">
        <v>2</v>
      </c>
    </row>
    <row r="621" spans="1:4" x14ac:dyDescent="0.2">
      <c r="A621" s="226">
        <v>381</v>
      </c>
      <c r="B621" s="227">
        <v>1170</v>
      </c>
      <c r="C621" s="228" t="s">
        <v>267</v>
      </c>
      <c r="D621" s="229">
        <v>2</v>
      </c>
    </row>
    <row r="622" spans="1:4" x14ac:dyDescent="0.2">
      <c r="A622" s="226">
        <v>381</v>
      </c>
      <c r="B622" s="227">
        <v>1171</v>
      </c>
      <c r="C622" s="228" t="s">
        <v>267</v>
      </c>
      <c r="D622" s="229">
        <v>1</v>
      </c>
    </row>
    <row r="623" spans="1:4" x14ac:dyDescent="0.2">
      <c r="A623" s="226">
        <v>382</v>
      </c>
      <c r="B623" s="227">
        <v>1172</v>
      </c>
      <c r="C623" s="228" t="s">
        <v>267</v>
      </c>
      <c r="D623" s="229">
        <v>2</v>
      </c>
    </row>
    <row r="624" spans="1:4" x14ac:dyDescent="0.2">
      <c r="A624" s="226">
        <v>382</v>
      </c>
      <c r="B624" s="227">
        <v>1173</v>
      </c>
      <c r="C624" s="228" t="s">
        <v>267</v>
      </c>
      <c r="D624" s="229">
        <v>1</v>
      </c>
    </row>
    <row r="625" spans="1:4" x14ac:dyDescent="0.2">
      <c r="A625" s="226">
        <v>384</v>
      </c>
      <c r="B625" s="227">
        <v>1185</v>
      </c>
      <c r="C625" s="228" t="s">
        <v>279</v>
      </c>
      <c r="D625" s="229">
        <v>1</v>
      </c>
    </row>
    <row r="626" spans="1:4" x14ac:dyDescent="0.2">
      <c r="A626" s="226">
        <v>384</v>
      </c>
      <c r="B626" s="227">
        <v>1186</v>
      </c>
      <c r="C626" s="228" t="s">
        <v>279</v>
      </c>
      <c r="D626" s="229">
        <v>2</v>
      </c>
    </row>
    <row r="627" spans="1:4" x14ac:dyDescent="0.2">
      <c r="A627" s="226">
        <v>385</v>
      </c>
      <c r="B627" s="227">
        <v>1260</v>
      </c>
      <c r="C627" s="228" t="s">
        <v>267</v>
      </c>
      <c r="D627" s="229" t="s">
        <v>479</v>
      </c>
    </row>
    <row r="628" spans="1:4" x14ac:dyDescent="0.2">
      <c r="A628" s="226">
        <v>385</v>
      </c>
      <c r="B628" s="227">
        <v>1261</v>
      </c>
      <c r="C628" s="228" t="s">
        <v>267</v>
      </c>
      <c r="D628" s="229" t="s">
        <v>479</v>
      </c>
    </row>
    <row r="629" spans="1:4" x14ac:dyDescent="0.2">
      <c r="A629" s="226">
        <v>386</v>
      </c>
      <c r="B629" s="227">
        <v>1184</v>
      </c>
      <c r="C629" s="228" t="s">
        <v>248</v>
      </c>
      <c r="D629" s="229" t="s">
        <v>241</v>
      </c>
    </row>
    <row r="630" spans="1:4" x14ac:dyDescent="0.2">
      <c r="A630" s="226">
        <v>387</v>
      </c>
      <c r="B630" s="227">
        <v>1183</v>
      </c>
      <c r="C630" s="228" t="s">
        <v>272</v>
      </c>
      <c r="D630" s="229" t="s">
        <v>241</v>
      </c>
    </row>
    <row r="631" spans="1:4" x14ac:dyDescent="0.2">
      <c r="A631" s="226">
        <v>388</v>
      </c>
      <c r="B631" s="227">
        <v>1262</v>
      </c>
      <c r="C631" s="228" t="s">
        <v>267</v>
      </c>
      <c r="D631" s="229" t="s">
        <v>479</v>
      </c>
    </row>
    <row r="632" spans="1:4" x14ac:dyDescent="0.2">
      <c r="A632" s="226">
        <v>388</v>
      </c>
      <c r="B632" s="227">
        <v>1263</v>
      </c>
      <c r="C632" s="228" t="s">
        <v>267</v>
      </c>
      <c r="D632" s="229" t="s">
        <v>479</v>
      </c>
    </row>
    <row r="633" spans="1:4" x14ac:dyDescent="0.2">
      <c r="A633" s="226">
        <v>389</v>
      </c>
      <c r="B633" s="227">
        <v>1182</v>
      </c>
      <c r="C633" s="228" t="s">
        <v>258</v>
      </c>
      <c r="D633" s="229" t="s">
        <v>241</v>
      </c>
    </row>
    <row r="634" spans="1:4" x14ac:dyDescent="0.2">
      <c r="A634" s="226">
        <v>390</v>
      </c>
      <c r="B634" s="227">
        <v>1291</v>
      </c>
      <c r="C634" s="228" t="s">
        <v>267</v>
      </c>
      <c r="D634" s="229">
        <v>2</v>
      </c>
    </row>
    <row r="635" spans="1:4" x14ac:dyDescent="0.2">
      <c r="A635" s="226">
        <v>390</v>
      </c>
      <c r="B635" s="227">
        <v>1292</v>
      </c>
      <c r="C635" s="228" t="s">
        <v>267</v>
      </c>
      <c r="D635" s="229">
        <v>1</v>
      </c>
    </row>
    <row r="636" spans="1:4" x14ac:dyDescent="0.2">
      <c r="A636" s="226">
        <v>391</v>
      </c>
      <c r="B636" s="227">
        <v>29</v>
      </c>
      <c r="C636" s="228" t="s">
        <v>342</v>
      </c>
      <c r="D636" s="229" t="s">
        <v>241</v>
      </c>
    </row>
    <row r="637" spans="1:4" x14ac:dyDescent="0.2">
      <c r="A637" s="226">
        <v>392</v>
      </c>
      <c r="B637" s="227">
        <v>90</v>
      </c>
      <c r="C637" s="228" t="s">
        <v>343</v>
      </c>
      <c r="D637" s="229">
        <v>1</v>
      </c>
    </row>
    <row r="638" spans="1:4" x14ac:dyDescent="0.2">
      <c r="A638" s="226">
        <v>393</v>
      </c>
      <c r="B638" s="227">
        <v>1</v>
      </c>
      <c r="C638" s="228" t="s">
        <v>344</v>
      </c>
      <c r="D638" s="229">
        <v>1</v>
      </c>
    </row>
    <row r="639" spans="1:4" x14ac:dyDescent="0.2">
      <c r="A639" s="226">
        <v>394</v>
      </c>
      <c r="B639" s="227">
        <v>1176</v>
      </c>
      <c r="C639" s="228" t="s">
        <v>300</v>
      </c>
      <c r="D639" s="229">
        <v>1</v>
      </c>
    </row>
    <row r="640" spans="1:4" x14ac:dyDescent="0.2">
      <c r="A640" s="226">
        <v>394</v>
      </c>
      <c r="B640" s="227">
        <v>1177</v>
      </c>
      <c r="C640" s="228" t="s">
        <v>300</v>
      </c>
      <c r="D640" s="229">
        <v>2</v>
      </c>
    </row>
    <row r="641" spans="1:4" x14ac:dyDescent="0.2">
      <c r="A641" s="226">
        <v>395</v>
      </c>
      <c r="B641" s="227">
        <v>1044</v>
      </c>
      <c r="C641" s="228" t="s">
        <v>345</v>
      </c>
      <c r="D641" s="229">
        <v>2</v>
      </c>
    </row>
    <row r="642" spans="1:4" x14ac:dyDescent="0.2">
      <c r="A642" s="226">
        <v>395</v>
      </c>
      <c r="B642" s="227">
        <v>1045</v>
      </c>
      <c r="C642" s="228" t="s">
        <v>345</v>
      </c>
      <c r="D642" s="229">
        <v>1</v>
      </c>
    </row>
    <row r="643" spans="1:4" x14ac:dyDescent="0.2">
      <c r="A643" s="226">
        <v>395</v>
      </c>
      <c r="B643" s="227">
        <v>1046</v>
      </c>
      <c r="C643" s="228" t="s">
        <v>345</v>
      </c>
      <c r="D643" s="229">
        <v>1</v>
      </c>
    </row>
    <row r="644" spans="1:4" x14ac:dyDescent="0.2">
      <c r="A644" s="226">
        <v>396</v>
      </c>
      <c r="B644" s="227">
        <v>1323</v>
      </c>
      <c r="C644" s="228" t="s">
        <v>277</v>
      </c>
      <c r="D644" s="229">
        <v>1</v>
      </c>
    </row>
    <row r="645" spans="1:4" x14ac:dyDescent="0.2">
      <c r="A645" s="226">
        <v>397</v>
      </c>
      <c r="B645" s="227">
        <v>1346</v>
      </c>
      <c r="C645" s="228" t="s">
        <v>346</v>
      </c>
      <c r="D645" s="229">
        <v>1</v>
      </c>
    </row>
    <row r="646" spans="1:4" x14ac:dyDescent="0.2">
      <c r="A646" s="226">
        <v>398</v>
      </c>
      <c r="B646" s="227">
        <v>72</v>
      </c>
      <c r="C646" s="228" t="s">
        <v>347</v>
      </c>
      <c r="D646" s="229">
        <v>2</v>
      </c>
    </row>
    <row r="647" spans="1:4" x14ac:dyDescent="0.2">
      <c r="A647" s="226">
        <v>399</v>
      </c>
      <c r="B647" s="227">
        <v>27</v>
      </c>
      <c r="C647" s="228" t="s">
        <v>348</v>
      </c>
      <c r="D647" s="229" t="s">
        <v>487</v>
      </c>
    </row>
    <row r="648" spans="1:4" x14ac:dyDescent="0.2">
      <c r="A648" s="226">
        <v>400</v>
      </c>
      <c r="B648" s="227">
        <v>58</v>
      </c>
      <c r="C648" s="228" t="s">
        <v>299</v>
      </c>
      <c r="D648" s="229">
        <v>1</v>
      </c>
    </row>
    <row r="649" spans="1:4" x14ac:dyDescent="0.2">
      <c r="A649" s="226">
        <v>400</v>
      </c>
      <c r="B649" s="227">
        <v>190</v>
      </c>
      <c r="C649" s="228" t="s">
        <v>299</v>
      </c>
      <c r="D649" s="229" t="s">
        <v>484</v>
      </c>
    </row>
    <row r="650" spans="1:4" x14ac:dyDescent="0.2">
      <c r="A650" s="226">
        <v>401</v>
      </c>
      <c r="B650" s="227">
        <v>1157</v>
      </c>
      <c r="C650" s="228" t="s">
        <v>349</v>
      </c>
      <c r="D650" s="229" t="s">
        <v>241</v>
      </c>
    </row>
    <row r="651" spans="1:4" x14ac:dyDescent="0.2">
      <c r="A651" s="226">
        <v>403</v>
      </c>
      <c r="B651" s="227">
        <v>1178</v>
      </c>
      <c r="C651" s="228" t="s">
        <v>254</v>
      </c>
      <c r="D651" s="229">
        <v>1</v>
      </c>
    </row>
    <row r="652" spans="1:4" x14ac:dyDescent="0.2">
      <c r="A652" s="226">
        <v>403</v>
      </c>
      <c r="B652" s="227">
        <v>1179</v>
      </c>
      <c r="C652" s="228" t="s">
        <v>254</v>
      </c>
      <c r="D652" s="229">
        <v>2</v>
      </c>
    </row>
    <row r="653" spans="1:4" x14ac:dyDescent="0.2">
      <c r="A653" s="226">
        <v>404</v>
      </c>
      <c r="B653" s="227">
        <v>1161</v>
      </c>
      <c r="C653" s="228" t="s">
        <v>350</v>
      </c>
      <c r="D653" s="229">
        <v>2</v>
      </c>
    </row>
    <row r="654" spans="1:4" x14ac:dyDescent="0.2">
      <c r="A654" s="226">
        <v>404</v>
      </c>
      <c r="B654" s="227">
        <v>1162</v>
      </c>
      <c r="C654" s="228" t="s">
        <v>350</v>
      </c>
      <c r="D654" s="229">
        <v>1</v>
      </c>
    </row>
    <row r="655" spans="1:4" x14ac:dyDescent="0.2">
      <c r="A655" s="226">
        <v>405</v>
      </c>
      <c r="B655" s="227">
        <v>1163</v>
      </c>
      <c r="C655" s="228" t="s">
        <v>351</v>
      </c>
      <c r="D655" s="229" t="s">
        <v>241</v>
      </c>
    </row>
    <row r="656" spans="1:4" x14ac:dyDescent="0.2">
      <c r="A656" s="226">
        <v>406</v>
      </c>
      <c r="B656" s="227">
        <v>77</v>
      </c>
      <c r="C656" s="228" t="s">
        <v>352</v>
      </c>
      <c r="D656" s="229" t="s">
        <v>241</v>
      </c>
    </row>
    <row r="657" spans="1:4" x14ac:dyDescent="0.2">
      <c r="A657" s="226">
        <v>407</v>
      </c>
      <c r="B657" s="227">
        <v>81</v>
      </c>
      <c r="C657" s="228" t="s">
        <v>353</v>
      </c>
      <c r="D657" s="229" t="s">
        <v>241</v>
      </c>
    </row>
    <row r="658" spans="1:4" x14ac:dyDescent="0.2">
      <c r="A658" s="226">
        <v>408</v>
      </c>
      <c r="B658" s="227">
        <v>87</v>
      </c>
      <c r="C658" s="228" t="s">
        <v>354</v>
      </c>
      <c r="D658" s="229" t="s">
        <v>241</v>
      </c>
    </row>
    <row r="659" spans="1:4" x14ac:dyDescent="0.2">
      <c r="A659" s="226">
        <v>409</v>
      </c>
      <c r="B659" s="227">
        <v>89</v>
      </c>
      <c r="C659" s="228" t="s">
        <v>355</v>
      </c>
      <c r="D659" s="229" t="s">
        <v>241</v>
      </c>
    </row>
    <row r="660" spans="1:4" x14ac:dyDescent="0.2">
      <c r="A660" s="226">
        <v>410</v>
      </c>
      <c r="B660" s="227">
        <v>98</v>
      </c>
      <c r="C660" s="228" t="s">
        <v>356</v>
      </c>
      <c r="D660" s="229" t="s">
        <v>241</v>
      </c>
    </row>
    <row r="661" spans="1:4" x14ac:dyDescent="0.2">
      <c r="A661" s="226">
        <v>411</v>
      </c>
      <c r="B661" s="227">
        <v>106</v>
      </c>
      <c r="C661" s="228" t="s">
        <v>357</v>
      </c>
      <c r="D661" s="229" t="s">
        <v>241</v>
      </c>
    </row>
    <row r="662" spans="1:4" x14ac:dyDescent="0.2">
      <c r="A662" s="226">
        <v>412</v>
      </c>
      <c r="B662" s="227">
        <v>107</v>
      </c>
      <c r="C662" s="228" t="s">
        <v>358</v>
      </c>
      <c r="D662" s="229" t="s">
        <v>241</v>
      </c>
    </row>
    <row r="663" spans="1:4" x14ac:dyDescent="0.2">
      <c r="A663" s="226">
        <v>413</v>
      </c>
      <c r="B663" s="227">
        <v>108</v>
      </c>
      <c r="C663" s="228" t="s">
        <v>359</v>
      </c>
      <c r="D663" s="229" t="s">
        <v>241</v>
      </c>
    </row>
    <row r="664" spans="1:4" x14ac:dyDescent="0.2">
      <c r="A664" s="226">
        <v>414</v>
      </c>
      <c r="B664" s="227">
        <v>110</v>
      </c>
      <c r="C664" s="228" t="s">
        <v>360</v>
      </c>
      <c r="D664" s="229" t="s">
        <v>241</v>
      </c>
    </row>
    <row r="665" spans="1:4" x14ac:dyDescent="0.2">
      <c r="A665" s="226">
        <v>415</v>
      </c>
      <c r="B665" s="227">
        <v>165</v>
      </c>
      <c r="C665" s="228" t="s">
        <v>361</v>
      </c>
      <c r="D665" s="229" t="s">
        <v>241</v>
      </c>
    </row>
    <row r="666" spans="1:4" x14ac:dyDescent="0.2">
      <c r="A666" s="226">
        <v>416</v>
      </c>
      <c r="B666" s="227">
        <v>179</v>
      </c>
      <c r="C666" s="228" t="s">
        <v>362</v>
      </c>
      <c r="D666" s="229" t="s">
        <v>241</v>
      </c>
    </row>
    <row r="667" spans="1:4" x14ac:dyDescent="0.2">
      <c r="A667" s="226">
        <v>417</v>
      </c>
      <c r="B667" s="227">
        <v>209</v>
      </c>
      <c r="C667" s="228" t="s">
        <v>363</v>
      </c>
      <c r="D667" s="229" t="s">
        <v>241</v>
      </c>
    </row>
    <row r="668" spans="1:4" x14ac:dyDescent="0.2">
      <c r="A668" s="226">
        <v>418</v>
      </c>
      <c r="B668" s="227">
        <v>188</v>
      </c>
      <c r="C668" s="228" t="s">
        <v>364</v>
      </c>
      <c r="D668" s="229" t="s">
        <v>241</v>
      </c>
    </row>
    <row r="669" spans="1:4" x14ac:dyDescent="0.2">
      <c r="A669" s="226">
        <v>419</v>
      </c>
      <c r="B669" s="227">
        <v>176</v>
      </c>
      <c r="C669" s="228" t="s">
        <v>365</v>
      </c>
      <c r="D669" s="229" t="s">
        <v>241</v>
      </c>
    </row>
    <row r="670" spans="1:4" x14ac:dyDescent="0.2">
      <c r="A670" s="226">
        <v>420</v>
      </c>
      <c r="B670" s="227">
        <v>253</v>
      </c>
      <c r="C670" s="228" t="s">
        <v>366</v>
      </c>
      <c r="D670" s="229" t="s">
        <v>241</v>
      </c>
    </row>
    <row r="671" spans="1:4" x14ac:dyDescent="0.2">
      <c r="A671" s="226">
        <v>421</v>
      </c>
      <c r="B671" s="227">
        <v>222</v>
      </c>
      <c r="C671" s="228" t="s">
        <v>367</v>
      </c>
      <c r="D671" s="229" t="s">
        <v>241</v>
      </c>
    </row>
    <row r="672" spans="1:4" x14ac:dyDescent="0.2">
      <c r="A672" s="226">
        <v>422</v>
      </c>
      <c r="B672" s="227">
        <v>254</v>
      </c>
      <c r="C672" s="228" t="s">
        <v>368</v>
      </c>
      <c r="D672" s="229" t="s">
        <v>241</v>
      </c>
    </row>
    <row r="673" spans="1:4" x14ac:dyDescent="0.2">
      <c r="A673" s="226">
        <v>423</v>
      </c>
      <c r="B673" s="227">
        <v>255</v>
      </c>
      <c r="C673" s="228" t="s">
        <v>369</v>
      </c>
      <c r="D673" s="229" t="s">
        <v>241</v>
      </c>
    </row>
    <row r="674" spans="1:4" x14ac:dyDescent="0.2">
      <c r="A674" s="226">
        <v>424</v>
      </c>
      <c r="B674" s="227">
        <v>256</v>
      </c>
      <c r="C674" s="228" t="s">
        <v>370</v>
      </c>
      <c r="D674" s="229" t="s">
        <v>241</v>
      </c>
    </row>
    <row r="675" spans="1:4" x14ac:dyDescent="0.2">
      <c r="A675" s="226">
        <v>425</v>
      </c>
      <c r="B675" s="227">
        <v>1100</v>
      </c>
      <c r="C675" s="228" t="s">
        <v>371</v>
      </c>
      <c r="D675" s="229">
        <v>2</v>
      </c>
    </row>
    <row r="676" spans="1:4" x14ac:dyDescent="0.2">
      <c r="A676" s="226">
        <v>426</v>
      </c>
      <c r="B676" s="227">
        <v>1189</v>
      </c>
      <c r="C676" s="228" t="s">
        <v>279</v>
      </c>
      <c r="D676" s="229">
        <v>1</v>
      </c>
    </row>
    <row r="677" spans="1:4" x14ac:dyDescent="0.2">
      <c r="A677" s="226">
        <v>426</v>
      </c>
      <c r="B677" s="227">
        <v>1190</v>
      </c>
      <c r="C677" s="228" t="s">
        <v>279</v>
      </c>
      <c r="D677" s="229">
        <v>2</v>
      </c>
    </row>
    <row r="678" spans="1:4" x14ac:dyDescent="0.2">
      <c r="A678" s="226">
        <v>427</v>
      </c>
      <c r="B678" s="227">
        <v>1118</v>
      </c>
      <c r="C678" s="228" t="s">
        <v>372</v>
      </c>
      <c r="D678" s="229">
        <v>1</v>
      </c>
    </row>
    <row r="679" spans="1:4" x14ac:dyDescent="0.2">
      <c r="A679" s="226">
        <v>427</v>
      </c>
      <c r="B679" s="227">
        <v>1119</v>
      </c>
      <c r="C679" s="228" t="s">
        <v>372</v>
      </c>
      <c r="D679" s="229" t="s">
        <v>482</v>
      </c>
    </row>
    <row r="680" spans="1:4" x14ac:dyDescent="0.2">
      <c r="A680" s="226">
        <v>428</v>
      </c>
      <c r="B680" s="227">
        <v>258</v>
      </c>
      <c r="C680" s="228" t="s">
        <v>373</v>
      </c>
      <c r="D680" s="229" t="s">
        <v>374</v>
      </c>
    </row>
    <row r="681" spans="1:4" x14ac:dyDescent="0.2">
      <c r="A681" s="226">
        <v>428</v>
      </c>
      <c r="B681" s="227">
        <v>259</v>
      </c>
      <c r="C681" s="228" t="s">
        <v>373</v>
      </c>
      <c r="D681" s="229" t="s">
        <v>374</v>
      </c>
    </row>
    <row r="682" spans="1:4" x14ac:dyDescent="0.2">
      <c r="A682" s="226">
        <v>429</v>
      </c>
      <c r="B682" s="227">
        <v>260</v>
      </c>
      <c r="C682" s="228" t="s">
        <v>375</v>
      </c>
      <c r="D682" s="229" t="s">
        <v>374</v>
      </c>
    </row>
    <row r="683" spans="1:4" x14ac:dyDescent="0.2">
      <c r="A683" s="226">
        <v>429</v>
      </c>
      <c r="B683" s="227">
        <v>261</v>
      </c>
      <c r="C683" s="228" t="s">
        <v>375</v>
      </c>
      <c r="D683" s="229" t="s">
        <v>374</v>
      </c>
    </row>
    <row r="684" spans="1:4" x14ac:dyDescent="0.2">
      <c r="A684" s="226">
        <v>430</v>
      </c>
      <c r="B684" s="227">
        <v>264</v>
      </c>
      <c r="C684" s="228" t="s">
        <v>376</v>
      </c>
      <c r="D684" s="229" t="s">
        <v>374</v>
      </c>
    </row>
    <row r="685" spans="1:4" x14ac:dyDescent="0.2">
      <c r="A685" s="226">
        <v>430</v>
      </c>
      <c r="B685" s="227">
        <v>265</v>
      </c>
      <c r="C685" s="228" t="s">
        <v>376</v>
      </c>
      <c r="D685" s="229" t="s">
        <v>374</v>
      </c>
    </row>
    <row r="686" spans="1:4" x14ac:dyDescent="0.2">
      <c r="A686" s="226">
        <v>431</v>
      </c>
      <c r="B686" s="227">
        <v>262</v>
      </c>
      <c r="C686" s="228" t="s">
        <v>377</v>
      </c>
      <c r="D686" s="229" t="s">
        <v>374</v>
      </c>
    </row>
    <row r="687" spans="1:4" x14ac:dyDescent="0.2">
      <c r="A687" s="226">
        <v>431</v>
      </c>
      <c r="B687" s="227">
        <v>263</v>
      </c>
      <c r="C687" s="228" t="s">
        <v>377</v>
      </c>
      <c r="D687" s="229" t="s">
        <v>374</v>
      </c>
    </row>
    <row r="688" spans="1:4" x14ac:dyDescent="0.2">
      <c r="A688" s="226">
        <v>432</v>
      </c>
      <c r="B688" s="227">
        <v>1397</v>
      </c>
      <c r="C688" s="228" t="s">
        <v>279</v>
      </c>
      <c r="D688" s="229">
        <v>1</v>
      </c>
    </row>
    <row r="689" spans="1:4" x14ac:dyDescent="0.2">
      <c r="A689" s="226">
        <v>432</v>
      </c>
      <c r="B689" s="227">
        <v>1398</v>
      </c>
      <c r="C689" s="228" t="s">
        <v>279</v>
      </c>
      <c r="D689" s="229">
        <v>2</v>
      </c>
    </row>
    <row r="690" spans="1:4" x14ac:dyDescent="0.2">
      <c r="A690" s="226">
        <v>434</v>
      </c>
      <c r="B690" s="227">
        <v>269</v>
      </c>
      <c r="C690" s="228" t="s">
        <v>378</v>
      </c>
      <c r="D690" s="229" t="s">
        <v>479</v>
      </c>
    </row>
    <row r="691" spans="1:4" x14ac:dyDescent="0.2">
      <c r="A691" s="226">
        <v>435</v>
      </c>
      <c r="B691" s="227">
        <v>270</v>
      </c>
      <c r="C691" s="228" t="s">
        <v>379</v>
      </c>
      <c r="D691" s="229">
        <v>1</v>
      </c>
    </row>
    <row r="692" spans="1:4" x14ac:dyDescent="0.2">
      <c r="A692" s="226">
        <v>435</v>
      </c>
      <c r="B692" s="227">
        <v>271</v>
      </c>
      <c r="C692" s="228" t="s">
        <v>379</v>
      </c>
      <c r="D692" s="229">
        <v>1</v>
      </c>
    </row>
    <row r="693" spans="1:4" x14ac:dyDescent="0.2">
      <c r="A693" s="226">
        <v>435</v>
      </c>
      <c r="B693" s="227">
        <v>272</v>
      </c>
      <c r="C693" s="228" t="s">
        <v>379</v>
      </c>
      <c r="D693" s="229">
        <v>2</v>
      </c>
    </row>
    <row r="694" spans="1:4" x14ac:dyDescent="0.2">
      <c r="A694" s="226">
        <v>436</v>
      </c>
      <c r="B694" s="227">
        <v>273</v>
      </c>
      <c r="C694" s="228" t="s">
        <v>380</v>
      </c>
      <c r="D694" s="229">
        <v>1</v>
      </c>
    </row>
    <row r="695" spans="1:4" x14ac:dyDescent="0.2">
      <c r="A695" s="226">
        <v>436</v>
      </c>
      <c r="B695" s="227">
        <v>274</v>
      </c>
      <c r="C695" s="228" t="s">
        <v>380</v>
      </c>
      <c r="D695" s="229">
        <v>1</v>
      </c>
    </row>
    <row r="696" spans="1:4" x14ac:dyDescent="0.2">
      <c r="A696" s="226">
        <v>436</v>
      </c>
      <c r="B696" s="227">
        <v>275</v>
      </c>
      <c r="C696" s="228" t="s">
        <v>380</v>
      </c>
      <c r="D696" s="229">
        <v>2</v>
      </c>
    </row>
    <row r="697" spans="1:4" x14ac:dyDescent="0.2">
      <c r="A697" s="226">
        <v>437</v>
      </c>
      <c r="B697" s="227">
        <v>1403</v>
      </c>
      <c r="C697" s="228" t="s">
        <v>381</v>
      </c>
      <c r="D697" s="229">
        <v>2</v>
      </c>
    </row>
    <row r="698" spans="1:4" x14ac:dyDescent="0.2">
      <c r="A698" s="226">
        <v>437</v>
      </c>
      <c r="B698" s="227">
        <v>1404</v>
      </c>
      <c r="C698" s="228" t="s">
        <v>381</v>
      </c>
      <c r="D698" s="229">
        <v>1</v>
      </c>
    </row>
    <row r="699" spans="1:4" x14ac:dyDescent="0.2">
      <c r="A699" s="226">
        <v>437</v>
      </c>
      <c r="B699" s="227">
        <v>1405</v>
      </c>
      <c r="C699" s="228" t="s">
        <v>381</v>
      </c>
      <c r="D699" s="229">
        <v>1</v>
      </c>
    </row>
    <row r="700" spans="1:4" x14ac:dyDescent="0.2">
      <c r="A700" s="226">
        <v>439</v>
      </c>
      <c r="B700" s="227">
        <v>346</v>
      </c>
      <c r="C700" s="228" t="s">
        <v>382</v>
      </c>
      <c r="D700" s="229">
        <v>2</v>
      </c>
    </row>
    <row r="701" spans="1:4" x14ac:dyDescent="0.2">
      <c r="A701" s="226">
        <v>439</v>
      </c>
      <c r="B701" s="227">
        <v>349</v>
      </c>
      <c r="C701" s="228" t="s">
        <v>382</v>
      </c>
      <c r="D701" s="229">
        <v>1</v>
      </c>
    </row>
    <row r="702" spans="1:4" x14ac:dyDescent="0.2">
      <c r="A702" s="226">
        <v>440</v>
      </c>
      <c r="B702" s="227">
        <v>210</v>
      </c>
      <c r="C702" s="228" t="s">
        <v>383</v>
      </c>
      <c r="D702" s="229">
        <v>2</v>
      </c>
    </row>
    <row r="703" spans="1:4" x14ac:dyDescent="0.2">
      <c r="A703" s="226">
        <v>440</v>
      </c>
      <c r="B703" s="227">
        <v>347</v>
      </c>
      <c r="C703" s="228" t="s">
        <v>383</v>
      </c>
      <c r="D703" s="229" t="s">
        <v>479</v>
      </c>
    </row>
    <row r="704" spans="1:4" x14ac:dyDescent="0.2">
      <c r="A704" s="226">
        <v>440</v>
      </c>
      <c r="B704" s="227">
        <v>348</v>
      </c>
      <c r="C704" s="228" t="s">
        <v>383</v>
      </c>
      <c r="D704" s="229" t="s">
        <v>479</v>
      </c>
    </row>
    <row r="705" spans="1:4" x14ac:dyDescent="0.2">
      <c r="A705" s="226">
        <v>441</v>
      </c>
      <c r="B705" s="227">
        <v>206</v>
      </c>
      <c r="C705" s="228" t="s">
        <v>283</v>
      </c>
      <c r="D705" s="229">
        <v>2</v>
      </c>
    </row>
    <row r="706" spans="1:4" x14ac:dyDescent="0.2">
      <c r="A706" s="226">
        <v>441</v>
      </c>
      <c r="B706" s="227">
        <v>350</v>
      </c>
      <c r="C706" s="228" t="s">
        <v>283</v>
      </c>
      <c r="D706" s="229">
        <v>1</v>
      </c>
    </row>
    <row r="707" spans="1:4" x14ac:dyDescent="0.2">
      <c r="A707" s="226">
        <v>441</v>
      </c>
      <c r="B707" s="227">
        <v>351</v>
      </c>
      <c r="C707" s="228" t="s">
        <v>283</v>
      </c>
      <c r="D707" s="229">
        <v>1</v>
      </c>
    </row>
    <row r="708" spans="1:4" x14ac:dyDescent="0.2">
      <c r="A708" s="226">
        <v>441</v>
      </c>
      <c r="B708" s="227">
        <v>352</v>
      </c>
      <c r="C708" s="228" t="s">
        <v>283</v>
      </c>
      <c r="D708" s="229">
        <v>1</v>
      </c>
    </row>
    <row r="709" spans="1:4" x14ac:dyDescent="0.2">
      <c r="A709" s="226">
        <v>442</v>
      </c>
      <c r="B709" s="227">
        <v>356</v>
      </c>
      <c r="C709" s="228" t="s">
        <v>279</v>
      </c>
      <c r="D709" s="229" t="s">
        <v>479</v>
      </c>
    </row>
    <row r="710" spans="1:4" x14ac:dyDescent="0.2">
      <c r="A710" s="226">
        <v>442</v>
      </c>
      <c r="B710" s="227">
        <v>357</v>
      </c>
      <c r="C710" s="228" t="s">
        <v>279</v>
      </c>
      <c r="D710" s="229" t="s">
        <v>479</v>
      </c>
    </row>
    <row r="711" spans="1:4" x14ac:dyDescent="0.2">
      <c r="A711" s="226">
        <v>443</v>
      </c>
      <c r="B711" s="227">
        <v>358</v>
      </c>
      <c r="C711" s="228" t="s">
        <v>321</v>
      </c>
      <c r="D711" s="229">
        <v>1</v>
      </c>
    </row>
    <row r="712" spans="1:4" x14ac:dyDescent="0.2">
      <c r="A712" s="226">
        <v>443</v>
      </c>
      <c r="B712" s="227">
        <v>359</v>
      </c>
      <c r="C712" s="228" t="s">
        <v>321</v>
      </c>
      <c r="D712" s="229" t="s">
        <v>484</v>
      </c>
    </row>
    <row r="713" spans="1:4" x14ac:dyDescent="0.2">
      <c r="A713" s="226">
        <v>444</v>
      </c>
      <c r="B713" s="227">
        <v>208</v>
      </c>
      <c r="C713" s="228" t="s">
        <v>324</v>
      </c>
      <c r="D713" s="229">
        <v>2</v>
      </c>
    </row>
    <row r="714" spans="1:4" x14ac:dyDescent="0.2">
      <c r="A714" s="226">
        <v>444</v>
      </c>
      <c r="B714" s="227">
        <v>358</v>
      </c>
      <c r="C714" s="228" t="s">
        <v>324</v>
      </c>
      <c r="D714" s="229" t="s">
        <v>487</v>
      </c>
    </row>
    <row r="715" spans="1:4" x14ac:dyDescent="0.2">
      <c r="A715" s="226">
        <v>444</v>
      </c>
      <c r="B715" s="227">
        <v>360</v>
      </c>
      <c r="C715" s="228" t="s">
        <v>324</v>
      </c>
      <c r="D715" s="229" t="s">
        <v>487</v>
      </c>
    </row>
    <row r="716" spans="1:4" x14ac:dyDescent="0.2">
      <c r="A716" s="226">
        <v>445</v>
      </c>
      <c r="B716" s="227">
        <v>1406</v>
      </c>
      <c r="C716" s="228" t="s">
        <v>384</v>
      </c>
      <c r="D716" s="229">
        <v>1</v>
      </c>
    </row>
    <row r="717" spans="1:4" x14ac:dyDescent="0.2">
      <c r="A717" s="226">
        <v>445</v>
      </c>
      <c r="B717" s="227">
        <v>1407</v>
      </c>
      <c r="C717" s="228" t="s">
        <v>384</v>
      </c>
      <c r="D717" s="229">
        <v>2</v>
      </c>
    </row>
    <row r="718" spans="1:4" x14ac:dyDescent="0.2">
      <c r="A718" s="226">
        <v>446</v>
      </c>
      <c r="B718" s="227">
        <v>1408</v>
      </c>
      <c r="C718" s="228" t="s">
        <v>384</v>
      </c>
      <c r="D718" s="229">
        <v>1</v>
      </c>
    </row>
    <row r="719" spans="1:4" x14ac:dyDescent="0.2">
      <c r="A719" s="226">
        <v>446</v>
      </c>
      <c r="B719" s="227">
        <v>1409</v>
      </c>
      <c r="C719" s="228" t="s">
        <v>384</v>
      </c>
      <c r="D719" s="229">
        <v>2</v>
      </c>
    </row>
    <row r="720" spans="1:4" x14ac:dyDescent="0.2">
      <c r="A720" s="226">
        <v>447</v>
      </c>
      <c r="B720" s="227">
        <v>206</v>
      </c>
      <c r="C720" s="228" t="s">
        <v>295</v>
      </c>
      <c r="D720" s="229">
        <v>2</v>
      </c>
    </row>
    <row r="721" spans="1:4" x14ac:dyDescent="0.2">
      <c r="A721" s="226">
        <v>448</v>
      </c>
      <c r="B721" s="227">
        <v>1125</v>
      </c>
      <c r="C721" s="228" t="s">
        <v>295</v>
      </c>
      <c r="D721" s="229">
        <v>2</v>
      </c>
    </row>
    <row r="722" spans="1:4" x14ac:dyDescent="0.2">
      <c r="A722" s="226">
        <v>449</v>
      </c>
      <c r="B722" s="227">
        <v>1127</v>
      </c>
      <c r="C722" s="228" t="s">
        <v>295</v>
      </c>
      <c r="D722" s="229">
        <v>2</v>
      </c>
    </row>
    <row r="723" spans="1:4" x14ac:dyDescent="0.2">
      <c r="A723" s="226">
        <v>450</v>
      </c>
      <c r="B723" s="227">
        <v>1129</v>
      </c>
      <c r="C723" s="228" t="s">
        <v>295</v>
      </c>
      <c r="D723" s="229">
        <v>2</v>
      </c>
    </row>
    <row r="724" spans="1:4" x14ac:dyDescent="0.2">
      <c r="A724" s="226">
        <v>451</v>
      </c>
      <c r="B724" s="227">
        <v>1140</v>
      </c>
      <c r="C724" s="228" t="s">
        <v>295</v>
      </c>
      <c r="D724" s="229">
        <v>2</v>
      </c>
    </row>
    <row r="725" spans="1:4" x14ac:dyDescent="0.2">
      <c r="A725" s="226">
        <v>452</v>
      </c>
      <c r="B725" s="227">
        <v>1142</v>
      </c>
      <c r="C725" s="228" t="s">
        <v>295</v>
      </c>
      <c r="D725" s="229">
        <v>2</v>
      </c>
    </row>
    <row r="726" spans="1:4" x14ac:dyDescent="0.2">
      <c r="A726" s="226">
        <v>453</v>
      </c>
      <c r="B726" s="227">
        <v>1144</v>
      </c>
      <c r="C726" s="228" t="s">
        <v>295</v>
      </c>
      <c r="D726" s="229">
        <v>2</v>
      </c>
    </row>
    <row r="727" spans="1:4" x14ac:dyDescent="0.2">
      <c r="A727" s="226">
        <v>454</v>
      </c>
      <c r="B727" s="227">
        <v>1146</v>
      </c>
      <c r="C727" s="228" t="s">
        <v>295</v>
      </c>
      <c r="D727" s="229">
        <v>2</v>
      </c>
    </row>
    <row r="728" spans="1:4" x14ac:dyDescent="0.2">
      <c r="A728" s="226">
        <v>455</v>
      </c>
      <c r="B728" s="227">
        <v>1148</v>
      </c>
      <c r="C728" s="228" t="s">
        <v>295</v>
      </c>
      <c r="D728" s="229">
        <v>2</v>
      </c>
    </row>
    <row r="729" spans="1:4" x14ac:dyDescent="0.2">
      <c r="A729" s="226">
        <v>456</v>
      </c>
      <c r="B729" s="227">
        <v>1150</v>
      </c>
      <c r="C729" s="228" t="s">
        <v>295</v>
      </c>
      <c r="D729" s="229">
        <v>2</v>
      </c>
    </row>
    <row r="730" spans="1:4" x14ac:dyDescent="0.2">
      <c r="A730" s="226">
        <v>459</v>
      </c>
      <c r="B730" s="227">
        <v>1398</v>
      </c>
      <c r="C730" s="228" t="s">
        <v>295</v>
      </c>
      <c r="D730" s="229">
        <v>2</v>
      </c>
    </row>
    <row r="731" spans="1:4" x14ac:dyDescent="0.2">
      <c r="A731" s="226">
        <v>460</v>
      </c>
      <c r="B731" s="227">
        <v>361</v>
      </c>
      <c r="C731" s="228" t="s">
        <v>385</v>
      </c>
      <c r="D731" s="229" t="s">
        <v>241</v>
      </c>
    </row>
    <row r="732" spans="1:4" x14ac:dyDescent="0.2">
      <c r="A732" s="226">
        <v>461</v>
      </c>
      <c r="B732" s="227">
        <v>361</v>
      </c>
      <c r="C732" s="228" t="s">
        <v>385</v>
      </c>
      <c r="D732" s="229" t="s">
        <v>241</v>
      </c>
    </row>
    <row r="733" spans="1:4" x14ac:dyDescent="0.2">
      <c r="A733" s="226">
        <v>462</v>
      </c>
      <c r="B733" s="227">
        <v>362</v>
      </c>
      <c r="C733" s="228" t="s">
        <v>386</v>
      </c>
      <c r="D733" s="229" t="s">
        <v>241</v>
      </c>
    </row>
    <row r="734" spans="1:4" x14ac:dyDescent="0.2">
      <c r="A734" s="226">
        <v>463</v>
      </c>
      <c r="B734" s="227">
        <v>363</v>
      </c>
      <c r="C734" s="228" t="s">
        <v>387</v>
      </c>
      <c r="D734" s="229" t="s">
        <v>241</v>
      </c>
    </row>
    <row r="735" spans="1:4" x14ac:dyDescent="0.2">
      <c r="A735" s="226">
        <v>464</v>
      </c>
      <c r="B735" s="227">
        <v>364</v>
      </c>
      <c r="C735" s="228" t="s">
        <v>388</v>
      </c>
      <c r="D735" s="229">
        <v>1</v>
      </c>
    </row>
    <row r="736" spans="1:4" x14ac:dyDescent="0.2">
      <c r="A736" s="226">
        <v>464</v>
      </c>
      <c r="B736" s="227">
        <v>365</v>
      </c>
      <c r="C736" s="228" t="s">
        <v>388</v>
      </c>
      <c r="D736" s="229">
        <v>1</v>
      </c>
    </row>
    <row r="737" spans="1:4" x14ac:dyDescent="0.2">
      <c r="A737" s="226">
        <v>465</v>
      </c>
      <c r="B737" s="227">
        <v>1410</v>
      </c>
      <c r="C737" s="228" t="s">
        <v>389</v>
      </c>
      <c r="D737" s="229">
        <v>1</v>
      </c>
    </row>
    <row r="738" spans="1:4" x14ac:dyDescent="0.2">
      <c r="A738" s="226">
        <v>465</v>
      </c>
      <c r="B738" s="227">
        <v>1411</v>
      </c>
      <c r="C738" s="228" t="s">
        <v>389</v>
      </c>
      <c r="D738" s="229">
        <v>1</v>
      </c>
    </row>
    <row r="739" spans="1:4" x14ac:dyDescent="0.2">
      <c r="A739" s="226">
        <v>466</v>
      </c>
      <c r="B739" s="227">
        <v>366</v>
      </c>
      <c r="C739" s="228" t="s">
        <v>390</v>
      </c>
      <c r="D739" s="229" t="s">
        <v>479</v>
      </c>
    </row>
    <row r="740" spans="1:4" x14ac:dyDescent="0.2">
      <c r="A740" s="226">
        <v>467</v>
      </c>
      <c r="B740" s="227">
        <v>367</v>
      </c>
      <c r="C740" s="228" t="s">
        <v>390</v>
      </c>
      <c r="D740" s="229" t="s">
        <v>479</v>
      </c>
    </row>
    <row r="741" spans="1:4" x14ac:dyDescent="0.2">
      <c r="A741" s="226">
        <v>468</v>
      </c>
      <c r="B741" s="227">
        <v>368</v>
      </c>
      <c r="C741" s="228" t="s">
        <v>390</v>
      </c>
      <c r="D741" s="229" t="s">
        <v>479</v>
      </c>
    </row>
    <row r="742" spans="1:4" x14ac:dyDescent="0.2">
      <c r="A742" s="226">
        <v>469</v>
      </c>
      <c r="B742" s="227">
        <v>369</v>
      </c>
      <c r="C742" s="228" t="s">
        <v>390</v>
      </c>
      <c r="D742" s="229" t="s">
        <v>479</v>
      </c>
    </row>
    <row r="743" spans="1:4" x14ac:dyDescent="0.2">
      <c r="A743" s="226">
        <v>470</v>
      </c>
      <c r="B743" s="227">
        <v>370</v>
      </c>
      <c r="C743" s="228" t="s">
        <v>390</v>
      </c>
      <c r="D743" s="229" t="s">
        <v>479</v>
      </c>
    </row>
    <row r="744" spans="1:4" x14ac:dyDescent="0.2">
      <c r="A744" s="226">
        <v>473</v>
      </c>
      <c r="B744" s="227">
        <v>1412</v>
      </c>
      <c r="C744" s="228" t="s">
        <v>391</v>
      </c>
      <c r="D744" s="229">
        <v>1</v>
      </c>
    </row>
    <row r="745" spans="1:4" x14ac:dyDescent="0.2">
      <c r="A745" s="226">
        <v>473</v>
      </c>
      <c r="B745" s="227">
        <v>1413</v>
      </c>
      <c r="C745" s="228" t="s">
        <v>391</v>
      </c>
      <c r="D745" s="229">
        <v>2</v>
      </c>
    </row>
    <row r="746" spans="1:4" x14ac:dyDescent="0.2">
      <c r="A746" s="226">
        <v>474</v>
      </c>
      <c r="B746" s="227">
        <v>1414</v>
      </c>
      <c r="C746" s="228" t="s">
        <v>392</v>
      </c>
      <c r="D746" s="229" t="s">
        <v>241</v>
      </c>
    </row>
    <row r="747" spans="1:4" x14ac:dyDescent="0.2">
      <c r="A747" s="226">
        <v>475</v>
      </c>
      <c r="B747" s="227">
        <v>1415</v>
      </c>
      <c r="C747" s="228" t="s">
        <v>393</v>
      </c>
      <c r="D747" s="229">
        <v>1</v>
      </c>
    </row>
    <row r="748" spans="1:4" x14ac:dyDescent="0.2">
      <c r="A748" s="226">
        <v>475</v>
      </c>
      <c r="B748" s="227">
        <v>1416</v>
      </c>
      <c r="C748" s="228" t="s">
        <v>393</v>
      </c>
      <c r="D748" s="229">
        <v>2</v>
      </c>
    </row>
    <row r="749" spans="1:4" x14ac:dyDescent="0.2">
      <c r="A749" s="226">
        <v>476</v>
      </c>
      <c r="B749" s="227">
        <v>1417</v>
      </c>
      <c r="C749" s="228" t="s">
        <v>394</v>
      </c>
      <c r="D749" s="229" t="s">
        <v>241</v>
      </c>
    </row>
    <row r="750" spans="1:4" x14ac:dyDescent="0.2">
      <c r="A750" s="226">
        <v>477</v>
      </c>
      <c r="B750" s="227">
        <v>1418</v>
      </c>
      <c r="C750" s="228" t="s">
        <v>394</v>
      </c>
      <c r="D750" s="229" t="s">
        <v>241</v>
      </c>
    </row>
    <row r="751" spans="1:4" x14ac:dyDescent="0.2">
      <c r="A751" s="226">
        <v>478</v>
      </c>
      <c r="B751" s="227">
        <v>1419</v>
      </c>
      <c r="C751" s="228" t="s">
        <v>324</v>
      </c>
      <c r="D751" s="229">
        <v>1</v>
      </c>
    </row>
    <row r="752" spans="1:4" x14ac:dyDescent="0.2">
      <c r="A752" s="226">
        <v>478</v>
      </c>
      <c r="B752" s="227">
        <v>1420</v>
      </c>
      <c r="C752" s="228" t="s">
        <v>324</v>
      </c>
      <c r="D752" s="229">
        <v>1</v>
      </c>
    </row>
    <row r="753" spans="1:4" x14ac:dyDescent="0.2">
      <c r="A753" s="226">
        <v>478</v>
      </c>
      <c r="B753" s="227">
        <v>1421</v>
      </c>
      <c r="C753" s="228" t="s">
        <v>324</v>
      </c>
      <c r="D753" s="229">
        <v>2</v>
      </c>
    </row>
    <row r="754" spans="1:4" x14ac:dyDescent="0.2">
      <c r="A754" s="226">
        <v>479</v>
      </c>
      <c r="B754" s="227">
        <v>1424</v>
      </c>
      <c r="C754" s="228" t="s">
        <v>382</v>
      </c>
      <c r="D754" s="229">
        <v>2</v>
      </c>
    </row>
    <row r="755" spans="1:4" x14ac:dyDescent="0.2">
      <c r="A755" s="226">
        <v>479</v>
      </c>
      <c r="B755" s="227">
        <v>1425</v>
      </c>
      <c r="C755" s="228" t="s">
        <v>382</v>
      </c>
      <c r="D755" s="229">
        <v>1</v>
      </c>
    </row>
    <row r="756" spans="1:4" x14ac:dyDescent="0.2">
      <c r="A756" s="226">
        <v>480</v>
      </c>
      <c r="B756" s="227">
        <v>1426</v>
      </c>
      <c r="C756" s="228" t="s">
        <v>382</v>
      </c>
      <c r="D756" s="229">
        <v>2</v>
      </c>
    </row>
    <row r="757" spans="1:4" x14ac:dyDescent="0.2">
      <c r="A757" s="226">
        <v>480</v>
      </c>
      <c r="B757" s="227">
        <v>1427</v>
      </c>
      <c r="C757" s="228" t="s">
        <v>382</v>
      </c>
      <c r="D757" s="229">
        <v>1</v>
      </c>
    </row>
    <row r="758" spans="1:4" x14ac:dyDescent="0.2">
      <c r="A758" s="226">
        <v>481</v>
      </c>
      <c r="B758" s="227">
        <v>1428</v>
      </c>
      <c r="C758" s="228" t="s">
        <v>382</v>
      </c>
      <c r="D758" s="229">
        <v>2</v>
      </c>
    </row>
    <row r="759" spans="1:4" x14ac:dyDescent="0.2">
      <c r="A759" s="226">
        <v>481</v>
      </c>
      <c r="B759" s="227">
        <v>1429</v>
      </c>
      <c r="C759" s="228" t="s">
        <v>382</v>
      </c>
      <c r="D759" s="229">
        <v>1</v>
      </c>
    </row>
    <row r="760" spans="1:4" x14ac:dyDescent="0.2">
      <c r="A760" s="226">
        <v>482</v>
      </c>
      <c r="B760" s="227">
        <v>378</v>
      </c>
      <c r="C760" s="228" t="s">
        <v>395</v>
      </c>
      <c r="D760" s="229" t="s">
        <v>396</v>
      </c>
    </row>
    <row r="761" spans="1:4" x14ac:dyDescent="0.2">
      <c r="A761" s="226">
        <v>483</v>
      </c>
      <c r="B761" s="227">
        <v>379</v>
      </c>
      <c r="C761" s="228" t="s">
        <v>397</v>
      </c>
      <c r="D761" s="229" t="s">
        <v>396</v>
      </c>
    </row>
    <row r="762" spans="1:4" x14ac:dyDescent="0.2">
      <c r="A762" s="226">
        <v>484</v>
      </c>
      <c r="B762" s="227">
        <v>380</v>
      </c>
      <c r="C762" s="228" t="s">
        <v>398</v>
      </c>
      <c r="D762" s="229" t="s">
        <v>396</v>
      </c>
    </row>
    <row r="763" spans="1:4" x14ac:dyDescent="0.2">
      <c r="A763" s="226">
        <v>485</v>
      </c>
      <c r="B763" s="227">
        <v>381</v>
      </c>
      <c r="C763" s="228" t="s">
        <v>399</v>
      </c>
      <c r="D763" s="229" t="s">
        <v>396</v>
      </c>
    </row>
    <row r="764" spans="1:4" x14ac:dyDescent="0.2">
      <c r="A764" s="226">
        <v>486</v>
      </c>
      <c r="B764" s="227">
        <v>382</v>
      </c>
      <c r="C764" s="228" t="s">
        <v>400</v>
      </c>
      <c r="D764" s="229" t="s">
        <v>396</v>
      </c>
    </row>
    <row r="765" spans="1:4" x14ac:dyDescent="0.2">
      <c r="A765" s="226">
        <v>487</v>
      </c>
      <c r="B765" s="227">
        <v>383</v>
      </c>
      <c r="C765" s="228" t="s">
        <v>401</v>
      </c>
      <c r="D765" s="229" t="s">
        <v>396</v>
      </c>
    </row>
    <row r="766" spans="1:4" x14ac:dyDescent="0.2">
      <c r="A766" s="226">
        <v>488</v>
      </c>
      <c r="B766" s="227">
        <v>384</v>
      </c>
      <c r="C766" s="228" t="s">
        <v>402</v>
      </c>
      <c r="D766" s="229" t="s">
        <v>396</v>
      </c>
    </row>
    <row r="767" spans="1:4" x14ac:dyDescent="0.2">
      <c r="A767" s="226">
        <v>489</v>
      </c>
      <c r="B767" s="227">
        <v>385</v>
      </c>
      <c r="C767" s="228" t="s">
        <v>403</v>
      </c>
      <c r="D767" s="229" t="s">
        <v>396</v>
      </c>
    </row>
    <row r="768" spans="1:4" x14ac:dyDescent="0.2">
      <c r="A768" s="226">
        <v>490</v>
      </c>
      <c r="B768" s="227">
        <v>386</v>
      </c>
      <c r="C768" s="228" t="s">
        <v>404</v>
      </c>
      <c r="D768" s="229" t="s">
        <v>396</v>
      </c>
    </row>
    <row r="769" spans="1:4" x14ac:dyDescent="0.2">
      <c r="A769" s="226">
        <v>491</v>
      </c>
      <c r="B769" s="227">
        <v>387</v>
      </c>
      <c r="C769" s="228" t="s">
        <v>405</v>
      </c>
      <c r="D769" s="229" t="s">
        <v>396</v>
      </c>
    </row>
    <row r="770" spans="1:4" x14ac:dyDescent="0.2">
      <c r="A770" s="226">
        <v>492</v>
      </c>
      <c r="B770" s="227">
        <v>388</v>
      </c>
      <c r="C770" s="228" t="s">
        <v>406</v>
      </c>
      <c r="D770" s="229" t="s">
        <v>396</v>
      </c>
    </row>
    <row r="771" spans="1:4" x14ac:dyDescent="0.2">
      <c r="A771" s="226">
        <v>493</v>
      </c>
      <c r="B771" s="227">
        <v>389</v>
      </c>
      <c r="C771" s="228" t="s">
        <v>407</v>
      </c>
      <c r="D771" s="229" t="s">
        <v>396</v>
      </c>
    </row>
    <row r="772" spans="1:4" x14ac:dyDescent="0.2">
      <c r="A772" s="226">
        <v>494</v>
      </c>
      <c r="B772" s="227">
        <v>390</v>
      </c>
      <c r="C772" s="228" t="s">
        <v>408</v>
      </c>
      <c r="D772" s="229" t="s">
        <v>396</v>
      </c>
    </row>
    <row r="773" spans="1:4" x14ac:dyDescent="0.2">
      <c r="A773" s="226">
        <v>495</v>
      </c>
      <c r="B773" s="227">
        <v>391</v>
      </c>
      <c r="C773" s="228" t="s">
        <v>409</v>
      </c>
      <c r="D773" s="229" t="s">
        <v>396</v>
      </c>
    </row>
    <row r="774" spans="1:4" x14ac:dyDescent="0.2">
      <c r="A774" s="226">
        <v>496</v>
      </c>
      <c r="B774" s="227">
        <v>392</v>
      </c>
      <c r="C774" s="228" t="s">
        <v>410</v>
      </c>
      <c r="D774" s="229" t="s">
        <v>396</v>
      </c>
    </row>
    <row r="775" spans="1:4" x14ac:dyDescent="0.2">
      <c r="A775" s="226">
        <v>497</v>
      </c>
      <c r="B775" s="227">
        <v>393</v>
      </c>
      <c r="C775" s="228" t="s">
        <v>411</v>
      </c>
      <c r="D775" s="229" t="s">
        <v>396</v>
      </c>
    </row>
    <row r="776" spans="1:4" x14ac:dyDescent="0.2">
      <c r="A776" s="226">
        <v>498</v>
      </c>
      <c r="B776" s="227">
        <v>394</v>
      </c>
      <c r="C776" s="228" t="s">
        <v>412</v>
      </c>
      <c r="D776" s="229" t="s">
        <v>396</v>
      </c>
    </row>
    <row r="777" spans="1:4" x14ac:dyDescent="0.2">
      <c r="A777" s="226">
        <v>701</v>
      </c>
      <c r="B777" s="227">
        <v>343</v>
      </c>
      <c r="C777" s="228" t="s">
        <v>413</v>
      </c>
      <c r="D777" s="229" t="s">
        <v>241</v>
      </c>
    </row>
    <row r="778" spans="1:4" x14ac:dyDescent="0.2">
      <c r="A778" s="226">
        <v>702</v>
      </c>
      <c r="B778" s="227">
        <v>344</v>
      </c>
      <c r="C778" s="228" t="s">
        <v>413</v>
      </c>
      <c r="D778" s="229" t="s">
        <v>241</v>
      </c>
    </row>
    <row r="779" spans="1:4" x14ac:dyDescent="0.2">
      <c r="A779" s="226">
        <v>703</v>
      </c>
      <c r="B779" s="227">
        <v>317</v>
      </c>
      <c r="C779" s="228" t="s">
        <v>347</v>
      </c>
      <c r="D779" s="229" t="s">
        <v>241</v>
      </c>
    </row>
    <row r="780" spans="1:4" x14ac:dyDescent="0.2">
      <c r="A780" s="226">
        <v>704</v>
      </c>
      <c r="B780" s="227">
        <v>318</v>
      </c>
      <c r="C780" s="228" t="s">
        <v>347</v>
      </c>
      <c r="D780" s="229" t="s">
        <v>241</v>
      </c>
    </row>
    <row r="781" spans="1:4" x14ac:dyDescent="0.2">
      <c r="A781" s="226">
        <v>705</v>
      </c>
      <c r="B781" s="227">
        <v>319</v>
      </c>
      <c r="C781" s="228" t="s">
        <v>347</v>
      </c>
      <c r="D781" s="229" t="s">
        <v>241</v>
      </c>
    </row>
    <row r="782" spans="1:4" x14ac:dyDescent="0.2">
      <c r="A782" s="226">
        <v>706</v>
      </c>
      <c r="B782" s="227">
        <v>320</v>
      </c>
      <c r="C782" s="228" t="s">
        <v>347</v>
      </c>
      <c r="D782" s="229" t="s">
        <v>241</v>
      </c>
    </row>
    <row r="783" spans="1:4" x14ac:dyDescent="0.2">
      <c r="A783" s="226">
        <v>707</v>
      </c>
      <c r="B783" s="227">
        <v>321</v>
      </c>
      <c r="C783" s="228" t="s">
        <v>347</v>
      </c>
      <c r="D783" s="229" t="s">
        <v>241</v>
      </c>
    </row>
    <row r="784" spans="1:4" x14ac:dyDescent="0.2">
      <c r="A784" s="226">
        <v>708</v>
      </c>
      <c r="B784" s="227">
        <v>322</v>
      </c>
      <c r="C784" s="228" t="s">
        <v>347</v>
      </c>
      <c r="D784" s="229" t="s">
        <v>241</v>
      </c>
    </row>
    <row r="785" spans="1:4" x14ac:dyDescent="0.2">
      <c r="A785" s="226">
        <v>709</v>
      </c>
      <c r="B785" s="227">
        <v>323</v>
      </c>
      <c r="C785" s="228" t="s">
        <v>347</v>
      </c>
      <c r="D785" s="229" t="s">
        <v>241</v>
      </c>
    </row>
    <row r="786" spans="1:4" x14ac:dyDescent="0.2">
      <c r="A786" s="226">
        <v>710</v>
      </c>
      <c r="B786" s="227">
        <v>324</v>
      </c>
      <c r="C786" s="228" t="s">
        <v>347</v>
      </c>
      <c r="D786" s="229" t="s">
        <v>241</v>
      </c>
    </row>
    <row r="787" spans="1:4" x14ac:dyDescent="0.2">
      <c r="A787" s="226">
        <v>711</v>
      </c>
      <c r="B787" s="227">
        <v>325</v>
      </c>
      <c r="C787" s="228" t="s">
        <v>347</v>
      </c>
      <c r="D787" s="229" t="s">
        <v>241</v>
      </c>
    </row>
    <row r="788" spans="1:4" x14ac:dyDescent="0.2">
      <c r="A788" s="226">
        <v>712</v>
      </c>
      <c r="B788" s="227">
        <v>326</v>
      </c>
      <c r="C788" s="228" t="s">
        <v>414</v>
      </c>
      <c r="D788" s="229" t="s">
        <v>241</v>
      </c>
    </row>
    <row r="789" spans="1:4" x14ac:dyDescent="0.2">
      <c r="A789" s="226">
        <v>713</v>
      </c>
      <c r="B789" s="227">
        <v>328</v>
      </c>
      <c r="C789" s="228" t="s">
        <v>414</v>
      </c>
      <c r="D789" s="229" t="s">
        <v>241</v>
      </c>
    </row>
    <row r="790" spans="1:4" x14ac:dyDescent="0.2">
      <c r="A790" s="226">
        <v>714</v>
      </c>
      <c r="B790" s="227">
        <v>329</v>
      </c>
      <c r="C790" s="228" t="s">
        <v>414</v>
      </c>
      <c r="D790" s="229" t="s">
        <v>241</v>
      </c>
    </row>
    <row r="791" spans="1:4" x14ac:dyDescent="0.2">
      <c r="A791" s="226">
        <v>715</v>
      </c>
      <c r="B791" s="227">
        <v>330</v>
      </c>
      <c r="C791" s="228" t="s">
        <v>414</v>
      </c>
      <c r="D791" s="229" t="s">
        <v>241</v>
      </c>
    </row>
    <row r="792" spans="1:4" x14ac:dyDescent="0.2">
      <c r="A792" s="226">
        <v>716</v>
      </c>
      <c r="B792" s="227">
        <v>339</v>
      </c>
      <c r="C792" s="228" t="s">
        <v>415</v>
      </c>
      <c r="D792" s="229" t="s">
        <v>241</v>
      </c>
    </row>
    <row r="793" spans="1:4" x14ac:dyDescent="0.2">
      <c r="A793" s="226">
        <v>717</v>
      </c>
      <c r="B793" s="227">
        <v>340</v>
      </c>
      <c r="C793" s="228" t="s">
        <v>415</v>
      </c>
      <c r="D793" s="229" t="s">
        <v>241</v>
      </c>
    </row>
    <row r="794" spans="1:4" x14ac:dyDescent="0.2">
      <c r="A794" s="226">
        <v>718</v>
      </c>
      <c r="B794" s="227">
        <v>341</v>
      </c>
      <c r="C794" s="228" t="s">
        <v>416</v>
      </c>
      <c r="D794" s="229" t="s">
        <v>241</v>
      </c>
    </row>
    <row r="795" spans="1:4" x14ac:dyDescent="0.2">
      <c r="A795" s="226">
        <v>719</v>
      </c>
      <c r="B795" s="227">
        <v>342</v>
      </c>
      <c r="C795" s="228" t="s">
        <v>416</v>
      </c>
      <c r="D795" s="229" t="s">
        <v>241</v>
      </c>
    </row>
    <row r="796" spans="1:4" x14ac:dyDescent="0.2">
      <c r="A796" s="226">
        <v>720</v>
      </c>
      <c r="B796" s="227">
        <v>331</v>
      </c>
      <c r="C796" s="228" t="s">
        <v>280</v>
      </c>
      <c r="D796" s="229">
        <v>1</v>
      </c>
    </row>
    <row r="797" spans="1:4" x14ac:dyDescent="0.2">
      <c r="A797" s="226">
        <v>720</v>
      </c>
      <c r="B797" s="227">
        <v>332</v>
      </c>
      <c r="C797" s="228" t="s">
        <v>280</v>
      </c>
      <c r="D797" s="229">
        <v>1</v>
      </c>
    </row>
    <row r="798" spans="1:4" x14ac:dyDescent="0.2">
      <c r="A798" s="226">
        <v>720</v>
      </c>
      <c r="B798" s="227">
        <v>333</v>
      </c>
      <c r="C798" s="228" t="s">
        <v>280</v>
      </c>
      <c r="D798" s="229">
        <v>2</v>
      </c>
    </row>
    <row r="799" spans="1:4" x14ac:dyDescent="0.2">
      <c r="A799" s="226">
        <v>721</v>
      </c>
      <c r="B799" s="227">
        <v>327</v>
      </c>
      <c r="C799" s="228" t="s">
        <v>417</v>
      </c>
      <c r="D799" s="229">
        <v>2</v>
      </c>
    </row>
    <row r="800" spans="1:4" x14ac:dyDescent="0.2">
      <c r="A800" s="226">
        <v>721</v>
      </c>
      <c r="B800" s="227">
        <v>336</v>
      </c>
      <c r="C800" s="228" t="s">
        <v>417</v>
      </c>
      <c r="D800" s="229">
        <v>1</v>
      </c>
    </row>
    <row r="801" spans="1:4" x14ac:dyDescent="0.2">
      <c r="A801" s="226">
        <v>722</v>
      </c>
      <c r="B801" s="227">
        <v>13067</v>
      </c>
      <c r="C801" s="228" t="s">
        <v>417</v>
      </c>
      <c r="D801" s="229">
        <v>2</v>
      </c>
    </row>
    <row r="802" spans="1:4" x14ac:dyDescent="0.2">
      <c r="A802" s="226">
        <v>722</v>
      </c>
      <c r="B802" s="227">
        <v>13068</v>
      </c>
      <c r="C802" s="228" t="s">
        <v>417</v>
      </c>
      <c r="D802" s="229">
        <v>1</v>
      </c>
    </row>
    <row r="803" spans="1:4" x14ac:dyDescent="0.2">
      <c r="A803" s="226">
        <v>723</v>
      </c>
      <c r="B803" s="227">
        <v>13070</v>
      </c>
      <c r="C803" s="228" t="s">
        <v>417</v>
      </c>
      <c r="D803" s="229">
        <v>2</v>
      </c>
    </row>
    <row r="804" spans="1:4" x14ac:dyDescent="0.2">
      <c r="A804" s="226">
        <v>723</v>
      </c>
      <c r="B804" s="227">
        <v>13071</v>
      </c>
      <c r="C804" s="228" t="s">
        <v>417</v>
      </c>
      <c r="D804" s="229">
        <v>1</v>
      </c>
    </row>
    <row r="805" spans="1:4" x14ac:dyDescent="0.2">
      <c r="A805" s="226">
        <v>724</v>
      </c>
      <c r="B805" s="227">
        <v>13073</v>
      </c>
      <c r="C805" s="228" t="s">
        <v>417</v>
      </c>
      <c r="D805" s="229">
        <v>2</v>
      </c>
    </row>
    <row r="806" spans="1:4" x14ac:dyDescent="0.2">
      <c r="A806" s="226">
        <v>724</v>
      </c>
      <c r="B806" s="227">
        <v>13074</v>
      </c>
      <c r="C806" s="228" t="s">
        <v>417</v>
      </c>
      <c r="D806" s="229">
        <v>1</v>
      </c>
    </row>
    <row r="807" spans="1:4" x14ac:dyDescent="0.2">
      <c r="A807" s="226">
        <v>725</v>
      </c>
      <c r="B807" s="227">
        <v>13076</v>
      </c>
      <c r="C807" s="228" t="s">
        <v>417</v>
      </c>
      <c r="D807" s="229">
        <v>2</v>
      </c>
    </row>
    <row r="808" spans="1:4" x14ac:dyDescent="0.2">
      <c r="A808" s="226">
        <v>725</v>
      </c>
      <c r="B808" s="227">
        <v>13077</v>
      </c>
      <c r="C808" s="228" t="s">
        <v>417</v>
      </c>
      <c r="D808" s="229">
        <v>1</v>
      </c>
    </row>
    <row r="809" spans="1:4" x14ac:dyDescent="0.2">
      <c r="A809" s="226">
        <v>726</v>
      </c>
      <c r="B809" s="227">
        <v>13079</v>
      </c>
      <c r="C809" s="228" t="s">
        <v>417</v>
      </c>
      <c r="D809" s="229">
        <v>2</v>
      </c>
    </row>
    <row r="810" spans="1:4" x14ac:dyDescent="0.2">
      <c r="A810" s="226">
        <v>726</v>
      </c>
      <c r="B810" s="227">
        <v>13080</v>
      </c>
      <c r="C810" s="228" t="s">
        <v>417</v>
      </c>
      <c r="D810" s="229">
        <v>1</v>
      </c>
    </row>
    <row r="811" spans="1:4" x14ac:dyDescent="0.2">
      <c r="A811" s="226">
        <v>727</v>
      </c>
      <c r="B811" s="227">
        <v>13032</v>
      </c>
      <c r="C811" s="228" t="s">
        <v>417</v>
      </c>
      <c r="D811" s="229">
        <v>2</v>
      </c>
    </row>
    <row r="812" spans="1:4" x14ac:dyDescent="0.2">
      <c r="A812" s="226">
        <v>727</v>
      </c>
      <c r="B812" s="227">
        <v>13033</v>
      </c>
      <c r="C812" s="228" t="s">
        <v>417</v>
      </c>
      <c r="D812" s="229">
        <v>1</v>
      </c>
    </row>
    <row r="813" spans="1:4" x14ac:dyDescent="0.2">
      <c r="A813" s="226">
        <v>728</v>
      </c>
      <c r="B813" s="227">
        <v>13034</v>
      </c>
      <c r="C813" s="228" t="s">
        <v>418</v>
      </c>
      <c r="D813" s="229">
        <v>2</v>
      </c>
    </row>
    <row r="814" spans="1:4" x14ac:dyDescent="0.2">
      <c r="A814" s="226">
        <v>729</v>
      </c>
      <c r="B814" s="227">
        <v>13035</v>
      </c>
      <c r="C814" s="228" t="s">
        <v>417</v>
      </c>
      <c r="D814" s="229">
        <v>2</v>
      </c>
    </row>
    <row r="815" spans="1:4" x14ac:dyDescent="0.2">
      <c r="A815" s="226">
        <v>729</v>
      </c>
      <c r="B815" s="227">
        <v>13036</v>
      </c>
      <c r="C815" s="228" t="s">
        <v>417</v>
      </c>
      <c r="D815" s="229">
        <v>1</v>
      </c>
    </row>
    <row r="816" spans="1:4" x14ac:dyDescent="0.2">
      <c r="A816" s="226">
        <v>730</v>
      </c>
      <c r="B816" s="227">
        <v>13037</v>
      </c>
      <c r="C816" s="228" t="s">
        <v>418</v>
      </c>
      <c r="D816" s="229">
        <v>2</v>
      </c>
    </row>
    <row r="817" spans="1:4" x14ac:dyDescent="0.2">
      <c r="A817" s="226">
        <v>731</v>
      </c>
      <c r="B817" s="227">
        <v>13038</v>
      </c>
      <c r="C817" s="228" t="s">
        <v>417</v>
      </c>
      <c r="D817" s="229">
        <v>2</v>
      </c>
    </row>
    <row r="818" spans="1:4" x14ac:dyDescent="0.2">
      <c r="A818" s="226">
        <v>731</v>
      </c>
      <c r="B818" s="227">
        <v>13039</v>
      </c>
      <c r="C818" s="228" t="s">
        <v>417</v>
      </c>
      <c r="D818" s="229">
        <v>1</v>
      </c>
    </row>
    <row r="819" spans="1:4" x14ac:dyDescent="0.2">
      <c r="A819" s="226">
        <v>732</v>
      </c>
      <c r="B819" s="227">
        <v>13040</v>
      </c>
      <c r="C819" s="228" t="s">
        <v>418</v>
      </c>
      <c r="D819" s="229">
        <v>2</v>
      </c>
    </row>
    <row r="820" spans="1:4" x14ac:dyDescent="0.2">
      <c r="A820" s="226">
        <v>733</v>
      </c>
      <c r="B820" s="227">
        <v>13041</v>
      </c>
      <c r="C820" s="228" t="s">
        <v>417</v>
      </c>
      <c r="D820" s="229">
        <v>2</v>
      </c>
    </row>
    <row r="821" spans="1:4" x14ac:dyDescent="0.2">
      <c r="A821" s="226">
        <v>733</v>
      </c>
      <c r="B821" s="227">
        <v>13042</v>
      </c>
      <c r="C821" s="228" t="s">
        <v>417</v>
      </c>
      <c r="D821" s="229">
        <v>1</v>
      </c>
    </row>
    <row r="822" spans="1:4" x14ac:dyDescent="0.2">
      <c r="A822" s="226">
        <v>734</v>
      </c>
      <c r="B822" s="227">
        <v>13043</v>
      </c>
      <c r="C822" s="228" t="s">
        <v>418</v>
      </c>
      <c r="D822" s="229">
        <v>2</v>
      </c>
    </row>
    <row r="823" spans="1:4" x14ac:dyDescent="0.2">
      <c r="A823" s="226">
        <v>735</v>
      </c>
      <c r="B823" s="227">
        <v>13044</v>
      </c>
      <c r="C823" s="228" t="s">
        <v>417</v>
      </c>
      <c r="D823" s="229">
        <v>2</v>
      </c>
    </row>
    <row r="824" spans="1:4" x14ac:dyDescent="0.2">
      <c r="A824" s="226">
        <v>735</v>
      </c>
      <c r="B824" s="227">
        <v>13045</v>
      </c>
      <c r="C824" s="228" t="s">
        <v>417</v>
      </c>
      <c r="D824" s="229">
        <v>1</v>
      </c>
    </row>
    <row r="825" spans="1:4" x14ac:dyDescent="0.2">
      <c r="A825" s="226">
        <v>736</v>
      </c>
      <c r="B825" s="227">
        <v>13046</v>
      </c>
      <c r="C825" s="228" t="s">
        <v>418</v>
      </c>
      <c r="D825" s="229">
        <v>2</v>
      </c>
    </row>
    <row r="826" spans="1:4" x14ac:dyDescent="0.2">
      <c r="A826" s="226">
        <v>737</v>
      </c>
      <c r="B826" s="227">
        <v>13047</v>
      </c>
      <c r="C826" s="228" t="s">
        <v>417</v>
      </c>
      <c r="D826" s="229">
        <v>2</v>
      </c>
    </row>
    <row r="827" spans="1:4" x14ac:dyDescent="0.2">
      <c r="A827" s="226">
        <v>737</v>
      </c>
      <c r="B827" s="227">
        <v>13048</v>
      </c>
      <c r="C827" s="228" t="s">
        <v>417</v>
      </c>
      <c r="D827" s="229">
        <v>1</v>
      </c>
    </row>
    <row r="828" spans="1:4" x14ac:dyDescent="0.2">
      <c r="A828" s="226">
        <v>738</v>
      </c>
      <c r="B828" s="227">
        <v>13049</v>
      </c>
      <c r="C828" s="228" t="s">
        <v>418</v>
      </c>
      <c r="D828" s="229">
        <v>2</v>
      </c>
    </row>
    <row r="829" spans="1:4" x14ac:dyDescent="0.2">
      <c r="A829" s="226">
        <v>739</v>
      </c>
      <c r="B829" s="227">
        <v>13050</v>
      </c>
      <c r="C829" s="228" t="s">
        <v>417</v>
      </c>
      <c r="D829" s="229">
        <v>2</v>
      </c>
    </row>
    <row r="830" spans="1:4" x14ac:dyDescent="0.2">
      <c r="A830" s="226">
        <v>739</v>
      </c>
      <c r="B830" s="227">
        <v>13051</v>
      </c>
      <c r="C830" s="228" t="s">
        <v>417</v>
      </c>
      <c r="D830" s="229">
        <v>1</v>
      </c>
    </row>
    <row r="831" spans="1:4" x14ac:dyDescent="0.2">
      <c r="A831" s="226">
        <v>740</v>
      </c>
      <c r="B831" s="227">
        <v>13052</v>
      </c>
      <c r="C831" s="228" t="s">
        <v>418</v>
      </c>
      <c r="D831" s="229">
        <v>2</v>
      </c>
    </row>
    <row r="832" spans="1:4" x14ac:dyDescent="0.2">
      <c r="A832" s="226">
        <v>741</v>
      </c>
      <c r="B832" s="227">
        <v>13053</v>
      </c>
      <c r="C832" s="228" t="s">
        <v>417</v>
      </c>
      <c r="D832" s="229">
        <v>2</v>
      </c>
    </row>
    <row r="833" spans="1:4" x14ac:dyDescent="0.2">
      <c r="A833" s="226">
        <v>741</v>
      </c>
      <c r="B833" s="227">
        <v>13054</v>
      </c>
      <c r="C833" s="228" t="s">
        <v>417</v>
      </c>
      <c r="D833" s="229">
        <v>1</v>
      </c>
    </row>
    <row r="834" spans="1:4" x14ac:dyDescent="0.2">
      <c r="A834" s="226">
        <v>742</v>
      </c>
      <c r="B834" s="227">
        <v>13055</v>
      </c>
      <c r="C834" s="228" t="s">
        <v>418</v>
      </c>
      <c r="D834" s="229">
        <v>2</v>
      </c>
    </row>
    <row r="835" spans="1:4" x14ac:dyDescent="0.2">
      <c r="A835" s="226">
        <v>743</v>
      </c>
      <c r="B835" s="227">
        <v>13056</v>
      </c>
      <c r="C835" s="228" t="s">
        <v>417</v>
      </c>
      <c r="D835" s="229">
        <v>2</v>
      </c>
    </row>
    <row r="836" spans="1:4" x14ac:dyDescent="0.2">
      <c r="A836" s="226">
        <v>743</v>
      </c>
      <c r="B836" s="227">
        <v>13057</v>
      </c>
      <c r="C836" s="228" t="s">
        <v>417</v>
      </c>
      <c r="D836" s="229">
        <v>1</v>
      </c>
    </row>
    <row r="837" spans="1:4" x14ac:dyDescent="0.2">
      <c r="A837" s="226">
        <v>744</v>
      </c>
      <c r="B837" s="227">
        <v>13058</v>
      </c>
      <c r="C837" s="228" t="s">
        <v>418</v>
      </c>
      <c r="D837" s="229">
        <v>2</v>
      </c>
    </row>
    <row r="838" spans="1:4" x14ac:dyDescent="0.2">
      <c r="A838" s="226">
        <v>745</v>
      </c>
      <c r="B838" s="227">
        <v>13059</v>
      </c>
      <c r="C838" s="228" t="s">
        <v>417</v>
      </c>
      <c r="D838" s="229">
        <v>2</v>
      </c>
    </row>
    <row r="839" spans="1:4" x14ac:dyDescent="0.2">
      <c r="A839" s="226">
        <v>745</v>
      </c>
      <c r="B839" s="227">
        <v>13060</v>
      </c>
      <c r="C839" s="228" t="s">
        <v>417</v>
      </c>
      <c r="D839" s="229">
        <v>1</v>
      </c>
    </row>
    <row r="840" spans="1:4" x14ac:dyDescent="0.2">
      <c r="A840" s="226">
        <v>746</v>
      </c>
      <c r="B840" s="227">
        <v>13061</v>
      </c>
      <c r="C840" s="228" t="s">
        <v>418</v>
      </c>
      <c r="D840" s="229">
        <v>2</v>
      </c>
    </row>
    <row r="841" spans="1:4" x14ac:dyDescent="0.2">
      <c r="A841" s="226">
        <v>747</v>
      </c>
      <c r="B841" s="227">
        <v>13062</v>
      </c>
      <c r="C841" s="228" t="s">
        <v>417</v>
      </c>
      <c r="D841" s="229">
        <v>2</v>
      </c>
    </row>
    <row r="842" spans="1:4" x14ac:dyDescent="0.2">
      <c r="A842" s="226">
        <v>747</v>
      </c>
      <c r="B842" s="227">
        <v>13063</v>
      </c>
      <c r="C842" s="228" t="s">
        <v>417</v>
      </c>
      <c r="D842" s="229">
        <v>1</v>
      </c>
    </row>
    <row r="843" spans="1:4" x14ac:dyDescent="0.2">
      <c r="A843" s="226">
        <v>748</v>
      </c>
      <c r="B843" s="227">
        <v>13064</v>
      </c>
      <c r="C843" s="228" t="s">
        <v>417</v>
      </c>
      <c r="D843" s="229">
        <v>2</v>
      </c>
    </row>
    <row r="844" spans="1:4" x14ac:dyDescent="0.2">
      <c r="A844" s="226">
        <v>748</v>
      </c>
      <c r="B844" s="227">
        <v>13065</v>
      </c>
      <c r="C844" s="228" t="s">
        <v>417</v>
      </c>
      <c r="D844" s="229">
        <v>1</v>
      </c>
    </row>
    <row r="845" spans="1:4" x14ac:dyDescent="0.2">
      <c r="A845" s="226">
        <v>749</v>
      </c>
      <c r="B845" s="227">
        <v>13066</v>
      </c>
      <c r="C845" s="228" t="s">
        <v>418</v>
      </c>
      <c r="D845" s="229">
        <v>2</v>
      </c>
    </row>
    <row r="846" spans="1:4" x14ac:dyDescent="0.2">
      <c r="A846" s="226">
        <v>752</v>
      </c>
      <c r="B846" s="227">
        <v>13011</v>
      </c>
      <c r="C846" s="228" t="s">
        <v>417</v>
      </c>
      <c r="D846" s="229">
        <v>2</v>
      </c>
    </row>
    <row r="847" spans="1:4" x14ac:dyDescent="0.2">
      <c r="A847" s="226">
        <v>752</v>
      </c>
      <c r="B847" s="227">
        <v>13012</v>
      </c>
      <c r="C847" s="228" t="s">
        <v>417</v>
      </c>
      <c r="D847" s="229">
        <v>1</v>
      </c>
    </row>
    <row r="848" spans="1:4" x14ac:dyDescent="0.2">
      <c r="A848" s="226">
        <v>753</v>
      </c>
      <c r="B848" s="227">
        <v>13013</v>
      </c>
      <c r="C848" s="228" t="s">
        <v>419</v>
      </c>
      <c r="D848" s="229">
        <v>2</v>
      </c>
    </row>
    <row r="849" spans="1:4" x14ac:dyDescent="0.2">
      <c r="A849" s="226">
        <v>754</v>
      </c>
      <c r="B849" s="227">
        <v>13014</v>
      </c>
      <c r="C849" s="228" t="s">
        <v>417</v>
      </c>
      <c r="D849" s="229">
        <v>2</v>
      </c>
    </row>
    <row r="850" spans="1:4" x14ac:dyDescent="0.2">
      <c r="A850" s="226">
        <v>754</v>
      </c>
      <c r="B850" s="227">
        <v>13015</v>
      </c>
      <c r="C850" s="228" t="s">
        <v>417</v>
      </c>
      <c r="D850" s="229">
        <v>1</v>
      </c>
    </row>
    <row r="851" spans="1:4" x14ac:dyDescent="0.2">
      <c r="A851" s="226">
        <v>755</v>
      </c>
      <c r="B851" s="227">
        <v>13016</v>
      </c>
      <c r="C851" s="228" t="s">
        <v>419</v>
      </c>
      <c r="D851" s="229">
        <v>2</v>
      </c>
    </row>
    <row r="852" spans="1:4" x14ac:dyDescent="0.2">
      <c r="A852" s="226">
        <v>756</v>
      </c>
      <c r="B852" s="227">
        <v>13017</v>
      </c>
      <c r="C852" s="228" t="s">
        <v>417</v>
      </c>
      <c r="D852" s="229">
        <v>2</v>
      </c>
    </row>
    <row r="853" spans="1:4" x14ac:dyDescent="0.2">
      <c r="A853" s="226">
        <v>756</v>
      </c>
      <c r="B853" s="227">
        <v>13018</v>
      </c>
      <c r="C853" s="228" t="s">
        <v>417</v>
      </c>
      <c r="D853" s="229">
        <v>1</v>
      </c>
    </row>
    <row r="854" spans="1:4" x14ac:dyDescent="0.2">
      <c r="A854" s="226">
        <v>757</v>
      </c>
      <c r="B854" s="227">
        <v>13019</v>
      </c>
      <c r="C854" s="228" t="s">
        <v>419</v>
      </c>
      <c r="D854" s="229">
        <v>2</v>
      </c>
    </row>
    <row r="855" spans="1:4" x14ac:dyDescent="0.2">
      <c r="A855" s="226">
        <v>758</v>
      </c>
      <c r="B855" s="227">
        <v>13020</v>
      </c>
      <c r="C855" s="228" t="s">
        <v>417</v>
      </c>
      <c r="D855" s="229">
        <v>2</v>
      </c>
    </row>
    <row r="856" spans="1:4" x14ac:dyDescent="0.2">
      <c r="A856" s="226">
        <v>758</v>
      </c>
      <c r="B856" s="227">
        <v>13021</v>
      </c>
      <c r="C856" s="228" t="s">
        <v>417</v>
      </c>
      <c r="D856" s="229">
        <v>1</v>
      </c>
    </row>
    <row r="857" spans="1:4" x14ac:dyDescent="0.2">
      <c r="A857" s="226">
        <v>759</v>
      </c>
      <c r="B857" s="227">
        <v>13022</v>
      </c>
      <c r="C857" s="228" t="s">
        <v>419</v>
      </c>
      <c r="D857" s="229">
        <v>2</v>
      </c>
    </row>
    <row r="858" spans="1:4" x14ac:dyDescent="0.2">
      <c r="A858" s="226">
        <v>760</v>
      </c>
      <c r="B858" s="227">
        <v>13023</v>
      </c>
      <c r="C858" s="228" t="s">
        <v>417</v>
      </c>
      <c r="D858" s="229">
        <v>2</v>
      </c>
    </row>
    <row r="859" spans="1:4" x14ac:dyDescent="0.2">
      <c r="A859" s="226">
        <v>760</v>
      </c>
      <c r="B859" s="227">
        <v>13024</v>
      </c>
      <c r="C859" s="228" t="s">
        <v>417</v>
      </c>
      <c r="D859" s="229">
        <v>1</v>
      </c>
    </row>
    <row r="860" spans="1:4" x14ac:dyDescent="0.2">
      <c r="A860" s="226">
        <v>761</v>
      </c>
      <c r="B860" s="227">
        <v>13025</v>
      </c>
      <c r="C860" s="228" t="s">
        <v>419</v>
      </c>
      <c r="D860" s="229">
        <v>2</v>
      </c>
    </row>
    <row r="861" spans="1:4" x14ac:dyDescent="0.2">
      <c r="A861" s="226">
        <v>762</v>
      </c>
      <c r="B861" s="227">
        <v>13026</v>
      </c>
      <c r="C861" s="228" t="s">
        <v>417</v>
      </c>
      <c r="D861" s="229">
        <v>2</v>
      </c>
    </row>
    <row r="862" spans="1:4" x14ac:dyDescent="0.2">
      <c r="A862" s="226">
        <v>762</v>
      </c>
      <c r="B862" s="227">
        <v>13027</v>
      </c>
      <c r="C862" s="228" t="s">
        <v>417</v>
      </c>
      <c r="D862" s="229">
        <v>1</v>
      </c>
    </row>
    <row r="863" spans="1:4" x14ac:dyDescent="0.2">
      <c r="A863" s="226">
        <v>763</v>
      </c>
      <c r="B863" s="227">
        <v>13028</v>
      </c>
      <c r="C863" s="228" t="s">
        <v>419</v>
      </c>
      <c r="D863" s="229">
        <v>2</v>
      </c>
    </row>
    <row r="864" spans="1:4" x14ac:dyDescent="0.2">
      <c r="A864" s="226">
        <v>764</v>
      </c>
      <c r="B864" s="227">
        <v>13002</v>
      </c>
      <c r="C864" s="228" t="s">
        <v>417</v>
      </c>
      <c r="D864" s="229">
        <v>2</v>
      </c>
    </row>
    <row r="865" spans="1:4" x14ac:dyDescent="0.2">
      <c r="A865" s="226">
        <v>764</v>
      </c>
      <c r="B865" s="227">
        <v>13003</v>
      </c>
      <c r="C865" s="228" t="s">
        <v>417</v>
      </c>
      <c r="D865" s="229">
        <v>1</v>
      </c>
    </row>
    <row r="866" spans="1:4" x14ac:dyDescent="0.2">
      <c r="A866" s="226">
        <v>765</v>
      </c>
      <c r="B866" s="227">
        <v>13004</v>
      </c>
      <c r="C866" s="228" t="s">
        <v>419</v>
      </c>
      <c r="D866" s="229">
        <v>2</v>
      </c>
    </row>
    <row r="867" spans="1:4" x14ac:dyDescent="0.2">
      <c r="A867" s="226">
        <v>766</v>
      </c>
      <c r="B867" s="227">
        <v>13005</v>
      </c>
      <c r="C867" s="228" t="s">
        <v>417</v>
      </c>
      <c r="D867" s="229">
        <v>2</v>
      </c>
    </row>
    <row r="868" spans="1:4" x14ac:dyDescent="0.2">
      <c r="A868" s="226">
        <v>766</v>
      </c>
      <c r="B868" s="227">
        <v>13006</v>
      </c>
      <c r="C868" s="228" t="s">
        <v>417</v>
      </c>
      <c r="D868" s="229">
        <v>1</v>
      </c>
    </row>
    <row r="869" spans="1:4" x14ac:dyDescent="0.2">
      <c r="A869" s="226">
        <v>767</v>
      </c>
      <c r="B869" s="227">
        <v>13007</v>
      </c>
      <c r="C869" s="228" t="s">
        <v>419</v>
      </c>
      <c r="D869" s="229">
        <v>2</v>
      </c>
    </row>
    <row r="870" spans="1:4" x14ac:dyDescent="0.2">
      <c r="A870" s="226">
        <v>768</v>
      </c>
      <c r="B870" s="227">
        <v>13008</v>
      </c>
      <c r="C870" s="228" t="s">
        <v>417</v>
      </c>
      <c r="D870" s="229">
        <v>2</v>
      </c>
    </row>
    <row r="871" spans="1:4" x14ac:dyDescent="0.2">
      <c r="A871" s="226">
        <v>768</v>
      </c>
      <c r="B871" s="227">
        <v>13009</v>
      </c>
      <c r="C871" s="228" t="s">
        <v>417</v>
      </c>
      <c r="D871" s="229">
        <v>1</v>
      </c>
    </row>
    <row r="872" spans="1:4" x14ac:dyDescent="0.2">
      <c r="A872" s="226">
        <v>769</v>
      </c>
      <c r="B872" s="227">
        <v>13010</v>
      </c>
      <c r="C872" s="228" t="s">
        <v>419</v>
      </c>
      <c r="D872" s="229">
        <v>2</v>
      </c>
    </row>
    <row r="873" spans="1:4" x14ac:dyDescent="0.2">
      <c r="A873" s="226">
        <v>770</v>
      </c>
      <c r="B873" s="227">
        <v>13001</v>
      </c>
      <c r="C873" s="228" t="s">
        <v>420</v>
      </c>
      <c r="D873" s="229">
        <v>2</v>
      </c>
    </row>
    <row r="874" spans="1:4" x14ac:dyDescent="0.2">
      <c r="A874" s="226">
        <v>775</v>
      </c>
      <c r="B874" s="227">
        <v>334</v>
      </c>
      <c r="C874" s="228" t="s">
        <v>421</v>
      </c>
      <c r="D874" s="229" t="s">
        <v>241</v>
      </c>
    </row>
    <row r="875" spans="1:4" x14ac:dyDescent="0.2">
      <c r="A875" s="226">
        <v>776</v>
      </c>
      <c r="B875" s="227">
        <v>335</v>
      </c>
      <c r="C875" s="228" t="s">
        <v>421</v>
      </c>
      <c r="D875" s="229" t="s">
        <v>241</v>
      </c>
    </row>
    <row r="876" spans="1:4" x14ac:dyDescent="0.2">
      <c r="A876" s="226">
        <v>781</v>
      </c>
      <c r="B876" s="227">
        <v>327</v>
      </c>
      <c r="C876" s="228" t="s">
        <v>417</v>
      </c>
      <c r="D876" s="229" t="s">
        <v>241</v>
      </c>
    </row>
    <row r="877" spans="1:4" x14ac:dyDescent="0.2">
      <c r="A877" s="226">
        <v>782</v>
      </c>
      <c r="B877" s="227">
        <v>13069</v>
      </c>
      <c r="C877" s="228" t="s">
        <v>417</v>
      </c>
      <c r="D877" s="229">
        <v>1</v>
      </c>
    </row>
    <row r="878" spans="1:4" x14ac:dyDescent="0.2">
      <c r="A878" s="226">
        <v>783</v>
      </c>
      <c r="B878" s="227">
        <v>13072</v>
      </c>
      <c r="C878" s="228" t="s">
        <v>417</v>
      </c>
      <c r="D878" s="229">
        <v>1</v>
      </c>
    </row>
    <row r="879" spans="1:4" x14ac:dyDescent="0.2">
      <c r="A879" s="226">
        <v>784</v>
      </c>
      <c r="B879" s="227">
        <v>13075</v>
      </c>
      <c r="C879" s="228" t="s">
        <v>417</v>
      </c>
      <c r="D879" s="229">
        <v>1</v>
      </c>
    </row>
    <row r="880" spans="1:4" x14ac:dyDescent="0.2">
      <c r="A880" s="226">
        <v>785</v>
      </c>
      <c r="B880" s="227">
        <v>13078</v>
      </c>
      <c r="C880" s="228" t="s">
        <v>417</v>
      </c>
      <c r="D880" s="229">
        <v>1</v>
      </c>
    </row>
    <row r="881" spans="1:4" x14ac:dyDescent="0.2">
      <c r="A881" s="226">
        <v>786</v>
      </c>
      <c r="B881" s="227">
        <v>13081</v>
      </c>
      <c r="C881" s="228" t="s">
        <v>417</v>
      </c>
      <c r="D881" s="229">
        <v>1</v>
      </c>
    </row>
    <row r="882" spans="1:4" x14ac:dyDescent="0.2">
      <c r="A882" s="226">
        <v>787</v>
      </c>
      <c r="B882" s="227">
        <v>13082</v>
      </c>
      <c r="C882" s="228" t="s">
        <v>422</v>
      </c>
      <c r="D882" s="229">
        <v>2</v>
      </c>
    </row>
    <row r="883" spans="1:4" x14ac:dyDescent="0.2">
      <c r="A883" s="226">
        <v>787</v>
      </c>
      <c r="B883" s="227">
        <v>13083</v>
      </c>
      <c r="C883" s="228" t="s">
        <v>422</v>
      </c>
      <c r="D883" s="229">
        <v>1</v>
      </c>
    </row>
    <row r="884" spans="1:4" x14ac:dyDescent="0.2">
      <c r="A884" s="226">
        <v>788</v>
      </c>
      <c r="B884" s="227">
        <v>13084</v>
      </c>
      <c r="C884" s="228" t="s">
        <v>423</v>
      </c>
      <c r="D884" s="229">
        <v>1</v>
      </c>
    </row>
    <row r="885" spans="1:4" x14ac:dyDescent="0.2">
      <c r="A885" s="226">
        <v>789</v>
      </c>
      <c r="B885" s="227">
        <v>13085</v>
      </c>
      <c r="C885" s="228" t="s">
        <v>424</v>
      </c>
      <c r="D885" s="229">
        <v>2</v>
      </c>
    </row>
    <row r="886" spans="1:4" x14ac:dyDescent="0.2">
      <c r="A886" s="226">
        <v>789</v>
      </c>
      <c r="B886" s="227">
        <v>13086</v>
      </c>
      <c r="C886" s="228" t="s">
        <v>424</v>
      </c>
      <c r="D886" s="229">
        <v>1</v>
      </c>
    </row>
    <row r="887" spans="1:4" x14ac:dyDescent="0.2">
      <c r="A887" s="226">
        <v>790</v>
      </c>
      <c r="B887" s="227">
        <v>13087</v>
      </c>
      <c r="C887" s="228" t="s">
        <v>425</v>
      </c>
      <c r="D887" s="229">
        <v>1</v>
      </c>
    </row>
    <row r="888" spans="1:4" x14ac:dyDescent="0.2">
      <c r="A888" s="226">
        <v>791</v>
      </c>
      <c r="B888" s="227">
        <v>13088</v>
      </c>
      <c r="C888" s="228" t="s">
        <v>426</v>
      </c>
      <c r="D888" s="229">
        <v>2</v>
      </c>
    </row>
    <row r="889" spans="1:4" x14ac:dyDescent="0.2">
      <c r="A889" s="226">
        <v>791</v>
      </c>
      <c r="B889" s="227">
        <v>13089</v>
      </c>
      <c r="C889" s="228" t="s">
        <v>426</v>
      </c>
      <c r="D889" s="229">
        <v>1</v>
      </c>
    </row>
    <row r="890" spans="1:4" x14ac:dyDescent="0.2">
      <c r="A890" s="226">
        <v>792</v>
      </c>
      <c r="B890" s="227">
        <v>13090</v>
      </c>
      <c r="C890" s="228" t="s">
        <v>427</v>
      </c>
      <c r="D890" s="229">
        <v>1</v>
      </c>
    </row>
    <row r="891" spans="1:4" x14ac:dyDescent="0.2">
      <c r="A891" s="226">
        <v>793</v>
      </c>
      <c r="B891" s="227">
        <v>13091</v>
      </c>
      <c r="C891" s="228" t="s">
        <v>417</v>
      </c>
      <c r="D891" s="229">
        <v>2</v>
      </c>
    </row>
    <row r="892" spans="1:4" x14ac:dyDescent="0.2">
      <c r="A892" s="226">
        <v>793</v>
      </c>
      <c r="B892" s="227">
        <v>13092</v>
      </c>
      <c r="C892" s="228" t="s">
        <v>417</v>
      </c>
      <c r="D892" s="229">
        <v>1</v>
      </c>
    </row>
    <row r="893" spans="1:4" x14ac:dyDescent="0.2">
      <c r="A893" s="226">
        <v>794</v>
      </c>
      <c r="B893" s="227">
        <v>13093</v>
      </c>
      <c r="C893" s="228" t="s">
        <v>418</v>
      </c>
      <c r="D893" s="229">
        <v>2</v>
      </c>
    </row>
    <row r="894" spans="1:4" x14ac:dyDescent="0.2">
      <c r="A894" s="226">
        <v>801</v>
      </c>
      <c r="B894" s="227">
        <v>306</v>
      </c>
      <c r="C894" s="228" t="s">
        <v>344</v>
      </c>
      <c r="D894" s="229">
        <v>1</v>
      </c>
    </row>
    <row r="895" spans="1:4" x14ac:dyDescent="0.2">
      <c r="A895" s="226">
        <v>802</v>
      </c>
      <c r="B895" s="227">
        <v>14005</v>
      </c>
      <c r="C895" s="228" t="s">
        <v>428</v>
      </c>
      <c r="D895" s="229">
        <v>2</v>
      </c>
    </row>
    <row r="896" spans="1:4" x14ac:dyDescent="0.2">
      <c r="A896" s="226">
        <v>802</v>
      </c>
      <c r="B896" s="227">
        <v>14006</v>
      </c>
      <c r="C896" s="228" t="s">
        <v>428</v>
      </c>
      <c r="D896" s="229">
        <v>1</v>
      </c>
    </row>
    <row r="897" spans="1:4" x14ac:dyDescent="0.2">
      <c r="A897" s="226">
        <v>803</v>
      </c>
      <c r="B897" s="227">
        <v>14007</v>
      </c>
      <c r="C897" s="228" t="s">
        <v>429</v>
      </c>
      <c r="D897" s="229" t="s">
        <v>241</v>
      </c>
    </row>
    <row r="898" spans="1:4" x14ac:dyDescent="0.2">
      <c r="A898" s="226">
        <v>804</v>
      </c>
      <c r="B898" s="227">
        <v>14008</v>
      </c>
      <c r="C898" s="228" t="s">
        <v>428</v>
      </c>
      <c r="D898" s="229">
        <v>2</v>
      </c>
    </row>
    <row r="899" spans="1:4" x14ac:dyDescent="0.2">
      <c r="A899" s="226">
        <v>804</v>
      </c>
      <c r="B899" s="227">
        <v>14009</v>
      </c>
      <c r="C899" s="228" t="s">
        <v>428</v>
      </c>
      <c r="D899" s="229">
        <v>1</v>
      </c>
    </row>
    <row r="900" spans="1:4" x14ac:dyDescent="0.2">
      <c r="A900" s="226">
        <v>805</v>
      </c>
      <c r="B900" s="227">
        <v>14010</v>
      </c>
      <c r="C900" s="228" t="s">
        <v>429</v>
      </c>
      <c r="D900" s="229" t="s">
        <v>241</v>
      </c>
    </row>
    <row r="901" spans="1:4" x14ac:dyDescent="0.2">
      <c r="A901" s="226">
        <v>806</v>
      </c>
      <c r="B901" s="227">
        <v>14011</v>
      </c>
      <c r="C901" s="228" t="s">
        <v>428</v>
      </c>
      <c r="D901" s="229">
        <v>2</v>
      </c>
    </row>
    <row r="902" spans="1:4" x14ac:dyDescent="0.2">
      <c r="A902" s="226">
        <v>806</v>
      </c>
      <c r="B902" s="227">
        <v>14012</v>
      </c>
      <c r="C902" s="228" t="s">
        <v>428</v>
      </c>
      <c r="D902" s="229">
        <v>1</v>
      </c>
    </row>
    <row r="903" spans="1:4" x14ac:dyDescent="0.2">
      <c r="A903" s="226">
        <v>807</v>
      </c>
      <c r="B903" s="227">
        <v>14013</v>
      </c>
      <c r="C903" s="228" t="s">
        <v>429</v>
      </c>
      <c r="D903" s="229" t="s">
        <v>241</v>
      </c>
    </row>
    <row r="904" spans="1:4" x14ac:dyDescent="0.2">
      <c r="A904" s="226">
        <v>808</v>
      </c>
      <c r="B904" s="227">
        <v>14017</v>
      </c>
      <c r="C904" s="228" t="s">
        <v>428</v>
      </c>
      <c r="D904" s="229">
        <v>2</v>
      </c>
    </row>
    <row r="905" spans="1:4" x14ac:dyDescent="0.2">
      <c r="A905" s="226">
        <v>808</v>
      </c>
      <c r="B905" s="227">
        <v>14018</v>
      </c>
      <c r="C905" s="228" t="s">
        <v>428</v>
      </c>
      <c r="D905" s="229">
        <v>1</v>
      </c>
    </row>
    <row r="906" spans="1:4" x14ac:dyDescent="0.2">
      <c r="A906" s="226">
        <v>809</v>
      </c>
      <c r="B906" s="227">
        <v>14019</v>
      </c>
      <c r="C906" s="228" t="s">
        <v>429</v>
      </c>
      <c r="D906" s="229" t="s">
        <v>241</v>
      </c>
    </row>
    <row r="907" spans="1:4" x14ac:dyDescent="0.2">
      <c r="A907" s="226">
        <v>810</v>
      </c>
      <c r="B907" s="227">
        <v>14020</v>
      </c>
      <c r="C907" s="228" t="s">
        <v>428</v>
      </c>
      <c r="D907" s="229">
        <v>2</v>
      </c>
    </row>
    <row r="908" spans="1:4" x14ac:dyDescent="0.2">
      <c r="A908" s="226">
        <v>810</v>
      </c>
      <c r="B908" s="227">
        <v>14021</v>
      </c>
      <c r="C908" s="228" t="s">
        <v>428</v>
      </c>
      <c r="D908" s="229">
        <v>1</v>
      </c>
    </row>
    <row r="909" spans="1:4" x14ac:dyDescent="0.2">
      <c r="A909" s="226">
        <v>811</v>
      </c>
      <c r="B909" s="227">
        <v>14022</v>
      </c>
      <c r="C909" s="228" t="s">
        <v>429</v>
      </c>
      <c r="D909" s="229" t="s">
        <v>241</v>
      </c>
    </row>
    <row r="910" spans="1:4" x14ac:dyDescent="0.2">
      <c r="A910" s="226">
        <v>812</v>
      </c>
      <c r="B910" s="227">
        <v>14023</v>
      </c>
      <c r="C910" s="228" t="s">
        <v>428</v>
      </c>
      <c r="D910" s="229">
        <v>2</v>
      </c>
    </row>
    <row r="911" spans="1:4" x14ac:dyDescent="0.2">
      <c r="A911" s="226">
        <v>812</v>
      </c>
      <c r="B911" s="227">
        <v>14024</v>
      </c>
      <c r="C911" s="228" t="s">
        <v>428</v>
      </c>
      <c r="D911" s="229">
        <v>1</v>
      </c>
    </row>
    <row r="912" spans="1:4" x14ac:dyDescent="0.2">
      <c r="A912" s="226">
        <v>813</v>
      </c>
      <c r="B912" s="227">
        <v>14025</v>
      </c>
      <c r="C912" s="228" t="s">
        <v>429</v>
      </c>
      <c r="D912" s="229" t="s">
        <v>241</v>
      </c>
    </row>
    <row r="913" spans="1:4" x14ac:dyDescent="0.2">
      <c r="A913" s="226">
        <v>814</v>
      </c>
      <c r="B913" s="227">
        <v>14029</v>
      </c>
      <c r="C913" s="228" t="s">
        <v>428</v>
      </c>
      <c r="D913" s="229">
        <v>2</v>
      </c>
    </row>
    <row r="914" spans="1:4" x14ac:dyDescent="0.2">
      <c r="A914" s="226">
        <v>814</v>
      </c>
      <c r="B914" s="227">
        <v>14030</v>
      </c>
      <c r="C914" s="228" t="s">
        <v>428</v>
      </c>
      <c r="D914" s="229">
        <v>1</v>
      </c>
    </row>
    <row r="915" spans="1:4" x14ac:dyDescent="0.2">
      <c r="A915" s="226">
        <v>815</v>
      </c>
      <c r="B915" s="227">
        <v>14031</v>
      </c>
      <c r="C915" s="228" t="s">
        <v>429</v>
      </c>
      <c r="D915" s="229" t="s">
        <v>241</v>
      </c>
    </row>
    <row r="916" spans="1:4" x14ac:dyDescent="0.2">
      <c r="A916" s="226">
        <v>816</v>
      </c>
      <c r="B916" s="227">
        <v>14032</v>
      </c>
      <c r="C916" s="228" t="s">
        <v>428</v>
      </c>
      <c r="D916" s="229">
        <v>2</v>
      </c>
    </row>
    <row r="917" spans="1:4" x14ac:dyDescent="0.2">
      <c r="A917" s="226">
        <v>816</v>
      </c>
      <c r="B917" s="227">
        <v>14033</v>
      </c>
      <c r="C917" s="228" t="s">
        <v>428</v>
      </c>
      <c r="D917" s="229">
        <v>1</v>
      </c>
    </row>
    <row r="918" spans="1:4" x14ac:dyDescent="0.2">
      <c r="A918" s="226">
        <v>817</v>
      </c>
      <c r="B918" s="227">
        <v>14034</v>
      </c>
      <c r="C918" s="228" t="s">
        <v>429</v>
      </c>
      <c r="D918" s="229" t="s">
        <v>241</v>
      </c>
    </row>
    <row r="919" spans="1:4" x14ac:dyDescent="0.2">
      <c r="A919" s="226">
        <v>818</v>
      </c>
      <c r="B919" s="227">
        <v>14035</v>
      </c>
      <c r="C919" s="228" t="s">
        <v>428</v>
      </c>
      <c r="D919" s="229">
        <v>2</v>
      </c>
    </row>
    <row r="920" spans="1:4" x14ac:dyDescent="0.2">
      <c r="A920" s="226">
        <v>818</v>
      </c>
      <c r="B920" s="227">
        <v>14036</v>
      </c>
      <c r="C920" s="228" t="s">
        <v>428</v>
      </c>
      <c r="D920" s="229">
        <v>1</v>
      </c>
    </row>
    <row r="921" spans="1:4" x14ac:dyDescent="0.2">
      <c r="A921" s="226">
        <v>819</v>
      </c>
      <c r="B921" s="227">
        <v>14037</v>
      </c>
      <c r="C921" s="228" t="s">
        <v>429</v>
      </c>
      <c r="D921" s="229" t="s">
        <v>241</v>
      </c>
    </row>
    <row r="922" spans="1:4" x14ac:dyDescent="0.2">
      <c r="A922" s="226">
        <v>820</v>
      </c>
      <c r="B922" s="227">
        <v>14042</v>
      </c>
      <c r="C922" s="228" t="s">
        <v>428</v>
      </c>
      <c r="D922" s="229">
        <v>2</v>
      </c>
    </row>
    <row r="923" spans="1:4" x14ac:dyDescent="0.2">
      <c r="A923" s="226">
        <v>820</v>
      </c>
      <c r="B923" s="227">
        <v>14043</v>
      </c>
      <c r="C923" s="228" t="s">
        <v>428</v>
      </c>
      <c r="D923" s="229">
        <v>1</v>
      </c>
    </row>
    <row r="924" spans="1:4" x14ac:dyDescent="0.2">
      <c r="A924" s="226">
        <v>821</v>
      </c>
      <c r="B924" s="227">
        <v>14044</v>
      </c>
      <c r="C924" s="228" t="s">
        <v>429</v>
      </c>
      <c r="D924" s="229" t="s">
        <v>241</v>
      </c>
    </row>
    <row r="925" spans="1:4" x14ac:dyDescent="0.2">
      <c r="A925" s="226">
        <v>822</v>
      </c>
      <c r="B925" s="227">
        <v>14045</v>
      </c>
      <c r="C925" s="228" t="s">
        <v>428</v>
      </c>
      <c r="D925" s="229">
        <v>2</v>
      </c>
    </row>
    <row r="926" spans="1:4" x14ac:dyDescent="0.2">
      <c r="A926" s="226">
        <v>822</v>
      </c>
      <c r="B926" s="227">
        <v>14046</v>
      </c>
      <c r="C926" s="228" t="s">
        <v>428</v>
      </c>
      <c r="D926" s="229">
        <v>1</v>
      </c>
    </row>
    <row r="927" spans="1:4" x14ac:dyDescent="0.2">
      <c r="A927" s="226">
        <v>823</v>
      </c>
      <c r="B927" s="227">
        <v>14047</v>
      </c>
      <c r="C927" s="228" t="s">
        <v>429</v>
      </c>
      <c r="D927" s="229" t="s">
        <v>241</v>
      </c>
    </row>
    <row r="928" spans="1:4" x14ac:dyDescent="0.2">
      <c r="A928" s="226">
        <v>824</v>
      </c>
      <c r="B928" s="227">
        <v>14048</v>
      </c>
      <c r="C928" s="228" t="s">
        <v>428</v>
      </c>
      <c r="D928" s="229">
        <v>2</v>
      </c>
    </row>
    <row r="929" spans="1:4" x14ac:dyDescent="0.2">
      <c r="A929" s="226">
        <v>824</v>
      </c>
      <c r="B929" s="227">
        <v>14049</v>
      </c>
      <c r="C929" s="228" t="s">
        <v>428</v>
      </c>
      <c r="D929" s="229">
        <v>1</v>
      </c>
    </row>
    <row r="930" spans="1:4" x14ac:dyDescent="0.2">
      <c r="A930" s="226">
        <v>825</v>
      </c>
      <c r="B930" s="227">
        <v>14050</v>
      </c>
      <c r="C930" s="228" t="s">
        <v>429</v>
      </c>
      <c r="D930" s="229" t="s">
        <v>241</v>
      </c>
    </row>
    <row r="931" spans="1:4" x14ac:dyDescent="0.2">
      <c r="A931" s="226">
        <v>826</v>
      </c>
      <c r="B931" s="227">
        <v>14069</v>
      </c>
      <c r="C931" s="228" t="s">
        <v>428</v>
      </c>
      <c r="D931" s="229">
        <v>2</v>
      </c>
    </row>
    <row r="932" spans="1:4" x14ac:dyDescent="0.2">
      <c r="A932" s="226">
        <v>826</v>
      </c>
      <c r="B932" s="227">
        <v>14070</v>
      </c>
      <c r="C932" s="228" t="s">
        <v>428</v>
      </c>
      <c r="D932" s="229">
        <v>1</v>
      </c>
    </row>
    <row r="933" spans="1:4" x14ac:dyDescent="0.2">
      <c r="A933" s="226">
        <v>827</v>
      </c>
      <c r="B933" s="227">
        <v>14071</v>
      </c>
      <c r="C933" s="228" t="s">
        <v>429</v>
      </c>
      <c r="D933" s="229" t="s">
        <v>241</v>
      </c>
    </row>
    <row r="934" spans="1:4" x14ac:dyDescent="0.2">
      <c r="A934" s="226">
        <v>828</v>
      </c>
      <c r="B934" s="227">
        <v>14072</v>
      </c>
      <c r="C934" s="228" t="s">
        <v>428</v>
      </c>
      <c r="D934" s="229">
        <v>2</v>
      </c>
    </row>
    <row r="935" spans="1:4" x14ac:dyDescent="0.2">
      <c r="A935" s="226">
        <v>828</v>
      </c>
      <c r="B935" s="227">
        <v>14073</v>
      </c>
      <c r="C935" s="228" t="s">
        <v>428</v>
      </c>
      <c r="D935" s="229">
        <v>1</v>
      </c>
    </row>
    <row r="936" spans="1:4" x14ac:dyDescent="0.2">
      <c r="A936" s="226">
        <v>829</v>
      </c>
      <c r="B936" s="227">
        <v>14074</v>
      </c>
      <c r="C936" s="228" t="s">
        <v>429</v>
      </c>
      <c r="D936" s="229" t="s">
        <v>241</v>
      </c>
    </row>
    <row r="937" spans="1:4" x14ac:dyDescent="0.2">
      <c r="A937" s="226">
        <v>830</v>
      </c>
      <c r="B937" s="227">
        <v>14075</v>
      </c>
      <c r="C937" s="228" t="s">
        <v>428</v>
      </c>
      <c r="D937" s="229">
        <v>2</v>
      </c>
    </row>
    <row r="938" spans="1:4" x14ac:dyDescent="0.2">
      <c r="A938" s="226">
        <v>830</v>
      </c>
      <c r="B938" s="227">
        <v>14076</v>
      </c>
      <c r="C938" s="228" t="s">
        <v>428</v>
      </c>
      <c r="D938" s="229">
        <v>1</v>
      </c>
    </row>
    <row r="939" spans="1:4" x14ac:dyDescent="0.2">
      <c r="A939" s="226">
        <v>831</v>
      </c>
      <c r="B939" s="227">
        <v>14077</v>
      </c>
      <c r="C939" s="228" t="s">
        <v>429</v>
      </c>
      <c r="D939" s="229" t="s">
        <v>241</v>
      </c>
    </row>
    <row r="940" spans="1:4" x14ac:dyDescent="0.2">
      <c r="A940" s="226">
        <v>832</v>
      </c>
      <c r="B940" s="227">
        <v>14085</v>
      </c>
      <c r="C940" s="228" t="s">
        <v>428</v>
      </c>
      <c r="D940" s="229">
        <v>2</v>
      </c>
    </row>
    <row r="941" spans="1:4" x14ac:dyDescent="0.2">
      <c r="A941" s="226">
        <v>832</v>
      </c>
      <c r="B941" s="227">
        <v>14086</v>
      </c>
      <c r="C941" s="228" t="s">
        <v>428</v>
      </c>
      <c r="D941" s="229">
        <v>1</v>
      </c>
    </row>
    <row r="942" spans="1:4" x14ac:dyDescent="0.2">
      <c r="A942" s="226">
        <v>833</v>
      </c>
      <c r="B942" s="227">
        <v>14087</v>
      </c>
      <c r="C942" s="228" t="s">
        <v>429</v>
      </c>
      <c r="D942" s="229" t="s">
        <v>241</v>
      </c>
    </row>
    <row r="943" spans="1:4" x14ac:dyDescent="0.2">
      <c r="A943" s="226">
        <v>834</v>
      </c>
      <c r="B943" s="227">
        <v>14088</v>
      </c>
      <c r="C943" s="228" t="s">
        <v>428</v>
      </c>
      <c r="D943" s="229">
        <v>2</v>
      </c>
    </row>
    <row r="944" spans="1:4" x14ac:dyDescent="0.2">
      <c r="A944" s="226">
        <v>834</v>
      </c>
      <c r="B944" s="227">
        <v>14089</v>
      </c>
      <c r="C944" s="228" t="s">
        <v>428</v>
      </c>
      <c r="D944" s="229">
        <v>1</v>
      </c>
    </row>
    <row r="945" spans="1:4" x14ac:dyDescent="0.2">
      <c r="A945" s="226">
        <v>835</v>
      </c>
      <c r="B945" s="227">
        <v>14090</v>
      </c>
      <c r="C945" s="228" t="s">
        <v>429</v>
      </c>
      <c r="D945" s="229" t="s">
        <v>241</v>
      </c>
    </row>
    <row r="946" spans="1:4" x14ac:dyDescent="0.2">
      <c r="A946" s="226">
        <v>836</v>
      </c>
      <c r="B946" s="227">
        <v>14091</v>
      </c>
      <c r="C946" s="228" t="s">
        <v>428</v>
      </c>
      <c r="D946" s="229">
        <v>2</v>
      </c>
    </row>
    <row r="947" spans="1:4" x14ac:dyDescent="0.2">
      <c r="A947" s="226">
        <v>836</v>
      </c>
      <c r="B947" s="227">
        <v>14092</v>
      </c>
      <c r="C947" s="228" t="s">
        <v>428</v>
      </c>
      <c r="D947" s="229">
        <v>1</v>
      </c>
    </row>
    <row r="948" spans="1:4" x14ac:dyDescent="0.2">
      <c r="A948" s="226">
        <v>837</v>
      </c>
      <c r="B948" s="227">
        <v>14093</v>
      </c>
      <c r="C948" s="228" t="s">
        <v>429</v>
      </c>
      <c r="D948" s="229" t="s">
        <v>241</v>
      </c>
    </row>
    <row r="949" spans="1:4" x14ac:dyDescent="0.2">
      <c r="A949" s="226">
        <v>838</v>
      </c>
      <c r="B949" s="227">
        <v>14094</v>
      </c>
      <c r="C949" s="228" t="s">
        <v>428</v>
      </c>
      <c r="D949" s="229">
        <v>2</v>
      </c>
    </row>
    <row r="950" spans="1:4" x14ac:dyDescent="0.2">
      <c r="A950" s="226">
        <v>838</v>
      </c>
      <c r="B950" s="227">
        <v>14095</v>
      </c>
      <c r="C950" s="228" t="s">
        <v>428</v>
      </c>
      <c r="D950" s="229">
        <v>1</v>
      </c>
    </row>
    <row r="951" spans="1:4" x14ac:dyDescent="0.2">
      <c r="A951" s="226">
        <v>839</v>
      </c>
      <c r="B951" s="227">
        <v>14096</v>
      </c>
      <c r="C951" s="228" t="s">
        <v>429</v>
      </c>
      <c r="D951" s="229" t="s">
        <v>241</v>
      </c>
    </row>
    <row r="952" spans="1:4" x14ac:dyDescent="0.2">
      <c r="A952" s="226">
        <v>840</v>
      </c>
      <c r="B952" s="227">
        <v>14110</v>
      </c>
      <c r="C952" s="228" t="s">
        <v>428</v>
      </c>
      <c r="D952" s="229">
        <v>2</v>
      </c>
    </row>
    <row r="953" spans="1:4" x14ac:dyDescent="0.2">
      <c r="A953" s="226">
        <v>840</v>
      </c>
      <c r="B953" s="227">
        <v>14111</v>
      </c>
      <c r="C953" s="228" t="s">
        <v>428</v>
      </c>
      <c r="D953" s="229">
        <v>1</v>
      </c>
    </row>
    <row r="954" spans="1:4" x14ac:dyDescent="0.2">
      <c r="A954" s="226">
        <v>841</v>
      </c>
      <c r="B954" s="227">
        <v>14112</v>
      </c>
      <c r="C954" s="228" t="s">
        <v>429</v>
      </c>
      <c r="D954" s="229" t="s">
        <v>241</v>
      </c>
    </row>
    <row r="955" spans="1:4" x14ac:dyDescent="0.2">
      <c r="A955" s="226">
        <v>842</v>
      </c>
      <c r="B955" s="227">
        <v>14113</v>
      </c>
      <c r="C955" s="228" t="s">
        <v>428</v>
      </c>
      <c r="D955" s="229">
        <v>2</v>
      </c>
    </row>
    <row r="956" spans="1:4" x14ac:dyDescent="0.2">
      <c r="A956" s="226">
        <v>842</v>
      </c>
      <c r="B956" s="227">
        <v>14114</v>
      </c>
      <c r="C956" s="228" t="s">
        <v>428</v>
      </c>
      <c r="D956" s="229">
        <v>1</v>
      </c>
    </row>
    <row r="957" spans="1:4" x14ac:dyDescent="0.2">
      <c r="A957" s="226">
        <v>843</v>
      </c>
      <c r="B957" s="227">
        <v>14115</v>
      </c>
      <c r="C957" s="228" t="s">
        <v>429</v>
      </c>
      <c r="D957" s="229" t="s">
        <v>241</v>
      </c>
    </row>
    <row r="958" spans="1:4" x14ac:dyDescent="0.2">
      <c r="A958" s="226">
        <v>844</v>
      </c>
      <c r="B958" s="227">
        <v>14116</v>
      </c>
      <c r="C958" s="228" t="s">
        <v>428</v>
      </c>
      <c r="D958" s="229">
        <v>2</v>
      </c>
    </row>
    <row r="959" spans="1:4" x14ac:dyDescent="0.2">
      <c r="A959" s="226">
        <v>844</v>
      </c>
      <c r="B959" s="227">
        <v>14117</v>
      </c>
      <c r="C959" s="228" t="s">
        <v>428</v>
      </c>
      <c r="D959" s="229">
        <v>1</v>
      </c>
    </row>
    <row r="960" spans="1:4" x14ac:dyDescent="0.2">
      <c r="A960" s="226">
        <v>845</v>
      </c>
      <c r="B960" s="227">
        <v>14118</v>
      </c>
      <c r="C960" s="228" t="s">
        <v>429</v>
      </c>
      <c r="D960" s="229" t="s">
        <v>241</v>
      </c>
    </row>
    <row r="961" spans="1:4" x14ac:dyDescent="0.2">
      <c r="A961" s="226">
        <v>846</v>
      </c>
      <c r="B961" s="227">
        <v>14138</v>
      </c>
      <c r="C961" s="228" t="s">
        <v>428</v>
      </c>
      <c r="D961" s="229">
        <v>2</v>
      </c>
    </row>
    <row r="962" spans="1:4" x14ac:dyDescent="0.2">
      <c r="A962" s="226">
        <v>846</v>
      </c>
      <c r="B962" s="227">
        <v>14139</v>
      </c>
      <c r="C962" s="228" t="s">
        <v>428</v>
      </c>
      <c r="D962" s="229">
        <v>1</v>
      </c>
    </row>
    <row r="963" spans="1:4" x14ac:dyDescent="0.2">
      <c r="A963" s="226">
        <v>847</v>
      </c>
      <c r="B963" s="227">
        <v>14140</v>
      </c>
      <c r="C963" s="228" t="s">
        <v>429</v>
      </c>
      <c r="D963" s="229" t="s">
        <v>241</v>
      </c>
    </row>
    <row r="964" spans="1:4" x14ac:dyDescent="0.2">
      <c r="A964" s="226">
        <v>848</v>
      </c>
      <c r="B964" s="227">
        <v>14141</v>
      </c>
      <c r="C964" s="228" t="s">
        <v>428</v>
      </c>
      <c r="D964" s="229">
        <v>2</v>
      </c>
    </row>
    <row r="965" spans="1:4" x14ac:dyDescent="0.2">
      <c r="A965" s="226">
        <v>848</v>
      </c>
      <c r="B965" s="227">
        <v>14142</v>
      </c>
      <c r="C965" s="228" t="s">
        <v>428</v>
      </c>
      <c r="D965" s="229">
        <v>1</v>
      </c>
    </row>
    <row r="966" spans="1:4" x14ac:dyDescent="0.2">
      <c r="A966" s="226">
        <v>849</v>
      </c>
      <c r="B966" s="227">
        <v>14143</v>
      </c>
      <c r="C966" s="228" t="s">
        <v>429</v>
      </c>
      <c r="D966" s="229" t="s">
        <v>241</v>
      </c>
    </row>
    <row r="967" spans="1:4" x14ac:dyDescent="0.2">
      <c r="A967" s="226">
        <v>850</v>
      </c>
      <c r="B967" s="227">
        <v>14014</v>
      </c>
      <c r="C967" s="228" t="s">
        <v>429</v>
      </c>
      <c r="D967" s="229" t="s">
        <v>241</v>
      </c>
    </row>
    <row r="968" spans="1:4" x14ac:dyDescent="0.2">
      <c r="A968" s="226">
        <v>851</v>
      </c>
      <c r="B968" s="227">
        <v>14038</v>
      </c>
      <c r="C968" s="228" t="s">
        <v>429</v>
      </c>
      <c r="D968" s="229" t="s">
        <v>241</v>
      </c>
    </row>
    <row r="969" spans="1:4" x14ac:dyDescent="0.2">
      <c r="A969" s="226">
        <v>852</v>
      </c>
      <c r="B969" s="227">
        <v>14001</v>
      </c>
      <c r="C969" s="228" t="s">
        <v>428</v>
      </c>
      <c r="D969" s="229">
        <v>2</v>
      </c>
    </row>
    <row r="970" spans="1:4" x14ac:dyDescent="0.2">
      <c r="A970" s="226">
        <v>852</v>
      </c>
      <c r="B970" s="227">
        <v>14002</v>
      </c>
      <c r="C970" s="228" t="s">
        <v>428</v>
      </c>
      <c r="D970" s="229">
        <v>1</v>
      </c>
    </row>
    <row r="971" spans="1:4" x14ac:dyDescent="0.2">
      <c r="A971" s="226">
        <v>853</v>
      </c>
      <c r="B971" s="227">
        <v>14081</v>
      </c>
      <c r="C971" s="228" t="s">
        <v>428</v>
      </c>
      <c r="D971" s="229">
        <v>2</v>
      </c>
    </row>
    <row r="972" spans="1:4" x14ac:dyDescent="0.2">
      <c r="A972" s="226">
        <v>853</v>
      </c>
      <c r="B972" s="227">
        <v>14082</v>
      </c>
      <c r="C972" s="228" t="s">
        <v>428</v>
      </c>
      <c r="D972" s="229">
        <v>1</v>
      </c>
    </row>
    <row r="973" spans="1:4" x14ac:dyDescent="0.2">
      <c r="A973" s="226">
        <v>854</v>
      </c>
      <c r="B973" s="227">
        <v>14083</v>
      </c>
      <c r="C973" s="228" t="s">
        <v>428</v>
      </c>
      <c r="D973" s="229">
        <v>2</v>
      </c>
    </row>
    <row r="974" spans="1:4" x14ac:dyDescent="0.2">
      <c r="A974" s="226">
        <v>854</v>
      </c>
      <c r="B974" s="227">
        <v>14084</v>
      </c>
      <c r="C974" s="228" t="s">
        <v>428</v>
      </c>
      <c r="D974" s="229">
        <v>1</v>
      </c>
    </row>
    <row r="975" spans="1:4" x14ac:dyDescent="0.2">
      <c r="A975" s="226">
        <v>855</v>
      </c>
      <c r="B975" s="227">
        <v>14103</v>
      </c>
      <c r="C975" s="228" t="s">
        <v>428</v>
      </c>
      <c r="D975" s="229">
        <v>2</v>
      </c>
    </row>
    <row r="976" spans="1:4" x14ac:dyDescent="0.2">
      <c r="A976" s="226">
        <v>855</v>
      </c>
      <c r="B976" s="227">
        <v>14104</v>
      </c>
      <c r="C976" s="228" t="s">
        <v>428</v>
      </c>
      <c r="D976" s="229">
        <v>1</v>
      </c>
    </row>
    <row r="977" spans="1:4" x14ac:dyDescent="0.2">
      <c r="A977" s="226">
        <v>856</v>
      </c>
      <c r="B977" s="227">
        <v>14105</v>
      </c>
      <c r="C977" s="228" t="s">
        <v>428</v>
      </c>
      <c r="D977" s="229">
        <v>2</v>
      </c>
    </row>
    <row r="978" spans="1:4" x14ac:dyDescent="0.2">
      <c r="A978" s="226">
        <v>856</v>
      </c>
      <c r="B978" s="227">
        <v>14106</v>
      </c>
      <c r="C978" s="228" t="s">
        <v>428</v>
      </c>
      <c r="D978" s="229">
        <v>1</v>
      </c>
    </row>
    <row r="979" spans="1:4" x14ac:dyDescent="0.2">
      <c r="A979" s="226">
        <v>857</v>
      </c>
      <c r="B979" s="227">
        <v>14015</v>
      </c>
      <c r="C979" s="228" t="s">
        <v>428</v>
      </c>
      <c r="D979" s="229">
        <v>2</v>
      </c>
    </row>
    <row r="980" spans="1:4" x14ac:dyDescent="0.2">
      <c r="A980" s="226">
        <v>857</v>
      </c>
      <c r="B980" s="227">
        <v>14016</v>
      </c>
      <c r="C980" s="228" t="s">
        <v>428</v>
      </c>
      <c r="D980" s="229">
        <v>1</v>
      </c>
    </row>
    <row r="981" spans="1:4" x14ac:dyDescent="0.2">
      <c r="A981" s="226">
        <v>858</v>
      </c>
      <c r="B981" s="227">
        <v>14039</v>
      </c>
      <c r="C981" s="228" t="s">
        <v>428</v>
      </c>
      <c r="D981" s="229">
        <v>2</v>
      </c>
    </row>
    <row r="982" spans="1:4" x14ac:dyDescent="0.2">
      <c r="A982" s="226">
        <v>858</v>
      </c>
      <c r="B982" s="227">
        <v>14040</v>
      </c>
      <c r="C982" s="228" t="s">
        <v>428</v>
      </c>
      <c r="D982" s="229">
        <v>1</v>
      </c>
    </row>
    <row r="983" spans="1:4" x14ac:dyDescent="0.2">
      <c r="A983" s="226">
        <v>859</v>
      </c>
      <c r="B983" s="227">
        <v>14003</v>
      </c>
      <c r="C983" s="228" t="s">
        <v>428</v>
      </c>
      <c r="D983" s="229">
        <v>2</v>
      </c>
    </row>
    <row r="984" spans="1:4" x14ac:dyDescent="0.2">
      <c r="A984" s="226">
        <v>859</v>
      </c>
      <c r="B984" s="227">
        <v>14004</v>
      </c>
      <c r="C984" s="228" t="s">
        <v>428</v>
      </c>
      <c r="D984" s="229">
        <v>1</v>
      </c>
    </row>
    <row r="985" spans="1:4" x14ac:dyDescent="0.2">
      <c r="A985" s="226">
        <v>860</v>
      </c>
      <c r="B985" s="227">
        <v>14026</v>
      </c>
      <c r="C985" s="228" t="s">
        <v>428</v>
      </c>
      <c r="D985" s="229">
        <v>2</v>
      </c>
    </row>
    <row r="986" spans="1:4" x14ac:dyDescent="0.2">
      <c r="A986" s="226">
        <v>860</v>
      </c>
      <c r="B986" s="227">
        <v>14027</v>
      </c>
      <c r="C986" s="228" t="s">
        <v>428</v>
      </c>
      <c r="D986" s="229">
        <v>1</v>
      </c>
    </row>
    <row r="987" spans="1:4" x14ac:dyDescent="0.2">
      <c r="A987" s="226">
        <v>861</v>
      </c>
      <c r="B987" s="227">
        <v>14051</v>
      </c>
      <c r="C987" s="228" t="s">
        <v>428</v>
      </c>
      <c r="D987" s="229">
        <v>2</v>
      </c>
    </row>
    <row r="988" spans="1:4" x14ac:dyDescent="0.2">
      <c r="A988" s="226">
        <v>861</v>
      </c>
      <c r="B988" s="227">
        <v>14052</v>
      </c>
      <c r="C988" s="228" t="s">
        <v>428</v>
      </c>
      <c r="D988" s="229">
        <v>1</v>
      </c>
    </row>
    <row r="989" spans="1:4" x14ac:dyDescent="0.2">
      <c r="A989" s="226">
        <v>862</v>
      </c>
      <c r="B989" s="227">
        <v>14107</v>
      </c>
      <c r="C989" s="228" t="s">
        <v>428</v>
      </c>
      <c r="D989" s="229">
        <v>2</v>
      </c>
    </row>
    <row r="990" spans="1:4" x14ac:dyDescent="0.2">
      <c r="A990" s="226">
        <v>862</v>
      </c>
      <c r="B990" s="227">
        <v>14108</v>
      </c>
      <c r="C990" s="228" t="s">
        <v>428</v>
      </c>
      <c r="D990" s="229">
        <v>1</v>
      </c>
    </row>
    <row r="991" spans="1:4" x14ac:dyDescent="0.2">
      <c r="A991" s="226">
        <v>863</v>
      </c>
      <c r="B991" s="227">
        <v>14054</v>
      </c>
      <c r="C991" s="228" t="s">
        <v>428</v>
      </c>
      <c r="D991" s="229">
        <v>2</v>
      </c>
    </row>
    <row r="992" spans="1:4" x14ac:dyDescent="0.2">
      <c r="A992" s="226">
        <v>863</v>
      </c>
      <c r="B992" s="227">
        <v>14055</v>
      </c>
      <c r="C992" s="228" t="s">
        <v>428</v>
      </c>
      <c r="D992" s="229">
        <v>1</v>
      </c>
    </row>
    <row r="993" spans="1:4" x14ac:dyDescent="0.2">
      <c r="A993" s="226">
        <v>864</v>
      </c>
      <c r="B993" s="227">
        <v>14121</v>
      </c>
      <c r="C993" s="228" t="s">
        <v>428</v>
      </c>
      <c r="D993" s="229">
        <v>2</v>
      </c>
    </row>
    <row r="994" spans="1:4" x14ac:dyDescent="0.2">
      <c r="A994" s="226">
        <v>864</v>
      </c>
      <c r="B994" s="227">
        <v>14122</v>
      </c>
      <c r="C994" s="228" t="s">
        <v>428</v>
      </c>
      <c r="D994" s="229">
        <v>1</v>
      </c>
    </row>
    <row r="995" spans="1:4" x14ac:dyDescent="0.2">
      <c r="A995" s="226">
        <v>865</v>
      </c>
      <c r="B995" s="227">
        <v>14057</v>
      </c>
      <c r="C995" s="228" t="s">
        <v>428</v>
      </c>
      <c r="D995" s="229">
        <v>2</v>
      </c>
    </row>
    <row r="996" spans="1:4" x14ac:dyDescent="0.2">
      <c r="A996" s="226">
        <v>865</v>
      </c>
      <c r="B996" s="227">
        <v>14058</v>
      </c>
      <c r="C996" s="228" t="s">
        <v>428</v>
      </c>
      <c r="D996" s="229">
        <v>1</v>
      </c>
    </row>
    <row r="997" spans="1:4" x14ac:dyDescent="0.2">
      <c r="A997" s="226">
        <v>866</v>
      </c>
      <c r="B997" s="227">
        <v>14059</v>
      </c>
      <c r="C997" s="228" t="s">
        <v>429</v>
      </c>
      <c r="D997" s="229" t="s">
        <v>241</v>
      </c>
    </row>
    <row r="998" spans="1:4" x14ac:dyDescent="0.2">
      <c r="A998" s="226">
        <v>867</v>
      </c>
      <c r="B998" s="227">
        <v>14060</v>
      </c>
      <c r="C998" s="228" t="s">
        <v>428</v>
      </c>
      <c r="D998" s="229">
        <v>2</v>
      </c>
    </row>
    <row r="999" spans="1:4" x14ac:dyDescent="0.2">
      <c r="A999" s="226">
        <v>867</v>
      </c>
      <c r="B999" s="227">
        <v>14061</v>
      </c>
      <c r="C999" s="228" t="s">
        <v>428</v>
      </c>
      <c r="D999" s="229">
        <v>1</v>
      </c>
    </row>
    <row r="1000" spans="1:4" x14ac:dyDescent="0.2">
      <c r="A1000" s="226">
        <v>868</v>
      </c>
      <c r="B1000" s="227">
        <v>14062</v>
      </c>
      <c r="C1000" s="228" t="s">
        <v>429</v>
      </c>
      <c r="D1000" s="229" t="s">
        <v>241</v>
      </c>
    </row>
    <row r="1001" spans="1:4" x14ac:dyDescent="0.2">
      <c r="A1001" s="226">
        <v>869</v>
      </c>
      <c r="B1001" s="227">
        <v>14063</v>
      </c>
      <c r="C1001" s="228" t="s">
        <v>428</v>
      </c>
      <c r="D1001" s="229">
        <v>2</v>
      </c>
    </row>
    <row r="1002" spans="1:4" x14ac:dyDescent="0.2">
      <c r="A1002" s="226">
        <v>869</v>
      </c>
      <c r="B1002" s="227">
        <v>14064</v>
      </c>
      <c r="C1002" s="228" t="s">
        <v>428</v>
      </c>
      <c r="D1002" s="229">
        <v>1</v>
      </c>
    </row>
    <row r="1003" spans="1:4" x14ac:dyDescent="0.2">
      <c r="A1003" s="226">
        <v>870</v>
      </c>
      <c r="B1003" s="227">
        <v>14065</v>
      </c>
      <c r="C1003" s="228" t="s">
        <v>429</v>
      </c>
      <c r="D1003" s="229" t="s">
        <v>241</v>
      </c>
    </row>
    <row r="1004" spans="1:4" x14ac:dyDescent="0.2">
      <c r="A1004" s="226">
        <v>871</v>
      </c>
      <c r="B1004" s="227">
        <v>14066</v>
      </c>
      <c r="C1004" s="228" t="s">
        <v>428</v>
      </c>
      <c r="D1004" s="229">
        <v>2</v>
      </c>
    </row>
    <row r="1005" spans="1:4" x14ac:dyDescent="0.2">
      <c r="A1005" s="226">
        <v>871</v>
      </c>
      <c r="B1005" s="227">
        <v>14067</v>
      </c>
      <c r="C1005" s="228" t="s">
        <v>428</v>
      </c>
      <c r="D1005" s="229">
        <v>1</v>
      </c>
    </row>
    <row r="1006" spans="1:4" x14ac:dyDescent="0.2">
      <c r="A1006" s="226">
        <v>872</v>
      </c>
      <c r="B1006" s="227">
        <v>14068</v>
      </c>
      <c r="C1006" s="228" t="s">
        <v>429</v>
      </c>
      <c r="D1006" s="229" t="s">
        <v>241</v>
      </c>
    </row>
    <row r="1007" spans="1:4" x14ac:dyDescent="0.2">
      <c r="A1007" s="226">
        <v>873</v>
      </c>
      <c r="B1007" s="227">
        <v>14078</v>
      </c>
      <c r="C1007" s="228" t="s">
        <v>428</v>
      </c>
      <c r="D1007" s="229">
        <v>2</v>
      </c>
    </row>
    <row r="1008" spans="1:4" x14ac:dyDescent="0.2">
      <c r="A1008" s="226">
        <v>873</v>
      </c>
      <c r="B1008" s="227">
        <v>14079</v>
      </c>
      <c r="C1008" s="228" t="s">
        <v>428</v>
      </c>
      <c r="D1008" s="229">
        <v>1</v>
      </c>
    </row>
    <row r="1009" spans="1:4" x14ac:dyDescent="0.2">
      <c r="A1009" s="226">
        <v>874</v>
      </c>
      <c r="B1009" s="227">
        <v>14080</v>
      </c>
      <c r="C1009" s="228" t="s">
        <v>429</v>
      </c>
      <c r="D1009" s="229" t="s">
        <v>241</v>
      </c>
    </row>
    <row r="1010" spans="1:4" x14ac:dyDescent="0.2">
      <c r="A1010" s="226">
        <v>875</v>
      </c>
      <c r="B1010" s="227">
        <v>14100</v>
      </c>
      <c r="C1010" s="228" t="s">
        <v>428</v>
      </c>
      <c r="D1010" s="229">
        <v>2</v>
      </c>
    </row>
    <row r="1011" spans="1:4" x14ac:dyDescent="0.2">
      <c r="A1011" s="226">
        <v>875</v>
      </c>
      <c r="B1011" s="227">
        <v>14101</v>
      </c>
      <c r="C1011" s="228" t="s">
        <v>428</v>
      </c>
      <c r="D1011" s="229">
        <v>1</v>
      </c>
    </row>
    <row r="1012" spans="1:4" x14ac:dyDescent="0.2">
      <c r="A1012" s="226">
        <v>876</v>
      </c>
      <c r="B1012" s="227">
        <v>14102</v>
      </c>
      <c r="C1012" s="228" t="s">
        <v>429</v>
      </c>
      <c r="D1012" s="229" t="s">
        <v>241</v>
      </c>
    </row>
    <row r="1013" spans="1:4" x14ac:dyDescent="0.2">
      <c r="A1013" s="226">
        <v>877</v>
      </c>
      <c r="B1013" s="227">
        <v>14123</v>
      </c>
      <c r="C1013" s="228" t="s">
        <v>428</v>
      </c>
      <c r="D1013" s="229">
        <v>2</v>
      </c>
    </row>
    <row r="1014" spans="1:4" x14ac:dyDescent="0.2">
      <c r="A1014" s="226">
        <v>877</v>
      </c>
      <c r="B1014" s="227">
        <v>14124</v>
      </c>
      <c r="C1014" s="228" t="s">
        <v>428</v>
      </c>
      <c r="D1014" s="229">
        <v>1</v>
      </c>
    </row>
    <row r="1015" spans="1:4" x14ac:dyDescent="0.2">
      <c r="A1015" s="226">
        <v>878</v>
      </c>
      <c r="B1015" s="227">
        <v>14125</v>
      </c>
      <c r="C1015" s="228" t="s">
        <v>429</v>
      </c>
      <c r="D1015" s="229" t="s">
        <v>241</v>
      </c>
    </row>
    <row r="1016" spans="1:4" x14ac:dyDescent="0.2">
      <c r="A1016" s="226">
        <v>879</v>
      </c>
      <c r="B1016" s="227">
        <v>14126</v>
      </c>
      <c r="C1016" s="228" t="s">
        <v>428</v>
      </c>
      <c r="D1016" s="229">
        <v>2</v>
      </c>
    </row>
    <row r="1017" spans="1:4" x14ac:dyDescent="0.2">
      <c r="A1017" s="226">
        <v>879</v>
      </c>
      <c r="B1017" s="227">
        <v>14127</v>
      </c>
      <c r="C1017" s="228" t="s">
        <v>428</v>
      </c>
      <c r="D1017" s="229">
        <v>1</v>
      </c>
    </row>
    <row r="1018" spans="1:4" x14ac:dyDescent="0.2">
      <c r="A1018" s="226">
        <v>880</v>
      </c>
      <c r="B1018" s="227">
        <v>14128</v>
      </c>
      <c r="C1018" s="228" t="s">
        <v>429</v>
      </c>
      <c r="D1018" s="229" t="s">
        <v>241</v>
      </c>
    </row>
    <row r="1019" spans="1:4" x14ac:dyDescent="0.2">
      <c r="A1019" s="226">
        <v>881</v>
      </c>
      <c r="B1019" s="227">
        <v>14129</v>
      </c>
      <c r="C1019" s="228" t="s">
        <v>428</v>
      </c>
      <c r="D1019" s="229">
        <v>2</v>
      </c>
    </row>
    <row r="1020" spans="1:4" x14ac:dyDescent="0.2">
      <c r="A1020" s="226">
        <v>881</v>
      </c>
      <c r="B1020" s="227">
        <v>14130</v>
      </c>
      <c r="C1020" s="228" t="s">
        <v>428</v>
      </c>
      <c r="D1020" s="229">
        <v>1</v>
      </c>
    </row>
    <row r="1021" spans="1:4" x14ac:dyDescent="0.2">
      <c r="A1021" s="226">
        <v>882</v>
      </c>
      <c r="B1021" s="227">
        <v>14131</v>
      </c>
      <c r="C1021" s="228" t="s">
        <v>429</v>
      </c>
      <c r="D1021" s="229" t="s">
        <v>241</v>
      </c>
    </row>
    <row r="1022" spans="1:4" x14ac:dyDescent="0.2">
      <c r="A1022" s="226">
        <v>883</v>
      </c>
      <c r="B1022" s="227">
        <v>14132</v>
      </c>
      <c r="C1022" s="228" t="s">
        <v>428</v>
      </c>
      <c r="D1022" s="229">
        <v>2</v>
      </c>
    </row>
    <row r="1023" spans="1:4" x14ac:dyDescent="0.2">
      <c r="A1023" s="226">
        <v>883</v>
      </c>
      <c r="B1023" s="227">
        <v>14133</v>
      </c>
      <c r="C1023" s="228" t="s">
        <v>428</v>
      </c>
      <c r="D1023" s="229">
        <v>1</v>
      </c>
    </row>
    <row r="1024" spans="1:4" x14ac:dyDescent="0.2">
      <c r="A1024" s="226">
        <v>884</v>
      </c>
      <c r="B1024" s="227">
        <v>14134</v>
      </c>
      <c r="C1024" s="228" t="s">
        <v>429</v>
      </c>
      <c r="D1024" s="229" t="s">
        <v>241</v>
      </c>
    </row>
    <row r="1025" spans="1:4" x14ac:dyDescent="0.2">
      <c r="A1025" s="226">
        <v>885</v>
      </c>
      <c r="B1025" s="227">
        <v>14135</v>
      </c>
      <c r="C1025" s="228" t="s">
        <v>428</v>
      </c>
      <c r="D1025" s="229">
        <v>2</v>
      </c>
    </row>
    <row r="1026" spans="1:4" x14ac:dyDescent="0.2">
      <c r="A1026" s="226">
        <v>885</v>
      </c>
      <c r="B1026" s="227">
        <v>14136</v>
      </c>
      <c r="C1026" s="228" t="s">
        <v>428</v>
      </c>
      <c r="D1026" s="229">
        <v>1</v>
      </c>
    </row>
    <row r="1027" spans="1:4" x14ac:dyDescent="0.2">
      <c r="A1027" s="226">
        <v>886</v>
      </c>
      <c r="B1027" s="227">
        <v>14137</v>
      </c>
      <c r="C1027" s="228" t="s">
        <v>429</v>
      </c>
      <c r="D1027" s="229" t="s">
        <v>241</v>
      </c>
    </row>
    <row r="1028" spans="1:4" x14ac:dyDescent="0.2">
      <c r="A1028" s="226">
        <v>887</v>
      </c>
      <c r="B1028" s="227">
        <v>14144</v>
      </c>
      <c r="C1028" s="228" t="s">
        <v>428</v>
      </c>
      <c r="D1028" s="229">
        <v>2</v>
      </c>
    </row>
    <row r="1029" spans="1:4" x14ac:dyDescent="0.2">
      <c r="A1029" s="226">
        <v>887</v>
      </c>
      <c r="B1029" s="227">
        <v>14145</v>
      </c>
      <c r="C1029" s="228" t="s">
        <v>428</v>
      </c>
      <c r="D1029" s="229">
        <v>1</v>
      </c>
    </row>
    <row r="1030" spans="1:4" x14ac:dyDescent="0.2">
      <c r="A1030" s="226">
        <v>888</v>
      </c>
      <c r="B1030" s="227">
        <v>14146</v>
      </c>
      <c r="C1030" s="228" t="s">
        <v>429</v>
      </c>
      <c r="D1030" s="229" t="s">
        <v>241</v>
      </c>
    </row>
    <row r="1031" spans="1:4" x14ac:dyDescent="0.2">
      <c r="A1031" s="226">
        <v>889</v>
      </c>
      <c r="B1031" s="227">
        <v>278</v>
      </c>
      <c r="C1031" s="228" t="s">
        <v>428</v>
      </c>
      <c r="D1031" s="229">
        <v>2</v>
      </c>
    </row>
    <row r="1032" spans="1:4" x14ac:dyDescent="0.2">
      <c r="A1032" s="226">
        <v>889</v>
      </c>
      <c r="B1032" s="227">
        <v>289</v>
      </c>
      <c r="C1032" s="228" t="s">
        <v>428</v>
      </c>
      <c r="D1032" s="229">
        <v>1</v>
      </c>
    </row>
    <row r="1033" spans="1:4" x14ac:dyDescent="0.2">
      <c r="A1033" s="226">
        <v>890</v>
      </c>
      <c r="B1033" s="227">
        <v>14028</v>
      </c>
      <c r="C1033" s="228" t="s">
        <v>429</v>
      </c>
      <c r="D1033" s="229" t="s">
        <v>241</v>
      </c>
    </row>
    <row r="1034" spans="1:4" x14ac:dyDescent="0.2">
      <c r="A1034" s="226">
        <v>891</v>
      </c>
      <c r="B1034" s="227">
        <v>14099</v>
      </c>
      <c r="C1034" s="228" t="s">
        <v>429</v>
      </c>
      <c r="D1034" s="229" t="s">
        <v>241</v>
      </c>
    </row>
    <row r="1035" spans="1:4" x14ac:dyDescent="0.2">
      <c r="A1035" s="226">
        <v>892</v>
      </c>
      <c r="B1035" s="227">
        <v>14119</v>
      </c>
      <c r="C1035" s="228" t="s">
        <v>429</v>
      </c>
      <c r="D1035" s="229" t="s">
        <v>241</v>
      </c>
    </row>
    <row r="1036" spans="1:4" x14ac:dyDescent="0.2">
      <c r="A1036" s="226">
        <v>893</v>
      </c>
      <c r="B1036" s="227">
        <v>14120</v>
      </c>
      <c r="C1036" s="228" t="s">
        <v>429</v>
      </c>
      <c r="D1036" s="229" t="s">
        <v>241</v>
      </c>
    </row>
    <row r="1037" spans="1:4" x14ac:dyDescent="0.2">
      <c r="A1037" s="226">
        <v>894</v>
      </c>
      <c r="B1037" s="227">
        <v>300</v>
      </c>
      <c r="C1037" s="228" t="s">
        <v>386</v>
      </c>
      <c r="D1037" s="229" t="s">
        <v>241</v>
      </c>
    </row>
    <row r="1038" spans="1:4" x14ac:dyDescent="0.2">
      <c r="A1038" s="226">
        <v>895</v>
      </c>
      <c r="B1038" s="227">
        <v>311</v>
      </c>
      <c r="C1038" s="228" t="s">
        <v>386</v>
      </c>
      <c r="D1038" s="229" t="s">
        <v>241</v>
      </c>
    </row>
    <row r="1039" spans="1:4" x14ac:dyDescent="0.2">
      <c r="A1039" s="226">
        <v>896</v>
      </c>
      <c r="B1039" s="227">
        <v>312</v>
      </c>
      <c r="C1039" s="228" t="s">
        <v>386</v>
      </c>
      <c r="D1039" s="229" t="s">
        <v>241</v>
      </c>
    </row>
    <row r="1040" spans="1:4" x14ac:dyDescent="0.2">
      <c r="A1040" s="226">
        <v>897</v>
      </c>
      <c r="B1040" s="227">
        <v>14097</v>
      </c>
      <c r="C1040" s="228" t="s">
        <v>429</v>
      </c>
      <c r="D1040" s="229" t="s">
        <v>241</v>
      </c>
    </row>
    <row r="1041" spans="1:4" x14ac:dyDescent="0.2">
      <c r="A1041" s="226">
        <v>898</v>
      </c>
      <c r="B1041" s="227">
        <v>14098</v>
      </c>
      <c r="C1041" s="228" t="s">
        <v>429</v>
      </c>
      <c r="D1041" s="229" t="s">
        <v>241</v>
      </c>
    </row>
    <row r="1042" spans="1:4" x14ac:dyDescent="0.2">
      <c r="A1042" s="226">
        <v>899</v>
      </c>
      <c r="B1042" s="227">
        <v>281</v>
      </c>
      <c r="C1042" s="228" t="s">
        <v>430</v>
      </c>
      <c r="D1042" s="229" t="s">
        <v>241</v>
      </c>
    </row>
    <row r="1043" spans="1:4" x14ac:dyDescent="0.2">
      <c r="A1043" s="226">
        <v>900</v>
      </c>
      <c r="B1043" s="227">
        <v>282</v>
      </c>
      <c r="C1043" s="228" t="s">
        <v>430</v>
      </c>
      <c r="D1043" s="229" t="s">
        <v>241</v>
      </c>
    </row>
    <row r="1044" spans="1:4" x14ac:dyDescent="0.2">
      <c r="A1044" s="226">
        <v>901</v>
      </c>
      <c r="B1044" s="227">
        <v>283</v>
      </c>
      <c r="C1044" s="228" t="s">
        <v>430</v>
      </c>
      <c r="D1044" s="229" t="s">
        <v>241</v>
      </c>
    </row>
    <row r="1045" spans="1:4" x14ac:dyDescent="0.2">
      <c r="A1045" s="226">
        <v>902</v>
      </c>
      <c r="B1045" s="227">
        <v>284</v>
      </c>
      <c r="C1045" s="228" t="s">
        <v>430</v>
      </c>
      <c r="D1045" s="229" t="s">
        <v>241</v>
      </c>
    </row>
    <row r="1046" spans="1:4" x14ac:dyDescent="0.2">
      <c r="A1046" s="226">
        <v>903</v>
      </c>
      <c r="B1046" s="227">
        <v>285</v>
      </c>
      <c r="C1046" s="228" t="s">
        <v>430</v>
      </c>
      <c r="D1046" s="229" t="s">
        <v>241</v>
      </c>
    </row>
    <row r="1047" spans="1:4" x14ac:dyDescent="0.2">
      <c r="A1047" s="226">
        <v>904</v>
      </c>
      <c r="B1047" s="227">
        <v>286</v>
      </c>
      <c r="C1047" s="228" t="s">
        <v>431</v>
      </c>
      <c r="D1047" s="229" t="s">
        <v>241</v>
      </c>
    </row>
    <row r="1048" spans="1:4" x14ac:dyDescent="0.2">
      <c r="A1048" s="226">
        <v>905</v>
      </c>
      <c r="B1048" s="227">
        <v>287</v>
      </c>
      <c r="C1048" s="228" t="s">
        <v>431</v>
      </c>
      <c r="D1048" s="229" t="s">
        <v>241</v>
      </c>
    </row>
    <row r="1049" spans="1:4" x14ac:dyDescent="0.2">
      <c r="A1049" s="226">
        <v>906</v>
      </c>
      <c r="B1049" s="227">
        <v>288</v>
      </c>
      <c r="C1049" s="228" t="s">
        <v>431</v>
      </c>
      <c r="D1049" s="229" t="s">
        <v>241</v>
      </c>
    </row>
    <row r="1050" spans="1:4" x14ac:dyDescent="0.2">
      <c r="A1050" s="226">
        <v>907</v>
      </c>
      <c r="B1050" s="227">
        <v>292</v>
      </c>
      <c r="C1050" s="228" t="s">
        <v>432</v>
      </c>
      <c r="D1050" s="229" t="s">
        <v>241</v>
      </c>
    </row>
    <row r="1051" spans="1:4" x14ac:dyDescent="0.2">
      <c r="A1051" s="226">
        <v>908</v>
      </c>
      <c r="B1051" s="227">
        <v>293</v>
      </c>
      <c r="C1051" s="228" t="s">
        <v>432</v>
      </c>
      <c r="D1051" s="229" t="s">
        <v>241</v>
      </c>
    </row>
    <row r="1052" spans="1:4" x14ac:dyDescent="0.2">
      <c r="A1052" s="226">
        <v>909</v>
      </c>
      <c r="B1052" s="227">
        <v>294</v>
      </c>
      <c r="C1052" s="228" t="s">
        <v>432</v>
      </c>
      <c r="D1052" s="229" t="s">
        <v>241</v>
      </c>
    </row>
    <row r="1053" spans="1:4" x14ac:dyDescent="0.2">
      <c r="A1053" s="226">
        <v>910</v>
      </c>
      <c r="B1053" s="227">
        <v>295</v>
      </c>
      <c r="C1053" s="228" t="s">
        <v>432</v>
      </c>
      <c r="D1053" s="229" t="s">
        <v>241</v>
      </c>
    </row>
    <row r="1054" spans="1:4" x14ac:dyDescent="0.2">
      <c r="A1054" s="226">
        <v>911</v>
      </c>
      <c r="B1054" s="227">
        <v>296</v>
      </c>
      <c r="C1054" s="228" t="s">
        <v>432</v>
      </c>
      <c r="D1054" s="229" t="s">
        <v>241</v>
      </c>
    </row>
    <row r="1055" spans="1:4" x14ac:dyDescent="0.2">
      <c r="A1055" s="226">
        <v>912</v>
      </c>
      <c r="B1055" s="227">
        <v>297</v>
      </c>
      <c r="C1055" s="228" t="s">
        <v>432</v>
      </c>
      <c r="D1055" s="229" t="s">
        <v>241</v>
      </c>
    </row>
    <row r="1056" spans="1:4" x14ac:dyDescent="0.2">
      <c r="A1056" s="226">
        <v>913</v>
      </c>
      <c r="B1056" s="227">
        <v>298</v>
      </c>
      <c r="C1056" s="228" t="s">
        <v>432</v>
      </c>
      <c r="D1056" s="229" t="s">
        <v>241</v>
      </c>
    </row>
    <row r="1057" spans="1:4" x14ac:dyDescent="0.2">
      <c r="A1057" s="226">
        <v>914</v>
      </c>
      <c r="B1057" s="227">
        <v>299</v>
      </c>
      <c r="C1057" s="228" t="s">
        <v>433</v>
      </c>
      <c r="D1057" s="229">
        <v>1</v>
      </c>
    </row>
    <row r="1058" spans="1:4" x14ac:dyDescent="0.2">
      <c r="A1058" s="226">
        <v>915</v>
      </c>
      <c r="B1058" s="227">
        <v>313</v>
      </c>
      <c r="C1058" s="228" t="s">
        <v>386</v>
      </c>
      <c r="D1058" s="229">
        <v>2</v>
      </c>
    </row>
    <row r="1059" spans="1:4" x14ac:dyDescent="0.2">
      <c r="A1059" s="226">
        <v>915</v>
      </c>
      <c r="B1059" s="227">
        <v>314</v>
      </c>
      <c r="C1059" s="228" t="s">
        <v>386</v>
      </c>
      <c r="D1059" s="229">
        <v>1</v>
      </c>
    </row>
    <row r="1060" spans="1:4" x14ac:dyDescent="0.2">
      <c r="A1060" s="226">
        <v>916</v>
      </c>
      <c r="B1060" s="227">
        <v>315</v>
      </c>
      <c r="C1060" s="228" t="s">
        <v>386</v>
      </c>
      <c r="D1060" s="229">
        <v>2</v>
      </c>
    </row>
    <row r="1061" spans="1:4" x14ac:dyDescent="0.2">
      <c r="A1061" s="226">
        <v>916</v>
      </c>
      <c r="B1061" s="227">
        <v>316</v>
      </c>
      <c r="C1061" s="228" t="s">
        <v>386</v>
      </c>
      <c r="D1061" s="229">
        <v>1</v>
      </c>
    </row>
    <row r="1062" spans="1:4" x14ac:dyDescent="0.2">
      <c r="A1062" s="226">
        <v>917</v>
      </c>
      <c r="B1062" s="227">
        <v>279</v>
      </c>
      <c r="C1062" s="228" t="s">
        <v>386</v>
      </c>
      <c r="D1062" s="229">
        <v>2</v>
      </c>
    </row>
    <row r="1063" spans="1:4" x14ac:dyDescent="0.2">
      <c r="A1063" s="226">
        <v>917</v>
      </c>
      <c r="B1063" s="227">
        <v>280</v>
      </c>
      <c r="C1063" s="228" t="s">
        <v>386</v>
      </c>
      <c r="D1063" s="229">
        <v>1</v>
      </c>
    </row>
    <row r="1064" spans="1:4" x14ac:dyDescent="0.2">
      <c r="A1064" s="226">
        <v>918</v>
      </c>
      <c r="B1064" s="227">
        <v>290</v>
      </c>
      <c r="C1064" s="228" t="s">
        <v>321</v>
      </c>
      <c r="D1064" s="229">
        <v>1</v>
      </c>
    </row>
    <row r="1065" spans="1:4" x14ac:dyDescent="0.2">
      <c r="A1065" s="226">
        <v>918</v>
      </c>
      <c r="B1065" s="227">
        <v>291</v>
      </c>
      <c r="C1065" s="228" t="s">
        <v>321</v>
      </c>
      <c r="D1065" s="229">
        <v>1</v>
      </c>
    </row>
    <row r="1066" spans="1:4" x14ac:dyDescent="0.2">
      <c r="A1066" s="226">
        <v>919</v>
      </c>
      <c r="B1066" s="227">
        <v>57</v>
      </c>
      <c r="C1066" s="228" t="s">
        <v>434</v>
      </c>
      <c r="D1066" s="229">
        <v>1</v>
      </c>
    </row>
    <row r="1067" spans="1:4" x14ac:dyDescent="0.2">
      <c r="A1067" s="226">
        <v>919</v>
      </c>
      <c r="B1067" s="227">
        <v>278</v>
      </c>
      <c r="C1067" s="228" t="s">
        <v>434</v>
      </c>
      <c r="D1067" s="229">
        <v>2</v>
      </c>
    </row>
    <row r="1068" spans="1:4" x14ac:dyDescent="0.2">
      <c r="A1068" s="226">
        <v>920</v>
      </c>
      <c r="B1068" s="227">
        <v>57</v>
      </c>
      <c r="C1068" s="228" t="s">
        <v>434</v>
      </c>
      <c r="D1068" s="229">
        <v>1</v>
      </c>
    </row>
    <row r="1069" spans="1:4" x14ac:dyDescent="0.2">
      <c r="A1069" s="226">
        <v>920</v>
      </c>
      <c r="B1069" s="227">
        <v>278</v>
      </c>
      <c r="C1069" s="228" t="s">
        <v>434</v>
      </c>
      <c r="D1069" s="229">
        <v>2</v>
      </c>
    </row>
    <row r="1070" spans="1:4" x14ac:dyDescent="0.2">
      <c r="A1070" s="226">
        <v>922</v>
      </c>
      <c r="B1070" s="227">
        <v>301</v>
      </c>
      <c r="C1070" s="228" t="s">
        <v>344</v>
      </c>
      <c r="D1070" s="229">
        <v>1</v>
      </c>
    </row>
    <row r="1071" spans="1:4" x14ac:dyDescent="0.2">
      <c r="A1071" s="226">
        <v>923</v>
      </c>
      <c r="B1071" s="227">
        <v>302</v>
      </c>
      <c r="C1071" s="228" t="s">
        <v>344</v>
      </c>
      <c r="D1071" s="229">
        <v>1</v>
      </c>
    </row>
    <row r="1072" spans="1:4" x14ac:dyDescent="0.2">
      <c r="A1072" s="226">
        <v>924</v>
      </c>
      <c r="B1072" s="227">
        <v>303</v>
      </c>
      <c r="C1072" s="228" t="s">
        <v>344</v>
      </c>
      <c r="D1072" s="229">
        <v>1</v>
      </c>
    </row>
    <row r="1073" spans="1:4" x14ac:dyDescent="0.2">
      <c r="A1073" s="226">
        <v>925</v>
      </c>
      <c r="B1073" s="227">
        <v>259</v>
      </c>
      <c r="C1073" s="228" t="s">
        <v>435</v>
      </c>
      <c r="D1073" s="229" t="s">
        <v>374</v>
      </c>
    </row>
    <row r="1074" spans="1:4" x14ac:dyDescent="0.2">
      <c r="A1074" s="226">
        <v>925</v>
      </c>
      <c r="B1074" s="227">
        <v>307</v>
      </c>
      <c r="C1074" s="228" t="s">
        <v>435</v>
      </c>
      <c r="D1074" s="229" t="s">
        <v>374</v>
      </c>
    </row>
    <row r="1075" spans="1:4" x14ac:dyDescent="0.2">
      <c r="A1075" s="226">
        <v>926</v>
      </c>
      <c r="B1075" s="227">
        <v>261</v>
      </c>
      <c r="C1075" s="228" t="s">
        <v>375</v>
      </c>
      <c r="D1075" s="229" t="s">
        <v>374</v>
      </c>
    </row>
    <row r="1076" spans="1:4" x14ac:dyDescent="0.2">
      <c r="A1076" s="226">
        <v>926</v>
      </c>
      <c r="B1076" s="227">
        <v>308</v>
      </c>
      <c r="C1076" s="228" t="s">
        <v>375</v>
      </c>
      <c r="D1076" s="229" t="s">
        <v>374</v>
      </c>
    </row>
    <row r="1077" spans="1:4" x14ac:dyDescent="0.2">
      <c r="A1077" s="226">
        <v>927</v>
      </c>
      <c r="B1077" s="227">
        <v>263</v>
      </c>
      <c r="C1077" s="228" t="s">
        <v>377</v>
      </c>
      <c r="D1077" s="229" t="s">
        <v>374</v>
      </c>
    </row>
    <row r="1078" spans="1:4" x14ac:dyDescent="0.2">
      <c r="A1078" s="226">
        <v>927</v>
      </c>
      <c r="B1078" s="227">
        <v>309</v>
      </c>
      <c r="C1078" s="228" t="s">
        <v>377</v>
      </c>
      <c r="D1078" s="229" t="s">
        <v>374</v>
      </c>
    </row>
    <row r="1079" spans="1:4" x14ac:dyDescent="0.2">
      <c r="A1079" s="226">
        <v>928</v>
      </c>
      <c r="B1079" s="227">
        <v>265</v>
      </c>
      <c r="C1079" s="228" t="s">
        <v>376</v>
      </c>
      <c r="D1079" s="229" t="s">
        <v>374</v>
      </c>
    </row>
    <row r="1080" spans="1:4" x14ac:dyDescent="0.2">
      <c r="A1080" s="226">
        <v>928</v>
      </c>
      <c r="B1080" s="227">
        <v>310</v>
      </c>
      <c r="C1080" s="228" t="s">
        <v>376</v>
      </c>
      <c r="D1080" s="229" t="s">
        <v>374</v>
      </c>
    </row>
    <row r="1081" spans="1:4" x14ac:dyDescent="0.2">
      <c r="A1081" s="226">
        <v>929</v>
      </c>
      <c r="B1081" s="227">
        <v>14041</v>
      </c>
      <c r="C1081" s="228" t="s">
        <v>430</v>
      </c>
      <c r="D1081" s="229" t="s">
        <v>241</v>
      </c>
    </row>
    <row r="1082" spans="1:4" x14ac:dyDescent="0.2">
      <c r="A1082" s="226">
        <v>930</v>
      </c>
      <c r="B1082" s="227">
        <v>14053</v>
      </c>
      <c r="C1082" s="228" t="s">
        <v>430</v>
      </c>
      <c r="D1082" s="229" t="s">
        <v>241</v>
      </c>
    </row>
    <row r="1083" spans="1:4" x14ac:dyDescent="0.2">
      <c r="A1083" s="226">
        <v>931</v>
      </c>
      <c r="B1083" s="227">
        <v>14056</v>
      </c>
      <c r="C1083" s="228" t="s">
        <v>430</v>
      </c>
      <c r="D1083" s="229" t="s">
        <v>241</v>
      </c>
    </row>
    <row r="1084" spans="1:4" x14ac:dyDescent="0.2">
      <c r="A1084" s="226">
        <v>932</v>
      </c>
      <c r="B1084" s="227">
        <v>191</v>
      </c>
      <c r="C1084" s="228" t="s">
        <v>436</v>
      </c>
      <c r="D1084" s="229">
        <v>2</v>
      </c>
    </row>
    <row r="1085" spans="1:4" x14ac:dyDescent="0.2">
      <c r="A1085" s="226">
        <v>932</v>
      </c>
      <c r="B1085" s="227">
        <v>353</v>
      </c>
      <c r="C1085" s="228" t="s">
        <v>436</v>
      </c>
      <c r="D1085" s="229">
        <v>1</v>
      </c>
    </row>
    <row r="1086" spans="1:4" x14ac:dyDescent="0.2">
      <c r="A1086" s="226">
        <v>932</v>
      </c>
      <c r="B1086" s="227">
        <v>354</v>
      </c>
      <c r="C1086" s="228" t="s">
        <v>436</v>
      </c>
      <c r="D1086" s="229">
        <v>1</v>
      </c>
    </row>
    <row r="1087" spans="1:4" x14ac:dyDescent="0.2">
      <c r="A1087" s="226">
        <v>932</v>
      </c>
      <c r="B1087" s="227">
        <v>355</v>
      </c>
      <c r="C1087" s="228" t="s">
        <v>436</v>
      </c>
      <c r="D1087" s="229">
        <v>1</v>
      </c>
    </row>
    <row r="1088" spans="1:4" x14ac:dyDescent="0.2">
      <c r="A1088" s="226">
        <v>933</v>
      </c>
      <c r="B1088" s="227">
        <v>14147</v>
      </c>
      <c r="C1088" s="228" t="s">
        <v>428</v>
      </c>
      <c r="D1088" s="229">
        <v>2</v>
      </c>
    </row>
    <row r="1089" spans="1:4" x14ac:dyDescent="0.2">
      <c r="A1089" s="226">
        <v>933</v>
      </c>
      <c r="B1089" s="227">
        <v>14148</v>
      </c>
      <c r="C1089" s="228" t="s">
        <v>428</v>
      </c>
      <c r="D1089" s="229">
        <v>1</v>
      </c>
    </row>
    <row r="1090" spans="1:4" x14ac:dyDescent="0.2">
      <c r="A1090" s="226">
        <v>934</v>
      </c>
      <c r="B1090" s="227">
        <v>14149</v>
      </c>
      <c r="C1090" s="228" t="s">
        <v>429</v>
      </c>
      <c r="D1090" s="229" t="s">
        <v>241</v>
      </c>
    </row>
    <row r="1091" spans="1:4" x14ac:dyDescent="0.2">
      <c r="A1091" s="226">
        <v>935</v>
      </c>
      <c r="B1091" s="227">
        <v>374</v>
      </c>
      <c r="C1091" s="228" t="s">
        <v>437</v>
      </c>
      <c r="D1091" s="229" t="s">
        <v>488</v>
      </c>
    </row>
    <row r="1092" spans="1:4" x14ac:dyDescent="0.2">
      <c r="A1092" s="226">
        <v>935</v>
      </c>
      <c r="B1092" s="227">
        <v>375</v>
      </c>
      <c r="C1092" s="228" t="s">
        <v>437</v>
      </c>
      <c r="D1092" s="229" t="s">
        <v>486</v>
      </c>
    </row>
    <row r="1093" spans="1:4" x14ac:dyDescent="0.2">
      <c r="A1093" s="226">
        <v>936</v>
      </c>
      <c r="B1093" s="227">
        <v>1422</v>
      </c>
      <c r="C1093" s="228" t="s">
        <v>437</v>
      </c>
      <c r="D1093" s="229">
        <v>1</v>
      </c>
    </row>
    <row r="1094" spans="1:4" x14ac:dyDescent="0.2">
      <c r="A1094" s="226">
        <v>936</v>
      </c>
      <c r="B1094" s="227">
        <v>1423</v>
      </c>
      <c r="C1094" s="228" t="s">
        <v>437</v>
      </c>
      <c r="D1094" s="229">
        <v>2</v>
      </c>
    </row>
    <row r="1095" spans="1:4" x14ac:dyDescent="0.2">
      <c r="A1095" s="226">
        <v>937</v>
      </c>
      <c r="B1095" s="227">
        <v>14150</v>
      </c>
      <c r="C1095" s="228" t="s">
        <v>437</v>
      </c>
      <c r="D1095" s="229">
        <v>2</v>
      </c>
    </row>
    <row r="1096" spans="1:4" x14ac:dyDescent="0.2">
      <c r="A1096" s="226">
        <v>937</v>
      </c>
      <c r="B1096" s="227">
        <v>14151</v>
      </c>
      <c r="C1096" s="228" t="s">
        <v>437</v>
      </c>
      <c r="D1096" s="229">
        <v>1</v>
      </c>
    </row>
    <row r="1097" spans="1:4" x14ac:dyDescent="0.2">
      <c r="A1097" s="226">
        <v>938</v>
      </c>
      <c r="B1097" s="227">
        <v>376</v>
      </c>
      <c r="C1097" s="228" t="s">
        <v>437</v>
      </c>
      <c r="D1097" s="229">
        <v>2</v>
      </c>
    </row>
    <row r="1098" spans="1:4" x14ac:dyDescent="0.2">
      <c r="A1098" s="226">
        <v>938</v>
      </c>
      <c r="B1098" s="227">
        <v>377</v>
      </c>
      <c r="C1098" s="228" t="s">
        <v>437</v>
      </c>
      <c r="D1098" s="229">
        <v>1</v>
      </c>
    </row>
    <row r="1099" spans="1:4" x14ac:dyDescent="0.2">
      <c r="A1099" s="226">
        <v>939</v>
      </c>
      <c r="B1099" s="227">
        <v>395</v>
      </c>
      <c r="C1099" s="228" t="s">
        <v>437</v>
      </c>
      <c r="D1099" s="229">
        <v>2</v>
      </c>
    </row>
    <row r="1100" spans="1:4" x14ac:dyDescent="0.2">
      <c r="A1100" s="226">
        <v>939</v>
      </c>
      <c r="B1100" s="227">
        <v>396</v>
      </c>
      <c r="C1100" s="228" t="s">
        <v>437</v>
      </c>
      <c r="D1100" s="229">
        <v>1</v>
      </c>
    </row>
    <row r="1101" spans="1:4" x14ac:dyDescent="0.2">
      <c r="A1101" s="226">
        <v>940</v>
      </c>
      <c r="B1101" s="227">
        <v>397</v>
      </c>
      <c r="C1101" s="228" t="s">
        <v>438</v>
      </c>
      <c r="D1101" s="229" t="s">
        <v>396</v>
      </c>
    </row>
    <row r="1102" spans="1:4" x14ac:dyDescent="0.2">
      <c r="A1102" s="226">
        <v>941</v>
      </c>
      <c r="B1102" s="227">
        <v>398</v>
      </c>
      <c r="C1102" s="228" t="s">
        <v>439</v>
      </c>
      <c r="D1102" s="229" t="s">
        <v>396</v>
      </c>
    </row>
    <row r="1103" spans="1:4" x14ac:dyDescent="0.2">
      <c r="A1103" s="226">
        <v>942</v>
      </c>
      <c r="B1103" s="227">
        <v>400</v>
      </c>
      <c r="C1103" s="228" t="s">
        <v>289</v>
      </c>
      <c r="D1103" s="229">
        <v>1</v>
      </c>
    </row>
    <row r="1104" spans="1:4" x14ac:dyDescent="0.2">
      <c r="A1104" s="226">
        <v>942</v>
      </c>
      <c r="B1104" s="227">
        <v>401</v>
      </c>
      <c r="C1104" s="228" t="s">
        <v>289</v>
      </c>
      <c r="D1104" s="229">
        <v>2</v>
      </c>
    </row>
    <row r="1105" spans="1:4" x14ac:dyDescent="0.2">
      <c r="A1105" s="226">
        <v>943</v>
      </c>
      <c r="B1105" s="227">
        <v>404</v>
      </c>
      <c r="C1105" s="228" t="s">
        <v>279</v>
      </c>
      <c r="D1105" s="229">
        <v>1</v>
      </c>
    </row>
    <row r="1106" spans="1:4" x14ac:dyDescent="0.2">
      <c r="A1106" s="226">
        <v>943</v>
      </c>
      <c r="B1106" s="227">
        <v>405</v>
      </c>
      <c r="C1106" s="228" t="s">
        <v>279</v>
      </c>
      <c r="D1106" s="229">
        <v>2</v>
      </c>
    </row>
    <row r="1107" spans="1:4" x14ac:dyDescent="0.2">
      <c r="A1107" s="226">
        <v>944</v>
      </c>
      <c r="B1107" s="227">
        <v>406</v>
      </c>
      <c r="C1107" s="228" t="s">
        <v>279</v>
      </c>
      <c r="D1107" s="229">
        <v>1</v>
      </c>
    </row>
    <row r="1108" spans="1:4" x14ac:dyDescent="0.2">
      <c r="A1108" s="226">
        <v>944</v>
      </c>
      <c r="B1108" s="227">
        <v>407</v>
      </c>
      <c r="C1108" s="228" t="s">
        <v>279</v>
      </c>
      <c r="D1108" s="229">
        <v>2</v>
      </c>
    </row>
    <row r="1109" spans="1:4" x14ac:dyDescent="0.2">
      <c r="A1109" s="226">
        <v>945</v>
      </c>
      <c r="B1109" s="227">
        <v>408</v>
      </c>
      <c r="C1109" s="228" t="s">
        <v>279</v>
      </c>
      <c r="D1109" s="229">
        <v>1</v>
      </c>
    </row>
    <row r="1110" spans="1:4" x14ac:dyDescent="0.2">
      <c r="A1110" s="226">
        <v>945</v>
      </c>
      <c r="B1110" s="227">
        <v>409</v>
      </c>
      <c r="C1110" s="228" t="s">
        <v>279</v>
      </c>
      <c r="D1110" s="229">
        <v>2</v>
      </c>
    </row>
    <row r="1111" spans="1:4" x14ac:dyDescent="0.2">
      <c r="A1111" s="226">
        <v>946</v>
      </c>
      <c r="B1111" s="227">
        <v>410</v>
      </c>
      <c r="C1111" s="228" t="s">
        <v>279</v>
      </c>
      <c r="D1111" s="229">
        <v>1</v>
      </c>
    </row>
    <row r="1112" spans="1:4" x14ac:dyDescent="0.2">
      <c r="A1112" s="226">
        <v>946</v>
      </c>
      <c r="B1112" s="227">
        <v>411</v>
      </c>
      <c r="C1112" s="228" t="s">
        <v>279</v>
      </c>
      <c r="D1112" s="229">
        <v>2</v>
      </c>
    </row>
    <row r="1113" spans="1:4" x14ac:dyDescent="0.2">
      <c r="A1113" s="226">
        <v>947</v>
      </c>
      <c r="B1113" s="227">
        <v>412</v>
      </c>
      <c r="C1113" s="228" t="s">
        <v>440</v>
      </c>
      <c r="D1113" s="229">
        <v>2</v>
      </c>
    </row>
    <row r="1114" spans="1:4" x14ac:dyDescent="0.2">
      <c r="A1114" s="226">
        <v>947</v>
      </c>
      <c r="B1114" s="227">
        <v>413</v>
      </c>
      <c r="C1114" s="228" t="s">
        <v>440</v>
      </c>
      <c r="D1114" s="229">
        <v>1</v>
      </c>
    </row>
    <row r="1115" spans="1:4" x14ac:dyDescent="0.2">
      <c r="A1115" s="226">
        <v>947</v>
      </c>
      <c r="B1115" s="227">
        <v>414</v>
      </c>
      <c r="C1115" s="228" t="s">
        <v>440</v>
      </c>
      <c r="D1115" s="229">
        <v>1</v>
      </c>
    </row>
    <row r="1116" spans="1:4" x14ac:dyDescent="0.2">
      <c r="A1116" s="226">
        <v>948</v>
      </c>
      <c r="B1116" s="227">
        <v>415</v>
      </c>
      <c r="C1116" s="228" t="s">
        <v>441</v>
      </c>
      <c r="D1116" s="229" t="s">
        <v>488</v>
      </c>
    </row>
    <row r="1117" spans="1:4" x14ac:dyDescent="0.2">
      <c r="A1117" s="226">
        <v>948</v>
      </c>
      <c r="B1117" s="227">
        <v>416</v>
      </c>
      <c r="C1117" s="228" t="s">
        <v>441</v>
      </c>
      <c r="D1117" s="229">
        <v>1</v>
      </c>
    </row>
    <row r="1118" spans="1:4" x14ac:dyDescent="0.2">
      <c r="A1118" s="226">
        <v>949</v>
      </c>
      <c r="B1118" s="227">
        <v>417</v>
      </c>
      <c r="C1118" s="228" t="s">
        <v>539</v>
      </c>
      <c r="D1118" s="229">
        <v>1</v>
      </c>
    </row>
    <row r="1119" spans="1:4" x14ac:dyDescent="0.2">
      <c r="A1119" s="226">
        <v>949</v>
      </c>
      <c r="B1119" s="227">
        <v>418</v>
      </c>
      <c r="C1119" s="228" t="s">
        <v>539</v>
      </c>
      <c r="D1119" s="229">
        <v>2</v>
      </c>
    </row>
    <row r="1120" spans="1:4" x14ac:dyDescent="0.2">
      <c r="A1120" s="226">
        <v>950</v>
      </c>
      <c r="B1120" s="227">
        <v>419</v>
      </c>
      <c r="C1120" s="228" t="s">
        <v>540</v>
      </c>
      <c r="D1120" s="229" t="s">
        <v>241</v>
      </c>
    </row>
    <row r="1121" spans="1:4" x14ac:dyDescent="0.2">
      <c r="A1121" s="226">
        <v>951</v>
      </c>
      <c r="B1121" s="227">
        <v>420</v>
      </c>
      <c r="C1121" s="228" t="s">
        <v>541</v>
      </c>
      <c r="D1121" s="229" t="s">
        <v>241</v>
      </c>
    </row>
    <row r="1122" spans="1:4" x14ac:dyDescent="0.2">
      <c r="A1122" s="226">
        <v>952</v>
      </c>
      <c r="B1122" s="227">
        <v>421</v>
      </c>
      <c r="C1122" s="228" t="s">
        <v>542</v>
      </c>
      <c r="D1122" s="229">
        <v>1</v>
      </c>
    </row>
    <row r="1123" spans="1:4" x14ac:dyDescent="0.2">
      <c r="A1123" s="226">
        <v>952</v>
      </c>
      <c r="B1123" s="227">
        <v>422</v>
      </c>
      <c r="C1123" s="228" t="s">
        <v>542</v>
      </c>
      <c r="D1123" s="229">
        <v>2</v>
      </c>
    </row>
    <row r="1124" spans="1:4" x14ac:dyDescent="0.2">
      <c r="A1124" s="226">
        <v>953</v>
      </c>
      <c r="B1124" s="227">
        <v>423</v>
      </c>
      <c r="C1124" s="228" t="s">
        <v>442</v>
      </c>
      <c r="D1124" s="229">
        <v>1</v>
      </c>
    </row>
    <row r="1125" spans="1:4" x14ac:dyDescent="0.2">
      <c r="A1125" s="226">
        <v>953</v>
      </c>
      <c r="B1125" s="227">
        <v>424</v>
      </c>
      <c r="C1125" s="228" t="s">
        <v>442</v>
      </c>
      <c r="D1125" s="229" t="s">
        <v>486</v>
      </c>
    </row>
    <row r="1126" spans="1:4" x14ac:dyDescent="0.2">
      <c r="A1126" s="226">
        <v>954</v>
      </c>
      <c r="B1126" s="227">
        <v>425</v>
      </c>
      <c r="C1126" s="228" t="s">
        <v>443</v>
      </c>
      <c r="D1126" s="229" t="s">
        <v>488</v>
      </c>
    </row>
    <row r="1127" spans="1:4" x14ac:dyDescent="0.2">
      <c r="A1127" s="226">
        <v>954</v>
      </c>
      <c r="B1127" s="227">
        <v>426</v>
      </c>
      <c r="C1127" s="228" t="s">
        <v>443</v>
      </c>
      <c r="D1127" s="229" t="s">
        <v>486</v>
      </c>
    </row>
    <row r="1128" spans="1:4" x14ac:dyDescent="0.2">
      <c r="A1128" s="226">
        <v>954</v>
      </c>
      <c r="B1128" s="227">
        <v>427</v>
      </c>
      <c r="C1128" s="228" t="s">
        <v>443</v>
      </c>
      <c r="D1128" s="229" t="s">
        <v>486</v>
      </c>
    </row>
    <row r="1129" spans="1:4" x14ac:dyDescent="0.2">
      <c r="A1129" s="226">
        <v>955</v>
      </c>
      <c r="B1129" s="227">
        <v>206</v>
      </c>
      <c r="C1129" s="228" t="s">
        <v>444</v>
      </c>
      <c r="D1129" s="229">
        <v>2</v>
      </c>
    </row>
    <row r="1130" spans="1:4" x14ac:dyDescent="0.2">
      <c r="A1130" s="226">
        <v>955</v>
      </c>
      <c r="B1130" s="227">
        <v>428</v>
      </c>
      <c r="C1130" s="228" t="s">
        <v>444</v>
      </c>
      <c r="D1130" s="229">
        <v>1</v>
      </c>
    </row>
    <row r="1131" spans="1:4" x14ac:dyDescent="0.2">
      <c r="A1131" s="226">
        <v>955</v>
      </c>
      <c r="B1131" s="227">
        <v>429</v>
      </c>
      <c r="C1131" s="228" t="s">
        <v>444</v>
      </c>
      <c r="D1131" s="229">
        <v>2</v>
      </c>
    </row>
    <row r="1132" spans="1:4" x14ac:dyDescent="0.2">
      <c r="A1132" s="226">
        <v>955</v>
      </c>
      <c r="B1132" s="227">
        <v>430</v>
      </c>
      <c r="C1132" s="228" t="s">
        <v>444</v>
      </c>
      <c r="D1132" s="229">
        <v>1</v>
      </c>
    </row>
    <row r="1133" spans="1:4" x14ac:dyDescent="0.2">
      <c r="A1133" s="226">
        <v>956</v>
      </c>
      <c r="B1133" s="227">
        <v>160</v>
      </c>
      <c r="C1133" s="228" t="s">
        <v>445</v>
      </c>
      <c r="D1133" s="229">
        <v>2</v>
      </c>
    </row>
    <row r="1134" spans="1:4" x14ac:dyDescent="0.2">
      <c r="A1134" s="226">
        <v>956</v>
      </c>
      <c r="B1134" s="227">
        <v>427</v>
      </c>
      <c r="C1134" s="228" t="s">
        <v>445</v>
      </c>
      <c r="D1134" s="229">
        <v>1</v>
      </c>
    </row>
    <row r="1135" spans="1:4" x14ac:dyDescent="0.2">
      <c r="A1135" s="226">
        <v>956</v>
      </c>
      <c r="B1135" s="227">
        <v>431</v>
      </c>
      <c r="C1135" s="228" t="s">
        <v>445</v>
      </c>
      <c r="D1135" s="229">
        <v>2</v>
      </c>
    </row>
    <row r="1136" spans="1:4" x14ac:dyDescent="0.2">
      <c r="A1136" s="226">
        <v>956</v>
      </c>
      <c r="B1136" s="227">
        <v>432</v>
      </c>
      <c r="C1136" s="228" t="s">
        <v>445</v>
      </c>
      <c r="D1136" s="229">
        <v>1</v>
      </c>
    </row>
    <row r="1137" spans="1:4" x14ac:dyDescent="0.2">
      <c r="A1137" s="226">
        <v>957</v>
      </c>
      <c r="B1137" s="227">
        <v>432</v>
      </c>
      <c r="C1137" s="228" t="s">
        <v>446</v>
      </c>
      <c r="D1137" s="229">
        <v>1</v>
      </c>
    </row>
    <row r="1138" spans="1:4" x14ac:dyDescent="0.2">
      <c r="A1138" s="226">
        <v>957</v>
      </c>
      <c r="B1138" s="227">
        <v>433</v>
      </c>
      <c r="C1138" s="228" t="s">
        <v>446</v>
      </c>
      <c r="D1138" s="229">
        <v>2</v>
      </c>
    </row>
    <row r="1139" spans="1:4" x14ac:dyDescent="0.2">
      <c r="A1139" s="226">
        <v>958</v>
      </c>
      <c r="B1139" s="227">
        <v>434</v>
      </c>
      <c r="C1139" s="228" t="s">
        <v>447</v>
      </c>
      <c r="D1139" s="229">
        <v>2</v>
      </c>
    </row>
    <row r="1140" spans="1:4" x14ac:dyDescent="0.2">
      <c r="A1140" s="226">
        <v>958</v>
      </c>
      <c r="B1140" s="227">
        <v>435</v>
      </c>
      <c r="C1140" s="228" t="s">
        <v>447</v>
      </c>
      <c r="D1140" s="229">
        <v>1</v>
      </c>
    </row>
    <row r="1141" spans="1:4" x14ac:dyDescent="0.2">
      <c r="A1141" s="226">
        <v>959</v>
      </c>
      <c r="B1141" s="227">
        <v>160</v>
      </c>
      <c r="C1141" s="228" t="s">
        <v>448</v>
      </c>
      <c r="D1141" s="229">
        <v>2</v>
      </c>
    </row>
    <row r="1142" spans="1:4" x14ac:dyDescent="0.2">
      <c r="A1142" s="226">
        <v>959</v>
      </c>
      <c r="B1142" s="227">
        <v>432</v>
      </c>
      <c r="C1142" s="228" t="s">
        <v>448</v>
      </c>
      <c r="D1142" s="229">
        <v>1</v>
      </c>
    </row>
    <row r="1143" spans="1:4" x14ac:dyDescent="0.2">
      <c r="A1143" s="226">
        <v>959</v>
      </c>
      <c r="B1143" s="227">
        <v>436</v>
      </c>
      <c r="C1143" s="228" t="s">
        <v>448</v>
      </c>
      <c r="D1143" s="229">
        <v>2</v>
      </c>
    </row>
    <row r="1144" spans="1:4" x14ac:dyDescent="0.2">
      <c r="A1144" s="226">
        <v>960</v>
      </c>
      <c r="B1144" s="227">
        <v>160</v>
      </c>
      <c r="C1144" s="228" t="s">
        <v>449</v>
      </c>
      <c r="D1144" s="229">
        <v>2</v>
      </c>
    </row>
    <row r="1145" spans="1:4" x14ac:dyDescent="0.2">
      <c r="A1145" s="226">
        <v>960</v>
      </c>
      <c r="B1145" s="227">
        <v>435</v>
      </c>
      <c r="C1145" s="228" t="s">
        <v>449</v>
      </c>
      <c r="D1145" s="229">
        <v>1</v>
      </c>
    </row>
    <row r="1146" spans="1:4" x14ac:dyDescent="0.2">
      <c r="A1146" s="226">
        <v>960</v>
      </c>
      <c r="B1146" s="227">
        <v>441</v>
      </c>
      <c r="C1146" s="228" t="s">
        <v>449</v>
      </c>
      <c r="D1146" s="229">
        <v>1</v>
      </c>
    </row>
    <row r="1147" spans="1:4" x14ac:dyDescent="0.2">
      <c r="A1147" s="226">
        <v>961</v>
      </c>
      <c r="B1147" s="227">
        <v>427</v>
      </c>
      <c r="C1147" s="228" t="s">
        <v>450</v>
      </c>
      <c r="D1147" s="229">
        <v>1</v>
      </c>
    </row>
    <row r="1148" spans="1:4" x14ac:dyDescent="0.2">
      <c r="A1148" s="226">
        <v>961</v>
      </c>
      <c r="B1148" s="227">
        <v>432</v>
      </c>
      <c r="C1148" s="228" t="s">
        <v>450</v>
      </c>
      <c r="D1148" s="229">
        <v>1</v>
      </c>
    </row>
    <row r="1149" spans="1:4" x14ac:dyDescent="0.2">
      <c r="A1149" s="226">
        <v>961</v>
      </c>
      <c r="B1149" s="227">
        <v>437</v>
      </c>
      <c r="C1149" s="228" t="s">
        <v>450</v>
      </c>
      <c r="D1149" s="229">
        <v>2</v>
      </c>
    </row>
    <row r="1150" spans="1:4" x14ac:dyDescent="0.2">
      <c r="A1150" s="226">
        <v>962</v>
      </c>
      <c r="B1150" s="227">
        <v>427</v>
      </c>
      <c r="C1150" s="228" t="s">
        <v>451</v>
      </c>
      <c r="D1150" s="229">
        <v>1</v>
      </c>
    </row>
    <row r="1151" spans="1:4" x14ac:dyDescent="0.2">
      <c r="A1151" s="226">
        <v>962</v>
      </c>
      <c r="B1151" s="227">
        <v>435</v>
      </c>
      <c r="C1151" s="228" t="s">
        <v>451</v>
      </c>
      <c r="D1151" s="229">
        <v>1</v>
      </c>
    </row>
    <row r="1152" spans="1:4" x14ac:dyDescent="0.2">
      <c r="A1152" s="226">
        <v>962</v>
      </c>
      <c r="B1152" s="227">
        <v>438</v>
      </c>
      <c r="C1152" s="228" t="s">
        <v>451</v>
      </c>
      <c r="D1152" s="229">
        <v>2</v>
      </c>
    </row>
    <row r="1153" spans="1:4" x14ac:dyDescent="0.2">
      <c r="A1153" s="226">
        <v>963</v>
      </c>
      <c r="B1153" s="227">
        <v>160</v>
      </c>
      <c r="C1153" s="228" t="s">
        <v>452</v>
      </c>
      <c r="D1153" s="229">
        <v>2</v>
      </c>
    </row>
    <row r="1154" spans="1:4" x14ac:dyDescent="0.2">
      <c r="A1154" s="226">
        <v>963</v>
      </c>
      <c r="B1154" s="227">
        <v>427</v>
      </c>
      <c r="C1154" s="228" t="s">
        <v>452</v>
      </c>
      <c r="D1154" s="229">
        <v>1</v>
      </c>
    </row>
    <row r="1155" spans="1:4" x14ac:dyDescent="0.2">
      <c r="A1155" s="226">
        <v>963</v>
      </c>
      <c r="B1155" s="227">
        <v>435</v>
      </c>
      <c r="C1155" s="228" t="s">
        <v>452</v>
      </c>
      <c r="D1155" s="229">
        <v>1</v>
      </c>
    </row>
    <row r="1156" spans="1:4" x14ac:dyDescent="0.2">
      <c r="A1156" s="226">
        <v>963</v>
      </c>
      <c r="B1156" s="227">
        <v>439</v>
      </c>
      <c r="C1156" s="228" t="s">
        <v>452</v>
      </c>
      <c r="D1156" s="229">
        <v>2</v>
      </c>
    </row>
    <row r="1157" spans="1:4" x14ac:dyDescent="0.2">
      <c r="A1157" s="226">
        <v>964</v>
      </c>
      <c r="B1157" s="227">
        <v>160</v>
      </c>
      <c r="C1157" s="228" t="s">
        <v>453</v>
      </c>
      <c r="D1157" s="229">
        <v>2</v>
      </c>
    </row>
    <row r="1158" spans="1:4" x14ac:dyDescent="0.2">
      <c r="A1158" s="226">
        <v>964</v>
      </c>
      <c r="B1158" s="227">
        <v>431</v>
      </c>
      <c r="C1158" s="228" t="s">
        <v>453</v>
      </c>
      <c r="D1158" s="229">
        <v>2</v>
      </c>
    </row>
    <row r="1159" spans="1:4" x14ac:dyDescent="0.2">
      <c r="A1159" s="226">
        <v>964</v>
      </c>
      <c r="B1159" s="227">
        <v>440</v>
      </c>
      <c r="C1159" s="228" t="s">
        <v>453</v>
      </c>
      <c r="D1159" s="229">
        <v>1</v>
      </c>
    </row>
    <row r="1160" spans="1:4" x14ac:dyDescent="0.2">
      <c r="A1160" s="226">
        <v>965</v>
      </c>
      <c r="B1160" s="227">
        <v>194</v>
      </c>
      <c r="C1160" s="228" t="s">
        <v>454</v>
      </c>
      <c r="D1160" s="229">
        <v>2</v>
      </c>
    </row>
    <row r="1161" spans="1:4" x14ac:dyDescent="0.2">
      <c r="A1161" s="226">
        <v>965</v>
      </c>
      <c r="B1161" s="227">
        <v>489</v>
      </c>
      <c r="C1161" s="228" t="s">
        <v>454</v>
      </c>
      <c r="D1161" s="229">
        <v>1</v>
      </c>
    </row>
    <row r="1162" spans="1:4" x14ac:dyDescent="0.2">
      <c r="A1162" s="226">
        <v>965</v>
      </c>
      <c r="B1162" s="227">
        <v>500</v>
      </c>
      <c r="C1162" s="228" t="s">
        <v>454</v>
      </c>
      <c r="D1162" s="229">
        <v>2</v>
      </c>
    </row>
    <row r="1163" spans="1:4" x14ac:dyDescent="0.2">
      <c r="A1163" s="226">
        <v>966</v>
      </c>
      <c r="B1163" s="227">
        <v>488</v>
      </c>
      <c r="C1163" s="228" t="s">
        <v>301</v>
      </c>
      <c r="D1163" s="229" t="s">
        <v>241</v>
      </c>
    </row>
    <row r="1164" spans="1:4" x14ac:dyDescent="0.2">
      <c r="A1164" s="226">
        <v>967</v>
      </c>
      <c r="B1164" s="227">
        <v>442</v>
      </c>
      <c r="C1164" s="228" t="s">
        <v>313</v>
      </c>
      <c r="D1164" s="229">
        <v>1</v>
      </c>
    </row>
    <row r="1165" spans="1:4" x14ac:dyDescent="0.2">
      <c r="A1165" s="226">
        <v>967</v>
      </c>
      <c r="B1165" s="227">
        <v>443</v>
      </c>
      <c r="C1165" s="228" t="s">
        <v>313</v>
      </c>
      <c r="D1165" s="229">
        <v>2</v>
      </c>
    </row>
    <row r="1166" spans="1:4" x14ac:dyDescent="0.2">
      <c r="A1166" s="226">
        <v>968</v>
      </c>
      <c r="B1166" s="227">
        <v>444</v>
      </c>
      <c r="C1166" s="228" t="s">
        <v>313</v>
      </c>
      <c r="D1166" s="229">
        <v>1</v>
      </c>
    </row>
    <row r="1167" spans="1:4" x14ac:dyDescent="0.2">
      <c r="A1167" s="226">
        <v>969</v>
      </c>
      <c r="B1167" s="227">
        <v>443</v>
      </c>
      <c r="C1167" s="228" t="s">
        <v>454</v>
      </c>
      <c r="D1167" s="229">
        <v>2</v>
      </c>
    </row>
    <row r="1168" spans="1:4" x14ac:dyDescent="0.2">
      <c r="A1168" s="226">
        <v>969</v>
      </c>
      <c r="B1168" s="227">
        <v>489</v>
      </c>
      <c r="C1168" s="228" t="s">
        <v>454</v>
      </c>
      <c r="D1168" s="229">
        <v>1</v>
      </c>
    </row>
    <row r="1169" spans="1:4" x14ac:dyDescent="0.2">
      <c r="A1169" s="226">
        <v>969</v>
      </c>
      <c r="B1169" s="227">
        <v>501</v>
      </c>
      <c r="C1169" s="228" t="s">
        <v>454</v>
      </c>
      <c r="D1169" s="229">
        <v>1</v>
      </c>
    </row>
    <row r="1170" spans="1:4" x14ac:dyDescent="0.2">
      <c r="A1170" s="226">
        <v>970</v>
      </c>
      <c r="B1170" s="227">
        <v>447</v>
      </c>
      <c r="C1170" s="228" t="s">
        <v>267</v>
      </c>
      <c r="D1170" s="229">
        <v>2</v>
      </c>
    </row>
    <row r="1171" spans="1:4" x14ac:dyDescent="0.2">
      <c r="A1171" s="226">
        <v>970</v>
      </c>
      <c r="B1171" s="227">
        <v>448</v>
      </c>
      <c r="C1171" s="228" t="s">
        <v>267</v>
      </c>
      <c r="D1171" s="229">
        <v>1</v>
      </c>
    </row>
    <row r="1172" spans="1:4" x14ac:dyDescent="0.2">
      <c r="A1172" s="226">
        <v>971</v>
      </c>
      <c r="B1172" s="227">
        <v>492</v>
      </c>
      <c r="C1172" s="228" t="s">
        <v>455</v>
      </c>
      <c r="D1172" s="229">
        <v>2</v>
      </c>
    </row>
    <row r="1173" spans="1:4" x14ac:dyDescent="0.2">
      <c r="A1173" s="226">
        <v>971</v>
      </c>
      <c r="B1173" s="227">
        <v>493</v>
      </c>
      <c r="C1173" s="228" t="s">
        <v>455</v>
      </c>
      <c r="D1173" s="229">
        <v>1</v>
      </c>
    </row>
    <row r="1174" spans="1:4" x14ac:dyDescent="0.2">
      <c r="A1174" s="226">
        <v>971</v>
      </c>
      <c r="B1174" s="227">
        <v>494</v>
      </c>
      <c r="C1174" s="228" t="s">
        <v>455</v>
      </c>
      <c r="D1174" s="229">
        <v>1</v>
      </c>
    </row>
    <row r="1175" spans="1:4" x14ac:dyDescent="0.2">
      <c r="A1175" s="226">
        <v>972</v>
      </c>
      <c r="B1175" s="227">
        <v>502</v>
      </c>
      <c r="C1175" s="228" t="s">
        <v>489</v>
      </c>
      <c r="D1175" s="229">
        <v>1</v>
      </c>
    </row>
    <row r="1176" spans="1:4" x14ac:dyDescent="0.2">
      <c r="A1176" s="226">
        <v>972</v>
      </c>
      <c r="B1176" s="227">
        <v>503</v>
      </c>
      <c r="C1176" s="228" t="s">
        <v>489</v>
      </c>
      <c r="D1176" s="229" t="s">
        <v>488</v>
      </c>
    </row>
    <row r="1177" spans="1:4" x14ac:dyDescent="0.2">
      <c r="A1177" s="226">
        <v>973</v>
      </c>
      <c r="B1177" s="227">
        <v>453</v>
      </c>
      <c r="C1177" s="228" t="s">
        <v>311</v>
      </c>
      <c r="D1177" s="229">
        <v>1</v>
      </c>
    </row>
    <row r="1178" spans="1:4" x14ac:dyDescent="0.2">
      <c r="A1178" s="226">
        <v>973</v>
      </c>
      <c r="B1178" s="227">
        <v>454</v>
      </c>
      <c r="C1178" s="228" t="s">
        <v>311</v>
      </c>
      <c r="D1178" s="229">
        <v>2</v>
      </c>
    </row>
    <row r="1179" spans="1:4" x14ac:dyDescent="0.2">
      <c r="A1179" s="226">
        <v>974</v>
      </c>
      <c r="B1179" s="227">
        <v>455</v>
      </c>
      <c r="C1179" s="228" t="s">
        <v>337</v>
      </c>
      <c r="D1179" s="229">
        <v>2</v>
      </c>
    </row>
    <row r="1180" spans="1:4" x14ac:dyDescent="0.2">
      <c r="A1180" s="226">
        <v>975</v>
      </c>
      <c r="B1180" s="227">
        <v>504</v>
      </c>
      <c r="C1180" s="228" t="s">
        <v>543</v>
      </c>
      <c r="D1180" s="229">
        <v>1</v>
      </c>
    </row>
    <row r="1181" spans="1:4" x14ac:dyDescent="0.2">
      <c r="A1181" s="226">
        <v>975</v>
      </c>
      <c r="B1181" s="227">
        <v>505</v>
      </c>
      <c r="C1181" s="228" t="s">
        <v>543</v>
      </c>
      <c r="D1181" s="229">
        <v>2</v>
      </c>
    </row>
    <row r="1182" spans="1:4" x14ac:dyDescent="0.2">
      <c r="A1182" s="226">
        <v>976</v>
      </c>
      <c r="B1182" s="227">
        <v>506</v>
      </c>
      <c r="C1182" s="228" t="s">
        <v>544</v>
      </c>
      <c r="D1182" s="229">
        <v>1</v>
      </c>
    </row>
    <row r="1183" spans="1:4" x14ac:dyDescent="0.2">
      <c r="A1183" s="226">
        <v>976</v>
      </c>
      <c r="B1183" s="227">
        <v>507</v>
      </c>
      <c r="C1183" s="228" t="s">
        <v>544</v>
      </c>
      <c r="D1183" s="229">
        <v>2</v>
      </c>
    </row>
    <row r="1184" spans="1:4" x14ac:dyDescent="0.2">
      <c r="A1184" s="226">
        <v>978</v>
      </c>
      <c r="B1184" s="227">
        <v>462</v>
      </c>
      <c r="C1184" s="228" t="s">
        <v>295</v>
      </c>
      <c r="D1184" s="229" t="s">
        <v>241</v>
      </c>
    </row>
    <row r="1185" spans="1:4" x14ac:dyDescent="0.2">
      <c r="A1185" s="226">
        <v>979</v>
      </c>
      <c r="B1185" s="227">
        <v>463</v>
      </c>
      <c r="C1185" s="228" t="s">
        <v>334</v>
      </c>
      <c r="D1185" s="229" t="s">
        <v>481</v>
      </c>
    </row>
    <row r="1186" spans="1:4" x14ac:dyDescent="0.2">
      <c r="A1186" s="226">
        <v>980</v>
      </c>
      <c r="B1186" s="227">
        <v>466</v>
      </c>
      <c r="C1186" s="228" t="s">
        <v>456</v>
      </c>
      <c r="D1186" s="229">
        <v>2</v>
      </c>
    </row>
    <row r="1187" spans="1:4" x14ac:dyDescent="0.2">
      <c r="A1187" s="226">
        <v>980</v>
      </c>
      <c r="B1187" s="227">
        <v>467</v>
      </c>
      <c r="C1187" s="228" t="s">
        <v>456</v>
      </c>
      <c r="D1187" s="229">
        <v>1</v>
      </c>
    </row>
    <row r="1188" spans="1:4" x14ac:dyDescent="0.2">
      <c r="A1188" s="226">
        <v>981</v>
      </c>
      <c r="B1188" s="227">
        <v>468</v>
      </c>
      <c r="C1188" s="228" t="s">
        <v>457</v>
      </c>
      <c r="D1188" s="229" t="s">
        <v>241</v>
      </c>
    </row>
    <row r="1189" spans="1:4" x14ac:dyDescent="0.2">
      <c r="A1189" s="226">
        <v>982</v>
      </c>
      <c r="B1189" s="227">
        <v>508</v>
      </c>
      <c r="C1189" s="228" t="s">
        <v>545</v>
      </c>
      <c r="D1189" s="229">
        <v>2</v>
      </c>
    </row>
    <row r="1190" spans="1:4" x14ac:dyDescent="0.2">
      <c r="A1190" s="226">
        <v>982</v>
      </c>
      <c r="B1190" s="227">
        <v>509</v>
      </c>
      <c r="C1190" s="228" t="s">
        <v>545</v>
      </c>
      <c r="D1190" s="229">
        <v>1</v>
      </c>
    </row>
    <row r="1191" spans="1:4" x14ac:dyDescent="0.2">
      <c r="A1191" s="226">
        <v>983</v>
      </c>
      <c r="B1191" s="227">
        <v>510</v>
      </c>
      <c r="C1191" s="228" t="s">
        <v>546</v>
      </c>
      <c r="D1191" s="229">
        <v>2</v>
      </c>
    </row>
    <row r="1192" spans="1:4" x14ac:dyDescent="0.2">
      <c r="A1192" s="226">
        <v>983</v>
      </c>
      <c r="B1192" s="227">
        <v>511</v>
      </c>
      <c r="C1192" s="228" t="s">
        <v>546</v>
      </c>
      <c r="D1192" s="229">
        <v>1</v>
      </c>
    </row>
    <row r="1193" spans="1:4" s="233" customFormat="1" x14ac:dyDescent="0.2">
      <c r="A1193" s="226">
        <v>984</v>
      </c>
      <c r="B1193" s="227">
        <v>512</v>
      </c>
      <c r="C1193" s="228" t="s">
        <v>576</v>
      </c>
      <c r="D1193" s="229">
        <v>1</v>
      </c>
    </row>
    <row r="1194" spans="1:4" s="233" customFormat="1" x14ac:dyDescent="0.2">
      <c r="A1194" s="226">
        <v>984</v>
      </c>
      <c r="B1194" s="227">
        <v>513</v>
      </c>
      <c r="C1194" s="228" t="s">
        <v>576</v>
      </c>
      <c r="D1194" s="229">
        <v>2</v>
      </c>
    </row>
    <row r="1195" spans="1:4" s="233" customFormat="1" x14ac:dyDescent="0.2">
      <c r="A1195" s="226">
        <v>985</v>
      </c>
      <c r="B1195" s="227">
        <v>514</v>
      </c>
      <c r="C1195" s="228" t="s">
        <v>577</v>
      </c>
      <c r="D1195" s="229">
        <v>1</v>
      </c>
    </row>
    <row r="1196" spans="1:4" s="233" customFormat="1" x14ac:dyDescent="0.2">
      <c r="A1196" s="226">
        <v>985</v>
      </c>
      <c r="B1196" s="227">
        <v>515</v>
      </c>
      <c r="C1196" s="228" t="s">
        <v>577</v>
      </c>
      <c r="D1196" s="229">
        <v>2</v>
      </c>
    </row>
    <row r="1197" spans="1:4" x14ac:dyDescent="0.2">
      <c r="A1197" s="226">
        <v>989</v>
      </c>
      <c r="B1197" s="227">
        <v>475</v>
      </c>
      <c r="C1197" s="228" t="s">
        <v>350</v>
      </c>
      <c r="D1197" s="229">
        <v>2</v>
      </c>
    </row>
    <row r="1198" spans="1:4" x14ac:dyDescent="0.2">
      <c r="A1198" s="226">
        <v>989</v>
      </c>
      <c r="B1198" s="227">
        <v>476</v>
      </c>
      <c r="C1198" s="228" t="s">
        <v>350</v>
      </c>
      <c r="D1198" s="229">
        <v>1</v>
      </c>
    </row>
    <row r="1199" spans="1:4" x14ac:dyDescent="0.2">
      <c r="A1199" s="226">
        <v>990</v>
      </c>
      <c r="B1199" s="227">
        <v>477</v>
      </c>
      <c r="C1199" s="228" t="s">
        <v>351</v>
      </c>
      <c r="D1199" s="229" t="s">
        <v>241</v>
      </c>
    </row>
    <row r="1200" spans="1:4" x14ac:dyDescent="0.2">
      <c r="A1200" s="226">
        <v>991</v>
      </c>
      <c r="B1200" s="227">
        <v>478</v>
      </c>
      <c r="C1200" s="228" t="s">
        <v>301</v>
      </c>
      <c r="D1200" s="229" t="s">
        <v>241</v>
      </c>
    </row>
    <row r="1201" spans="1:4" x14ac:dyDescent="0.2">
      <c r="A1201" s="226">
        <v>996</v>
      </c>
      <c r="B1201" s="227">
        <v>485</v>
      </c>
      <c r="C1201" s="228" t="s">
        <v>381</v>
      </c>
      <c r="D1201" s="229">
        <v>2</v>
      </c>
    </row>
    <row r="1202" spans="1:4" x14ac:dyDescent="0.2">
      <c r="A1202" s="226">
        <v>996</v>
      </c>
      <c r="B1202" s="227">
        <v>486</v>
      </c>
      <c r="C1202" s="228" t="s">
        <v>381</v>
      </c>
      <c r="D1202" s="229">
        <v>1</v>
      </c>
    </row>
    <row r="1203" spans="1:4" x14ac:dyDescent="0.2">
      <c r="A1203" s="226">
        <v>996</v>
      </c>
      <c r="B1203" s="227">
        <v>487</v>
      </c>
      <c r="C1203" s="228" t="s">
        <v>381</v>
      </c>
      <c r="D1203" s="229">
        <v>2</v>
      </c>
    </row>
    <row r="1204" spans="1:4" x14ac:dyDescent="0.2">
      <c r="A1204" s="226">
        <v>997</v>
      </c>
      <c r="B1204" s="227">
        <v>490</v>
      </c>
      <c r="C1204" s="228" t="s">
        <v>458</v>
      </c>
      <c r="D1204" s="229" t="s">
        <v>488</v>
      </c>
    </row>
    <row r="1205" spans="1:4" x14ac:dyDescent="0.2">
      <c r="A1205" s="226">
        <v>997</v>
      </c>
      <c r="B1205" s="227">
        <v>491</v>
      </c>
      <c r="C1205" s="228" t="s">
        <v>458</v>
      </c>
      <c r="D1205" s="229">
        <v>1</v>
      </c>
    </row>
  </sheetData>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24"/>
  <sheetViews>
    <sheetView topLeftCell="H1" zoomScaleNormal="100" workbookViewId="0">
      <selection activeCell="D14" sqref="D14"/>
    </sheetView>
  </sheetViews>
  <sheetFormatPr defaultRowHeight="12.75" x14ac:dyDescent="0.2"/>
  <cols>
    <col min="1" max="1" width="2.42578125" style="142" customWidth="1"/>
    <col min="2" max="2" width="33.7109375" style="142" customWidth="1"/>
    <col min="3" max="4" width="14.140625" style="142" customWidth="1"/>
    <col min="5" max="9" width="12.140625" style="142" customWidth="1"/>
    <col min="10" max="10" width="5.5703125" style="142" customWidth="1"/>
    <col min="11" max="11" width="5.28515625" style="142" customWidth="1"/>
    <col min="12" max="12" width="35.28515625" style="142" customWidth="1"/>
    <col min="13" max="20" width="11.7109375" style="142" customWidth="1"/>
    <col min="21" max="16384" width="9.140625" style="142"/>
  </cols>
  <sheetData>
    <row r="1" spans="1:156" x14ac:dyDescent="0.2">
      <c r="B1" s="143" t="s">
        <v>87</v>
      </c>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c r="AQ1" s="144"/>
      <c r="AR1" s="144"/>
      <c r="AS1" s="144"/>
      <c r="AT1" s="144"/>
      <c r="AU1" s="144"/>
      <c r="AV1" s="144"/>
      <c r="AW1" s="144"/>
      <c r="AX1" s="144"/>
      <c r="AY1" s="144"/>
      <c r="AZ1" s="144"/>
      <c r="BA1" s="144"/>
      <c r="BB1" s="144"/>
      <c r="BC1" s="144"/>
      <c r="BD1" s="144"/>
      <c r="BE1" s="144"/>
      <c r="BF1" s="144"/>
      <c r="BG1" s="144"/>
      <c r="BH1" s="144"/>
      <c r="BI1" s="144"/>
      <c r="BJ1" s="144"/>
      <c r="BK1" s="144"/>
      <c r="BL1" s="144"/>
      <c r="BM1" s="144"/>
      <c r="BN1" s="144"/>
      <c r="BO1" s="144"/>
      <c r="BP1" s="144"/>
      <c r="BQ1" s="144"/>
      <c r="BR1" s="144"/>
      <c r="BS1" s="144"/>
      <c r="BT1" s="144"/>
      <c r="BU1" s="144"/>
      <c r="BV1" s="144"/>
      <c r="BW1" s="144"/>
      <c r="BX1" s="144"/>
      <c r="BY1" s="144"/>
      <c r="BZ1" s="144"/>
      <c r="CA1" s="144"/>
      <c r="CB1" s="144"/>
      <c r="CC1" s="144"/>
      <c r="CD1" s="144"/>
      <c r="CE1" s="144"/>
      <c r="CF1" s="144"/>
      <c r="CG1" s="144"/>
      <c r="CH1" s="144"/>
      <c r="CI1" s="144"/>
      <c r="CJ1" s="144"/>
      <c r="CK1" s="144"/>
      <c r="CL1" s="144"/>
      <c r="CM1" s="144"/>
      <c r="CN1" s="144"/>
      <c r="CO1" s="144"/>
      <c r="CP1" s="144"/>
      <c r="CQ1" s="144"/>
      <c r="CR1" s="144"/>
      <c r="CS1" s="144"/>
      <c r="CT1" s="144"/>
      <c r="CU1" s="144"/>
      <c r="CV1" s="144"/>
      <c r="CW1" s="144"/>
      <c r="CX1" s="144"/>
      <c r="CY1" s="144"/>
      <c r="CZ1" s="144"/>
      <c r="DA1" s="144"/>
      <c r="DB1" s="144"/>
      <c r="DC1" s="144"/>
      <c r="DD1" s="144"/>
      <c r="DE1" s="144"/>
      <c r="DF1" s="144"/>
      <c r="DG1" s="144"/>
      <c r="DH1" s="144"/>
      <c r="DI1" s="144"/>
      <c r="DJ1" s="144"/>
      <c r="DK1" s="144"/>
      <c r="DL1" s="144"/>
      <c r="DM1" s="144"/>
      <c r="DN1" s="144"/>
      <c r="DO1" s="144"/>
      <c r="DP1" s="144"/>
      <c r="DQ1" s="144"/>
      <c r="DR1" s="144"/>
      <c r="DS1" s="144"/>
      <c r="DT1" s="144"/>
      <c r="DU1" s="144"/>
      <c r="DV1" s="144"/>
      <c r="DW1" s="144"/>
      <c r="DX1" s="144"/>
      <c r="DY1" s="144"/>
      <c r="DZ1" s="144"/>
      <c r="EA1" s="144"/>
      <c r="EB1" s="144"/>
      <c r="EC1" s="144"/>
      <c r="ED1" s="144"/>
      <c r="EE1" s="144"/>
      <c r="EF1" s="144"/>
      <c r="EG1" s="144"/>
      <c r="EH1" s="144"/>
      <c r="EI1" s="144"/>
      <c r="EJ1" s="144"/>
      <c r="EK1" s="144"/>
      <c r="EL1" s="144"/>
      <c r="EM1" s="144"/>
      <c r="EN1" s="144"/>
      <c r="EO1" s="144"/>
      <c r="EP1" s="144"/>
      <c r="EQ1" s="144"/>
      <c r="ER1" s="144"/>
      <c r="ES1" s="144"/>
      <c r="ET1" s="144"/>
      <c r="EU1" s="144"/>
      <c r="EV1" s="144"/>
      <c r="EW1" s="144"/>
      <c r="EX1" s="144"/>
      <c r="EY1" s="144"/>
      <c r="EZ1" s="144"/>
    </row>
    <row r="2" spans="1:156" s="145" customFormat="1" ht="21.75" customHeight="1" x14ac:dyDescent="0.2">
      <c r="B2" s="322" t="str">
        <f>Overview!B4&amp; " - Effective from "&amp;Overview!D4&amp;" - "&amp;Overview!E4</f>
        <v>Western Power Distribution (West Midlands) plc - Effective from 1/4/2016 - 31/3/2017</v>
      </c>
      <c r="C2" s="323"/>
      <c r="D2" s="323"/>
      <c r="E2" s="323"/>
      <c r="F2" s="323"/>
      <c r="G2" s="323"/>
      <c r="H2" s="323"/>
      <c r="I2" s="323"/>
      <c r="J2" s="323"/>
      <c r="K2" s="323"/>
      <c r="L2" s="323"/>
      <c r="M2" s="323"/>
      <c r="N2" s="323"/>
      <c r="O2" s="323"/>
      <c r="P2" s="323"/>
      <c r="Q2" s="323"/>
      <c r="R2" s="323"/>
      <c r="S2" s="323"/>
      <c r="T2" s="324"/>
      <c r="U2" s="144"/>
      <c r="V2" s="144"/>
      <c r="W2" s="144"/>
      <c r="X2" s="144"/>
      <c r="Y2" s="144"/>
      <c r="Z2" s="144"/>
      <c r="AA2" s="144"/>
      <c r="AB2" s="144"/>
      <c r="AC2" s="144"/>
      <c r="AD2" s="144"/>
      <c r="AE2" s="144"/>
      <c r="AF2" s="144"/>
      <c r="AG2" s="144"/>
      <c r="AH2" s="144"/>
      <c r="AI2" s="144"/>
      <c r="AJ2" s="144"/>
      <c r="AK2" s="144"/>
      <c r="AL2" s="144"/>
      <c r="AM2" s="144"/>
      <c r="AN2" s="144"/>
      <c r="AO2" s="144"/>
      <c r="AP2" s="144"/>
      <c r="AQ2" s="144"/>
      <c r="AR2" s="144"/>
      <c r="AS2" s="144"/>
      <c r="AT2" s="144"/>
      <c r="AU2" s="144"/>
      <c r="AV2" s="144"/>
      <c r="AW2" s="144"/>
      <c r="AX2" s="144"/>
      <c r="AY2" s="144"/>
      <c r="AZ2" s="144"/>
      <c r="BA2" s="144"/>
      <c r="BB2" s="144"/>
      <c r="BC2" s="144"/>
      <c r="BD2" s="144"/>
      <c r="BE2" s="144"/>
      <c r="BF2" s="144"/>
      <c r="BG2" s="144"/>
      <c r="BH2" s="144"/>
      <c r="BI2" s="144"/>
      <c r="BJ2" s="144"/>
      <c r="BK2" s="144"/>
      <c r="BL2" s="144"/>
      <c r="BM2" s="144"/>
      <c r="BN2" s="144"/>
      <c r="BO2" s="144"/>
      <c r="BP2" s="144"/>
      <c r="BQ2" s="144"/>
      <c r="BR2" s="144"/>
      <c r="BS2" s="144"/>
      <c r="BT2" s="144"/>
      <c r="BU2" s="144"/>
      <c r="BV2" s="144"/>
      <c r="BW2" s="144"/>
      <c r="BX2" s="144"/>
      <c r="BY2" s="144"/>
      <c r="BZ2" s="144"/>
      <c r="CA2" s="144"/>
      <c r="CB2" s="144"/>
      <c r="CC2" s="144"/>
      <c r="CD2" s="144"/>
      <c r="CE2" s="144"/>
      <c r="CF2" s="144"/>
      <c r="CG2" s="144"/>
      <c r="CH2" s="144"/>
      <c r="CI2" s="144"/>
      <c r="CJ2" s="144"/>
      <c r="CK2" s="144"/>
      <c r="CL2" s="144"/>
      <c r="CM2" s="144"/>
      <c r="CN2" s="144"/>
      <c r="CO2" s="144"/>
      <c r="CP2" s="144"/>
      <c r="CQ2" s="144"/>
      <c r="CR2" s="144"/>
      <c r="CS2" s="144"/>
      <c r="CT2" s="144"/>
      <c r="CU2" s="144"/>
      <c r="CV2" s="144"/>
      <c r="CW2" s="144"/>
      <c r="CX2" s="144"/>
      <c r="CY2" s="144"/>
      <c r="CZ2" s="144"/>
      <c r="DA2" s="144"/>
      <c r="DB2" s="144"/>
      <c r="DC2" s="144"/>
      <c r="DD2" s="144"/>
      <c r="DE2" s="144"/>
      <c r="DF2" s="144"/>
      <c r="DG2" s="144"/>
      <c r="DH2" s="144"/>
      <c r="DI2" s="144"/>
      <c r="DJ2" s="144"/>
      <c r="DK2" s="144"/>
      <c r="DL2" s="144"/>
      <c r="DM2" s="144"/>
      <c r="DN2" s="144"/>
      <c r="DO2" s="144"/>
      <c r="DP2" s="144"/>
      <c r="DQ2" s="144"/>
      <c r="DR2" s="144"/>
      <c r="DS2" s="144"/>
      <c r="DT2" s="144"/>
      <c r="DU2" s="144"/>
      <c r="DV2" s="144"/>
      <c r="DW2" s="144"/>
      <c r="DX2" s="144"/>
      <c r="DY2" s="144"/>
      <c r="DZ2" s="144"/>
      <c r="EA2" s="144"/>
      <c r="EB2" s="144"/>
      <c r="EC2" s="144"/>
      <c r="ED2" s="144"/>
      <c r="EE2" s="144"/>
      <c r="EF2" s="144"/>
      <c r="EG2" s="144"/>
      <c r="EH2" s="144"/>
      <c r="EI2" s="144"/>
      <c r="EJ2" s="144"/>
      <c r="EK2" s="144"/>
      <c r="EL2" s="144"/>
      <c r="EM2" s="144"/>
      <c r="EN2" s="144"/>
      <c r="EO2" s="144"/>
      <c r="EP2" s="144"/>
      <c r="EQ2" s="144"/>
      <c r="ER2" s="144"/>
      <c r="ES2" s="144"/>
      <c r="ET2" s="144"/>
      <c r="EU2" s="144"/>
      <c r="EV2" s="144"/>
      <c r="EW2" s="144"/>
      <c r="EX2" s="144"/>
      <c r="EY2" s="144"/>
      <c r="EZ2" s="144"/>
    </row>
    <row r="3" spans="1:156" s="147" customFormat="1" ht="9" customHeight="1" x14ac:dyDescent="0.2">
      <c r="A3" s="146"/>
      <c r="B3" s="146"/>
      <c r="C3" s="146"/>
      <c r="D3" s="146"/>
      <c r="E3" s="146"/>
      <c r="F3" s="146"/>
      <c r="G3" s="146"/>
      <c r="H3" s="146"/>
      <c r="I3" s="146"/>
      <c r="J3" s="146"/>
      <c r="K3" s="146"/>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row>
    <row r="4" spans="1:156" ht="26.25" customHeight="1" x14ac:dyDescent="0.2">
      <c r="B4" s="325" t="s">
        <v>578</v>
      </c>
      <c r="C4" s="326"/>
      <c r="D4" s="326"/>
      <c r="E4" s="326"/>
      <c r="F4" s="326"/>
      <c r="G4" s="326"/>
      <c r="H4" s="326"/>
      <c r="I4" s="327"/>
      <c r="L4" s="325" t="s">
        <v>579</v>
      </c>
      <c r="M4" s="326"/>
      <c r="N4" s="326"/>
      <c r="O4" s="326"/>
      <c r="P4" s="326"/>
      <c r="Q4" s="326"/>
      <c r="R4" s="326"/>
      <c r="S4" s="326"/>
      <c r="T4" s="327"/>
    </row>
    <row r="5" spans="1:156" ht="18" customHeight="1" x14ac:dyDescent="0.2">
      <c r="B5" s="318" t="s">
        <v>580</v>
      </c>
      <c r="C5" s="318"/>
      <c r="D5" s="318"/>
      <c r="E5" s="318"/>
      <c r="F5" s="318"/>
      <c r="G5" s="318"/>
      <c r="H5" s="318"/>
      <c r="I5" s="318"/>
      <c r="L5" s="318" t="s">
        <v>581</v>
      </c>
      <c r="M5" s="318"/>
      <c r="N5" s="318"/>
      <c r="O5" s="318"/>
      <c r="P5" s="318"/>
      <c r="Q5" s="318"/>
      <c r="R5" s="318"/>
      <c r="S5" s="318"/>
      <c r="T5" s="318"/>
    </row>
    <row r="6" spans="1:156" s="148" customFormat="1" ht="27.75" customHeight="1" x14ac:dyDescent="0.2">
      <c r="B6" s="328" t="s">
        <v>582</v>
      </c>
      <c r="C6" s="328"/>
      <c r="D6" s="328"/>
      <c r="E6" s="328"/>
      <c r="F6" s="328"/>
      <c r="G6" s="328"/>
      <c r="H6" s="328"/>
      <c r="I6" s="328"/>
      <c r="L6" s="328" t="s">
        <v>583</v>
      </c>
      <c r="M6" s="328"/>
      <c r="N6" s="328"/>
      <c r="O6" s="328"/>
      <c r="P6" s="328"/>
      <c r="Q6" s="328"/>
      <c r="R6" s="328"/>
      <c r="S6" s="328"/>
      <c r="T6" s="328"/>
    </row>
    <row r="7" spans="1:156" ht="18" customHeight="1" x14ac:dyDescent="0.2">
      <c r="B7" s="318" t="s">
        <v>584</v>
      </c>
      <c r="C7" s="318"/>
      <c r="D7" s="318"/>
      <c r="E7" s="318"/>
      <c r="F7" s="318"/>
      <c r="G7" s="318"/>
      <c r="H7" s="318"/>
      <c r="I7" s="318"/>
      <c r="L7" s="318" t="s">
        <v>585</v>
      </c>
      <c r="M7" s="318"/>
      <c r="N7" s="318"/>
      <c r="O7" s="318"/>
      <c r="P7" s="318"/>
      <c r="Q7" s="318"/>
      <c r="R7" s="318"/>
      <c r="S7" s="318"/>
      <c r="T7" s="318"/>
    </row>
    <row r="8" spans="1:156" ht="8.25" customHeight="1" x14ac:dyDescent="0.2"/>
    <row r="9" spans="1:156" ht="63.75" x14ac:dyDescent="0.2">
      <c r="B9" s="230" t="s">
        <v>771</v>
      </c>
      <c r="C9" s="231" t="s">
        <v>671</v>
      </c>
      <c r="D9" s="231" t="s">
        <v>672</v>
      </c>
      <c r="E9" s="231" t="s">
        <v>673</v>
      </c>
      <c r="F9" s="231" t="s">
        <v>94</v>
      </c>
      <c r="G9" s="231" t="s">
        <v>95</v>
      </c>
      <c r="H9" s="236" t="s">
        <v>474</v>
      </c>
      <c r="I9" s="231" t="s">
        <v>856</v>
      </c>
      <c r="L9" s="235" t="s">
        <v>772</v>
      </c>
      <c r="M9" s="236" t="s">
        <v>674</v>
      </c>
      <c r="N9" s="236" t="s">
        <v>528</v>
      </c>
      <c r="O9" s="236" t="s">
        <v>675</v>
      </c>
      <c r="P9" s="236" t="s">
        <v>857</v>
      </c>
      <c r="Q9" s="237" t="s">
        <v>676</v>
      </c>
      <c r="R9" s="237" t="s">
        <v>529</v>
      </c>
      <c r="S9" s="237" t="s">
        <v>677</v>
      </c>
      <c r="T9" s="237" t="s">
        <v>858</v>
      </c>
    </row>
    <row r="10" spans="1:156" ht="30" customHeight="1" x14ac:dyDescent="0.2">
      <c r="B10" s="151"/>
      <c r="C10" s="152" t="str">
        <f>IFERROR(VLOOKUP($B$10,'Annex 1 LV and HV charges'!$A:$K,4,FALSE),"")</f>
        <v/>
      </c>
      <c r="D10" s="153" t="str">
        <f>IFERROR(VLOOKUP($B$10,'Annex 1 LV and HV charges'!$A:$K,5,FALSE),"")</f>
        <v/>
      </c>
      <c r="E10" s="153" t="str">
        <f>IFERROR(VLOOKUP($B$10,'Annex 1 LV and HV charges'!$A:$K,6,FALSE),"")</f>
        <v/>
      </c>
      <c r="F10" s="154" t="str">
        <f>IFERROR(VLOOKUP($B$10,'Annex 1 LV and HV charges'!$A:$K,7,FALSE),"")</f>
        <v/>
      </c>
      <c r="G10" s="154" t="str">
        <f>IFERROR(VLOOKUP($B$10,'Annex 1 LV and HV charges'!$A:$K,8,FALSE),"")</f>
        <v/>
      </c>
      <c r="H10" s="154" t="str">
        <f>IFERROR(VLOOKUP($B$10,'Annex 1 LV and HV charges'!$A:$K,9,FALSE),"")</f>
        <v/>
      </c>
      <c r="I10" s="154" t="str">
        <f>IFERROR(VLOOKUP($B$10,'Annex 1 LV and HV charges'!$A:$K,10,FALSE),"")</f>
        <v/>
      </c>
      <c r="L10" s="151"/>
      <c r="M10" s="154" t="str">
        <f>IFERROR(VLOOKUP($L$10,'Annex 2 EHV charges'!$G:$O,2,FALSE),"")</f>
        <v/>
      </c>
      <c r="N10" s="154" t="str">
        <f>IFERROR(VLOOKUP($L$10,'Annex 2 EHV charges'!$G:$O,3,FALSE),"")</f>
        <v/>
      </c>
      <c r="O10" s="154" t="str">
        <f>IFERROR(VLOOKUP($L$10,'Annex 2 EHV charges'!$G:$O,4,FALSE),"")</f>
        <v/>
      </c>
      <c r="P10" s="154" t="str">
        <f>IFERROR(VLOOKUP($L$10,'Annex 2 EHV charges'!$G:$O,5,FALSE),"")</f>
        <v/>
      </c>
      <c r="Q10" s="155" t="str">
        <f>IFERROR(VLOOKUP($L$10,'Annex 2 EHV charges'!$G:$O,6,FALSE),"")</f>
        <v/>
      </c>
      <c r="R10" s="155" t="str">
        <f>IFERROR(VLOOKUP($L$10,'Annex 2 EHV charges'!$G:$O,7,FALSE),"")</f>
        <v/>
      </c>
      <c r="S10" s="155" t="str">
        <f>IFERROR(VLOOKUP($L$10,'Annex 2 EHV charges'!$G:$O,8,FALSE),"")</f>
        <v/>
      </c>
      <c r="T10" s="155" t="str">
        <f>IFERROR(VLOOKUP($L$10,'Annex 2 EHV charges'!$G:$O,9,FALSE),"")</f>
        <v/>
      </c>
    </row>
    <row r="11" spans="1:156" ht="7.5" customHeight="1" x14ac:dyDescent="0.2"/>
    <row r="12" spans="1:156" ht="88.5" customHeight="1" x14ac:dyDescent="0.2">
      <c r="B12" s="232" t="s">
        <v>586</v>
      </c>
      <c r="C12" s="231" t="s">
        <v>587</v>
      </c>
      <c r="D12" s="231" t="s">
        <v>588</v>
      </c>
      <c r="E12" s="231" t="s">
        <v>589</v>
      </c>
      <c r="F12" s="231" t="s">
        <v>590</v>
      </c>
      <c r="G12" s="231" t="s">
        <v>591</v>
      </c>
      <c r="H12" s="231" t="s">
        <v>592</v>
      </c>
      <c r="I12" s="231" t="s">
        <v>593</v>
      </c>
      <c r="L12" s="238" t="s">
        <v>586</v>
      </c>
      <c r="M12" s="236" t="s">
        <v>594</v>
      </c>
      <c r="N12" s="236" t="s">
        <v>590</v>
      </c>
      <c r="O12" s="236" t="s">
        <v>595</v>
      </c>
      <c r="P12" s="236" t="s">
        <v>593</v>
      </c>
      <c r="Q12" s="237" t="s">
        <v>596</v>
      </c>
      <c r="R12" s="237" t="s">
        <v>590</v>
      </c>
      <c r="S12" s="237" t="s">
        <v>597</v>
      </c>
      <c r="T12" s="237" t="s">
        <v>593</v>
      </c>
    </row>
    <row r="13" spans="1:156" ht="30" customHeight="1" x14ac:dyDescent="0.2">
      <c r="B13" s="156" t="s">
        <v>598</v>
      </c>
      <c r="C13" s="157"/>
      <c r="D13" s="157"/>
      <c r="E13" s="157"/>
      <c r="F13" s="157"/>
      <c r="G13" s="157"/>
      <c r="H13" s="157"/>
      <c r="I13" s="157"/>
      <c r="L13" s="156" t="s">
        <v>598</v>
      </c>
      <c r="M13" s="158"/>
      <c r="N13" s="158"/>
      <c r="O13" s="158"/>
      <c r="P13" s="158"/>
      <c r="Q13" s="159"/>
      <c r="R13" s="159"/>
      <c r="S13" s="159"/>
      <c r="T13" s="159"/>
    </row>
    <row r="14" spans="1:156" ht="30" customHeight="1" x14ac:dyDescent="0.2">
      <c r="B14" s="160" t="s">
        <v>599</v>
      </c>
      <c r="C14" s="234"/>
      <c r="D14" s="234"/>
      <c r="E14" s="234"/>
      <c r="F14" s="234"/>
      <c r="G14" s="234"/>
      <c r="H14" s="234"/>
      <c r="I14" s="234"/>
      <c r="L14" s="160" t="s">
        <v>599</v>
      </c>
      <c r="M14" s="161">
        <f>M13</f>
        <v>0</v>
      </c>
      <c r="N14" s="161">
        <f t="shared" ref="N14:T14" si="0">N13</f>
        <v>0</v>
      </c>
      <c r="O14" s="161">
        <f t="shared" si="0"/>
        <v>0</v>
      </c>
      <c r="P14" s="161">
        <f t="shared" si="0"/>
        <v>0</v>
      </c>
      <c r="Q14" s="162">
        <f t="shared" si="0"/>
        <v>0</v>
      </c>
      <c r="R14" s="162">
        <f t="shared" si="0"/>
        <v>0</v>
      </c>
      <c r="S14" s="162">
        <f t="shared" si="0"/>
        <v>0</v>
      </c>
      <c r="T14" s="162">
        <f t="shared" si="0"/>
        <v>0</v>
      </c>
    </row>
    <row r="15" spans="1:156" ht="7.5" customHeight="1" x14ac:dyDescent="0.2"/>
    <row r="16" spans="1:156" ht="63.75" customHeight="1" x14ac:dyDescent="0.2">
      <c r="B16" s="232" t="s">
        <v>600</v>
      </c>
      <c r="C16" s="231" t="s">
        <v>601</v>
      </c>
      <c r="D16" s="231" t="s">
        <v>602</v>
      </c>
      <c r="E16" s="231" t="s">
        <v>603</v>
      </c>
      <c r="F16" s="231" t="s">
        <v>604</v>
      </c>
      <c r="G16" s="231" t="s">
        <v>605</v>
      </c>
      <c r="H16" s="236" t="s">
        <v>606</v>
      </c>
      <c r="I16" s="231" t="s">
        <v>861</v>
      </c>
      <c r="L16" s="238" t="s">
        <v>600</v>
      </c>
      <c r="M16" s="236" t="s">
        <v>607</v>
      </c>
      <c r="N16" s="236" t="s">
        <v>608</v>
      </c>
      <c r="O16" s="236" t="s">
        <v>609</v>
      </c>
      <c r="P16" s="236" t="s">
        <v>859</v>
      </c>
      <c r="Q16" s="237" t="s">
        <v>610</v>
      </c>
      <c r="R16" s="237" t="s">
        <v>611</v>
      </c>
      <c r="S16" s="237" t="s">
        <v>612</v>
      </c>
      <c r="T16" s="237" t="s">
        <v>860</v>
      </c>
    </row>
    <row r="17" spans="2:20" ht="30" customHeight="1" x14ac:dyDescent="0.2">
      <c r="B17" s="156" t="s">
        <v>613</v>
      </c>
      <c r="C17" s="163" t="str">
        <f>IFERROR(C10*C13/100,"")</f>
        <v/>
      </c>
      <c r="D17" s="163" t="str">
        <f t="shared" ref="D17:H17" si="1">IFERROR(D10*D13/100,"")</f>
        <v/>
      </c>
      <c r="E17" s="163" t="str">
        <f t="shared" si="1"/>
        <v/>
      </c>
      <c r="F17" s="163" t="str">
        <f t="shared" si="1"/>
        <v/>
      </c>
      <c r="G17" s="163" t="str">
        <f>IFERROR(G10*G13*F13/100,"")</f>
        <v/>
      </c>
      <c r="H17" s="163" t="str">
        <f t="shared" si="1"/>
        <v/>
      </c>
      <c r="I17" s="163" t="str">
        <f>IFERROR(I10*I13*F13/100,"")</f>
        <v/>
      </c>
      <c r="L17" s="164" t="s">
        <v>613</v>
      </c>
      <c r="M17" s="163" t="str">
        <f>IFERROR(M10*M13/100,"")</f>
        <v/>
      </c>
      <c r="N17" s="163" t="str">
        <f>IFERROR(N10*N13/100,"")</f>
        <v/>
      </c>
      <c r="O17" s="163" t="str">
        <f>IFERROR(O10*O13*N13/100,"")</f>
        <v/>
      </c>
      <c r="P17" s="163" t="str">
        <f>IFERROR(P10*P13*N13/100,"")</f>
        <v/>
      </c>
      <c r="Q17" s="165" t="str">
        <f>IFERROR(Q10*Q13/100,"")</f>
        <v/>
      </c>
      <c r="R17" s="165" t="str">
        <f>IFERROR(R10*R13/100,"")</f>
        <v/>
      </c>
      <c r="S17" s="165" t="str">
        <f>IFERROR(S10*S13*R13/100,"")</f>
        <v/>
      </c>
      <c r="T17" s="165" t="str">
        <f>IFERROR(T10*T13*R13/100,"")</f>
        <v/>
      </c>
    </row>
    <row r="18" spans="2:20" ht="30" customHeight="1" x14ac:dyDescent="0.2">
      <c r="B18" s="160" t="s">
        <v>614</v>
      </c>
      <c r="C18" s="166" t="str">
        <f>IFERROR(C10*C14/100,"")</f>
        <v/>
      </c>
      <c r="D18" s="166" t="str">
        <f t="shared" ref="D18:H18" si="2">IFERROR(D10*D14/100,"")</f>
        <v/>
      </c>
      <c r="E18" s="166" t="str">
        <f t="shared" si="2"/>
        <v/>
      </c>
      <c r="F18" s="166" t="str">
        <f t="shared" si="2"/>
        <v/>
      </c>
      <c r="G18" s="166" t="str">
        <f>IFERROR(G10*G14*F14/100,"")</f>
        <v/>
      </c>
      <c r="H18" s="166" t="str">
        <f t="shared" si="2"/>
        <v/>
      </c>
      <c r="I18" s="166" t="str">
        <f>IFERROR(I10*I14*F14/100,"")</f>
        <v/>
      </c>
      <c r="L18" s="167" t="s">
        <v>614</v>
      </c>
      <c r="M18" s="166" t="str">
        <f>IFERROR(M10*M14/100,"")</f>
        <v/>
      </c>
      <c r="N18" s="166" t="str">
        <f t="shared" ref="N18" si="3">IFERROR(N10*N14/100,"")</f>
        <v/>
      </c>
      <c r="O18" s="166" t="str">
        <f>IFERROR(O10*O14*N14/100,"")</f>
        <v/>
      </c>
      <c r="P18" s="166" t="str">
        <f>IFERROR(P10*P14*N14/100,"")</f>
        <v/>
      </c>
      <c r="Q18" s="168" t="str">
        <f>IFERROR(Q10*Q14/100,"")</f>
        <v/>
      </c>
      <c r="R18" s="168" t="str">
        <f t="shared" ref="R18" si="4">IFERROR(R10*R14/100,"")</f>
        <v/>
      </c>
      <c r="S18" s="168" t="str">
        <f>IFERROR(S10*S14*R14/100,"")</f>
        <v/>
      </c>
      <c r="T18" s="168" t="str">
        <f>IFERROR(T10*T14*R14/100,"")</f>
        <v/>
      </c>
    </row>
    <row r="19" spans="2:20" ht="7.5" customHeight="1" x14ac:dyDescent="0.2"/>
    <row r="20" spans="2:20" ht="39.75" customHeight="1" x14ac:dyDescent="0.2">
      <c r="C20" s="169" t="s">
        <v>615</v>
      </c>
      <c r="M20" s="149" t="s">
        <v>616</v>
      </c>
      <c r="N20" s="150" t="s">
        <v>617</v>
      </c>
    </row>
    <row r="21" spans="2:20" ht="30" customHeight="1" x14ac:dyDescent="0.2">
      <c r="B21" s="156" t="s">
        <v>613</v>
      </c>
      <c r="C21" s="163">
        <f>SUM(C17:I17)</f>
        <v>0</v>
      </c>
      <c r="L21" s="156" t="s">
        <v>613</v>
      </c>
      <c r="M21" s="163">
        <f>SUM(M17:P17)</f>
        <v>0</v>
      </c>
      <c r="N21" s="165">
        <f>SUM(Q17:T17)</f>
        <v>0</v>
      </c>
    </row>
    <row r="22" spans="2:20" ht="30" customHeight="1" x14ac:dyDescent="0.2">
      <c r="B22" s="160" t="s">
        <v>614</v>
      </c>
      <c r="C22" s="166">
        <f>SUM(C18:I18)</f>
        <v>0</v>
      </c>
      <c r="L22" s="160" t="s">
        <v>614</v>
      </c>
      <c r="M22" s="166">
        <f>SUM(M18:P18)</f>
        <v>0</v>
      </c>
      <c r="N22" s="168">
        <f>SUM(Q18:T18)</f>
        <v>0</v>
      </c>
    </row>
    <row r="24" spans="2:20" ht="30.75" customHeight="1" x14ac:dyDescent="0.2">
      <c r="B24" s="319" t="s">
        <v>618</v>
      </c>
      <c r="C24" s="320"/>
      <c r="D24" s="321"/>
      <c r="L24" s="319" t="s">
        <v>619</v>
      </c>
      <c r="M24" s="320"/>
      <c r="N24" s="321"/>
    </row>
  </sheetData>
  <dataConsolidate/>
  <mergeCells count="11">
    <mergeCell ref="B7:I7"/>
    <mergeCell ref="L7:T7"/>
    <mergeCell ref="B24:D24"/>
    <mergeCell ref="L24:N24"/>
    <mergeCell ref="B2:T2"/>
    <mergeCell ref="B4:I4"/>
    <mergeCell ref="L4:T4"/>
    <mergeCell ref="B5:I5"/>
    <mergeCell ref="L5:T5"/>
    <mergeCell ref="B6:I6"/>
    <mergeCell ref="L6:T6"/>
  </mergeCells>
  <conditionalFormatting sqref="C12:I12">
    <cfRule type="expression" dxfId="8" priority="9">
      <formula>OR(C10="",C10=0)</formula>
    </cfRule>
  </conditionalFormatting>
  <conditionalFormatting sqref="C16:I16">
    <cfRule type="expression" dxfId="7" priority="8">
      <formula>OR(C10="",C10=0)</formula>
    </cfRule>
  </conditionalFormatting>
  <conditionalFormatting sqref="C9:I9">
    <cfRule type="expression" dxfId="6" priority="7">
      <formula>OR(C10="",C10=0)</formula>
    </cfRule>
  </conditionalFormatting>
  <conditionalFormatting sqref="M9:P9">
    <cfRule type="expression" dxfId="5" priority="6">
      <formula>OR(M10="",M10=0)</formula>
    </cfRule>
  </conditionalFormatting>
  <conditionalFormatting sqref="M16:P16">
    <cfRule type="expression" dxfId="4" priority="5">
      <formula>OR(M10="",M10=0)</formula>
    </cfRule>
  </conditionalFormatting>
  <conditionalFormatting sqref="M12:P12">
    <cfRule type="expression" dxfId="3" priority="4">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 right="0.7" top="0.75" bottom="0.75" header="0.3" footer="0.3"/>
  <pageSetup paperSize="9" orientation="portrait" r:id="rId1"/>
  <ignoredErrors>
    <ignoredError sqref="G17:G18" 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charges'!$A$14:$A$39</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39"/>
  <sheetViews>
    <sheetView view="pageBreakPreview" topLeftCell="A13" zoomScaleNormal="70" zoomScaleSheetLayoutView="100" workbookViewId="0">
      <selection activeCell="G14" sqref="G14"/>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4" ht="27.75" customHeight="1" x14ac:dyDescent="0.2">
      <c r="A1" s="16" t="s">
        <v>87</v>
      </c>
      <c r="B1" s="3" t="s">
        <v>863</v>
      </c>
    </row>
    <row r="2" spans="1:14" ht="27" customHeight="1" x14ac:dyDescent="0.2">
      <c r="A2" s="254" t="str">
        <f>Overview!B4&amp; " - Effective between "&amp;Overview!D4&amp;" and "&amp;Overview!E4&amp;" - "&amp;Overview!F4&amp;" LV and HV charges"</f>
        <v>Western Power Distribution (West Midlands) plc - Effective between 1/4/2016 and 31/3/2017 - Final LV and HV charges</v>
      </c>
      <c r="B2" s="254"/>
      <c r="C2" s="254"/>
      <c r="D2" s="254"/>
      <c r="E2" s="254"/>
      <c r="F2" s="254"/>
      <c r="G2" s="254"/>
      <c r="H2" s="254"/>
      <c r="I2" s="254"/>
      <c r="J2" s="254"/>
      <c r="K2" s="254"/>
    </row>
    <row r="3" spans="1:14" s="108" customFormat="1" ht="15" customHeight="1" x14ac:dyDescent="0.2">
      <c r="A3" s="106"/>
      <c r="B3" s="106"/>
      <c r="C3" s="106"/>
      <c r="D3" s="106"/>
      <c r="E3" s="106"/>
      <c r="F3" s="106"/>
      <c r="G3" s="106"/>
      <c r="H3" s="106"/>
      <c r="I3" s="106"/>
      <c r="J3" s="106"/>
      <c r="K3" s="106"/>
      <c r="L3" s="107"/>
      <c r="M3" s="107"/>
    </row>
    <row r="4" spans="1:14" ht="18" x14ac:dyDescent="0.2">
      <c r="A4" s="254" t="s">
        <v>537</v>
      </c>
      <c r="B4" s="254"/>
      <c r="C4" s="254"/>
      <c r="D4" s="254"/>
      <c r="E4" s="254"/>
      <c r="F4" s="106"/>
      <c r="G4" s="254" t="s">
        <v>536</v>
      </c>
      <c r="H4" s="254"/>
      <c r="I4" s="254"/>
      <c r="J4" s="254"/>
      <c r="K4" s="254"/>
    </row>
    <row r="5" spans="1:14" ht="25.5" x14ac:dyDescent="0.2">
      <c r="A5" s="99" t="s">
        <v>80</v>
      </c>
      <c r="B5" s="125" t="s">
        <v>530</v>
      </c>
      <c r="C5" s="255" t="s">
        <v>531</v>
      </c>
      <c r="D5" s="256"/>
      <c r="E5" s="101" t="s">
        <v>532</v>
      </c>
      <c r="F5" s="106"/>
      <c r="G5" s="260"/>
      <c r="H5" s="261"/>
      <c r="I5" s="103" t="s">
        <v>534</v>
      </c>
      <c r="J5" s="104" t="s">
        <v>535</v>
      </c>
      <c r="K5" s="101" t="s">
        <v>532</v>
      </c>
      <c r="L5" s="106"/>
      <c r="N5" s="4"/>
    </row>
    <row r="6" spans="1:14" ht="25.5" x14ac:dyDescent="0.2">
      <c r="A6" s="126" t="s">
        <v>561</v>
      </c>
      <c r="B6" s="25" t="s">
        <v>562</v>
      </c>
      <c r="C6" s="257" t="s">
        <v>563</v>
      </c>
      <c r="D6" s="257"/>
      <c r="E6" s="102" t="s">
        <v>564</v>
      </c>
      <c r="F6" s="106"/>
      <c r="G6" s="262" t="s">
        <v>565</v>
      </c>
      <c r="H6" s="262"/>
      <c r="I6" s="25" t="s">
        <v>562</v>
      </c>
      <c r="J6" s="105" t="s">
        <v>563</v>
      </c>
      <c r="K6" s="105" t="s">
        <v>564</v>
      </c>
      <c r="L6" s="106"/>
      <c r="N6" s="4"/>
    </row>
    <row r="7" spans="1:14" ht="25.5" x14ac:dyDescent="0.2">
      <c r="A7" s="126" t="s">
        <v>566</v>
      </c>
      <c r="B7" s="123"/>
      <c r="C7" s="258"/>
      <c r="D7" s="259"/>
      <c r="E7" s="105" t="s">
        <v>567</v>
      </c>
      <c r="F7" s="106"/>
      <c r="G7" s="262" t="s">
        <v>568</v>
      </c>
      <c r="H7" s="262"/>
      <c r="I7" s="123"/>
      <c r="J7" s="105" t="s">
        <v>569</v>
      </c>
      <c r="K7" s="105" t="s">
        <v>564</v>
      </c>
      <c r="L7" s="106"/>
      <c r="N7" s="4"/>
    </row>
    <row r="8" spans="1:14" ht="18" x14ac:dyDescent="0.2">
      <c r="A8" s="127" t="s">
        <v>81</v>
      </c>
      <c r="B8" s="257" t="s">
        <v>82</v>
      </c>
      <c r="C8" s="257"/>
      <c r="D8" s="257"/>
      <c r="E8" s="257"/>
      <c r="F8" s="106"/>
      <c r="G8" s="262" t="s">
        <v>566</v>
      </c>
      <c r="H8" s="262"/>
      <c r="I8" s="123"/>
      <c r="J8" s="123"/>
      <c r="K8" s="105" t="s">
        <v>567</v>
      </c>
      <c r="L8" s="106"/>
      <c r="N8" s="4"/>
    </row>
    <row r="9" spans="1:14" s="100" customFormat="1" ht="18" x14ac:dyDescent="0.2">
      <c r="A9" s="128"/>
      <c r="B9" s="128"/>
      <c r="C9" s="266"/>
      <c r="D9" s="266"/>
      <c r="E9" s="128"/>
      <c r="F9" s="106"/>
      <c r="G9" s="262" t="s">
        <v>81</v>
      </c>
      <c r="H9" s="262"/>
      <c r="I9" s="268" t="s">
        <v>82</v>
      </c>
      <c r="J9" s="269"/>
      <c r="K9" s="270"/>
      <c r="L9" s="106"/>
      <c r="M9" s="78"/>
      <c r="N9" s="78"/>
    </row>
    <row r="10" spans="1:14" s="108" customFormat="1" ht="18" x14ac:dyDescent="0.2">
      <c r="A10" s="129"/>
      <c r="B10" s="267"/>
      <c r="C10" s="267"/>
      <c r="D10" s="267"/>
      <c r="E10" s="267"/>
      <c r="F10" s="106"/>
      <c r="G10" s="263"/>
      <c r="H10" s="263"/>
      <c r="I10" s="130"/>
      <c r="J10" s="130"/>
      <c r="K10" s="130"/>
      <c r="L10" s="106"/>
      <c r="M10" s="107"/>
      <c r="N10" s="107"/>
    </row>
    <row r="11" spans="1:14" s="108" customFormat="1" ht="18" x14ac:dyDescent="0.2">
      <c r="A11" s="106"/>
      <c r="B11" s="106"/>
      <c r="C11" s="106"/>
      <c r="D11" s="106"/>
      <c r="E11" s="106"/>
      <c r="F11" s="106"/>
      <c r="G11" s="265"/>
      <c r="H11" s="265"/>
      <c r="I11" s="264"/>
      <c r="J11" s="264"/>
      <c r="K11" s="264"/>
      <c r="L11" s="107"/>
      <c r="M11" s="107"/>
    </row>
    <row r="12" spans="1:14" s="108" customFormat="1" ht="18" x14ac:dyDescent="0.2">
      <c r="A12" s="106"/>
      <c r="B12" s="106"/>
      <c r="C12" s="106"/>
      <c r="D12" s="106"/>
      <c r="E12" s="106"/>
      <c r="F12" s="106"/>
      <c r="G12" s="106"/>
      <c r="H12" s="106"/>
      <c r="I12" s="106"/>
      <c r="J12" s="106"/>
      <c r="K12" s="106"/>
      <c r="L12" s="107"/>
      <c r="M12" s="107"/>
    </row>
    <row r="13" spans="1:14" ht="63.75" customHeight="1" x14ac:dyDescent="0.2">
      <c r="A13" s="33" t="s">
        <v>862</v>
      </c>
      <c r="B13" s="192" t="s">
        <v>92</v>
      </c>
      <c r="C13" s="192" t="s">
        <v>93</v>
      </c>
      <c r="D13" s="192" t="s">
        <v>671</v>
      </c>
      <c r="E13" s="192" t="s">
        <v>672</v>
      </c>
      <c r="F13" s="192" t="s">
        <v>673</v>
      </c>
      <c r="G13" s="192" t="s">
        <v>94</v>
      </c>
      <c r="H13" s="192" t="s">
        <v>95</v>
      </c>
      <c r="I13" s="192" t="s">
        <v>474</v>
      </c>
      <c r="J13" s="33" t="s">
        <v>856</v>
      </c>
      <c r="K13" s="192" t="s">
        <v>50</v>
      </c>
    </row>
    <row r="14" spans="1:14" ht="32.25" customHeight="1" x14ac:dyDescent="0.2">
      <c r="A14" s="19" t="s">
        <v>0</v>
      </c>
      <c r="B14" s="170">
        <v>1</v>
      </c>
      <c r="C14" s="92">
        <v>1</v>
      </c>
      <c r="D14" s="52">
        <v>2.3650000000000002</v>
      </c>
      <c r="E14" s="55">
        <v>0</v>
      </c>
      <c r="F14" s="55">
        <v>0</v>
      </c>
      <c r="G14" s="54">
        <f>3.91+1.43</f>
        <v>5.34</v>
      </c>
      <c r="H14" s="55">
        <v>0</v>
      </c>
      <c r="I14" s="55">
        <v>0</v>
      </c>
      <c r="J14" s="55"/>
      <c r="K14" s="56" t="s">
        <v>774</v>
      </c>
    </row>
    <row r="15" spans="1:14" ht="32.25" customHeight="1" x14ac:dyDescent="0.2">
      <c r="A15" s="19" t="s">
        <v>1</v>
      </c>
      <c r="B15" s="170">
        <v>4</v>
      </c>
      <c r="C15" s="92">
        <v>2</v>
      </c>
      <c r="D15" s="52">
        <v>2.6720000000000002</v>
      </c>
      <c r="E15" s="52">
        <v>6.7000000000000004E-2</v>
      </c>
      <c r="F15" s="55">
        <v>0</v>
      </c>
      <c r="G15" s="54">
        <f>3.91+1.43</f>
        <v>5.34</v>
      </c>
      <c r="H15" s="55">
        <v>0</v>
      </c>
      <c r="I15" s="55">
        <v>0</v>
      </c>
      <c r="J15" s="55"/>
      <c r="K15" s="56" t="s">
        <v>775</v>
      </c>
    </row>
    <row r="16" spans="1:14" ht="32.25" customHeight="1" x14ac:dyDescent="0.2">
      <c r="A16" s="19" t="s">
        <v>11</v>
      </c>
      <c r="B16" s="170">
        <v>34</v>
      </c>
      <c r="C16" s="92">
        <v>2</v>
      </c>
      <c r="D16" s="52">
        <v>0.19600000000000001</v>
      </c>
      <c r="E16" s="55">
        <v>0</v>
      </c>
      <c r="F16" s="55">
        <v>0</v>
      </c>
      <c r="G16" s="55">
        <v>0</v>
      </c>
      <c r="H16" s="55">
        <v>0</v>
      </c>
      <c r="I16" s="55">
        <v>0</v>
      </c>
      <c r="J16" s="55"/>
      <c r="K16" s="56"/>
    </row>
    <row r="17" spans="1:11" ht="30" x14ac:dyDescent="0.2">
      <c r="A17" s="19" t="s">
        <v>12</v>
      </c>
      <c r="B17" s="170">
        <v>7</v>
      </c>
      <c r="C17" s="92">
        <v>3</v>
      </c>
      <c r="D17" s="52">
        <v>2.0169999999999999</v>
      </c>
      <c r="E17" s="55">
        <v>0</v>
      </c>
      <c r="F17" s="55">
        <v>0</v>
      </c>
      <c r="G17" s="54">
        <v>5.91</v>
      </c>
      <c r="H17" s="55">
        <v>0</v>
      </c>
      <c r="I17" s="55">
        <v>0</v>
      </c>
      <c r="J17" s="55"/>
      <c r="K17" s="56" t="s">
        <v>776</v>
      </c>
    </row>
    <row r="18" spans="1:11" ht="48.75" customHeight="1" x14ac:dyDescent="0.2">
      <c r="A18" s="19" t="s">
        <v>13</v>
      </c>
      <c r="B18" s="170">
        <v>10</v>
      </c>
      <c r="C18" s="92">
        <v>4</v>
      </c>
      <c r="D18" s="52">
        <v>2.3809999999999998</v>
      </c>
      <c r="E18" s="52">
        <v>6.3E-2</v>
      </c>
      <c r="F18" s="55">
        <v>0</v>
      </c>
      <c r="G18" s="54">
        <v>5.91</v>
      </c>
      <c r="H18" s="55">
        <v>0</v>
      </c>
      <c r="I18" s="55">
        <v>0</v>
      </c>
      <c r="J18" s="55"/>
      <c r="K18" s="56" t="s">
        <v>777</v>
      </c>
    </row>
    <row r="19" spans="1:11" ht="32.25" customHeight="1" x14ac:dyDescent="0.2">
      <c r="A19" s="19" t="s">
        <v>14</v>
      </c>
      <c r="B19" s="170">
        <v>40</v>
      </c>
      <c r="C19" s="92">
        <v>4</v>
      </c>
      <c r="D19" s="52">
        <v>0.36799999999999999</v>
      </c>
      <c r="E19" s="55">
        <v>0</v>
      </c>
      <c r="F19" s="55">
        <v>0</v>
      </c>
      <c r="G19" s="55">
        <v>0</v>
      </c>
      <c r="H19" s="55">
        <v>0</v>
      </c>
      <c r="I19" s="55">
        <v>0</v>
      </c>
      <c r="J19" s="55"/>
      <c r="K19" s="56"/>
    </row>
    <row r="20" spans="1:11" ht="32.25" customHeight="1" x14ac:dyDescent="0.2">
      <c r="A20" s="19" t="s">
        <v>2</v>
      </c>
      <c r="B20" s="170">
        <v>21</v>
      </c>
      <c r="C20" s="92" t="s">
        <v>20</v>
      </c>
      <c r="D20" s="52">
        <v>2.2360000000000002</v>
      </c>
      <c r="E20" s="52">
        <v>5.8000000000000003E-2</v>
      </c>
      <c r="F20" s="55">
        <v>0</v>
      </c>
      <c r="G20" s="54">
        <v>35.659999999999997</v>
      </c>
      <c r="H20" s="55">
        <v>0</v>
      </c>
      <c r="I20" s="55">
        <v>0</v>
      </c>
      <c r="J20" s="55"/>
      <c r="K20" s="56" t="s">
        <v>778</v>
      </c>
    </row>
    <row r="21" spans="1:11" ht="32.25" customHeight="1" x14ac:dyDescent="0.2">
      <c r="A21" s="19" t="s">
        <v>15</v>
      </c>
      <c r="B21" s="170">
        <v>19</v>
      </c>
      <c r="C21" s="92" t="s">
        <v>20</v>
      </c>
      <c r="D21" s="52">
        <v>2.202</v>
      </c>
      <c r="E21" s="52">
        <v>5.0999999999999997E-2</v>
      </c>
      <c r="F21" s="55">
        <v>0</v>
      </c>
      <c r="G21" s="54">
        <v>22.95</v>
      </c>
      <c r="H21" s="55">
        <v>0</v>
      </c>
      <c r="I21" s="55">
        <v>0</v>
      </c>
      <c r="J21" s="55"/>
      <c r="K21" s="75"/>
    </row>
    <row r="22" spans="1:11" ht="32.25" customHeight="1" x14ac:dyDescent="0.2">
      <c r="A22" s="19" t="s">
        <v>631</v>
      </c>
      <c r="B22" s="171">
        <v>632</v>
      </c>
      <c r="C22" s="92">
        <v>0</v>
      </c>
      <c r="D22" s="61">
        <v>13.433999999999999</v>
      </c>
      <c r="E22" s="57">
        <v>0.82199999999999995</v>
      </c>
      <c r="F22" s="58">
        <v>0.06</v>
      </c>
      <c r="G22" s="54">
        <f>3.91+1.43</f>
        <v>5.34</v>
      </c>
      <c r="H22" s="55">
        <v>0</v>
      </c>
      <c r="I22" s="55">
        <v>0</v>
      </c>
      <c r="J22" s="55"/>
      <c r="K22" s="75"/>
    </row>
    <row r="23" spans="1:11" ht="32.25" customHeight="1" x14ac:dyDescent="0.2">
      <c r="A23" s="19" t="s">
        <v>632</v>
      </c>
      <c r="B23" s="171">
        <v>633</v>
      </c>
      <c r="C23" s="92">
        <v>0</v>
      </c>
      <c r="D23" s="61">
        <v>12.545</v>
      </c>
      <c r="E23" s="57">
        <v>0.76500000000000001</v>
      </c>
      <c r="F23" s="58">
        <v>5.6000000000000001E-2</v>
      </c>
      <c r="G23" s="54">
        <v>5.91</v>
      </c>
      <c r="H23" s="55">
        <v>0</v>
      </c>
      <c r="I23" s="55">
        <v>0</v>
      </c>
      <c r="J23" s="55"/>
      <c r="K23" s="75"/>
    </row>
    <row r="24" spans="1:11" ht="32.25" customHeight="1" x14ac:dyDescent="0.2">
      <c r="A24" s="19" t="s">
        <v>17</v>
      </c>
      <c r="B24" s="170" t="s">
        <v>779</v>
      </c>
      <c r="C24" s="92">
        <v>0</v>
      </c>
      <c r="D24" s="61">
        <v>11.233000000000001</v>
      </c>
      <c r="E24" s="57">
        <v>0.67200000000000004</v>
      </c>
      <c r="F24" s="58">
        <v>0.04</v>
      </c>
      <c r="G24" s="54">
        <v>7.39</v>
      </c>
      <c r="H24" s="54">
        <v>3.45</v>
      </c>
      <c r="I24" s="59">
        <v>0.40600000000000003</v>
      </c>
      <c r="J24" s="76">
        <v>3.45</v>
      </c>
      <c r="K24" s="56" t="s">
        <v>780</v>
      </c>
    </row>
    <row r="25" spans="1:11" ht="32.25" customHeight="1" x14ac:dyDescent="0.2">
      <c r="A25" s="19" t="s">
        <v>18</v>
      </c>
      <c r="B25" s="170">
        <v>128</v>
      </c>
      <c r="C25" s="92">
        <v>0</v>
      </c>
      <c r="D25" s="61">
        <v>9.98</v>
      </c>
      <c r="E25" s="57">
        <v>0.57499999999999996</v>
      </c>
      <c r="F25" s="58">
        <v>1.9E-2</v>
      </c>
      <c r="G25" s="54">
        <v>5.69</v>
      </c>
      <c r="H25" s="54">
        <v>4.33</v>
      </c>
      <c r="I25" s="59">
        <v>0.34499999999999997</v>
      </c>
      <c r="J25" s="76">
        <v>4.33</v>
      </c>
      <c r="K25" s="56"/>
    </row>
    <row r="26" spans="1:11" ht="32.25" customHeight="1" x14ac:dyDescent="0.2">
      <c r="A26" s="19" t="s">
        <v>19</v>
      </c>
      <c r="B26" s="170" t="s">
        <v>781</v>
      </c>
      <c r="C26" s="92">
        <v>0</v>
      </c>
      <c r="D26" s="61">
        <v>7.3360000000000003</v>
      </c>
      <c r="E26" s="57">
        <v>0.39900000000000002</v>
      </c>
      <c r="F26" s="58">
        <v>7.0000000000000001E-3</v>
      </c>
      <c r="G26" s="54">
        <v>56.44</v>
      </c>
      <c r="H26" s="54">
        <v>4.58</v>
      </c>
      <c r="I26" s="59">
        <v>0.23100000000000001</v>
      </c>
      <c r="J26" s="76">
        <v>4.58</v>
      </c>
      <c r="K26" s="56"/>
    </row>
    <row r="27" spans="1:11" ht="32.25" customHeight="1" x14ac:dyDescent="0.2">
      <c r="A27" s="19" t="s">
        <v>203</v>
      </c>
      <c r="B27" s="170">
        <v>95</v>
      </c>
      <c r="C27" s="92">
        <v>8</v>
      </c>
      <c r="D27" s="52">
        <v>1.9510000000000001</v>
      </c>
      <c r="E27" s="55">
        <v>0</v>
      </c>
      <c r="F27" s="55">
        <v>0</v>
      </c>
      <c r="G27" s="55">
        <v>0</v>
      </c>
      <c r="H27" s="55">
        <v>0</v>
      </c>
      <c r="I27" s="55">
        <v>0</v>
      </c>
      <c r="J27" s="55"/>
      <c r="K27" s="56"/>
    </row>
    <row r="28" spans="1:11" ht="32.25" customHeight="1" x14ac:dyDescent="0.2">
      <c r="A28" s="19" t="s">
        <v>204</v>
      </c>
      <c r="B28" s="170">
        <v>96</v>
      </c>
      <c r="C28" s="92">
        <v>1</v>
      </c>
      <c r="D28" s="52">
        <v>2.5259999999999998</v>
      </c>
      <c r="E28" s="55">
        <v>0</v>
      </c>
      <c r="F28" s="55">
        <v>0</v>
      </c>
      <c r="G28" s="55">
        <v>0</v>
      </c>
      <c r="H28" s="55">
        <v>0</v>
      </c>
      <c r="I28" s="55">
        <v>0</v>
      </c>
      <c r="J28" s="55"/>
      <c r="K28" s="56"/>
    </row>
    <row r="29" spans="1:11" ht="32.25" customHeight="1" x14ac:dyDescent="0.2">
      <c r="A29" s="19" t="s">
        <v>205</v>
      </c>
      <c r="B29" s="170">
        <v>97</v>
      </c>
      <c r="C29" s="92">
        <v>1</v>
      </c>
      <c r="D29" s="52">
        <v>4.117</v>
      </c>
      <c r="E29" s="55">
        <v>0</v>
      </c>
      <c r="F29" s="55">
        <v>0</v>
      </c>
      <c r="G29" s="55">
        <v>0</v>
      </c>
      <c r="H29" s="55">
        <v>0</v>
      </c>
      <c r="I29" s="55">
        <v>0</v>
      </c>
      <c r="J29" s="55"/>
      <c r="K29" s="56"/>
    </row>
    <row r="30" spans="1:11" ht="32.25" customHeight="1" x14ac:dyDescent="0.2">
      <c r="A30" s="19" t="s">
        <v>206</v>
      </c>
      <c r="B30" s="170">
        <v>98</v>
      </c>
      <c r="C30" s="92">
        <v>1</v>
      </c>
      <c r="D30" s="52">
        <v>1.3680000000000001</v>
      </c>
      <c r="E30" s="55">
        <v>0</v>
      </c>
      <c r="F30" s="55">
        <v>0</v>
      </c>
      <c r="G30" s="55">
        <v>0</v>
      </c>
      <c r="H30" s="55">
        <v>0</v>
      </c>
      <c r="I30" s="55">
        <v>0</v>
      </c>
      <c r="J30" s="55"/>
      <c r="K30" s="56"/>
    </row>
    <row r="31" spans="1:11" ht="32.25" customHeight="1" x14ac:dyDescent="0.2">
      <c r="A31" s="19" t="s">
        <v>3</v>
      </c>
      <c r="B31" s="170">
        <v>99</v>
      </c>
      <c r="C31" s="92">
        <v>0</v>
      </c>
      <c r="D31" s="74">
        <v>38.951000000000001</v>
      </c>
      <c r="E31" s="60">
        <v>1.216</v>
      </c>
      <c r="F31" s="58">
        <v>0.59499999999999997</v>
      </c>
      <c r="G31" s="55">
        <v>0</v>
      </c>
      <c r="H31" s="55">
        <v>0</v>
      </c>
      <c r="I31" s="55">
        <v>0</v>
      </c>
      <c r="J31" s="55"/>
      <c r="K31" s="56"/>
    </row>
    <row r="32" spans="1:11" ht="32.25" customHeight="1" x14ac:dyDescent="0.2">
      <c r="A32" s="19" t="s">
        <v>633</v>
      </c>
      <c r="B32" s="171">
        <v>625</v>
      </c>
      <c r="C32" s="92" t="s">
        <v>634</v>
      </c>
      <c r="D32" s="52">
        <v>-0.54700000000000004</v>
      </c>
      <c r="E32" s="55">
        <v>0</v>
      </c>
      <c r="F32" s="55">
        <v>0</v>
      </c>
      <c r="G32" s="55">
        <v>0</v>
      </c>
      <c r="H32" s="55">
        <v>0</v>
      </c>
      <c r="I32" s="55">
        <v>0</v>
      </c>
      <c r="J32" s="55"/>
      <c r="K32" s="56"/>
    </row>
    <row r="33" spans="1:11" ht="32.25" customHeight="1" x14ac:dyDescent="0.2">
      <c r="A33" s="19" t="s">
        <v>10</v>
      </c>
      <c r="B33" s="170">
        <v>570</v>
      </c>
      <c r="C33" s="92">
        <v>8</v>
      </c>
      <c r="D33" s="52">
        <v>-0.46700000000000003</v>
      </c>
      <c r="E33" s="55">
        <v>0</v>
      </c>
      <c r="F33" s="55">
        <v>0</v>
      </c>
      <c r="G33" s="55">
        <v>0</v>
      </c>
      <c r="H33" s="55">
        <v>0</v>
      </c>
      <c r="I33" s="55">
        <v>0</v>
      </c>
      <c r="J33" s="55"/>
      <c r="K33" s="75"/>
    </row>
    <row r="34" spans="1:11" ht="32.25" customHeight="1" x14ac:dyDescent="0.2">
      <c r="A34" s="19" t="s">
        <v>4</v>
      </c>
      <c r="B34" s="170">
        <v>571</v>
      </c>
      <c r="C34" s="92">
        <v>0</v>
      </c>
      <c r="D34" s="52">
        <v>-0.54700000000000004</v>
      </c>
      <c r="E34" s="55">
        <v>0</v>
      </c>
      <c r="F34" s="55">
        <v>0</v>
      </c>
      <c r="G34" s="55">
        <v>0</v>
      </c>
      <c r="H34" s="55">
        <v>0</v>
      </c>
      <c r="I34" s="59">
        <v>0.23400000000000001</v>
      </c>
      <c r="J34" s="55"/>
      <c r="K34" s="56"/>
    </row>
    <row r="35" spans="1:11" ht="32.25" customHeight="1" x14ac:dyDescent="0.2">
      <c r="A35" s="19" t="s">
        <v>5</v>
      </c>
      <c r="B35" s="170">
        <v>573</v>
      </c>
      <c r="C35" s="92">
        <v>0</v>
      </c>
      <c r="D35" s="61">
        <v>-4.5940000000000003</v>
      </c>
      <c r="E35" s="62">
        <v>-0.35</v>
      </c>
      <c r="F35" s="58">
        <v>-4.4999999999999998E-2</v>
      </c>
      <c r="G35" s="55">
        <v>0</v>
      </c>
      <c r="H35" s="55">
        <v>0</v>
      </c>
      <c r="I35" s="59">
        <v>0.23400000000000001</v>
      </c>
      <c r="J35" s="55"/>
      <c r="K35" s="56"/>
    </row>
    <row r="36" spans="1:11" ht="32.25" customHeight="1" x14ac:dyDescent="0.2">
      <c r="A36" s="19" t="s">
        <v>6</v>
      </c>
      <c r="B36" s="170">
        <v>572</v>
      </c>
      <c r="C36" s="92">
        <v>0</v>
      </c>
      <c r="D36" s="52">
        <v>-0.46700000000000003</v>
      </c>
      <c r="E36" s="55">
        <v>0</v>
      </c>
      <c r="F36" s="55">
        <v>0</v>
      </c>
      <c r="G36" s="55">
        <v>0</v>
      </c>
      <c r="H36" s="55">
        <v>0</v>
      </c>
      <c r="I36" s="59">
        <v>0.2</v>
      </c>
      <c r="J36" s="55"/>
      <c r="K36" s="56"/>
    </row>
    <row r="37" spans="1:11" ht="27.75" customHeight="1" x14ac:dyDescent="0.2">
      <c r="A37" s="19" t="s">
        <v>7</v>
      </c>
      <c r="B37" s="170">
        <v>574</v>
      </c>
      <c r="C37" s="92">
        <v>0</v>
      </c>
      <c r="D37" s="61">
        <v>-3.919</v>
      </c>
      <c r="E37" s="57">
        <v>-0.30199999999999999</v>
      </c>
      <c r="F37" s="58">
        <v>-3.6999999999999998E-2</v>
      </c>
      <c r="G37" s="55">
        <v>0</v>
      </c>
      <c r="H37" s="55">
        <v>0</v>
      </c>
      <c r="I37" s="59">
        <v>0.2</v>
      </c>
      <c r="J37" s="55"/>
      <c r="K37" s="56"/>
    </row>
    <row r="38" spans="1:11" ht="27.75" customHeight="1" x14ac:dyDescent="0.2">
      <c r="A38" s="19" t="s">
        <v>8</v>
      </c>
      <c r="B38" s="170">
        <v>575</v>
      </c>
      <c r="C38" s="92">
        <v>0</v>
      </c>
      <c r="D38" s="52">
        <v>-0.23599999999999999</v>
      </c>
      <c r="E38" s="55">
        <v>0</v>
      </c>
      <c r="F38" s="55">
        <v>0</v>
      </c>
      <c r="G38" s="54">
        <v>27.21</v>
      </c>
      <c r="H38" s="55">
        <v>0</v>
      </c>
      <c r="I38" s="59">
        <v>0.16200000000000001</v>
      </c>
      <c r="J38" s="55"/>
      <c r="K38" s="56"/>
    </row>
    <row r="39" spans="1:11" ht="27.75" customHeight="1" x14ac:dyDescent="0.2">
      <c r="A39" s="19" t="s">
        <v>9</v>
      </c>
      <c r="B39" s="170">
        <v>577</v>
      </c>
      <c r="C39" s="92">
        <v>0</v>
      </c>
      <c r="D39" s="61">
        <v>-1.988</v>
      </c>
      <c r="E39" s="57">
        <v>-0.161</v>
      </c>
      <c r="F39" s="58">
        <v>-1.2999999999999999E-2</v>
      </c>
      <c r="G39" s="54">
        <v>27.21</v>
      </c>
      <c r="H39" s="55">
        <v>0</v>
      </c>
      <c r="I39" s="59">
        <v>0.16200000000000001</v>
      </c>
      <c r="J39" s="55"/>
      <c r="K39" s="56"/>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8">
    <mergeCell ref="G8:H8"/>
    <mergeCell ref="B8:E8"/>
    <mergeCell ref="G10:H10"/>
    <mergeCell ref="I11:K11"/>
    <mergeCell ref="G11:H11"/>
    <mergeCell ref="C9:D9"/>
    <mergeCell ref="B10:E10"/>
    <mergeCell ref="G9:H9"/>
    <mergeCell ref="I9:K9"/>
    <mergeCell ref="A2:K2"/>
    <mergeCell ref="C5:D5"/>
    <mergeCell ref="C6:D6"/>
    <mergeCell ref="C7:D7"/>
    <mergeCell ref="G5:H5"/>
    <mergeCell ref="G6:H6"/>
    <mergeCell ref="G7:H7"/>
    <mergeCell ref="G4:K4"/>
    <mergeCell ref="A4:E4"/>
  </mergeCells>
  <phoneticPr fontId="5"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74" fitToHeight="0" orientation="landscape" r:id="rId2"/>
  <headerFooter scaleWithDoc="0">
    <oddHeader>&amp;L&amp;"Arial,Bold"Annex 1&amp;"Arial,Regular" - Schedule of Charges for use of the Distribution System by LV and HV Designated Properties</oddHeader>
  </headerFooter>
  <ignoredErrors>
    <ignoredError sqref="K15"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8"/>
  <sheetViews>
    <sheetView tabSelected="1" view="pageBreakPreview" topLeftCell="E48" zoomScale="115" zoomScaleNormal="100" zoomScaleSheetLayoutView="115" workbookViewId="0">
      <selection activeCell="G67" sqref="G67"/>
    </sheetView>
  </sheetViews>
  <sheetFormatPr defaultRowHeight="27.75" customHeight="1" x14ac:dyDescent="0.2"/>
  <cols>
    <col min="1" max="1" width="14.5703125" style="79" customWidth="1"/>
    <col min="2" max="2" width="14.28515625" style="79" customWidth="1"/>
    <col min="3" max="3" width="17.140625" style="79" customWidth="1"/>
    <col min="4" max="4" width="14.7109375" style="85" customWidth="1"/>
    <col min="5" max="5" width="13.7109375" style="85" customWidth="1"/>
    <col min="6" max="6" width="17.28515625" style="85" customWidth="1"/>
    <col min="7" max="7" width="50.7109375" style="85" customWidth="1"/>
    <col min="8" max="8" width="14.7109375" style="85" customWidth="1"/>
    <col min="9" max="9" width="14.7109375" style="86" customWidth="1"/>
    <col min="10" max="11" width="14.7109375" style="87" customWidth="1"/>
    <col min="12" max="15" width="14.7109375" style="79" customWidth="1"/>
    <col min="16" max="17" width="15.5703125" style="79" customWidth="1"/>
    <col min="18" max="16384" width="9.140625" style="79"/>
  </cols>
  <sheetData>
    <row r="1" spans="1:15" ht="66.75" customHeight="1" x14ac:dyDescent="0.2">
      <c r="A1" s="203" t="s">
        <v>87</v>
      </c>
      <c r="B1" s="203"/>
      <c r="C1" s="274" t="s">
        <v>656</v>
      </c>
      <c r="D1" s="274"/>
      <c r="E1" s="204"/>
      <c r="F1" s="274" t="s">
        <v>202</v>
      </c>
      <c r="G1" s="274"/>
      <c r="H1" s="274"/>
      <c r="I1" s="274"/>
      <c r="J1" s="274"/>
      <c r="K1" s="274"/>
      <c r="L1" s="274"/>
      <c r="M1" s="274"/>
      <c r="N1" s="274"/>
      <c r="O1" s="274"/>
    </row>
    <row r="2" spans="1:15" s="80" customFormat="1" ht="25.5" customHeight="1" x14ac:dyDescent="0.2">
      <c r="A2" s="254" t="str">
        <f>Overview!B4&amp; " - Effective between "&amp;Overview!D4&amp;" and "&amp;Overview!E4&amp;" - "&amp;Overview!F4&amp;" EDCM charges"</f>
        <v>Western Power Distribution (West Midlands) plc - Effective between 1/4/2016 and 31/3/2017 - Final EDCM charges</v>
      </c>
      <c r="B2" s="254"/>
      <c r="C2" s="254"/>
      <c r="D2" s="254"/>
      <c r="E2" s="254"/>
      <c r="F2" s="254"/>
      <c r="G2" s="254"/>
      <c r="H2" s="254"/>
      <c r="I2" s="254"/>
      <c r="J2" s="254"/>
      <c r="K2" s="254"/>
      <c r="L2" s="254"/>
      <c r="M2" s="254"/>
      <c r="N2" s="254"/>
      <c r="O2" s="254"/>
    </row>
    <row r="3" spans="1:15" s="109" customFormat="1" ht="10.5" customHeight="1" x14ac:dyDescent="0.2">
      <c r="A3" s="106"/>
      <c r="B3" s="106"/>
      <c r="C3" s="106"/>
      <c r="D3" s="106"/>
      <c r="E3" s="106"/>
      <c r="F3" s="106"/>
      <c r="G3" s="106"/>
      <c r="H3" s="106"/>
      <c r="I3" s="106"/>
      <c r="J3" s="106"/>
      <c r="K3" s="106"/>
      <c r="L3" s="106"/>
      <c r="M3" s="106"/>
      <c r="N3" s="106"/>
      <c r="O3" s="106"/>
    </row>
    <row r="4" spans="1:15" s="109" customFormat="1" ht="25.5" customHeight="1" x14ac:dyDescent="0.2">
      <c r="A4" s="254" t="s">
        <v>538</v>
      </c>
      <c r="B4" s="254"/>
      <c r="C4" s="254"/>
      <c r="D4" s="254"/>
      <c r="E4" s="254"/>
      <c r="F4" s="254"/>
      <c r="G4" s="106"/>
      <c r="H4" s="106"/>
      <c r="I4" s="106"/>
      <c r="J4" s="106"/>
      <c r="K4" s="106"/>
      <c r="L4" s="106"/>
      <c r="M4" s="106"/>
      <c r="N4" s="106"/>
      <c r="O4" s="106"/>
    </row>
    <row r="5" spans="1:15" s="109" customFormat="1" ht="18" x14ac:dyDescent="0.2">
      <c r="A5" s="276" t="s">
        <v>80</v>
      </c>
      <c r="B5" s="277"/>
      <c r="C5" s="277"/>
      <c r="D5" s="271" t="s">
        <v>533</v>
      </c>
      <c r="E5" s="272"/>
      <c r="F5" s="273"/>
      <c r="G5" s="106"/>
      <c r="H5" s="106"/>
      <c r="I5" s="106"/>
      <c r="J5" s="106"/>
      <c r="K5" s="106"/>
      <c r="L5" s="106"/>
      <c r="M5" s="106"/>
      <c r="N5" s="106"/>
      <c r="O5" s="106"/>
    </row>
    <row r="6" spans="1:15" s="109" customFormat="1" ht="18" x14ac:dyDescent="0.2">
      <c r="A6" s="278" t="s">
        <v>565</v>
      </c>
      <c r="B6" s="278"/>
      <c r="C6" s="278"/>
      <c r="D6" s="268" t="s">
        <v>562</v>
      </c>
      <c r="E6" s="269"/>
      <c r="F6" s="270"/>
      <c r="G6" s="106"/>
      <c r="H6" s="106"/>
      <c r="I6" s="106"/>
      <c r="J6" s="106"/>
      <c r="K6" s="106"/>
      <c r="L6" s="106"/>
      <c r="M6" s="106"/>
      <c r="N6" s="106"/>
      <c r="O6" s="106"/>
    </row>
    <row r="7" spans="1:15" s="109" customFormat="1" ht="18" x14ac:dyDescent="0.2">
      <c r="A7" s="278" t="s">
        <v>81</v>
      </c>
      <c r="B7" s="278"/>
      <c r="C7" s="278"/>
      <c r="D7" s="268" t="s">
        <v>82</v>
      </c>
      <c r="E7" s="269"/>
      <c r="F7" s="270"/>
      <c r="G7" s="106"/>
      <c r="H7" s="106"/>
      <c r="I7" s="106"/>
      <c r="J7" s="106"/>
      <c r="K7" s="106"/>
      <c r="L7" s="106"/>
      <c r="M7" s="106"/>
      <c r="N7" s="106"/>
      <c r="O7" s="106"/>
    </row>
    <row r="8" spans="1:15" s="109" customFormat="1" ht="18" x14ac:dyDescent="0.2">
      <c r="A8" s="279"/>
      <c r="B8" s="279"/>
      <c r="C8" s="279"/>
      <c r="D8" s="275"/>
      <c r="E8" s="275"/>
      <c r="F8" s="275"/>
      <c r="G8" s="106"/>
      <c r="H8" s="106"/>
      <c r="I8" s="106"/>
      <c r="J8" s="106"/>
      <c r="K8" s="106"/>
      <c r="L8" s="106"/>
      <c r="M8" s="106"/>
      <c r="N8" s="106"/>
      <c r="O8" s="106"/>
    </row>
    <row r="9" spans="1:15" s="109" customFormat="1" ht="18" x14ac:dyDescent="0.2">
      <c r="A9" s="106"/>
      <c r="B9" s="106"/>
      <c r="C9" s="106"/>
      <c r="D9" s="106"/>
      <c r="E9" s="106"/>
      <c r="F9" s="106"/>
      <c r="G9" s="106"/>
      <c r="H9" s="106"/>
      <c r="I9" s="106"/>
      <c r="J9" s="106"/>
      <c r="K9" s="106"/>
      <c r="L9" s="106"/>
      <c r="M9" s="106"/>
      <c r="N9" s="106"/>
      <c r="O9" s="106"/>
    </row>
    <row r="10" spans="1:15" ht="63.75" customHeight="1" x14ac:dyDescent="0.2">
      <c r="A10" s="219" t="s">
        <v>525</v>
      </c>
      <c r="B10" s="214" t="s">
        <v>490</v>
      </c>
      <c r="C10" s="219" t="s">
        <v>491</v>
      </c>
      <c r="D10" s="219" t="s">
        <v>527</v>
      </c>
      <c r="E10" s="214" t="s">
        <v>490</v>
      </c>
      <c r="F10" s="219" t="s">
        <v>492</v>
      </c>
      <c r="G10" s="213" t="s">
        <v>201</v>
      </c>
      <c r="H10" s="208" t="s">
        <v>678</v>
      </c>
      <c r="I10" s="213" t="s">
        <v>528</v>
      </c>
      <c r="J10" s="213" t="s">
        <v>675</v>
      </c>
      <c r="K10" s="213" t="s">
        <v>857</v>
      </c>
      <c r="L10" s="213" t="s">
        <v>679</v>
      </c>
      <c r="M10" s="213" t="s">
        <v>529</v>
      </c>
      <c r="N10" s="213" t="s">
        <v>677</v>
      </c>
      <c r="O10" s="213" t="s">
        <v>858</v>
      </c>
    </row>
    <row r="11" spans="1:15" ht="12.75" x14ac:dyDescent="0.2">
      <c r="A11" s="81">
        <v>636</v>
      </c>
      <c r="B11" s="81">
        <v>636</v>
      </c>
      <c r="C11" s="82">
        <v>1470000533244</v>
      </c>
      <c r="D11" s="81">
        <v>933</v>
      </c>
      <c r="E11" s="83">
        <v>933</v>
      </c>
      <c r="F11" s="82">
        <v>1470000533253</v>
      </c>
      <c r="G11" s="84" t="s">
        <v>1177</v>
      </c>
      <c r="H11" s="88">
        <v>0</v>
      </c>
      <c r="I11" s="89">
        <v>1.45</v>
      </c>
      <c r="J11" s="89">
        <v>1.64</v>
      </c>
      <c r="K11" s="89">
        <v>1.64</v>
      </c>
      <c r="L11" s="90">
        <v>0</v>
      </c>
      <c r="M11" s="91">
        <v>603.71</v>
      </c>
      <c r="N11" s="91">
        <v>0.06</v>
      </c>
      <c r="O11" s="91">
        <v>0.06</v>
      </c>
    </row>
    <row r="12" spans="1:15" ht="12.75" x14ac:dyDescent="0.2">
      <c r="A12" s="81">
        <v>702</v>
      </c>
      <c r="B12" s="81">
        <v>702</v>
      </c>
      <c r="C12" s="82">
        <v>1423197100003</v>
      </c>
      <c r="D12" s="81">
        <v>703</v>
      </c>
      <c r="E12" s="83">
        <v>703</v>
      </c>
      <c r="F12" s="82">
        <v>1430000005417</v>
      </c>
      <c r="G12" s="84" t="s">
        <v>1178</v>
      </c>
      <c r="H12" s="88">
        <v>0</v>
      </c>
      <c r="I12" s="89">
        <v>28.01</v>
      </c>
      <c r="J12" s="89">
        <v>1.3</v>
      </c>
      <c r="K12" s="89">
        <v>1.3</v>
      </c>
      <c r="L12" s="90">
        <v>-0.55100000000000005</v>
      </c>
      <c r="M12" s="91">
        <v>300.64999999999998</v>
      </c>
      <c r="N12" s="91">
        <v>0.06</v>
      </c>
      <c r="O12" s="91">
        <v>0.06</v>
      </c>
    </row>
    <row r="13" spans="1:15" ht="12.75" x14ac:dyDescent="0.2">
      <c r="A13" s="81">
        <v>704</v>
      </c>
      <c r="B13" s="81">
        <v>704</v>
      </c>
      <c r="C13" s="82">
        <v>1423674500009</v>
      </c>
      <c r="D13" s="81"/>
      <c r="E13" s="83"/>
      <c r="F13" s="82"/>
      <c r="G13" s="84" t="s">
        <v>788</v>
      </c>
      <c r="H13" s="88">
        <v>0</v>
      </c>
      <c r="I13" s="89">
        <v>250.89</v>
      </c>
      <c r="J13" s="89">
        <v>2</v>
      </c>
      <c r="K13" s="89">
        <v>2</v>
      </c>
      <c r="L13" s="90">
        <v>0</v>
      </c>
      <c r="M13" s="91">
        <v>0</v>
      </c>
      <c r="N13" s="91">
        <v>0</v>
      </c>
      <c r="O13" s="91">
        <v>0</v>
      </c>
    </row>
    <row r="14" spans="1:15" ht="12.75" x14ac:dyDescent="0.2">
      <c r="A14" s="81">
        <v>705</v>
      </c>
      <c r="B14" s="81">
        <v>705</v>
      </c>
      <c r="C14" s="82">
        <v>1470000097947</v>
      </c>
      <c r="D14" s="81">
        <v>750</v>
      </c>
      <c r="E14" s="83">
        <v>750</v>
      </c>
      <c r="F14" s="82">
        <v>1470000097965</v>
      </c>
      <c r="G14" s="84" t="s">
        <v>1179</v>
      </c>
      <c r="H14" s="88">
        <v>0</v>
      </c>
      <c r="I14" s="89">
        <v>115.79</v>
      </c>
      <c r="J14" s="89">
        <v>0.88</v>
      </c>
      <c r="K14" s="89">
        <v>0.88</v>
      </c>
      <c r="L14" s="90">
        <v>0</v>
      </c>
      <c r="M14" s="91">
        <v>588.14</v>
      </c>
      <c r="N14" s="91">
        <v>0.06</v>
      </c>
      <c r="O14" s="91">
        <v>0.06</v>
      </c>
    </row>
    <row r="15" spans="1:15" ht="12.75" x14ac:dyDescent="0.2">
      <c r="A15" s="81">
        <v>706</v>
      </c>
      <c r="B15" s="81">
        <v>706</v>
      </c>
      <c r="C15" s="82">
        <v>1470000077913</v>
      </c>
      <c r="D15" s="81">
        <v>751</v>
      </c>
      <c r="E15" s="83">
        <v>751</v>
      </c>
      <c r="F15" s="82">
        <v>1470000077950</v>
      </c>
      <c r="G15" s="84" t="s">
        <v>1180</v>
      </c>
      <c r="H15" s="88">
        <v>2.2989999999999999</v>
      </c>
      <c r="I15" s="89">
        <v>10.79</v>
      </c>
      <c r="J15" s="89">
        <v>1.25</v>
      </c>
      <c r="K15" s="89">
        <v>1.25</v>
      </c>
      <c r="L15" s="90">
        <v>0</v>
      </c>
      <c r="M15" s="91">
        <v>381.38</v>
      </c>
      <c r="N15" s="91">
        <v>0.06</v>
      </c>
      <c r="O15" s="91">
        <v>0.06</v>
      </c>
    </row>
    <row r="16" spans="1:15" ht="25.5" x14ac:dyDescent="0.2">
      <c r="A16" s="81">
        <v>707</v>
      </c>
      <c r="B16" s="81">
        <v>707</v>
      </c>
      <c r="C16" s="82" t="s">
        <v>1251</v>
      </c>
      <c r="D16" s="81">
        <v>708</v>
      </c>
      <c r="E16" s="83">
        <v>708</v>
      </c>
      <c r="F16" s="82" t="s">
        <v>1261</v>
      </c>
      <c r="G16" s="84" t="s">
        <v>1181</v>
      </c>
      <c r="H16" s="88">
        <v>0</v>
      </c>
      <c r="I16" s="89">
        <v>2719.8</v>
      </c>
      <c r="J16" s="89">
        <v>2.65</v>
      </c>
      <c r="K16" s="89">
        <v>2.65</v>
      </c>
      <c r="L16" s="90">
        <v>0</v>
      </c>
      <c r="M16" s="91">
        <v>0</v>
      </c>
      <c r="N16" s="91">
        <v>0</v>
      </c>
      <c r="O16" s="91">
        <v>0</v>
      </c>
    </row>
    <row r="17" spans="1:15" ht="12.75" x14ac:dyDescent="0.2">
      <c r="A17" s="81">
        <v>709</v>
      </c>
      <c r="B17" s="81">
        <v>709</v>
      </c>
      <c r="C17" s="82">
        <v>1426644200003</v>
      </c>
      <c r="D17" s="81"/>
      <c r="E17" s="83"/>
      <c r="F17" s="82"/>
      <c r="G17" s="84" t="s">
        <v>1182</v>
      </c>
      <c r="H17" s="88">
        <v>0</v>
      </c>
      <c r="I17" s="89">
        <v>3349.18</v>
      </c>
      <c r="J17" s="89">
        <v>1.49</v>
      </c>
      <c r="K17" s="89">
        <v>1.49</v>
      </c>
      <c r="L17" s="90">
        <v>0</v>
      </c>
      <c r="M17" s="91">
        <v>0</v>
      </c>
      <c r="N17" s="91">
        <v>0</v>
      </c>
      <c r="O17" s="91">
        <v>0</v>
      </c>
    </row>
    <row r="18" spans="1:15" ht="12.75" x14ac:dyDescent="0.2">
      <c r="A18" s="81">
        <v>710</v>
      </c>
      <c r="B18" s="81">
        <v>710</v>
      </c>
      <c r="C18" s="82">
        <v>1425993500002</v>
      </c>
      <c r="D18" s="81">
        <v>732</v>
      </c>
      <c r="E18" s="83">
        <v>732</v>
      </c>
      <c r="F18" s="82">
        <v>1424993500000</v>
      </c>
      <c r="G18" s="84" t="s">
        <v>1183</v>
      </c>
      <c r="H18" s="88">
        <v>0</v>
      </c>
      <c r="I18" s="89">
        <v>150.78</v>
      </c>
      <c r="J18" s="89">
        <v>1.18</v>
      </c>
      <c r="K18" s="89">
        <v>1.18</v>
      </c>
      <c r="L18" s="90">
        <v>0</v>
      </c>
      <c r="M18" s="91">
        <v>0</v>
      </c>
      <c r="N18" s="91">
        <v>0</v>
      </c>
      <c r="O18" s="91">
        <v>0</v>
      </c>
    </row>
    <row r="19" spans="1:15" ht="25.5" x14ac:dyDescent="0.2">
      <c r="A19" s="81">
        <v>711</v>
      </c>
      <c r="B19" s="81">
        <v>711</v>
      </c>
      <c r="C19" s="82" t="s">
        <v>1252</v>
      </c>
      <c r="D19" s="81">
        <v>733</v>
      </c>
      <c r="E19" s="83">
        <v>733</v>
      </c>
      <c r="F19" s="82" t="s">
        <v>1262</v>
      </c>
      <c r="G19" s="84" t="s">
        <v>1184</v>
      </c>
      <c r="H19" s="88">
        <v>0</v>
      </c>
      <c r="I19" s="89">
        <v>116.7</v>
      </c>
      <c r="J19" s="89">
        <v>1.73</v>
      </c>
      <c r="K19" s="89">
        <v>1.73</v>
      </c>
      <c r="L19" s="90">
        <v>0</v>
      </c>
      <c r="M19" s="91">
        <v>0</v>
      </c>
      <c r="N19" s="91">
        <v>0</v>
      </c>
      <c r="O19" s="91">
        <v>0</v>
      </c>
    </row>
    <row r="20" spans="1:15" ht="25.5" x14ac:dyDescent="0.2">
      <c r="A20" s="81">
        <v>712</v>
      </c>
      <c r="B20" s="81">
        <v>712</v>
      </c>
      <c r="C20" s="82" t="s">
        <v>1253</v>
      </c>
      <c r="D20" s="81"/>
      <c r="E20" s="83"/>
      <c r="F20" s="82"/>
      <c r="G20" s="84" t="s">
        <v>1185</v>
      </c>
      <c r="H20" s="88">
        <v>0</v>
      </c>
      <c r="I20" s="89">
        <v>395.7</v>
      </c>
      <c r="J20" s="89">
        <v>1.85</v>
      </c>
      <c r="K20" s="89">
        <v>1.85</v>
      </c>
      <c r="L20" s="90">
        <v>0</v>
      </c>
      <c r="M20" s="91">
        <v>0</v>
      </c>
      <c r="N20" s="91">
        <v>0</v>
      </c>
      <c r="O20" s="91">
        <v>0</v>
      </c>
    </row>
    <row r="21" spans="1:15" ht="12.75" x14ac:dyDescent="0.2">
      <c r="A21" s="81">
        <v>713</v>
      </c>
      <c r="B21" s="81">
        <v>713</v>
      </c>
      <c r="C21" s="82">
        <v>1422804000005</v>
      </c>
      <c r="D21" s="81"/>
      <c r="E21" s="83"/>
      <c r="F21" s="82"/>
      <c r="G21" s="84" t="s">
        <v>1186</v>
      </c>
      <c r="H21" s="88">
        <v>0</v>
      </c>
      <c r="I21" s="89">
        <v>289.75</v>
      </c>
      <c r="J21" s="89">
        <v>2.81</v>
      </c>
      <c r="K21" s="89">
        <v>2.81</v>
      </c>
      <c r="L21" s="90">
        <v>0</v>
      </c>
      <c r="M21" s="91">
        <v>0</v>
      </c>
      <c r="N21" s="91">
        <v>0</v>
      </c>
      <c r="O21" s="91">
        <v>0</v>
      </c>
    </row>
    <row r="22" spans="1:15" ht="12.75" x14ac:dyDescent="0.2">
      <c r="A22" s="81">
        <v>714</v>
      </c>
      <c r="B22" s="81">
        <v>714</v>
      </c>
      <c r="C22" s="82">
        <v>1412791203000</v>
      </c>
      <c r="D22" s="81"/>
      <c r="E22" s="83"/>
      <c r="F22" s="82"/>
      <c r="G22" s="84" t="s">
        <v>1187</v>
      </c>
      <c r="H22" s="88">
        <v>0</v>
      </c>
      <c r="I22" s="89">
        <v>35.42</v>
      </c>
      <c r="J22" s="89">
        <v>0.92</v>
      </c>
      <c r="K22" s="89">
        <v>0.92</v>
      </c>
      <c r="L22" s="90">
        <v>0</v>
      </c>
      <c r="M22" s="91">
        <v>0</v>
      </c>
      <c r="N22" s="91">
        <v>0</v>
      </c>
      <c r="O22" s="91">
        <v>0</v>
      </c>
    </row>
    <row r="23" spans="1:15" ht="12.75" x14ac:dyDescent="0.2">
      <c r="A23" s="81">
        <v>715</v>
      </c>
      <c r="B23" s="81">
        <v>715</v>
      </c>
      <c r="C23" s="82">
        <v>1422108000000</v>
      </c>
      <c r="D23" s="81"/>
      <c r="E23" s="83"/>
      <c r="F23" s="82"/>
      <c r="G23" s="84" t="s">
        <v>1188</v>
      </c>
      <c r="H23" s="88">
        <v>0</v>
      </c>
      <c r="I23" s="89">
        <v>2302.5</v>
      </c>
      <c r="J23" s="89">
        <v>2.0099999999999998</v>
      </c>
      <c r="K23" s="89">
        <v>2.0099999999999998</v>
      </c>
      <c r="L23" s="90">
        <v>0</v>
      </c>
      <c r="M23" s="91">
        <v>0</v>
      </c>
      <c r="N23" s="91">
        <v>0</v>
      </c>
      <c r="O23" s="91">
        <v>0</v>
      </c>
    </row>
    <row r="24" spans="1:15" ht="12.75" x14ac:dyDescent="0.2">
      <c r="A24" s="81">
        <v>716</v>
      </c>
      <c r="B24" s="81">
        <v>716</v>
      </c>
      <c r="C24" s="82">
        <v>1426793500003</v>
      </c>
      <c r="D24" s="81">
        <v>734</v>
      </c>
      <c r="E24" s="83">
        <v>734</v>
      </c>
      <c r="F24" s="82">
        <v>1425793500001</v>
      </c>
      <c r="G24" s="84" t="s">
        <v>1189</v>
      </c>
      <c r="H24" s="88">
        <v>0</v>
      </c>
      <c r="I24" s="89">
        <v>14.01</v>
      </c>
      <c r="J24" s="89">
        <v>1.2</v>
      </c>
      <c r="K24" s="89">
        <v>1.2</v>
      </c>
      <c r="L24" s="90">
        <v>0</v>
      </c>
      <c r="M24" s="91">
        <v>0</v>
      </c>
      <c r="N24" s="91">
        <v>0</v>
      </c>
      <c r="O24" s="91">
        <v>0</v>
      </c>
    </row>
    <row r="25" spans="1:15" ht="25.5" x14ac:dyDescent="0.2">
      <c r="A25" s="81">
        <v>717</v>
      </c>
      <c r="B25" s="81">
        <v>717</v>
      </c>
      <c r="C25" s="82" t="s">
        <v>1254</v>
      </c>
      <c r="D25" s="81">
        <v>735</v>
      </c>
      <c r="E25" s="83">
        <v>735</v>
      </c>
      <c r="F25" s="82" t="s">
        <v>1263</v>
      </c>
      <c r="G25" s="84" t="s">
        <v>1190</v>
      </c>
      <c r="H25" s="88">
        <v>0</v>
      </c>
      <c r="I25" s="89">
        <v>11762.62</v>
      </c>
      <c r="J25" s="89">
        <v>2.2000000000000002</v>
      </c>
      <c r="K25" s="89">
        <v>2.2000000000000002</v>
      </c>
      <c r="L25" s="90">
        <v>0</v>
      </c>
      <c r="M25" s="91">
        <v>0</v>
      </c>
      <c r="N25" s="91">
        <v>0</v>
      </c>
      <c r="O25" s="91">
        <v>0</v>
      </c>
    </row>
    <row r="26" spans="1:15" ht="25.5" x14ac:dyDescent="0.2">
      <c r="A26" s="81">
        <v>718</v>
      </c>
      <c r="B26" s="81">
        <v>718</v>
      </c>
      <c r="C26" s="82" t="s">
        <v>1255</v>
      </c>
      <c r="D26" s="81">
        <v>736</v>
      </c>
      <c r="E26" s="83">
        <v>736</v>
      </c>
      <c r="F26" s="82" t="s">
        <v>1264</v>
      </c>
      <c r="G26" s="84" t="s">
        <v>1191</v>
      </c>
      <c r="H26" s="88">
        <v>0</v>
      </c>
      <c r="I26" s="89">
        <v>3398.88</v>
      </c>
      <c r="J26" s="89">
        <v>3.32</v>
      </c>
      <c r="K26" s="89">
        <v>3.32</v>
      </c>
      <c r="L26" s="90">
        <v>0</v>
      </c>
      <c r="M26" s="91">
        <v>0</v>
      </c>
      <c r="N26" s="91">
        <v>0</v>
      </c>
      <c r="O26" s="91">
        <v>0</v>
      </c>
    </row>
    <row r="27" spans="1:15" ht="25.5" x14ac:dyDescent="0.2">
      <c r="A27" s="81">
        <v>719</v>
      </c>
      <c r="B27" s="81">
        <v>719</v>
      </c>
      <c r="C27" s="82" t="s">
        <v>1256</v>
      </c>
      <c r="D27" s="81">
        <v>741</v>
      </c>
      <c r="E27" s="83">
        <v>741</v>
      </c>
      <c r="F27" s="82" t="s">
        <v>1265</v>
      </c>
      <c r="G27" s="84" t="s">
        <v>1192</v>
      </c>
      <c r="H27" s="88">
        <v>0.58399999999999996</v>
      </c>
      <c r="I27" s="89">
        <v>3676.99</v>
      </c>
      <c r="J27" s="89">
        <v>1.99</v>
      </c>
      <c r="K27" s="89">
        <v>1.99</v>
      </c>
      <c r="L27" s="90">
        <v>0</v>
      </c>
      <c r="M27" s="91">
        <v>0</v>
      </c>
      <c r="N27" s="91">
        <v>0</v>
      </c>
      <c r="O27" s="91">
        <v>0</v>
      </c>
    </row>
    <row r="28" spans="1:15" ht="12.75" x14ac:dyDescent="0.2">
      <c r="A28" s="81">
        <v>720</v>
      </c>
      <c r="B28" s="81">
        <v>720</v>
      </c>
      <c r="C28" s="82">
        <v>1420286500000</v>
      </c>
      <c r="D28" s="81">
        <v>737</v>
      </c>
      <c r="E28" s="83">
        <v>737</v>
      </c>
      <c r="F28" s="82">
        <v>1430000033121</v>
      </c>
      <c r="G28" s="84" t="s">
        <v>1193</v>
      </c>
      <c r="H28" s="88">
        <v>0</v>
      </c>
      <c r="I28" s="89">
        <v>1665.72</v>
      </c>
      <c r="J28" s="89">
        <v>3.32</v>
      </c>
      <c r="K28" s="89">
        <v>3.32</v>
      </c>
      <c r="L28" s="90">
        <v>0</v>
      </c>
      <c r="M28" s="91">
        <v>0</v>
      </c>
      <c r="N28" s="91">
        <v>0</v>
      </c>
      <c r="O28" s="91">
        <v>0</v>
      </c>
    </row>
    <row r="29" spans="1:15" ht="12.75" x14ac:dyDescent="0.2">
      <c r="A29" s="81">
        <v>721</v>
      </c>
      <c r="B29" s="81">
        <v>721</v>
      </c>
      <c r="C29" s="82">
        <v>1423566000006</v>
      </c>
      <c r="D29" s="81">
        <v>738</v>
      </c>
      <c r="E29" s="83">
        <v>738</v>
      </c>
      <c r="F29" s="82">
        <v>1430000033089</v>
      </c>
      <c r="G29" s="84" t="s">
        <v>1194</v>
      </c>
      <c r="H29" s="88">
        <v>0</v>
      </c>
      <c r="I29" s="89">
        <v>8960.25</v>
      </c>
      <c r="J29" s="89">
        <v>0.98</v>
      </c>
      <c r="K29" s="89">
        <v>0.98</v>
      </c>
      <c r="L29" s="90">
        <v>0</v>
      </c>
      <c r="M29" s="91">
        <v>0</v>
      </c>
      <c r="N29" s="91">
        <v>0</v>
      </c>
      <c r="O29" s="91">
        <v>0</v>
      </c>
    </row>
    <row r="30" spans="1:15" ht="12.75" x14ac:dyDescent="0.2">
      <c r="A30" s="81">
        <v>722</v>
      </c>
      <c r="B30" s="81">
        <v>722</v>
      </c>
      <c r="C30" s="82">
        <v>1424136000004</v>
      </c>
      <c r="D30" s="81">
        <v>739</v>
      </c>
      <c r="E30" s="83">
        <v>739</v>
      </c>
      <c r="F30" s="82">
        <v>1430000033112</v>
      </c>
      <c r="G30" s="84" t="s">
        <v>1195</v>
      </c>
      <c r="H30" s="88">
        <v>0</v>
      </c>
      <c r="I30" s="89">
        <v>2472.48</v>
      </c>
      <c r="J30" s="89">
        <v>1.22</v>
      </c>
      <c r="K30" s="89">
        <v>1.22</v>
      </c>
      <c r="L30" s="90">
        <v>0</v>
      </c>
      <c r="M30" s="91">
        <v>0</v>
      </c>
      <c r="N30" s="91">
        <v>0</v>
      </c>
      <c r="O30" s="91">
        <v>0</v>
      </c>
    </row>
    <row r="31" spans="1:15" ht="12.75" x14ac:dyDescent="0.2">
      <c r="A31" s="81">
        <v>723</v>
      </c>
      <c r="B31" s="81">
        <v>723</v>
      </c>
      <c r="C31" s="82">
        <v>1460002083346</v>
      </c>
      <c r="D31" s="81">
        <v>748</v>
      </c>
      <c r="E31" s="83">
        <v>748</v>
      </c>
      <c r="F31" s="82">
        <v>1460002083355</v>
      </c>
      <c r="G31" s="84" t="s">
        <v>1196</v>
      </c>
      <c r="H31" s="88">
        <v>0</v>
      </c>
      <c r="I31" s="89">
        <v>0</v>
      </c>
      <c r="J31" s="89">
        <v>0.86</v>
      </c>
      <c r="K31" s="89">
        <v>0.86</v>
      </c>
      <c r="L31" s="90">
        <v>0</v>
      </c>
      <c r="M31" s="91">
        <v>0</v>
      </c>
      <c r="N31" s="91">
        <v>0.06</v>
      </c>
      <c r="O31" s="91">
        <v>0.06</v>
      </c>
    </row>
    <row r="32" spans="1:15" ht="102" x14ac:dyDescent="0.2">
      <c r="A32" s="81">
        <v>724</v>
      </c>
      <c r="B32" s="81">
        <v>724</v>
      </c>
      <c r="C32" s="82" t="s">
        <v>1257</v>
      </c>
      <c r="D32" s="81"/>
      <c r="E32" s="83"/>
      <c r="F32" s="82"/>
      <c r="G32" s="84" t="s">
        <v>807</v>
      </c>
      <c r="H32" s="88">
        <v>0</v>
      </c>
      <c r="I32" s="89">
        <v>359.53</v>
      </c>
      <c r="J32" s="89">
        <v>4.26</v>
      </c>
      <c r="K32" s="89">
        <v>4.26</v>
      </c>
      <c r="L32" s="90">
        <v>0</v>
      </c>
      <c r="M32" s="91">
        <v>0</v>
      </c>
      <c r="N32" s="91">
        <v>0</v>
      </c>
      <c r="O32" s="91">
        <v>0</v>
      </c>
    </row>
    <row r="33" spans="1:15" ht="12.75" x14ac:dyDescent="0.2">
      <c r="A33" s="81">
        <v>725</v>
      </c>
      <c r="B33" s="81">
        <v>725</v>
      </c>
      <c r="C33" s="82">
        <v>1460002258662</v>
      </c>
      <c r="D33" s="81">
        <v>749</v>
      </c>
      <c r="E33" s="83">
        <v>749</v>
      </c>
      <c r="F33" s="82">
        <v>1460002258671</v>
      </c>
      <c r="G33" s="84" t="s">
        <v>1197</v>
      </c>
      <c r="H33" s="88">
        <v>0.94</v>
      </c>
      <c r="I33" s="89">
        <v>202.71</v>
      </c>
      <c r="J33" s="89">
        <v>0.87</v>
      </c>
      <c r="K33" s="89">
        <v>0.87</v>
      </c>
      <c r="L33" s="90">
        <v>-0.86399999999999999</v>
      </c>
      <c r="M33" s="91">
        <v>281.41000000000003</v>
      </c>
      <c r="N33" s="91">
        <v>0.06</v>
      </c>
      <c r="O33" s="91">
        <v>0.06</v>
      </c>
    </row>
    <row r="34" spans="1:15" ht="12.75" x14ac:dyDescent="0.2">
      <c r="A34" s="81">
        <v>726</v>
      </c>
      <c r="B34" s="81">
        <v>726</v>
      </c>
      <c r="C34" s="82">
        <v>1460002256025</v>
      </c>
      <c r="D34" s="81">
        <v>752</v>
      </c>
      <c r="E34" s="83">
        <v>752</v>
      </c>
      <c r="F34" s="82">
        <v>1460002256034</v>
      </c>
      <c r="G34" s="84" t="s">
        <v>1198</v>
      </c>
      <c r="H34" s="88">
        <v>0</v>
      </c>
      <c r="I34" s="89">
        <v>0</v>
      </c>
      <c r="J34" s="89">
        <v>1.1200000000000001</v>
      </c>
      <c r="K34" s="89">
        <v>1.1200000000000001</v>
      </c>
      <c r="L34" s="90">
        <v>0</v>
      </c>
      <c r="M34" s="91">
        <v>0</v>
      </c>
      <c r="N34" s="91">
        <v>0.06</v>
      </c>
      <c r="O34" s="91">
        <v>0.06</v>
      </c>
    </row>
    <row r="35" spans="1:15" ht="25.5" x14ac:dyDescent="0.2">
      <c r="A35" s="81">
        <v>727</v>
      </c>
      <c r="B35" s="81">
        <v>727</v>
      </c>
      <c r="C35" s="82" t="s">
        <v>1258</v>
      </c>
      <c r="D35" s="81"/>
      <c r="E35" s="83"/>
      <c r="F35" s="82"/>
      <c r="G35" s="84" t="s">
        <v>1199</v>
      </c>
      <c r="H35" s="88">
        <v>0</v>
      </c>
      <c r="I35" s="89">
        <v>1945.71</v>
      </c>
      <c r="J35" s="89">
        <v>2.5099999999999998</v>
      </c>
      <c r="K35" s="89">
        <v>2.5099999999999998</v>
      </c>
      <c r="L35" s="90">
        <v>0</v>
      </c>
      <c r="M35" s="91">
        <v>0</v>
      </c>
      <c r="N35" s="91">
        <v>0</v>
      </c>
      <c r="O35" s="91">
        <v>0</v>
      </c>
    </row>
    <row r="36" spans="1:15" ht="12.75" x14ac:dyDescent="0.2">
      <c r="A36" s="81">
        <v>728</v>
      </c>
      <c r="B36" s="81">
        <v>728</v>
      </c>
      <c r="C36" s="82">
        <v>1470000086156</v>
      </c>
      <c r="D36" s="81">
        <v>753</v>
      </c>
      <c r="E36" s="83">
        <v>753</v>
      </c>
      <c r="F36" s="82">
        <v>1470000086147</v>
      </c>
      <c r="G36" s="84" t="s">
        <v>1200</v>
      </c>
      <c r="H36" s="88">
        <v>0</v>
      </c>
      <c r="I36" s="89">
        <v>0</v>
      </c>
      <c r="J36" s="89">
        <v>0.86</v>
      </c>
      <c r="K36" s="89">
        <v>0.86</v>
      </c>
      <c r="L36" s="90">
        <v>0</v>
      </c>
      <c r="M36" s="91">
        <v>0</v>
      </c>
      <c r="N36" s="91">
        <v>0.06</v>
      </c>
      <c r="O36" s="91">
        <v>0.06</v>
      </c>
    </row>
    <row r="37" spans="1:15" ht="12.75" x14ac:dyDescent="0.2">
      <c r="A37" s="81">
        <v>729</v>
      </c>
      <c r="B37" s="81">
        <v>729</v>
      </c>
      <c r="C37" s="82">
        <v>1470000223432</v>
      </c>
      <c r="D37" s="81">
        <v>754</v>
      </c>
      <c r="E37" s="83">
        <v>754</v>
      </c>
      <c r="F37" s="82">
        <v>1470000223441</v>
      </c>
      <c r="G37" s="84" t="s">
        <v>1201</v>
      </c>
      <c r="H37" s="88">
        <v>0</v>
      </c>
      <c r="I37" s="89">
        <v>376.59</v>
      </c>
      <c r="J37" s="89">
        <v>1.26</v>
      </c>
      <c r="K37" s="89">
        <v>1.26</v>
      </c>
      <c r="L37" s="90">
        <v>0</v>
      </c>
      <c r="M37" s="91">
        <v>1318.05</v>
      </c>
      <c r="N37" s="91">
        <v>0.06</v>
      </c>
      <c r="O37" s="91">
        <v>0.06</v>
      </c>
    </row>
    <row r="38" spans="1:15" ht="25.5" x14ac:dyDescent="0.2">
      <c r="A38" s="81">
        <v>730</v>
      </c>
      <c r="B38" s="81">
        <v>730</v>
      </c>
      <c r="C38" s="82" t="s">
        <v>1259</v>
      </c>
      <c r="D38" s="81">
        <v>731</v>
      </c>
      <c r="E38" s="83">
        <v>731</v>
      </c>
      <c r="F38" s="82" t="s">
        <v>1266</v>
      </c>
      <c r="G38" s="84" t="s">
        <v>1202</v>
      </c>
      <c r="H38" s="88">
        <v>2.4740000000000002</v>
      </c>
      <c r="I38" s="89">
        <v>76.06</v>
      </c>
      <c r="J38" s="89">
        <v>5.04</v>
      </c>
      <c r="K38" s="89">
        <v>5.04</v>
      </c>
      <c r="L38" s="90">
        <v>0</v>
      </c>
      <c r="M38" s="91">
        <v>0</v>
      </c>
      <c r="N38" s="91">
        <v>0</v>
      </c>
      <c r="O38" s="91">
        <v>0</v>
      </c>
    </row>
    <row r="39" spans="1:15" ht="12.75" x14ac:dyDescent="0.2">
      <c r="A39" s="81">
        <v>740</v>
      </c>
      <c r="B39" s="81">
        <v>740</v>
      </c>
      <c r="C39" s="82">
        <v>1425886500002</v>
      </c>
      <c r="D39" s="81">
        <v>746</v>
      </c>
      <c r="E39" s="83">
        <v>746</v>
      </c>
      <c r="F39" s="82">
        <v>1426886500004</v>
      </c>
      <c r="G39" s="84" t="s">
        <v>1203</v>
      </c>
      <c r="H39" s="88">
        <v>0.53600000000000003</v>
      </c>
      <c r="I39" s="89">
        <v>0.21</v>
      </c>
      <c r="J39" s="89">
        <v>4.04</v>
      </c>
      <c r="K39" s="89">
        <v>4.04</v>
      </c>
      <c r="L39" s="90">
        <v>-0.443</v>
      </c>
      <c r="M39" s="91">
        <v>35.770000000000003</v>
      </c>
      <c r="N39" s="91">
        <v>0.06</v>
      </c>
      <c r="O39" s="91">
        <v>0.06</v>
      </c>
    </row>
    <row r="40" spans="1:15" ht="12.75" x14ac:dyDescent="0.2">
      <c r="A40" s="81">
        <v>742</v>
      </c>
      <c r="B40" s="81">
        <v>742</v>
      </c>
      <c r="C40" s="82">
        <v>1429414500005</v>
      </c>
      <c r="D40" s="81"/>
      <c r="E40" s="83"/>
      <c r="F40" s="82"/>
      <c r="G40" s="84" t="s">
        <v>1204</v>
      </c>
      <c r="H40" s="88">
        <v>0</v>
      </c>
      <c r="I40" s="89">
        <v>89.88</v>
      </c>
      <c r="J40" s="89">
        <v>7.53</v>
      </c>
      <c r="K40" s="89">
        <v>7.53</v>
      </c>
      <c r="L40" s="90">
        <v>0</v>
      </c>
      <c r="M40" s="91">
        <v>0</v>
      </c>
      <c r="N40" s="91">
        <v>0</v>
      </c>
      <c r="O40" s="91">
        <v>0</v>
      </c>
    </row>
    <row r="41" spans="1:15" ht="12.75" x14ac:dyDescent="0.2">
      <c r="A41" s="81">
        <v>743</v>
      </c>
      <c r="B41" s="81">
        <v>743</v>
      </c>
      <c r="C41" s="82">
        <v>1470000174885</v>
      </c>
      <c r="D41" s="81"/>
      <c r="E41" s="83"/>
      <c r="F41" s="82"/>
      <c r="G41" s="84" t="s">
        <v>816</v>
      </c>
      <c r="H41" s="88">
        <v>0</v>
      </c>
      <c r="I41" s="89">
        <v>0</v>
      </c>
      <c r="J41" s="89">
        <v>3.95</v>
      </c>
      <c r="K41" s="89">
        <v>3.95</v>
      </c>
      <c r="L41" s="90">
        <v>0</v>
      </c>
      <c r="M41" s="91">
        <v>0</v>
      </c>
      <c r="N41" s="91">
        <v>0</v>
      </c>
      <c r="O41" s="91">
        <v>0</v>
      </c>
    </row>
    <row r="42" spans="1:15" ht="12.75" x14ac:dyDescent="0.2">
      <c r="A42" s="81">
        <v>744</v>
      </c>
      <c r="B42" s="81">
        <v>744</v>
      </c>
      <c r="C42" s="82">
        <v>1428882200005</v>
      </c>
      <c r="D42" s="81"/>
      <c r="E42" s="83"/>
      <c r="F42" s="82"/>
      <c r="G42" s="84" t="s">
        <v>1205</v>
      </c>
      <c r="H42" s="88">
        <v>0.91200000000000003</v>
      </c>
      <c r="I42" s="89">
        <v>1846.29</v>
      </c>
      <c r="J42" s="89">
        <v>1.76</v>
      </c>
      <c r="K42" s="89">
        <v>1.76</v>
      </c>
      <c r="L42" s="90">
        <v>0</v>
      </c>
      <c r="M42" s="91">
        <v>0</v>
      </c>
      <c r="N42" s="91">
        <v>0</v>
      </c>
      <c r="O42" s="91">
        <v>0</v>
      </c>
    </row>
    <row r="43" spans="1:15" ht="12.75" x14ac:dyDescent="0.2">
      <c r="A43" s="81">
        <v>747</v>
      </c>
      <c r="B43" s="81">
        <v>747</v>
      </c>
      <c r="C43" s="82">
        <v>1422949000004</v>
      </c>
      <c r="D43" s="81"/>
      <c r="E43" s="83"/>
      <c r="F43" s="82"/>
      <c r="G43" s="84" t="s">
        <v>818</v>
      </c>
      <c r="H43" s="88">
        <v>0</v>
      </c>
      <c r="I43" s="89">
        <v>2839.74</v>
      </c>
      <c r="J43" s="89">
        <v>2.5499999999999998</v>
      </c>
      <c r="K43" s="89">
        <v>2.5499999999999998</v>
      </c>
      <c r="L43" s="90">
        <v>0</v>
      </c>
      <c r="M43" s="91">
        <v>0</v>
      </c>
      <c r="N43" s="91">
        <v>0</v>
      </c>
      <c r="O43" s="91">
        <v>0</v>
      </c>
    </row>
    <row r="44" spans="1:15" ht="12.75" x14ac:dyDescent="0.2">
      <c r="A44" s="81">
        <v>770</v>
      </c>
      <c r="B44" s="81">
        <v>770</v>
      </c>
      <c r="C44" s="82">
        <v>1470000190520</v>
      </c>
      <c r="D44" s="81">
        <v>755</v>
      </c>
      <c r="E44" s="83">
        <v>755</v>
      </c>
      <c r="F44" s="82">
        <v>1470000190530</v>
      </c>
      <c r="G44" s="84" t="s">
        <v>1206</v>
      </c>
      <c r="H44" s="88">
        <v>0.82799999999999996</v>
      </c>
      <c r="I44" s="89">
        <v>67.540000000000006</v>
      </c>
      <c r="J44" s="89">
        <v>1.2</v>
      </c>
      <c r="K44" s="89">
        <v>1.2</v>
      </c>
      <c r="L44" s="90">
        <v>-1.089</v>
      </c>
      <c r="M44" s="91">
        <v>467.95</v>
      </c>
      <c r="N44" s="91">
        <v>0.06</v>
      </c>
      <c r="O44" s="91">
        <v>0.06</v>
      </c>
    </row>
    <row r="45" spans="1:15" ht="12.75" x14ac:dyDescent="0.2">
      <c r="A45" s="81">
        <v>771</v>
      </c>
      <c r="B45" s="81">
        <v>771</v>
      </c>
      <c r="C45" s="82">
        <v>1470000275547</v>
      </c>
      <c r="D45" s="81">
        <v>756</v>
      </c>
      <c r="E45" s="83">
        <v>756</v>
      </c>
      <c r="F45" s="82">
        <v>1470000275556</v>
      </c>
      <c r="G45" s="84" t="s">
        <v>1207</v>
      </c>
      <c r="H45" s="88">
        <v>0</v>
      </c>
      <c r="I45" s="89">
        <v>0.64</v>
      </c>
      <c r="J45" s="89">
        <v>6.84</v>
      </c>
      <c r="K45" s="89">
        <v>6.84</v>
      </c>
      <c r="L45" s="90">
        <v>0</v>
      </c>
      <c r="M45" s="91">
        <v>477.33</v>
      </c>
      <c r="N45" s="91">
        <v>0.06</v>
      </c>
      <c r="O45" s="91">
        <v>0.06</v>
      </c>
    </row>
    <row r="46" spans="1:15" ht="25.5" x14ac:dyDescent="0.2">
      <c r="A46" s="81">
        <v>772</v>
      </c>
      <c r="B46" s="81">
        <v>772</v>
      </c>
      <c r="C46" s="82" t="s">
        <v>1260</v>
      </c>
      <c r="D46" s="81">
        <v>757</v>
      </c>
      <c r="E46" s="83">
        <v>757</v>
      </c>
      <c r="F46" s="82" t="s">
        <v>1267</v>
      </c>
      <c r="G46" s="84" t="s">
        <v>1208</v>
      </c>
      <c r="H46" s="88">
        <v>0.82699999999999996</v>
      </c>
      <c r="I46" s="89">
        <v>3.31</v>
      </c>
      <c r="J46" s="89">
        <v>1.42</v>
      </c>
      <c r="K46" s="89">
        <v>1.42</v>
      </c>
      <c r="L46" s="90">
        <v>0</v>
      </c>
      <c r="M46" s="91">
        <v>495.99</v>
      </c>
      <c r="N46" s="91">
        <v>0.06</v>
      </c>
      <c r="O46" s="91">
        <v>0.06</v>
      </c>
    </row>
    <row r="47" spans="1:15" ht="12.75" x14ac:dyDescent="0.2">
      <c r="A47" s="81">
        <v>773</v>
      </c>
      <c r="B47" s="81">
        <v>773</v>
      </c>
      <c r="C47" s="82">
        <v>1470000303901</v>
      </c>
      <c r="D47" s="81">
        <v>758</v>
      </c>
      <c r="E47" s="83">
        <v>758</v>
      </c>
      <c r="F47" s="82">
        <v>1470000303910</v>
      </c>
      <c r="G47" s="84" t="s">
        <v>1209</v>
      </c>
      <c r="H47" s="88">
        <v>0</v>
      </c>
      <c r="I47" s="89">
        <v>0</v>
      </c>
      <c r="J47" s="89">
        <v>1.0900000000000001</v>
      </c>
      <c r="K47" s="89">
        <v>1.0900000000000001</v>
      </c>
      <c r="L47" s="90">
        <v>0</v>
      </c>
      <c r="M47" s="91">
        <v>0</v>
      </c>
      <c r="N47" s="91">
        <v>0.06</v>
      </c>
      <c r="O47" s="91">
        <v>0.06</v>
      </c>
    </row>
    <row r="48" spans="1:15" ht="12.75" x14ac:dyDescent="0.2">
      <c r="A48" s="81">
        <v>774</v>
      </c>
      <c r="B48" s="81">
        <v>774</v>
      </c>
      <c r="C48" s="82">
        <v>1470000406449</v>
      </c>
      <c r="D48" s="81">
        <v>759</v>
      </c>
      <c r="E48" s="83">
        <v>759</v>
      </c>
      <c r="F48" s="82">
        <v>1470000406430</v>
      </c>
      <c r="G48" s="84" t="s">
        <v>1210</v>
      </c>
      <c r="H48" s="88">
        <v>0</v>
      </c>
      <c r="I48" s="89">
        <v>3.81</v>
      </c>
      <c r="J48" s="89">
        <v>2.2000000000000002</v>
      </c>
      <c r="K48" s="89">
        <v>2.2000000000000002</v>
      </c>
      <c r="L48" s="90">
        <v>0</v>
      </c>
      <c r="M48" s="91">
        <v>685.27</v>
      </c>
      <c r="N48" s="91">
        <v>0.06</v>
      </c>
      <c r="O48" s="91">
        <v>0.06</v>
      </c>
    </row>
    <row r="49" spans="1:15" ht="12.75" x14ac:dyDescent="0.2">
      <c r="A49" s="81">
        <v>775</v>
      </c>
      <c r="B49" s="81">
        <v>775</v>
      </c>
      <c r="C49" s="82">
        <v>1470000416794</v>
      </c>
      <c r="D49" s="81">
        <v>760</v>
      </c>
      <c r="E49" s="83">
        <v>760</v>
      </c>
      <c r="F49" s="82">
        <v>1470000416800</v>
      </c>
      <c r="G49" s="84" t="s">
        <v>1211</v>
      </c>
      <c r="H49" s="88">
        <v>0.82899999999999996</v>
      </c>
      <c r="I49" s="89">
        <v>0</v>
      </c>
      <c r="J49" s="89">
        <v>2.36</v>
      </c>
      <c r="K49" s="89">
        <v>2.36</v>
      </c>
      <c r="L49" s="90">
        <v>0</v>
      </c>
      <c r="M49" s="91">
        <v>0</v>
      </c>
      <c r="N49" s="91">
        <v>0.06</v>
      </c>
      <c r="O49" s="91">
        <v>0.06</v>
      </c>
    </row>
    <row r="50" spans="1:15" ht="12.75" x14ac:dyDescent="0.2">
      <c r="A50" s="81">
        <v>776</v>
      </c>
      <c r="B50" s="81">
        <v>776</v>
      </c>
      <c r="C50" s="82">
        <v>1470000425530</v>
      </c>
      <c r="D50" s="81">
        <v>761</v>
      </c>
      <c r="E50" s="83">
        <v>761</v>
      </c>
      <c r="F50" s="82">
        <v>1470000425549</v>
      </c>
      <c r="G50" s="84" t="s">
        <v>1212</v>
      </c>
      <c r="H50" s="88">
        <v>0.83199999999999996</v>
      </c>
      <c r="I50" s="89">
        <v>17.739999999999998</v>
      </c>
      <c r="J50" s="89">
        <v>2.2000000000000002</v>
      </c>
      <c r="K50" s="89">
        <v>2.2000000000000002</v>
      </c>
      <c r="L50" s="90">
        <v>0</v>
      </c>
      <c r="M50" s="91">
        <v>2217.4</v>
      </c>
      <c r="N50" s="91">
        <v>0.06</v>
      </c>
      <c r="O50" s="91">
        <v>0.06</v>
      </c>
    </row>
    <row r="51" spans="1:15" ht="12.75" x14ac:dyDescent="0.2">
      <c r="A51" s="81">
        <v>777</v>
      </c>
      <c r="B51" s="81">
        <v>777</v>
      </c>
      <c r="C51" s="82">
        <v>1470000426125</v>
      </c>
      <c r="D51" s="81">
        <v>762</v>
      </c>
      <c r="E51" s="83">
        <v>762</v>
      </c>
      <c r="F51" s="82">
        <v>1470000426134</v>
      </c>
      <c r="G51" s="84" t="s">
        <v>1213</v>
      </c>
      <c r="H51" s="88">
        <v>0</v>
      </c>
      <c r="I51" s="89">
        <v>1.45</v>
      </c>
      <c r="J51" s="89">
        <v>2.2000000000000002</v>
      </c>
      <c r="K51" s="89">
        <v>2.2000000000000002</v>
      </c>
      <c r="L51" s="90">
        <v>0</v>
      </c>
      <c r="M51" s="91">
        <v>654.73</v>
      </c>
      <c r="N51" s="91">
        <v>0.06</v>
      </c>
      <c r="O51" s="91">
        <v>0.06</v>
      </c>
    </row>
    <row r="52" spans="1:15" ht="12.75" x14ac:dyDescent="0.2">
      <c r="A52" s="81">
        <v>778</v>
      </c>
      <c r="B52" s="81">
        <v>778</v>
      </c>
      <c r="C52" s="82">
        <v>1470000429766</v>
      </c>
      <c r="D52" s="81">
        <v>763</v>
      </c>
      <c r="E52" s="83">
        <v>763</v>
      </c>
      <c r="F52" s="82">
        <v>1470000429775</v>
      </c>
      <c r="G52" s="84" t="s">
        <v>1214</v>
      </c>
      <c r="H52" s="88">
        <v>0</v>
      </c>
      <c r="I52" s="89">
        <v>2.41</v>
      </c>
      <c r="J52" s="89">
        <v>2.4</v>
      </c>
      <c r="K52" s="89">
        <v>2.4</v>
      </c>
      <c r="L52" s="90">
        <v>0</v>
      </c>
      <c r="M52" s="91">
        <v>1954.39</v>
      </c>
      <c r="N52" s="91">
        <v>0.06</v>
      </c>
      <c r="O52" s="91">
        <v>0.06</v>
      </c>
    </row>
    <row r="53" spans="1:15" ht="12.75" x14ac:dyDescent="0.2">
      <c r="A53" s="81">
        <v>779</v>
      </c>
      <c r="B53" s="81">
        <v>779</v>
      </c>
      <c r="C53" s="82">
        <v>1470000430089</v>
      </c>
      <c r="D53" s="81">
        <v>764</v>
      </c>
      <c r="E53" s="83">
        <v>764</v>
      </c>
      <c r="F53" s="82">
        <v>1470000430103</v>
      </c>
      <c r="G53" s="84" t="s">
        <v>1215</v>
      </c>
      <c r="H53" s="88">
        <v>0.83199999999999996</v>
      </c>
      <c r="I53" s="89">
        <v>13.46</v>
      </c>
      <c r="J53" s="89">
        <v>2.2000000000000002</v>
      </c>
      <c r="K53" s="89">
        <v>2.2000000000000002</v>
      </c>
      <c r="L53" s="90">
        <v>0</v>
      </c>
      <c r="M53" s="91">
        <v>2019.25</v>
      </c>
      <c r="N53" s="91">
        <v>0.06</v>
      </c>
      <c r="O53" s="91">
        <v>0.06</v>
      </c>
    </row>
    <row r="54" spans="1:15" ht="12.75" x14ac:dyDescent="0.2">
      <c r="A54" s="81">
        <v>780</v>
      </c>
      <c r="B54" s="81">
        <v>780</v>
      </c>
      <c r="C54" s="82">
        <v>1470000437749</v>
      </c>
      <c r="D54" s="81">
        <v>765</v>
      </c>
      <c r="E54" s="83">
        <v>765</v>
      </c>
      <c r="F54" s="82">
        <v>1470000437758</v>
      </c>
      <c r="G54" s="84" t="s">
        <v>1216</v>
      </c>
      <c r="H54" s="88">
        <v>0.82499999999999996</v>
      </c>
      <c r="I54" s="89">
        <v>7.41</v>
      </c>
      <c r="J54" s="89">
        <v>2.36</v>
      </c>
      <c r="K54" s="89">
        <v>2.36</v>
      </c>
      <c r="L54" s="90">
        <v>0</v>
      </c>
      <c r="M54" s="91">
        <v>251.94</v>
      </c>
      <c r="N54" s="91">
        <v>0.06</v>
      </c>
      <c r="O54" s="91">
        <v>0.06</v>
      </c>
    </row>
    <row r="55" spans="1:15" ht="12.75" x14ac:dyDescent="0.2">
      <c r="A55" s="81">
        <v>781</v>
      </c>
      <c r="B55" s="81">
        <v>781</v>
      </c>
      <c r="C55" s="82">
        <v>1470000473756</v>
      </c>
      <c r="D55" s="81">
        <v>766</v>
      </c>
      <c r="E55" s="83">
        <v>766</v>
      </c>
      <c r="F55" s="82">
        <v>1470000473765</v>
      </c>
      <c r="G55" s="84" t="s">
        <v>1217</v>
      </c>
      <c r="H55" s="88">
        <v>2.2480000000000002</v>
      </c>
      <c r="I55" s="89">
        <v>648.30999999999995</v>
      </c>
      <c r="J55" s="89">
        <v>1.71</v>
      </c>
      <c r="K55" s="89">
        <v>1.71</v>
      </c>
      <c r="L55" s="90">
        <v>-2.3570000000000002</v>
      </c>
      <c r="M55" s="91">
        <v>4051.95</v>
      </c>
      <c r="N55" s="91">
        <v>0.06</v>
      </c>
      <c r="O55" s="91">
        <v>0.06</v>
      </c>
    </row>
    <row r="56" spans="1:15" ht="12.75" x14ac:dyDescent="0.2">
      <c r="A56" s="81">
        <v>782</v>
      </c>
      <c r="B56" s="81">
        <v>782</v>
      </c>
      <c r="C56" s="82">
        <v>1470000478727</v>
      </c>
      <c r="D56" s="81">
        <v>767</v>
      </c>
      <c r="E56" s="83">
        <v>767</v>
      </c>
      <c r="F56" s="82">
        <v>1470000478736</v>
      </c>
      <c r="G56" s="84" t="s">
        <v>1218</v>
      </c>
      <c r="H56" s="88">
        <v>0</v>
      </c>
      <c r="I56" s="89">
        <v>0.52</v>
      </c>
      <c r="J56" s="89">
        <v>2.4</v>
      </c>
      <c r="K56" s="89">
        <v>2.4</v>
      </c>
      <c r="L56" s="90">
        <v>0</v>
      </c>
      <c r="M56" s="91">
        <v>220.44</v>
      </c>
      <c r="N56" s="91">
        <v>0.06</v>
      </c>
      <c r="O56" s="91">
        <v>0.06</v>
      </c>
    </row>
    <row r="57" spans="1:15" ht="12.75" x14ac:dyDescent="0.2">
      <c r="A57" s="81">
        <v>783</v>
      </c>
      <c r="B57" s="81">
        <v>783</v>
      </c>
      <c r="C57" s="82">
        <v>1470000479190</v>
      </c>
      <c r="D57" s="81">
        <v>768</v>
      </c>
      <c r="E57" s="83">
        <v>768</v>
      </c>
      <c r="F57" s="82">
        <v>1470000479206</v>
      </c>
      <c r="G57" s="84" t="s">
        <v>1219</v>
      </c>
      <c r="H57" s="88">
        <v>0</v>
      </c>
      <c r="I57" s="89">
        <v>4.59</v>
      </c>
      <c r="J57" s="89">
        <v>2.2000000000000002</v>
      </c>
      <c r="K57" s="89">
        <v>2.2000000000000002</v>
      </c>
      <c r="L57" s="90">
        <v>0</v>
      </c>
      <c r="M57" s="91">
        <v>459.28</v>
      </c>
      <c r="N57" s="91">
        <v>0.06</v>
      </c>
      <c r="O57" s="91">
        <v>0.06</v>
      </c>
    </row>
    <row r="58" spans="1:15" ht="12.75" x14ac:dyDescent="0.2">
      <c r="A58" s="81">
        <v>784</v>
      </c>
      <c r="B58" s="81">
        <v>784</v>
      </c>
      <c r="C58" s="82">
        <v>1470000501641</v>
      </c>
      <c r="D58" s="81">
        <v>769</v>
      </c>
      <c r="E58" s="83">
        <v>769</v>
      </c>
      <c r="F58" s="82">
        <v>1470000501650</v>
      </c>
      <c r="G58" s="84" t="s">
        <v>1220</v>
      </c>
      <c r="H58" s="88">
        <v>0</v>
      </c>
      <c r="I58" s="89">
        <v>1.86</v>
      </c>
      <c r="J58" s="89">
        <v>2.2000000000000002</v>
      </c>
      <c r="K58" s="89">
        <v>2.2000000000000002</v>
      </c>
      <c r="L58" s="90">
        <v>0</v>
      </c>
      <c r="M58" s="91">
        <v>620.66</v>
      </c>
      <c r="N58" s="91">
        <v>0.06</v>
      </c>
      <c r="O58" s="91">
        <v>0.06</v>
      </c>
    </row>
    <row r="59" spans="1:15" ht="12.75" x14ac:dyDescent="0.2">
      <c r="A59" s="81">
        <v>785</v>
      </c>
      <c r="B59" s="81">
        <v>785</v>
      </c>
      <c r="C59" s="82">
        <v>1470000174928</v>
      </c>
      <c r="D59" s="81">
        <v>805</v>
      </c>
      <c r="E59" s="83">
        <v>805</v>
      </c>
      <c r="F59" s="82">
        <v>1470000174900</v>
      </c>
      <c r="G59" s="84" t="s">
        <v>1221</v>
      </c>
      <c r="H59" s="88">
        <v>0</v>
      </c>
      <c r="I59" s="89">
        <v>0</v>
      </c>
      <c r="J59" s="89">
        <v>1.1000000000000001</v>
      </c>
      <c r="K59" s="89">
        <v>1.1000000000000001</v>
      </c>
      <c r="L59" s="90">
        <v>0</v>
      </c>
      <c r="M59" s="91">
        <v>0</v>
      </c>
      <c r="N59" s="91">
        <v>0.06</v>
      </c>
      <c r="O59" s="91">
        <v>0.06</v>
      </c>
    </row>
    <row r="60" spans="1:15" ht="12.75" x14ac:dyDescent="0.2">
      <c r="A60" s="81">
        <v>794</v>
      </c>
      <c r="B60" s="81">
        <v>794</v>
      </c>
      <c r="C60" s="82">
        <v>1470000535881</v>
      </c>
      <c r="D60" s="81">
        <v>815</v>
      </c>
      <c r="E60" s="83">
        <v>815</v>
      </c>
      <c r="F60" s="82">
        <v>1470000535890</v>
      </c>
      <c r="G60" s="84" t="s">
        <v>1222</v>
      </c>
      <c r="H60" s="88">
        <v>0</v>
      </c>
      <c r="I60" s="89">
        <v>1.56</v>
      </c>
      <c r="J60" s="89">
        <v>2.2000000000000002</v>
      </c>
      <c r="K60" s="89">
        <v>2.2000000000000002</v>
      </c>
      <c r="L60" s="90">
        <v>0</v>
      </c>
      <c r="M60" s="91">
        <v>758.11</v>
      </c>
      <c r="N60" s="91">
        <v>0.06</v>
      </c>
      <c r="O60" s="91">
        <v>0.06</v>
      </c>
    </row>
    <row r="61" spans="1:15" ht="12.75" x14ac:dyDescent="0.2">
      <c r="A61" s="81">
        <v>795</v>
      </c>
      <c r="B61" s="81">
        <v>795</v>
      </c>
      <c r="C61" s="82">
        <v>1470000540543</v>
      </c>
      <c r="D61" s="81">
        <v>816</v>
      </c>
      <c r="E61" s="83">
        <v>816</v>
      </c>
      <c r="F61" s="82">
        <v>1470000540552</v>
      </c>
      <c r="G61" s="84" t="s">
        <v>1223</v>
      </c>
      <c r="H61" s="88">
        <v>0</v>
      </c>
      <c r="I61" s="89">
        <v>2.99</v>
      </c>
      <c r="J61" s="89">
        <v>2.2000000000000002</v>
      </c>
      <c r="K61" s="89">
        <v>2.2000000000000002</v>
      </c>
      <c r="L61" s="90">
        <v>0</v>
      </c>
      <c r="M61" s="91">
        <v>298.94</v>
      </c>
      <c r="N61" s="91">
        <v>0.06</v>
      </c>
      <c r="O61" s="91">
        <v>0.06</v>
      </c>
    </row>
    <row r="62" spans="1:15" ht="12.75" x14ac:dyDescent="0.2">
      <c r="A62" s="81">
        <v>796</v>
      </c>
      <c r="B62" s="81">
        <v>796</v>
      </c>
      <c r="C62" s="82">
        <v>1470000542319</v>
      </c>
      <c r="D62" s="81">
        <v>817</v>
      </c>
      <c r="E62" s="83">
        <v>817</v>
      </c>
      <c r="F62" s="82">
        <v>1470000542328</v>
      </c>
      <c r="G62" s="84" t="s">
        <v>1224</v>
      </c>
      <c r="H62" s="88">
        <v>0</v>
      </c>
      <c r="I62" s="89">
        <v>46.46</v>
      </c>
      <c r="J62" s="89">
        <v>2.15</v>
      </c>
      <c r="K62" s="89">
        <v>2.15</v>
      </c>
      <c r="L62" s="90">
        <v>0</v>
      </c>
      <c r="M62" s="91">
        <v>1429.57</v>
      </c>
      <c r="N62" s="91">
        <v>0.06</v>
      </c>
      <c r="O62" s="91">
        <v>0.06</v>
      </c>
    </row>
    <row r="63" spans="1:15" ht="12.75" x14ac:dyDescent="0.2">
      <c r="A63" s="81">
        <v>797</v>
      </c>
      <c r="B63" s="81">
        <v>797</v>
      </c>
      <c r="C63" s="82">
        <v>1470000542833</v>
      </c>
      <c r="D63" s="81">
        <v>818</v>
      </c>
      <c r="E63" s="83">
        <v>818</v>
      </c>
      <c r="F63" s="82">
        <v>1470000542842</v>
      </c>
      <c r="G63" s="84" t="s">
        <v>1225</v>
      </c>
      <c r="H63" s="88">
        <v>0</v>
      </c>
      <c r="I63" s="89">
        <v>12.21</v>
      </c>
      <c r="J63" s="89">
        <v>1.1200000000000001</v>
      </c>
      <c r="K63" s="89">
        <v>1.1200000000000001</v>
      </c>
      <c r="L63" s="90">
        <v>0</v>
      </c>
      <c r="M63" s="91">
        <v>542.76</v>
      </c>
      <c r="N63" s="91">
        <v>0.06</v>
      </c>
      <c r="O63" s="91">
        <v>0.06</v>
      </c>
    </row>
    <row r="64" spans="1:15" ht="12.75" x14ac:dyDescent="0.2">
      <c r="A64" s="81">
        <v>798</v>
      </c>
      <c r="B64" s="81">
        <v>798</v>
      </c>
      <c r="C64" s="82">
        <v>1470000542790</v>
      </c>
      <c r="D64" s="81">
        <v>819</v>
      </c>
      <c r="E64" s="83">
        <v>819</v>
      </c>
      <c r="F64" s="82">
        <v>1470000542806</v>
      </c>
      <c r="G64" s="84" t="s">
        <v>1226</v>
      </c>
      <c r="H64" s="88">
        <v>0</v>
      </c>
      <c r="I64" s="89">
        <v>11.01</v>
      </c>
      <c r="J64" s="89">
        <v>2.4</v>
      </c>
      <c r="K64" s="89">
        <v>2.4</v>
      </c>
      <c r="L64" s="90">
        <v>0</v>
      </c>
      <c r="M64" s="91">
        <v>2477.17</v>
      </c>
      <c r="N64" s="91">
        <v>0.06</v>
      </c>
      <c r="O64" s="91">
        <v>0.06</v>
      </c>
    </row>
    <row r="65" spans="1:15" ht="12.75" x14ac:dyDescent="0.2">
      <c r="A65" s="81">
        <v>799</v>
      </c>
      <c r="B65" s="81">
        <v>799</v>
      </c>
      <c r="C65" s="82">
        <v>1470000548418</v>
      </c>
      <c r="D65" s="81">
        <v>820</v>
      </c>
      <c r="E65" s="83">
        <v>820</v>
      </c>
      <c r="F65" s="82">
        <v>1470000548427</v>
      </c>
      <c r="G65" s="84" t="s">
        <v>1227</v>
      </c>
      <c r="H65" s="88">
        <v>0.83199999999999996</v>
      </c>
      <c r="I65" s="89">
        <v>24.63</v>
      </c>
      <c r="J65" s="89">
        <v>2.36</v>
      </c>
      <c r="K65" s="89">
        <v>2.36</v>
      </c>
      <c r="L65" s="90">
        <v>0</v>
      </c>
      <c r="M65" s="91">
        <v>3374.49</v>
      </c>
      <c r="N65" s="91">
        <v>0.06</v>
      </c>
      <c r="O65" s="91">
        <v>0.06</v>
      </c>
    </row>
    <row r="66" spans="1:15" ht="12.75" x14ac:dyDescent="0.2">
      <c r="A66" s="81">
        <v>7177</v>
      </c>
      <c r="B66" s="81">
        <v>7177</v>
      </c>
      <c r="C66" s="82">
        <v>7177</v>
      </c>
      <c r="D66" s="81" t="s">
        <v>1270</v>
      </c>
      <c r="E66" s="83">
        <v>7070</v>
      </c>
      <c r="F66" s="82">
        <v>7070</v>
      </c>
      <c r="G66" s="84" t="s">
        <v>1228</v>
      </c>
      <c r="H66" s="88">
        <v>0</v>
      </c>
      <c r="I66" s="89">
        <v>4.5199999999999996</v>
      </c>
      <c r="J66" s="89">
        <v>1.43</v>
      </c>
      <c r="K66" s="89">
        <v>1.43</v>
      </c>
      <c r="L66" s="90">
        <v>0</v>
      </c>
      <c r="M66" s="91">
        <v>0</v>
      </c>
      <c r="N66" s="91">
        <v>0</v>
      </c>
      <c r="O66" s="91">
        <v>0</v>
      </c>
    </row>
    <row r="67" spans="1:15" ht="12.75" x14ac:dyDescent="0.2">
      <c r="A67" s="81"/>
      <c r="B67" s="81"/>
      <c r="C67" s="82"/>
      <c r="D67" s="81">
        <v>745</v>
      </c>
      <c r="E67" s="83">
        <v>745</v>
      </c>
      <c r="F67" s="82">
        <v>1430000021836</v>
      </c>
      <c r="G67" s="84" t="s">
        <v>1229</v>
      </c>
      <c r="H67" s="88">
        <v>0</v>
      </c>
      <c r="I67" s="89">
        <v>0</v>
      </c>
      <c r="J67" s="89">
        <v>0</v>
      </c>
      <c r="K67" s="89">
        <v>0</v>
      </c>
      <c r="L67" s="90">
        <v>0</v>
      </c>
      <c r="M67" s="91">
        <v>0</v>
      </c>
      <c r="N67" s="91">
        <v>0</v>
      </c>
      <c r="O67" s="91">
        <v>0</v>
      </c>
    </row>
    <row r="68" spans="1:15" ht="12.75" x14ac:dyDescent="0.2">
      <c r="A68" s="81">
        <v>2226</v>
      </c>
      <c r="B68" s="81">
        <v>2226</v>
      </c>
      <c r="C68" s="82">
        <v>2226</v>
      </c>
      <c r="D68" s="81"/>
      <c r="E68" s="83"/>
      <c r="F68" s="82"/>
      <c r="G68" s="84" t="s">
        <v>1230</v>
      </c>
      <c r="H68" s="88">
        <v>0</v>
      </c>
      <c r="I68" s="89">
        <v>0</v>
      </c>
      <c r="J68" s="89">
        <v>2.5</v>
      </c>
      <c r="K68" s="89">
        <v>2.5</v>
      </c>
      <c r="L68" s="90">
        <v>0</v>
      </c>
      <c r="M68" s="91">
        <v>0</v>
      </c>
      <c r="N68" s="91">
        <v>0</v>
      </c>
      <c r="O68" s="91">
        <v>0</v>
      </c>
    </row>
    <row r="69" spans="1:15" ht="12.75" x14ac:dyDescent="0.2">
      <c r="A69" s="81" t="s">
        <v>1250</v>
      </c>
      <c r="B69" s="81" t="s">
        <v>1250</v>
      </c>
      <c r="C69" s="244" t="s">
        <v>1250</v>
      </c>
      <c r="D69" s="81"/>
      <c r="E69" s="83"/>
      <c r="F69" s="82"/>
      <c r="G69" s="84" t="s">
        <v>1231</v>
      </c>
      <c r="H69" s="88">
        <v>0</v>
      </c>
      <c r="I69" s="89">
        <v>0</v>
      </c>
      <c r="J69" s="89">
        <v>2.5</v>
      </c>
      <c r="K69" s="89">
        <v>2.5</v>
      </c>
      <c r="L69" s="90">
        <v>0</v>
      </c>
      <c r="M69" s="91">
        <v>0</v>
      </c>
      <c r="N69" s="91">
        <v>0</v>
      </c>
      <c r="O69" s="91">
        <v>0</v>
      </c>
    </row>
    <row r="70" spans="1:15" ht="12.75" x14ac:dyDescent="0.2">
      <c r="A70" s="81" t="s">
        <v>1272</v>
      </c>
      <c r="B70" s="81" t="s">
        <v>1272</v>
      </c>
      <c r="C70" s="81" t="s">
        <v>1272</v>
      </c>
      <c r="D70" s="81" t="s">
        <v>1273</v>
      </c>
      <c r="E70" s="81" t="s">
        <v>1273</v>
      </c>
      <c r="F70" s="81" t="s">
        <v>1273</v>
      </c>
      <c r="G70" s="84" t="s">
        <v>1232</v>
      </c>
      <c r="H70" s="88">
        <v>0</v>
      </c>
      <c r="I70" s="89">
        <v>25.14</v>
      </c>
      <c r="J70" s="89">
        <v>1.64</v>
      </c>
      <c r="K70" s="89">
        <v>1.64</v>
      </c>
      <c r="L70" s="90">
        <v>0</v>
      </c>
      <c r="M70" s="91">
        <v>5152.7700000000004</v>
      </c>
      <c r="N70" s="91">
        <v>0.06</v>
      </c>
      <c r="O70" s="91">
        <v>0.06</v>
      </c>
    </row>
    <row r="71" spans="1:15" ht="12.75" x14ac:dyDescent="0.2">
      <c r="A71" s="81" t="s">
        <v>1274</v>
      </c>
      <c r="B71" s="81" t="s">
        <v>1274</v>
      </c>
      <c r="C71" s="81" t="s">
        <v>1274</v>
      </c>
      <c r="D71" s="81" t="s">
        <v>1275</v>
      </c>
      <c r="E71" s="81" t="s">
        <v>1275</v>
      </c>
      <c r="F71" s="81" t="s">
        <v>1275</v>
      </c>
      <c r="G71" s="84" t="s">
        <v>1233</v>
      </c>
      <c r="H71" s="88">
        <v>0</v>
      </c>
      <c r="I71" s="89">
        <v>524.71</v>
      </c>
      <c r="J71" s="89">
        <v>1.61</v>
      </c>
      <c r="K71" s="89">
        <v>1.61</v>
      </c>
      <c r="L71" s="90">
        <v>0</v>
      </c>
      <c r="M71" s="91">
        <v>2728.49</v>
      </c>
      <c r="N71" s="91">
        <v>0.06</v>
      </c>
      <c r="O71" s="91">
        <v>0.06</v>
      </c>
    </row>
    <row r="72" spans="1:15" ht="12.75" x14ac:dyDescent="0.2">
      <c r="A72" s="81" t="s">
        <v>1276</v>
      </c>
      <c r="B72" s="81" t="s">
        <v>1276</v>
      </c>
      <c r="C72" s="81" t="s">
        <v>1276</v>
      </c>
      <c r="D72" s="81" t="s">
        <v>1277</v>
      </c>
      <c r="E72" s="81" t="s">
        <v>1277</v>
      </c>
      <c r="F72" s="81" t="s">
        <v>1277</v>
      </c>
      <c r="G72" s="84" t="s">
        <v>1234</v>
      </c>
      <c r="H72" s="88">
        <v>0</v>
      </c>
      <c r="I72" s="89">
        <v>477.48</v>
      </c>
      <c r="J72" s="89">
        <v>1.61</v>
      </c>
      <c r="K72" s="89">
        <v>1.61</v>
      </c>
      <c r="L72" s="90">
        <v>0</v>
      </c>
      <c r="M72" s="91">
        <v>1432.44</v>
      </c>
      <c r="N72" s="91">
        <v>0.06</v>
      </c>
      <c r="O72" s="91">
        <v>0.06</v>
      </c>
    </row>
    <row r="73" spans="1:15" ht="12.75" x14ac:dyDescent="0.2">
      <c r="A73" s="81" t="s">
        <v>1278</v>
      </c>
      <c r="B73" s="81" t="s">
        <v>1278</v>
      </c>
      <c r="C73" s="81" t="s">
        <v>1278</v>
      </c>
      <c r="D73" s="81" t="s">
        <v>1279</v>
      </c>
      <c r="E73" s="81" t="s">
        <v>1279</v>
      </c>
      <c r="F73" s="81" t="s">
        <v>1279</v>
      </c>
      <c r="G73" s="84" t="s">
        <v>1235</v>
      </c>
      <c r="H73" s="88">
        <v>0</v>
      </c>
      <c r="I73" s="89">
        <v>0.9</v>
      </c>
      <c r="J73" s="89">
        <v>2.2000000000000002</v>
      </c>
      <c r="K73" s="89">
        <v>2.2000000000000002</v>
      </c>
      <c r="L73" s="90">
        <v>0</v>
      </c>
      <c r="M73" s="91">
        <v>716.02</v>
      </c>
      <c r="N73" s="91">
        <v>0.06</v>
      </c>
      <c r="O73" s="91">
        <v>0.06</v>
      </c>
    </row>
    <row r="74" spans="1:15" ht="12.75" x14ac:dyDescent="0.2">
      <c r="A74" s="81" t="s">
        <v>1280</v>
      </c>
      <c r="B74" s="81" t="s">
        <v>1280</v>
      </c>
      <c r="C74" s="81" t="s">
        <v>1280</v>
      </c>
      <c r="D74" s="81" t="s">
        <v>1281</v>
      </c>
      <c r="E74" s="81" t="s">
        <v>1281</v>
      </c>
      <c r="F74" s="81" t="s">
        <v>1281</v>
      </c>
      <c r="G74" s="84" t="s">
        <v>1236</v>
      </c>
      <c r="H74" s="88">
        <v>0</v>
      </c>
      <c r="I74" s="89">
        <v>2.79</v>
      </c>
      <c r="J74" s="89">
        <v>2.2000000000000002</v>
      </c>
      <c r="K74" s="89">
        <v>2.2000000000000002</v>
      </c>
      <c r="L74" s="90">
        <v>0</v>
      </c>
      <c r="M74" s="91">
        <v>2786.88</v>
      </c>
      <c r="N74" s="91">
        <v>0.06</v>
      </c>
      <c r="O74" s="91">
        <v>0.06</v>
      </c>
    </row>
    <row r="75" spans="1:15" ht="12.75" x14ac:dyDescent="0.2">
      <c r="A75" s="81" t="s">
        <v>1282</v>
      </c>
      <c r="B75" s="81" t="s">
        <v>1282</v>
      </c>
      <c r="C75" s="81" t="s">
        <v>1282</v>
      </c>
      <c r="D75" s="81" t="s">
        <v>1283</v>
      </c>
      <c r="E75" s="81" t="s">
        <v>1283</v>
      </c>
      <c r="F75" s="81" t="s">
        <v>1283</v>
      </c>
      <c r="G75" s="84" t="s">
        <v>1237</v>
      </c>
      <c r="H75" s="88">
        <v>0</v>
      </c>
      <c r="I75" s="89">
        <v>10.57</v>
      </c>
      <c r="J75" s="89">
        <v>1.64</v>
      </c>
      <c r="K75" s="89">
        <v>1.64</v>
      </c>
      <c r="L75" s="90">
        <v>0</v>
      </c>
      <c r="M75" s="91">
        <v>1584.99</v>
      </c>
      <c r="N75" s="91">
        <v>0.06</v>
      </c>
      <c r="O75" s="91">
        <v>0.06</v>
      </c>
    </row>
    <row r="76" spans="1:15" ht="12.75" x14ac:dyDescent="0.2">
      <c r="A76" s="81" t="s">
        <v>1284</v>
      </c>
      <c r="B76" s="81" t="s">
        <v>1284</v>
      </c>
      <c r="C76" s="81" t="s">
        <v>1284</v>
      </c>
      <c r="D76" s="81" t="s">
        <v>1285</v>
      </c>
      <c r="E76" s="81" t="s">
        <v>1285</v>
      </c>
      <c r="F76" s="81" t="s">
        <v>1285</v>
      </c>
      <c r="G76" s="84" t="s">
        <v>1238</v>
      </c>
      <c r="H76" s="88">
        <v>0.83199999999999996</v>
      </c>
      <c r="I76" s="89">
        <v>2.1800000000000002</v>
      </c>
      <c r="J76" s="89">
        <v>2.36</v>
      </c>
      <c r="K76" s="89">
        <v>2.36</v>
      </c>
      <c r="L76" s="90">
        <v>0</v>
      </c>
      <c r="M76" s="91">
        <v>349.26</v>
      </c>
      <c r="N76" s="91">
        <v>0.06</v>
      </c>
      <c r="O76" s="91">
        <v>0.06</v>
      </c>
    </row>
    <row r="77" spans="1:15" ht="12.75" x14ac:dyDescent="0.2">
      <c r="A77" s="81" t="s">
        <v>1286</v>
      </c>
      <c r="B77" s="81" t="s">
        <v>1286</v>
      </c>
      <c r="C77" s="81" t="s">
        <v>1286</v>
      </c>
      <c r="D77" s="81" t="s">
        <v>1287</v>
      </c>
      <c r="E77" s="81" t="s">
        <v>1287</v>
      </c>
      <c r="F77" s="81" t="s">
        <v>1287</v>
      </c>
      <c r="G77" s="84" t="s">
        <v>1239</v>
      </c>
      <c r="H77" s="88">
        <v>2.2839999999999998</v>
      </c>
      <c r="I77" s="89">
        <v>0.62</v>
      </c>
      <c r="J77" s="89">
        <v>2.2000000000000002</v>
      </c>
      <c r="K77" s="89">
        <v>2.2000000000000002</v>
      </c>
      <c r="L77" s="90">
        <v>0</v>
      </c>
      <c r="M77" s="91">
        <v>520.23</v>
      </c>
      <c r="N77" s="91">
        <v>0.06</v>
      </c>
      <c r="O77" s="91">
        <v>0.06</v>
      </c>
    </row>
    <row r="78" spans="1:15" ht="12.75" x14ac:dyDescent="0.2">
      <c r="A78" s="81" t="s">
        <v>1288</v>
      </c>
      <c r="B78" s="81" t="s">
        <v>1288</v>
      </c>
      <c r="C78" s="81" t="s">
        <v>1288</v>
      </c>
      <c r="D78" s="81" t="s">
        <v>1289</v>
      </c>
      <c r="E78" s="81" t="s">
        <v>1289</v>
      </c>
      <c r="F78" s="81" t="s">
        <v>1289</v>
      </c>
      <c r="G78" s="84" t="s">
        <v>1240</v>
      </c>
      <c r="H78" s="88">
        <v>0</v>
      </c>
      <c r="I78" s="89">
        <v>0.92</v>
      </c>
      <c r="J78" s="89">
        <v>1.64</v>
      </c>
      <c r="K78" s="89">
        <v>1.64</v>
      </c>
      <c r="L78" s="90">
        <v>0</v>
      </c>
      <c r="M78" s="91">
        <v>448.28</v>
      </c>
      <c r="N78" s="91">
        <v>0.06</v>
      </c>
      <c r="O78" s="91">
        <v>0.06</v>
      </c>
    </row>
    <row r="79" spans="1:15" ht="12.75" x14ac:dyDescent="0.2">
      <c r="A79" s="81" t="s">
        <v>1290</v>
      </c>
      <c r="B79" s="81" t="s">
        <v>1290</v>
      </c>
      <c r="C79" s="81" t="s">
        <v>1290</v>
      </c>
      <c r="D79" s="81" t="s">
        <v>1291</v>
      </c>
      <c r="E79" s="81" t="s">
        <v>1291</v>
      </c>
      <c r="F79" s="81" t="s">
        <v>1291</v>
      </c>
      <c r="G79" s="84" t="s">
        <v>1241</v>
      </c>
      <c r="H79" s="88">
        <v>0</v>
      </c>
      <c r="I79" s="89">
        <v>1.25</v>
      </c>
      <c r="J79" s="89">
        <v>2.2000000000000002</v>
      </c>
      <c r="K79" s="89">
        <v>2.2000000000000002</v>
      </c>
      <c r="L79" s="90">
        <v>0</v>
      </c>
      <c r="M79" s="91">
        <v>1120.53</v>
      </c>
      <c r="N79" s="91">
        <v>0.06</v>
      </c>
      <c r="O79" s="91">
        <v>0.06</v>
      </c>
    </row>
    <row r="80" spans="1:15" ht="12.75" x14ac:dyDescent="0.2">
      <c r="A80" s="81" t="s">
        <v>1292</v>
      </c>
      <c r="B80" s="81" t="s">
        <v>1292</v>
      </c>
      <c r="C80" s="81" t="s">
        <v>1292</v>
      </c>
      <c r="D80" s="81" t="s">
        <v>1293</v>
      </c>
      <c r="E80" s="81" t="s">
        <v>1293</v>
      </c>
      <c r="F80" s="81" t="s">
        <v>1293</v>
      </c>
      <c r="G80" s="84" t="s">
        <v>1242</v>
      </c>
      <c r="H80" s="88">
        <v>0</v>
      </c>
      <c r="I80" s="89">
        <v>4.29</v>
      </c>
      <c r="J80" s="89">
        <v>2.2000000000000002</v>
      </c>
      <c r="K80" s="89">
        <v>2.2000000000000002</v>
      </c>
      <c r="L80" s="90">
        <v>0</v>
      </c>
      <c r="M80" s="91">
        <v>257.16000000000003</v>
      </c>
      <c r="N80" s="91">
        <v>0.06</v>
      </c>
      <c r="O80" s="91">
        <v>0.06</v>
      </c>
    </row>
    <row r="81" spans="1:15" ht="12.75" x14ac:dyDescent="0.2">
      <c r="A81" s="81" t="s">
        <v>1294</v>
      </c>
      <c r="B81" s="81" t="s">
        <v>1294</v>
      </c>
      <c r="C81" s="81" t="s">
        <v>1294</v>
      </c>
      <c r="D81" s="81"/>
      <c r="E81" s="81"/>
      <c r="F81" s="81"/>
      <c r="G81" s="84" t="s">
        <v>1243</v>
      </c>
      <c r="H81" s="88">
        <v>0</v>
      </c>
      <c r="I81" s="89">
        <v>46.88</v>
      </c>
      <c r="J81" s="89">
        <v>3.03</v>
      </c>
      <c r="K81" s="89">
        <v>3.03</v>
      </c>
      <c r="L81" s="90">
        <v>0</v>
      </c>
      <c r="M81" s="91">
        <v>0</v>
      </c>
      <c r="N81" s="91">
        <v>0</v>
      </c>
      <c r="O81" s="91">
        <v>0</v>
      </c>
    </row>
    <row r="82" spans="1:15" ht="12.75" x14ac:dyDescent="0.2">
      <c r="A82" s="81" t="s">
        <v>1295</v>
      </c>
      <c r="B82" s="81" t="s">
        <v>1295</v>
      </c>
      <c r="C82" s="81" t="s">
        <v>1295</v>
      </c>
      <c r="D82" s="81" t="s">
        <v>1296</v>
      </c>
      <c r="E82" s="81" t="s">
        <v>1296</v>
      </c>
      <c r="F82" s="81" t="s">
        <v>1296</v>
      </c>
      <c r="G82" s="84" t="s">
        <v>1244</v>
      </c>
      <c r="H82" s="88">
        <v>0</v>
      </c>
      <c r="I82" s="89">
        <v>0</v>
      </c>
      <c r="J82" s="89">
        <v>1.64</v>
      </c>
      <c r="K82" s="89">
        <v>1.64</v>
      </c>
      <c r="L82" s="90">
        <v>0</v>
      </c>
      <c r="M82" s="91">
        <v>0</v>
      </c>
      <c r="N82" s="91">
        <v>0.06</v>
      </c>
      <c r="O82" s="91">
        <v>0.06</v>
      </c>
    </row>
    <row r="83" spans="1:15" ht="12.75" x14ac:dyDescent="0.2">
      <c r="A83" s="81" t="s">
        <v>1297</v>
      </c>
      <c r="B83" s="81" t="s">
        <v>1297</v>
      </c>
      <c r="C83" s="81" t="s">
        <v>1297</v>
      </c>
      <c r="D83" s="81" t="s">
        <v>1298</v>
      </c>
      <c r="E83" s="81" t="s">
        <v>1298</v>
      </c>
      <c r="F83" s="81" t="s">
        <v>1298</v>
      </c>
      <c r="G83" s="84" t="s">
        <v>1245</v>
      </c>
      <c r="H83" s="88">
        <v>0.83299999999999996</v>
      </c>
      <c r="I83" s="89">
        <v>0</v>
      </c>
      <c r="J83" s="89">
        <v>2.2999999999999998</v>
      </c>
      <c r="K83" s="89">
        <v>2.2999999999999998</v>
      </c>
      <c r="L83" s="90">
        <v>0</v>
      </c>
      <c r="M83" s="91">
        <v>0</v>
      </c>
      <c r="N83" s="91">
        <v>0.06</v>
      </c>
      <c r="O83" s="91">
        <v>0.06</v>
      </c>
    </row>
    <row r="84" spans="1:15" ht="12.75" x14ac:dyDescent="0.2">
      <c r="A84" s="81" t="s">
        <v>1299</v>
      </c>
      <c r="B84" s="81" t="s">
        <v>1299</v>
      </c>
      <c r="C84" s="81" t="s">
        <v>1299</v>
      </c>
      <c r="D84" s="81" t="s">
        <v>1300</v>
      </c>
      <c r="E84" s="81" t="s">
        <v>1300</v>
      </c>
      <c r="F84" s="81" t="s">
        <v>1300</v>
      </c>
      <c r="G84" s="84" t="s">
        <v>1246</v>
      </c>
      <c r="H84" s="88">
        <v>0</v>
      </c>
      <c r="I84" s="89">
        <v>0</v>
      </c>
      <c r="J84" s="89">
        <v>2.2000000000000002</v>
      </c>
      <c r="K84" s="89">
        <v>2.2000000000000002</v>
      </c>
      <c r="L84" s="90">
        <v>0</v>
      </c>
      <c r="M84" s="91">
        <v>0</v>
      </c>
      <c r="N84" s="91">
        <v>0.06</v>
      </c>
      <c r="O84" s="91">
        <v>0.06</v>
      </c>
    </row>
    <row r="85" spans="1:15" ht="12.75" x14ac:dyDescent="0.2">
      <c r="A85" s="81" t="s">
        <v>1301</v>
      </c>
      <c r="B85" s="81" t="s">
        <v>1301</v>
      </c>
      <c r="C85" s="81" t="s">
        <v>1301</v>
      </c>
      <c r="D85" s="81" t="s">
        <v>1302</v>
      </c>
      <c r="E85" s="81" t="s">
        <v>1302</v>
      </c>
      <c r="F85" s="81" t="s">
        <v>1302</v>
      </c>
      <c r="G85" s="84" t="s">
        <v>1247</v>
      </c>
      <c r="H85" s="88">
        <v>0</v>
      </c>
      <c r="I85" s="89">
        <v>3.08</v>
      </c>
      <c r="J85" s="89">
        <v>3.76</v>
      </c>
      <c r="K85" s="89">
        <v>3.76</v>
      </c>
      <c r="L85" s="90">
        <v>0</v>
      </c>
      <c r="M85" s="91">
        <v>258.37</v>
      </c>
      <c r="N85" s="91">
        <v>0.06</v>
      </c>
      <c r="O85" s="91">
        <v>0.06</v>
      </c>
    </row>
    <row r="86" spans="1:15" ht="12.75" x14ac:dyDescent="0.2">
      <c r="A86" s="81" t="s">
        <v>1303</v>
      </c>
      <c r="B86" s="81" t="s">
        <v>1303</v>
      </c>
      <c r="C86" s="81" t="s">
        <v>1303</v>
      </c>
      <c r="D86" s="81" t="s">
        <v>1304</v>
      </c>
      <c r="E86" s="81" t="s">
        <v>1304</v>
      </c>
      <c r="F86" s="81" t="s">
        <v>1304</v>
      </c>
      <c r="G86" s="84" t="s">
        <v>1248</v>
      </c>
      <c r="H86" s="88">
        <v>0.83199999999999996</v>
      </c>
      <c r="I86" s="89">
        <v>11.22</v>
      </c>
      <c r="J86" s="89">
        <v>2.36</v>
      </c>
      <c r="K86" s="89">
        <v>2.36</v>
      </c>
      <c r="L86" s="90">
        <v>0</v>
      </c>
      <c r="M86" s="91">
        <v>1869.67</v>
      </c>
      <c r="N86" s="91">
        <v>0.06</v>
      </c>
      <c r="O86" s="91">
        <v>0.06</v>
      </c>
    </row>
    <row r="87" spans="1:15" ht="12.75" x14ac:dyDescent="0.2">
      <c r="A87" s="81">
        <v>801</v>
      </c>
      <c r="B87" s="81">
        <v>801</v>
      </c>
      <c r="C87" s="82">
        <v>1470000552432</v>
      </c>
      <c r="D87" s="81">
        <v>821</v>
      </c>
      <c r="E87" s="81">
        <v>821</v>
      </c>
      <c r="F87" s="82">
        <v>1470000552441</v>
      </c>
      <c r="G87" s="84" t="s">
        <v>1271</v>
      </c>
      <c r="H87" s="88">
        <v>0</v>
      </c>
      <c r="I87" s="89">
        <v>0.93</v>
      </c>
      <c r="J87" s="89">
        <v>2.4</v>
      </c>
      <c r="K87" s="89">
        <v>2.4</v>
      </c>
      <c r="L87" s="90">
        <v>0</v>
      </c>
      <c r="M87" s="91">
        <v>260.51</v>
      </c>
      <c r="N87" s="91">
        <v>0.06</v>
      </c>
      <c r="O87" s="91">
        <v>0.06</v>
      </c>
    </row>
    <row r="88" spans="1:15" ht="12.75" x14ac:dyDescent="0.2">
      <c r="A88" s="81" t="s">
        <v>1305</v>
      </c>
      <c r="B88" s="81" t="s">
        <v>1305</v>
      </c>
      <c r="C88" s="81" t="s">
        <v>1305</v>
      </c>
      <c r="D88" s="81" t="s">
        <v>1306</v>
      </c>
      <c r="E88" s="81" t="s">
        <v>1306</v>
      </c>
      <c r="F88" s="81" t="s">
        <v>1306</v>
      </c>
      <c r="G88" s="84" t="s">
        <v>1249</v>
      </c>
      <c r="H88" s="88">
        <v>0</v>
      </c>
      <c r="I88" s="89">
        <v>45.05</v>
      </c>
      <c r="J88" s="89">
        <v>1.1200000000000001</v>
      </c>
      <c r="K88" s="89">
        <v>1.1200000000000001</v>
      </c>
      <c r="L88" s="90">
        <v>0</v>
      </c>
      <c r="M88" s="91">
        <v>2048.77</v>
      </c>
      <c r="N88" s="91">
        <v>0.06</v>
      </c>
      <c r="O88" s="91">
        <v>0.06</v>
      </c>
    </row>
    <row r="89" spans="1:15" ht="12.75" x14ac:dyDescent="0.2">
      <c r="A89" s="81"/>
      <c r="B89" s="81"/>
      <c r="C89" s="82"/>
      <c r="D89" s="81"/>
      <c r="E89" s="83"/>
      <c r="F89" s="82"/>
      <c r="G89" s="84"/>
      <c r="H89" s="88"/>
      <c r="I89" s="89"/>
      <c r="J89" s="89"/>
      <c r="K89" s="89"/>
      <c r="L89" s="90"/>
      <c r="M89" s="91"/>
      <c r="N89" s="91"/>
      <c r="O89" s="91"/>
    </row>
    <row r="90" spans="1:15" ht="12.75" x14ac:dyDescent="0.2">
      <c r="A90" s="81"/>
      <c r="B90" s="81"/>
      <c r="C90" s="82"/>
      <c r="D90" s="81"/>
      <c r="E90" s="83"/>
      <c r="F90" s="82"/>
      <c r="G90" s="84"/>
      <c r="H90" s="88"/>
      <c r="I90" s="89"/>
      <c r="J90" s="89"/>
      <c r="K90" s="89"/>
      <c r="L90" s="90"/>
      <c r="M90" s="91"/>
      <c r="N90" s="91"/>
      <c r="O90" s="91"/>
    </row>
    <row r="91" spans="1:15" ht="12.75" x14ac:dyDescent="0.2">
      <c r="A91" s="81"/>
      <c r="B91" s="81"/>
      <c r="C91" s="82"/>
      <c r="D91" s="81"/>
      <c r="E91" s="83"/>
      <c r="F91" s="82"/>
      <c r="G91" s="84"/>
      <c r="H91" s="88"/>
      <c r="I91" s="89"/>
      <c r="J91" s="89"/>
      <c r="K91" s="89"/>
      <c r="L91" s="90"/>
      <c r="M91" s="91"/>
      <c r="N91" s="91"/>
      <c r="O91" s="91"/>
    </row>
    <row r="92" spans="1:15" ht="12.75" x14ac:dyDescent="0.2">
      <c r="A92" s="81"/>
      <c r="B92" s="81"/>
      <c r="C92" s="82"/>
      <c r="D92" s="81"/>
      <c r="E92" s="83"/>
      <c r="F92" s="82"/>
      <c r="G92" s="84"/>
      <c r="H92" s="88"/>
      <c r="I92" s="89"/>
      <c r="J92" s="89"/>
      <c r="K92" s="89"/>
      <c r="L92" s="90"/>
      <c r="M92" s="91"/>
      <c r="N92" s="91"/>
      <c r="O92" s="91"/>
    </row>
    <row r="93" spans="1:15" ht="12.75" x14ac:dyDescent="0.2">
      <c r="A93" s="81"/>
      <c r="B93" s="81"/>
      <c r="C93" s="82"/>
      <c r="D93" s="81"/>
      <c r="E93" s="83"/>
      <c r="F93" s="82"/>
      <c r="G93" s="84"/>
      <c r="H93" s="88"/>
      <c r="I93" s="89"/>
      <c r="J93" s="89"/>
      <c r="K93" s="89"/>
      <c r="L93" s="90"/>
      <c r="M93" s="91"/>
      <c r="N93" s="91"/>
      <c r="O93" s="91"/>
    </row>
    <row r="94" spans="1:15" ht="12.75" x14ac:dyDescent="0.2">
      <c r="A94" s="81"/>
      <c r="B94" s="81"/>
      <c r="C94" s="82"/>
      <c r="D94" s="81"/>
      <c r="E94" s="83"/>
      <c r="F94" s="82"/>
      <c r="G94" s="84"/>
      <c r="H94" s="88"/>
      <c r="I94" s="89"/>
      <c r="J94" s="89"/>
      <c r="K94" s="89"/>
      <c r="L94" s="90"/>
      <c r="M94" s="91"/>
      <c r="N94" s="91"/>
      <c r="O94" s="91"/>
    </row>
    <row r="95" spans="1:15" ht="12.75" x14ac:dyDescent="0.2">
      <c r="A95" s="81"/>
      <c r="B95" s="81"/>
      <c r="C95" s="82"/>
      <c r="D95" s="81"/>
      <c r="E95" s="83"/>
      <c r="F95" s="82"/>
      <c r="G95" s="84"/>
      <c r="H95" s="88"/>
      <c r="I95" s="89"/>
      <c r="J95" s="89"/>
      <c r="K95" s="89"/>
      <c r="L95" s="90"/>
      <c r="M95" s="91"/>
      <c r="N95" s="91"/>
      <c r="O95" s="91"/>
    </row>
    <row r="96" spans="1:15" ht="12.75" x14ac:dyDescent="0.2">
      <c r="A96" s="81"/>
      <c r="B96" s="81"/>
      <c r="C96" s="82"/>
      <c r="D96" s="81"/>
      <c r="E96" s="83"/>
      <c r="F96" s="82"/>
      <c r="G96" s="84"/>
      <c r="H96" s="88"/>
      <c r="I96" s="89"/>
      <c r="J96" s="89"/>
      <c r="K96" s="89"/>
      <c r="L96" s="90"/>
      <c r="M96" s="91"/>
      <c r="N96" s="91"/>
      <c r="O96" s="91"/>
    </row>
    <row r="97" spans="1:15" ht="12.75" x14ac:dyDescent="0.2">
      <c r="A97" s="81"/>
      <c r="B97" s="81"/>
      <c r="C97" s="82"/>
      <c r="D97" s="81"/>
      <c r="E97" s="83"/>
      <c r="F97" s="82"/>
      <c r="G97" s="84"/>
      <c r="H97" s="88"/>
      <c r="I97" s="89"/>
      <c r="J97" s="89"/>
      <c r="K97" s="89"/>
      <c r="L97" s="90"/>
      <c r="M97" s="91"/>
      <c r="N97" s="91"/>
      <c r="O97" s="91"/>
    </row>
    <row r="98" spans="1:15" ht="12.75" x14ac:dyDescent="0.2">
      <c r="A98" s="81"/>
      <c r="B98" s="81"/>
      <c r="C98" s="82"/>
      <c r="D98" s="81"/>
      <c r="E98" s="83"/>
      <c r="F98" s="82"/>
      <c r="G98" s="84"/>
      <c r="H98" s="88"/>
      <c r="I98" s="89"/>
      <c r="J98" s="89"/>
      <c r="K98" s="89"/>
      <c r="L98" s="90"/>
      <c r="M98" s="91"/>
      <c r="N98" s="91"/>
      <c r="O98" s="91"/>
    </row>
    <row r="99" spans="1:15" ht="12.75" x14ac:dyDescent="0.2">
      <c r="A99" s="81"/>
      <c r="B99" s="81"/>
      <c r="C99" s="82"/>
      <c r="D99" s="81"/>
      <c r="E99" s="83"/>
      <c r="F99" s="82"/>
      <c r="G99" s="84"/>
      <c r="H99" s="88"/>
      <c r="I99" s="89"/>
      <c r="J99" s="89"/>
      <c r="K99" s="89"/>
      <c r="L99" s="90"/>
      <c r="M99" s="91"/>
      <c r="N99" s="91"/>
      <c r="O99" s="91"/>
    </row>
    <row r="100" spans="1:15" ht="12.75" x14ac:dyDescent="0.2">
      <c r="A100" s="81"/>
      <c r="B100" s="81"/>
      <c r="C100" s="82"/>
      <c r="D100" s="81"/>
      <c r="E100" s="83"/>
      <c r="F100" s="82"/>
      <c r="G100" s="84"/>
      <c r="H100" s="88"/>
      <c r="I100" s="89"/>
      <c r="J100" s="89"/>
      <c r="K100" s="89"/>
      <c r="L100" s="90"/>
      <c r="M100" s="91"/>
      <c r="N100" s="91"/>
      <c r="O100" s="91"/>
    </row>
    <row r="101" spans="1:15" ht="12.75" x14ac:dyDescent="0.2">
      <c r="A101" s="81"/>
      <c r="B101" s="81"/>
      <c r="C101" s="82"/>
      <c r="D101" s="81"/>
      <c r="E101" s="83"/>
      <c r="F101" s="82"/>
      <c r="G101" s="84"/>
      <c r="H101" s="88"/>
      <c r="I101" s="89"/>
      <c r="J101" s="89"/>
      <c r="K101" s="89"/>
      <c r="L101" s="90"/>
      <c r="M101" s="91"/>
      <c r="N101" s="91"/>
      <c r="O101" s="91"/>
    </row>
    <row r="102" spans="1:15" ht="12.75" x14ac:dyDescent="0.2">
      <c r="A102" s="81"/>
      <c r="B102" s="81"/>
      <c r="C102" s="82"/>
      <c r="D102" s="81"/>
      <c r="E102" s="83"/>
      <c r="F102" s="82"/>
      <c r="G102" s="84"/>
      <c r="H102" s="88"/>
      <c r="I102" s="89"/>
      <c r="J102" s="89"/>
      <c r="K102" s="89"/>
      <c r="L102" s="90"/>
      <c r="M102" s="91"/>
      <c r="N102" s="91"/>
      <c r="O102" s="91"/>
    </row>
    <row r="103" spans="1:15" ht="12.75" x14ac:dyDescent="0.2">
      <c r="A103" s="81"/>
      <c r="B103" s="81"/>
      <c r="C103" s="82"/>
      <c r="D103" s="81"/>
      <c r="E103" s="83"/>
      <c r="F103" s="82"/>
      <c r="G103" s="84"/>
      <c r="H103" s="88"/>
      <c r="I103" s="89"/>
      <c r="J103" s="89"/>
      <c r="K103" s="89"/>
      <c r="L103" s="90"/>
      <c r="M103" s="91"/>
      <c r="N103" s="91"/>
      <c r="O103" s="91"/>
    </row>
    <row r="104" spans="1:15" ht="12.75" x14ac:dyDescent="0.2">
      <c r="A104" s="81"/>
      <c r="B104" s="81"/>
      <c r="C104" s="82"/>
      <c r="D104" s="81"/>
      <c r="E104" s="83"/>
      <c r="F104" s="82"/>
      <c r="G104" s="84"/>
      <c r="H104" s="88"/>
      <c r="I104" s="89"/>
      <c r="J104" s="89"/>
      <c r="K104" s="89"/>
      <c r="L104" s="90"/>
      <c r="M104" s="91"/>
      <c r="N104" s="91"/>
      <c r="O104" s="91"/>
    </row>
    <row r="105" spans="1:15" ht="12.75" x14ac:dyDescent="0.2">
      <c r="A105" s="81"/>
      <c r="B105" s="81"/>
      <c r="C105" s="82"/>
      <c r="D105" s="81"/>
      <c r="E105" s="83"/>
      <c r="F105" s="82"/>
      <c r="G105" s="84"/>
      <c r="H105" s="88"/>
      <c r="I105" s="89"/>
      <c r="J105" s="89"/>
      <c r="K105" s="89"/>
      <c r="L105" s="90"/>
      <c r="M105" s="91"/>
      <c r="N105" s="91"/>
      <c r="O105" s="91"/>
    </row>
    <row r="106" spans="1:15" ht="12.75" x14ac:dyDescent="0.2">
      <c r="A106" s="81"/>
      <c r="B106" s="81"/>
      <c r="C106" s="82"/>
      <c r="D106" s="81"/>
      <c r="E106" s="83"/>
      <c r="F106" s="82"/>
      <c r="G106" s="84"/>
      <c r="H106" s="88"/>
      <c r="I106" s="89"/>
      <c r="J106" s="89"/>
      <c r="K106" s="89"/>
      <c r="L106" s="90"/>
      <c r="M106" s="91"/>
      <c r="N106" s="91"/>
      <c r="O106" s="91"/>
    </row>
    <row r="107" spans="1:15" ht="12.75" x14ac:dyDescent="0.2">
      <c r="A107" s="81"/>
      <c r="B107" s="81"/>
      <c r="C107" s="82"/>
      <c r="D107" s="81"/>
      <c r="E107" s="83"/>
      <c r="F107" s="82"/>
      <c r="G107" s="84"/>
      <c r="H107" s="88"/>
      <c r="I107" s="89"/>
      <c r="J107" s="89"/>
      <c r="K107" s="89"/>
      <c r="L107" s="90"/>
      <c r="M107" s="91"/>
      <c r="N107" s="91"/>
      <c r="O107" s="91"/>
    </row>
    <row r="108" spans="1:15" ht="12.75" x14ac:dyDescent="0.2">
      <c r="A108" s="81"/>
      <c r="B108" s="81"/>
      <c r="C108" s="82"/>
      <c r="D108" s="81"/>
      <c r="E108" s="83"/>
      <c r="F108" s="82"/>
      <c r="G108" s="84"/>
      <c r="H108" s="88"/>
      <c r="I108" s="89"/>
      <c r="J108" s="89"/>
      <c r="K108" s="89"/>
      <c r="L108" s="90"/>
      <c r="M108" s="91"/>
      <c r="N108" s="91"/>
      <c r="O108" s="91"/>
    </row>
    <row r="109" spans="1:15" ht="12.75" x14ac:dyDescent="0.2">
      <c r="A109" s="81"/>
      <c r="B109" s="81"/>
      <c r="C109" s="82"/>
      <c r="D109" s="81"/>
      <c r="E109" s="83"/>
      <c r="F109" s="82"/>
      <c r="G109" s="84"/>
      <c r="H109" s="88"/>
      <c r="I109" s="89"/>
      <c r="J109" s="89"/>
      <c r="K109" s="89"/>
      <c r="L109" s="90"/>
      <c r="M109" s="91"/>
      <c r="N109" s="91"/>
      <c r="O109" s="91"/>
    </row>
    <row r="110" spans="1:15" ht="12.75" x14ac:dyDescent="0.2">
      <c r="A110" s="81"/>
      <c r="B110" s="81"/>
      <c r="C110" s="82"/>
      <c r="D110" s="81"/>
      <c r="E110" s="83"/>
      <c r="F110" s="82"/>
      <c r="G110" s="84"/>
      <c r="H110" s="88"/>
      <c r="I110" s="89"/>
      <c r="J110" s="89"/>
      <c r="K110" s="89"/>
      <c r="L110" s="90"/>
      <c r="M110" s="91"/>
      <c r="N110" s="91"/>
      <c r="O110" s="91"/>
    </row>
    <row r="111" spans="1:15" ht="12.75" x14ac:dyDescent="0.2">
      <c r="A111" s="81"/>
      <c r="B111" s="81"/>
      <c r="C111" s="82"/>
      <c r="D111" s="81"/>
      <c r="E111" s="83"/>
      <c r="F111" s="82"/>
      <c r="G111" s="84"/>
      <c r="H111" s="88"/>
      <c r="I111" s="89"/>
      <c r="J111" s="89"/>
      <c r="K111" s="89"/>
      <c r="L111" s="90"/>
      <c r="M111" s="91"/>
      <c r="N111" s="91"/>
      <c r="O111" s="91"/>
    </row>
    <row r="112" spans="1:15" ht="12.75" x14ac:dyDescent="0.2">
      <c r="A112" s="81"/>
      <c r="B112" s="81"/>
      <c r="C112" s="82"/>
      <c r="D112" s="81"/>
      <c r="E112" s="83"/>
      <c r="F112" s="82"/>
      <c r="G112" s="84"/>
      <c r="H112" s="88"/>
      <c r="I112" s="89"/>
      <c r="J112" s="89"/>
      <c r="K112" s="89"/>
      <c r="L112" s="90"/>
      <c r="M112" s="91"/>
      <c r="N112" s="91"/>
      <c r="O112" s="91"/>
    </row>
    <row r="113" spans="1:15" ht="12.75" x14ac:dyDescent="0.2">
      <c r="A113" s="81"/>
      <c r="B113" s="81"/>
      <c r="C113" s="82"/>
      <c r="D113" s="81"/>
      <c r="E113" s="83"/>
      <c r="F113" s="82"/>
      <c r="G113" s="84"/>
      <c r="H113" s="88"/>
      <c r="I113" s="89"/>
      <c r="J113" s="89"/>
      <c r="K113" s="89"/>
      <c r="L113" s="90"/>
      <c r="M113" s="91"/>
      <c r="N113" s="91"/>
      <c r="O113" s="91"/>
    </row>
    <row r="114" spans="1:15" ht="12.75" x14ac:dyDescent="0.2">
      <c r="A114" s="81"/>
      <c r="B114" s="81"/>
      <c r="C114" s="82"/>
      <c r="D114" s="81"/>
      <c r="E114" s="83"/>
      <c r="F114" s="82"/>
      <c r="G114" s="84"/>
      <c r="H114" s="88"/>
      <c r="I114" s="89"/>
      <c r="J114" s="89"/>
      <c r="K114" s="89"/>
      <c r="L114" s="90"/>
      <c r="M114" s="91"/>
      <c r="N114" s="91"/>
      <c r="O114" s="91"/>
    </row>
    <row r="115" spans="1:15" ht="12.75" x14ac:dyDescent="0.2">
      <c r="A115" s="81"/>
      <c r="B115" s="81"/>
      <c r="C115" s="82"/>
      <c r="D115" s="81"/>
      <c r="E115" s="83"/>
      <c r="F115" s="82"/>
      <c r="G115" s="84"/>
      <c r="H115" s="88"/>
      <c r="I115" s="89"/>
      <c r="J115" s="89"/>
      <c r="K115" s="89"/>
      <c r="L115" s="90"/>
      <c r="M115" s="91"/>
      <c r="N115" s="91"/>
      <c r="O115" s="91"/>
    </row>
    <row r="116" spans="1:15" ht="12.75" x14ac:dyDescent="0.2">
      <c r="A116" s="81"/>
      <c r="B116" s="81"/>
      <c r="C116" s="82"/>
      <c r="D116" s="81"/>
      <c r="E116" s="83"/>
      <c r="F116" s="82"/>
      <c r="G116" s="84"/>
      <c r="H116" s="88"/>
      <c r="I116" s="89"/>
      <c r="J116" s="89"/>
      <c r="K116" s="89"/>
      <c r="L116" s="90"/>
      <c r="M116" s="91"/>
      <c r="N116" s="91"/>
      <c r="O116" s="91"/>
    </row>
    <row r="117" spans="1:15" ht="12.75" x14ac:dyDescent="0.2">
      <c r="A117" s="81"/>
      <c r="B117" s="81"/>
      <c r="C117" s="82"/>
      <c r="D117" s="81"/>
      <c r="E117" s="83"/>
      <c r="F117" s="82"/>
      <c r="G117" s="84"/>
      <c r="H117" s="88"/>
      <c r="I117" s="89"/>
      <c r="J117" s="89"/>
      <c r="K117" s="89"/>
      <c r="L117" s="90"/>
      <c r="M117" s="91"/>
      <c r="N117" s="91"/>
      <c r="O117" s="91"/>
    </row>
    <row r="118" spans="1:15" ht="12.75" x14ac:dyDescent="0.2">
      <c r="A118" s="81"/>
      <c r="B118" s="81"/>
      <c r="C118" s="82"/>
      <c r="D118" s="81"/>
      <c r="E118" s="83"/>
      <c r="F118" s="82"/>
      <c r="G118" s="84"/>
      <c r="H118" s="88"/>
      <c r="I118" s="89"/>
      <c r="J118" s="89"/>
      <c r="K118" s="89"/>
      <c r="L118" s="90"/>
      <c r="M118" s="91"/>
      <c r="N118" s="91"/>
      <c r="O118" s="91"/>
    </row>
    <row r="119" spans="1:15" ht="12.75" x14ac:dyDescent="0.2">
      <c r="A119" s="81"/>
      <c r="B119" s="81"/>
      <c r="C119" s="82"/>
      <c r="D119" s="81"/>
      <c r="E119" s="83"/>
      <c r="F119" s="82"/>
      <c r="G119" s="84"/>
      <c r="H119" s="88"/>
      <c r="I119" s="89"/>
      <c r="J119" s="89"/>
      <c r="K119" s="89"/>
      <c r="L119" s="90"/>
      <c r="M119" s="91"/>
      <c r="N119" s="91"/>
      <c r="O119" s="91"/>
    </row>
    <row r="120" spans="1:15" ht="12.75" x14ac:dyDescent="0.2">
      <c r="A120" s="81"/>
      <c r="B120" s="81"/>
      <c r="C120" s="82"/>
      <c r="D120" s="81"/>
      <c r="E120" s="83"/>
      <c r="F120" s="82"/>
      <c r="G120" s="84"/>
      <c r="H120" s="88"/>
      <c r="I120" s="89"/>
      <c r="J120" s="89"/>
      <c r="K120" s="89"/>
      <c r="L120" s="90"/>
      <c r="M120" s="91"/>
      <c r="N120" s="91"/>
      <c r="O120" s="91"/>
    </row>
    <row r="121" spans="1:15" ht="12.75" x14ac:dyDescent="0.2">
      <c r="A121" s="81"/>
      <c r="B121" s="81"/>
      <c r="C121" s="82"/>
      <c r="D121" s="81"/>
      <c r="E121" s="83"/>
      <c r="F121" s="82"/>
      <c r="G121" s="84"/>
      <c r="H121" s="88"/>
      <c r="I121" s="89"/>
      <c r="J121" s="89"/>
      <c r="K121" s="89"/>
      <c r="L121" s="90"/>
      <c r="M121" s="91"/>
      <c r="N121" s="91"/>
      <c r="O121" s="91"/>
    </row>
    <row r="122" spans="1:15" ht="12.75" x14ac:dyDescent="0.2">
      <c r="A122" s="81"/>
      <c r="B122" s="81"/>
      <c r="C122" s="82"/>
      <c r="D122" s="81"/>
      <c r="E122" s="83"/>
      <c r="F122" s="82"/>
      <c r="G122" s="84"/>
      <c r="H122" s="88"/>
      <c r="I122" s="89"/>
      <c r="J122" s="89"/>
      <c r="K122" s="89"/>
      <c r="L122" s="90"/>
      <c r="M122" s="91"/>
      <c r="N122" s="91"/>
      <c r="O122" s="91"/>
    </row>
    <row r="123" spans="1:15" ht="12.75" x14ac:dyDescent="0.2">
      <c r="A123" s="81"/>
      <c r="B123" s="81"/>
      <c r="C123" s="82"/>
      <c r="D123" s="81"/>
      <c r="E123" s="83"/>
      <c r="F123" s="82"/>
      <c r="G123" s="84"/>
      <c r="H123" s="88"/>
      <c r="I123" s="89"/>
      <c r="J123" s="89"/>
      <c r="K123" s="89"/>
      <c r="L123" s="90"/>
      <c r="M123" s="91"/>
      <c r="N123" s="91"/>
      <c r="O123" s="91"/>
    </row>
    <row r="124" spans="1:15" ht="12.75" x14ac:dyDescent="0.2">
      <c r="A124" s="81"/>
      <c r="B124" s="81"/>
      <c r="C124" s="82"/>
      <c r="D124" s="81"/>
      <c r="E124" s="83"/>
      <c r="F124" s="82"/>
      <c r="G124" s="84"/>
      <c r="H124" s="88"/>
      <c r="I124" s="89"/>
      <c r="J124" s="89"/>
      <c r="K124" s="89"/>
      <c r="L124" s="90"/>
      <c r="M124" s="91"/>
      <c r="N124" s="91"/>
      <c r="O124" s="91"/>
    </row>
    <row r="125" spans="1:15" ht="12.75" x14ac:dyDescent="0.2">
      <c r="A125" s="81"/>
      <c r="B125" s="81"/>
      <c r="C125" s="82"/>
      <c r="D125" s="81"/>
      <c r="E125" s="83"/>
      <c r="F125" s="82"/>
      <c r="G125" s="84"/>
      <c r="H125" s="88"/>
      <c r="I125" s="89"/>
      <c r="J125" s="89"/>
      <c r="K125" s="89"/>
      <c r="L125" s="90"/>
      <c r="M125" s="91"/>
      <c r="N125" s="91"/>
      <c r="O125" s="91"/>
    </row>
    <row r="126" spans="1:15" ht="12.75" x14ac:dyDescent="0.2">
      <c r="A126" s="81"/>
      <c r="B126" s="81"/>
      <c r="C126" s="82"/>
      <c r="D126" s="81"/>
      <c r="E126" s="83"/>
      <c r="F126" s="82"/>
      <c r="G126" s="84"/>
      <c r="H126" s="88"/>
      <c r="I126" s="89"/>
      <c r="J126" s="89"/>
      <c r="K126" s="89"/>
      <c r="L126" s="90"/>
      <c r="M126" s="91"/>
      <c r="N126" s="91"/>
      <c r="O126" s="91"/>
    </row>
    <row r="127" spans="1:15" ht="12.75" x14ac:dyDescent="0.2">
      <c r="A127" s="81"/>
      <c r="B127" s="81"/>
      <c r="C127" s="82"/>
      <c r="D127" s="81"/>
      <c r="E127" s="83"/>
      <c r="F127" s="82"/>
      <c r="G127" s="84"/>
      <c r="H127" s="88"/>
      <c r="I127" s="89"/>
      <c r="J127" s="89"/>
      <c r="K127" s="89"/>
      <c r="L127" s="90"/>
      <c r="M127" s="91"/>
      <c r="N127" s="91"/>
      <c r="O127" s="91"/>
    </row>
    <row r="128" spans="1:15" ht="12.75" x14ac:dyDescent="0.2">
      <c r="A128" s="81"/>
      <c r="B128" s="81"/>
      <c r="C128" s="82"/>
      <c r="D128" s="81"/>
      <c r="E128" s="83"/>
      <c r="F128" s="82"/>
      <c r="G128" s="84"/>
      <c r="H128" s="88"/>
      <c r="I128" s="89"/>
      <c r="J128" s="89"/>
      <c r="K128" s="89"/>
      <c r="L128" s="90"/>
      <c r="M128" s="91"/>
      <c r="N128" s="91"/>
      <c r="O128" s="91"/>
    </row>
    <row r="129" spans="1:15" ht="12.75" x14ac:dyDescent="0.2">
      <c r="A129" s="81"/>
      <c r="B129" s="81"/>
      <c r="C129" s="82"/>
      <c r="D129" s="81"/>
      <c r="E129" s="83"/>
      <c r="F129" s="82"/>
      <c r="G129" s="84"/>
      <c r="H129" s="88"/>
      <c r="I129" s="89"/>
      <c r="J129" s="89"/>
      <c r="K129" s="89"/>
      <c r="L129" s="90"/>
      <c r="M129" s="91"/>
      <c r="N129" s="91"/>
      <c r="O129" s="91"/>
    </row>
    <row r="130" spans="1:15" ht="12.75" x14ac:dyDescent="0.2">
      <c r="A130" s="81"/>
      <c r="B130" s="81"/>
      <c r="C130" s="81"/>
      <c r="D130" s="81"/>
      <c r="E130" s="81"/>
      <c r="F130" s="81"/>
      <c r="G130" s="84"/>
      <c r="H130" s="88"/>
      <c r="I130" s="89"/>
      <c r="J130" s="89"/>
      <c r="K130" s="89"/>
      <c r="L130" s="90"/>
      <c r="M130" s="91"/>
      <c r="N130" s="91"/>
      <c r="O130" s="91"/>
    </row>
    <row r="131" spans="1:15" ht="12.75" x14ac:dyDescent="0.2">
      <c r="A131" s="81"/>
      <c r="B131" s="81"/>
      <c r="C131" s="82"/>
      <c r="D131" s="81"/>
      <c r="E131" s="83"/>
      <c r="F131" s="82"/>
      <c r="G131" s="84"/>
      <c r="H131" s="88"/>
      <c r="I131" s="89"/>
      <c r="J131" s="89"/>
      <c r="K131" s="89"/>
      <c r="L131" s="90"/>
      <c r="M131" s="91"/>
      <c r="N131" s="91"/>
      <c r="O131" s="91"/>
    </row>
    <row r="132" spans="1:15" ht="12.75" x14ac:dyDescent="0.2">
      <c r="A132" s="81"/>
      <c r="B132" s="81"/>
      <c r="C132" s="82"/>
      <c r="D132" s="81"/>
      <c r="E132" s="83"/>
      <c r="F132" s="82"/>
      <c r="G132" s="84"/>
      <c r="H132" s="88"/>
      <c r="I132" s="89"/>
      <c r="J132" s="89"/>
      <c r="K132" s="89"/>
      <c r="L132" s="90"/>
      <c r="M132" s="91"/>
      <c r="N132" s="91"/>
      <c r="O132" s="91"/>
    </row>
    <row r="133" spans="1:15" ht="12.75" x14ac:dyDescent="0.2">
      <c r="A133" s="81"/>
      <c r="B133" s="81"/>
      <c r="C133" s="82"/>
      <c r="D133" s="81"/>
      <c r="E133" s="83"/>
      <c r="F133" s="82"/>
      <c r="G133" s="84"/>
      <c r="H133" s="88"/>
      <c r="I133" s="89"/>
      <c r="J133" s="89"/>
      <c r="K133" s="89"/>
      <c r="L133" s="90"/>
      <c r="M133" s="91"/>
      <c r="N133" s="91"/>
      <c r="O133" s="91"/>
    </row>
    <row r="134" spans="1:15" ht="12.75" x14ac:dyDescent="0.2">
      <c r="A134" s="81"/>
      <c r="B134" s="81"/>
      <c r="C134" s="82"/>
      <c r="D134" s="81"/>
      <c r="E134" s="83"/>
      <c r="F134" s="82"/>
      <c r="G134" s="84"/>
      <c r="H134" s="88"/>
      <c r="I134" s="89"/>
      <c r="J134" s="89"/>
      <c r="K134" s="89"/>
      <c r="L134" s="90"/>
      <c r="M134" s="91"/>
      <c r="N134" s="91"/>
      <c r="O134" s="91"/>
    </row>
    <row r="135" spans="1:15" ht="12.75" x14ac:dyDescent="0.2">
      <c r="A135" s="81"/>
      <c r="B135" s="81"/>
      <c r="C135" s="82"/>
      <c r="D135" s="81"/>
      <c r="E135" s="83"/>
      <c r="F135" s="82"/>
      <c r="G135" s="84"/>
      <c r="H135" s="88"/>
      <c r="I135" s="89"/>
      <c r="J135" s="89"/>
      <c r="K135" s="89"/>
      <c r="L135" s="90"/>
      <c r="M135" s="91"/>
      <c r="N135" s="91"/>
      <c r="O135" s="91"/>
    </row>
    <row r="136" spans="1:15" ht="12.75" x14ac:dyDescent="0.2">
      <c r="A136" s="81"/>
      <c r="B136" s="81"/>
      <c r="C136" s="82"/>
      <c r="D136" s="81"/>
      <c r="E136" s="83"/>
      <c r="F136" s="82"/>
      <c r="G136" s="84"/>
      <c r="H136" s="88"/>
      <c r="I136" s="89"/>
      <c r="J136" s="89"/>
      <c r="K136" s="89"/>
      <c r="L136" s="90"/>
      <c r="M136" s="91"/>
      <c r="N136" s="91"/>
      <c r="O136" s="91"/>
    </row>
    <row r="137" spans="1:15" ht="12.75" x14ac:dyDescent="0.2">
      <c r="A137" s="81"/>
      <c r="B137" s="81"/>
      <c r="C137" s="82"/>
      <c r="D137" s="81"/>
      <c r="E137" s="83"/>
      <c r="F137" s="82"/>
      <c r="G137" s="84"/>
      <c r="H137" s="88"/>
      <c r="I137" s="89"/>
      <c r="J137" s="89"/>
      <c r="K137" s="89"/>
      <c r="L137" s="90"/>
      <c r="M137" s="91"/>
      <c r="N137" s="91"/>
      <c r="O137" s="91"/>
    </row>
    <row r="138" spans="1:15" ht="12.75" x14ac:dyDescent="0.2">
      <c r="A138" s="81"/>
      <c r="B138" s="81"/>
      <c r="C138" s="82"/>
      <c r="D138" s="81"/>
      <c r="E138" s="83"/>
      <c r="F138" s="82"/>
      <c r="G138" s="84"/>
      <c r="H138" s="88"/>
      <c r="I138" s="89"/>
      <c r="J138" s="89"/>
      <c r="K138" s="89"/>
      <c r="L138" s="90"/>
      <c r="M138" s="91"/>
      <c r="N138" s="91"/>
      <c r="O138" s="91"/>
    </row>
    <row r="139" spans="1:15" ht="12.75" x14ac:dyDescent="0.2">
      <c r="A139" s="81"/>
      <c r="B139" s="81"/>
      <c r="C139" s="82"/>
      <c r="D139" s="81"/>
      <c r="E139" s="83"/>
      <c r="F139" s="82"/>
      <c r="G139" s="84"/>
      <c r="H139" s="88"/>
      <c r="I139" s="89"/>
      <c r="J139" s="89"/>
      <c r="K139" s="89"/>
      <c r="L139" s="90"/>
      <c r="M139" s="91"/>
      <c r="N139" s="91"/>
      <c r="O139" s="91"/>
    </row>
    <row r="140" spans="1:15" ht="12.75" x14ac:dyDescent="0.2">
      <c r="A140" s="81"/>
      <c r="B140" s="81"/>
      <c r="C140" s="82"/>
      <c r="D140" s="81"/>
      <c r="E140" s="83"/>
      <c r="F140" s="82"/>
      <c r="G140" s="84"/>
      <c r="H140" s="88"/>
      <c r="I140" s="89"/>
      <c r="J140" s="89"/>
      <c r="K140" s="89"/>
      <c r="L140" s="90"/>
      <c r="M140" s="91"/>
      <c r="N140" s="91"/>
      <c r="O140" s="91"/>
    </row>
    <row r="141" spans="1:15" ht="12.75" x14ac:dyDescent="0.2">
      <c r="A141" s="81"/>
      <c r="B141" s="81"/>
      <c r="C141" s="82"/>
      <c r="D141" s="81"/>
      <c r="E141" s="83"/>
      <c r="F141" s="82"/>
      <c r="G141" s="84"/>
      <c r="H141" s="88"/>
      <c r="I141" s="89"/>
      <c r="J141" s="89"/>
      <c r="K141" s="89"/>
      <c r="L141" s="90"/>
      <c r="M141" s="91"/>
      <c r="N141" s="91"/>
      <c r="O141" s="91"/>
    </row>
    <row r="142" spans="1:15" ht="12.75" x14ac:dyDescent="0.2">
      <c r="A142" s="81"/>
      <c r="B142" s="81"/>
      <c r="C142" s="82"/>
      <c r="D142" s="81"/>
      <c r="E142" s="83"/>
      <c r="F142" s="82"/>
      <c r="G142" s="84"/>
      <c r="H142" s="88"/>
      <c r="I142" s="89"/>
      <c r="J142" s="89"/>
      <c r="K142" s="89"/>
      <c r="L142" s="90"/>
      <c r="M142" s="91"/>
      <c r="N142" s="91"/>
      <c r="O142" s="91"/>
    </row>
    <row r="143" spans="1:15" ht="12.75" x14ac:dyDescent="0.2">
      <c r="A143" s="81"/>
      <c r="B143" s="81"/>
      <c r="C143" s="82"/>
      <c r="D143" s="81"/>
      <c r="E143" s="83"/>
      <c r="F143" s="82"/>
      <c r="G143" s="84"/>
      <c r="H143" s="88"/>
      <c r="I143" s="89"/>
      <c r="J143" s="89"/>
      <c r="K143" s="89"/>
      <c r="L143" s="90"/>
      <c r="M143" s="91"/>
      <c r="N143" s="91"/>
      <c r="O143" s="91"/>
    </row>
    <row r="144" spans="1:15" ht="12.75" x14ac:dyDescent="0.2">
      <c r="A144" s="81"/>
      <c r="B144" s="81"/>
      <c r="C144" s="82"/>
      <c r="D144" s="81"/>
      <c r="E144" s="83"/>
      <c r="F144" s="82"/>
      <c r="G144" s="84"/>
      <c r="H144" s="88"/>
      <c r="I144" s="89"/>
      <c r="J144" s="89"/>
      <c r="K144" s="89"/>
      <c r="L144" s="90"/>
      <c r="M144" s="91"/>
      <c r="N144" s="91"/>
      <c r="O144" s="91"/>
    </row>
    <row r="145" spans="1:15" ht="12.75" x14ac:dyDescent="0.2">
      <c r="A145" s="81"/>
      <c r="B145" s="81"/>
      <c r="C145" s="82"/>
      <c r="D145" s="81"/>
      <c r="E145" s="83"/>
      <c r="F145" s="82"/>
      <c r="G145" s="84"/>
      <c r="H145" s="88"/>
      <c r="I145" s="89"/>
      <c r="J145" s="89"/>
      <c r="K145" s="89"/>
      <c r="L145" s="90"/>
      <c r="M145" s="91"/>
      <c r="N145" s="91"/>
      <c r="O145" s="91"/>
    </row>
    <row r="146" spans="1:15" ht="12.75" x14ac:dyDescent="0.2">
      <c r="A146" s="81"/>
      <c r="B146" s="81"/>
      <c r="C146" s="81"/>
      <c r="D146" s="81"/>
      <c r="E146" s="81"/>
      <c r="F146" s="81"/>
      <c r="G146" s="84"/>
      <c r="H146" s="88"/>
      <c r="I146" s="89"/>
      <c r="J146" s="89"/>
      <c r="K146" s="89"/>
      <c r="L146" s="90"/>
      <c r="M146" s="91"/>
      <c r="N146" s="91"/>
      <c r="O146" s="91"/>
    </row>
    <row r="147" spans="1:15" ht="12.75" x14ac:dyDescent="0.2">
      <c r="A147" s="81"/>
      <c r="B147" s="81"/>
      <c r="C147" s="82"/>
      <c r="D147" s="81"/>
      <c r="E147" s="83"/>
      <c r="F147" s="82"/>
      <c r="G147" s="84"/>
      <c r="H147" s="88"/>
      <c r="I147" s="89"/>
      <c r="J147" s="89"/>
      <c r="K147" s="89"/>
      <c r="L147" s="90"/>
      <c r="M147" s="91"/>
      <c r="N147" s="91"/>
      <c r="O147" s="91"/>
    </row>
    <row r="148" spans="1:15" ht="12.75" x14ac:dyDescent="0.2">
      <c r="A148" s="81"/>
      <c r="B148" s="81"/>
      <c r="C148" s="82"/>
      <c r="D148" s="81"/>
      <c r="E148" s="83"/>
      <c r="F148" s="82"/>
      <c r="G148" s="84"/>
      <c r="H148" s="88"/>
      <c r="I148" s="89"/>
      <c r="J148" s="89"/>
      <c r="K148" s="89"/>
      <c r="L148" s="90"/>
      <c r="M148" s="91"/>
      <c r="N148" s="91"/>
      <c r="O148" s="91"/>
    </row>
    <row r="149" spans="1:15" ht="12.75" x14ac:dyDescent="0.2">
      <c r="A149" s="81"/>
      <c r="B149" s="81"/>
      <c r="C149" s="81"/>
      <c r="D149" s="81"/>
      <c r="E149" s="81"/>
      <c r="F149" s="81"/>
      <c r="G149" s="84"/>
      <c r="H149" s="88"/>
      <c r="I149" s="89"/>
      <c r="J149" s="89"/>
      <c r="K149" s="89"/>
      <c r="L149" s="90"/>
      <c r="M149" s="91"/>
      <c r="N149" s="91"/>
      <c r="O149" s="91"/>
    </row>
    <row r="150" spans="1:15" ht="12.75" x14ac:dyDescent="0.2">
      <c r="A150" s="81"/>
      <c r="B150" s="81"/>
      <c r="C150" s="81"/>
      <c r="D150" s="81"/>
      <c r="E150" s="81"/>
      <c r="F150" s="81"/>
      <c r="G150" s="84"/>
      <c r="H150" s="88"/>
      <c r="I150" s="89"/>
      <c r="J150" s="89"/>
      <c r="K150" s="89"/>
      <c r="L150" s="90"/>
      <c r="M150" s="91"/>
      <c r="N150" s="91"/>
      <c r="O150" s="91"/>
    </row>
    <row r="151" spans="1:15" ht="12.75" x14ac:dyDescent="0.2">
      <c r="A151" s="81"/>
      <c r="B151" s="81"/>
      <c r="C151" s="81"/>
      <c r="D151" s="81"/>
      <c r="E151" s="81"/>
      <c r="F151" s="81"/>
      <c r="G151" s="84"/>
      <c r="H151" s="88"/>
      <c r="I151" s="89"/>
      <c r="J151" s="89"/>
      <c r="K151" s="89"/>
      <c r="L151" s="90"/>
      <c r="M151" s="91"/>
      <c r="N151" s="91"/>
      <c r="O151" s="91"/>
    </row>
    <row r="152" spans="1:15" ht="12.75" x14ac:dyDescent="0.2">
      <c r="A152" s="81"/>
      <c r="B152" s="81"/>
      <c r="C152" s="81"/>
      <c r="D152" s="81"/>
      <c r="E152" s="81"/>
      <c r="F152" s="81"/>
      <c r="G152" s="84"/>
      <c r="H152" s="88"/>
      <c r="I152" s="89"/>
      <c r="J152" s="89"/>
      <c r="K152" s="89"/>
      <c r="L152" s="90"/>
      <c r="M152" s="91"/>
      <c r="N152" s="91"/>
      <c r="O152" s="91"/>
    </row>
    <row r="153" spans="1:15" ht="12.75" x14ac:dyDescent="0.2">
      <c r="A153" s="81"/>
      <c r="B153" s="81"/>
      <c r="C153" s="81"/>
      <c r="D153" s="81"/>
      <c r="E153" s="81"/>
      <c r="F153" s="81"/>
      <c r="G153" s="84"/>
      <c r="H153" s="88"/>
      <c r="I153" s="89"/>
      <c r="J153" s="89"/>
      <c r="K153" s="89"/>
      <c r="L153" s="90"/>
      <c r="M153" s="91"/>
      <c r="N153" s="91"/>
      <c r="O153" s="91"/>
    </row>
    <row r="154" spans="1:15" ht="12.75" x14ac:dyDescent="0.2">
      <c r="A154" s="81"/>
      <c r="B154" s="81"/>
      <c r="C154" s="81"/>
      <c r="D154" s="81"/>
      <c r="E154" s="81"/>
      <c r="F154" s="81"/>
      <c r="G154" s="84"/>
      <c r="H154" s="88"/>
      <c r="I154" s="89"/>
      <c r="J154" s="89"/>
      <c r="K154" s="89"/>
      <c r="L154" s="90"/>
      <c r="M154" s="91"/>
      <c r="N154" s="91"/>
      <c r="O154" s="91"/>
    </row>
    <row r="155" spans="1:15" ht="12.75" x14ac:dyDescent="0.2">
      <c r="A155" s="81"/>
      <c r="B155" s="81"/>
      <c r="C155" s="81"/>
      <c r="D155" s="81"/>
      <c r="E155" s="81"/>
      <c r="F155" s="81"/>
      <c r="G155" s="84"/>
      <c r="H155" s="88"/>
      <c r="I155" s="89"/>
      <c r="J155" s="89"/>
      <c r="K155" s="89"/>
      <c r="L155" s="90"/>
      <c r="M155" s="91"/>
      <c r="N155" s="91"/>
      <c r="O155" s="91"/>
    </row>
    <row r="156" spans="1:15" ht="12.75" x14ac:dyDescent="0.2">
      <c r="A156" s="81"/>
      <c r="B156" s="81"/>
      <c r="C156" s="81"/>
      <c r="D156" s="81"/>
      <c r="E156" s="81"/>
      <c r="F156" s="81"/>
      <c r="G156" s="84"/>
      <c r="H156" s="88"/>
      <c r="I156" s="89"/>
      <c r="J156" s="89"/>
      <c r="K156" s="89"/>
      <c r="L156" s="90"/>
      <c r="M156" s="91"/>
      <c r="N156" s="91"/>
      <c r="O156" s="91"/>
    </row>
    <row r="157" spans="1:15" ht="12.75" x14ac:dyDescent="0.2">
      <c r="A157" s="81"/>
      <c r="B157" s="81"/>
      <c r="C157" s="81"/>
      <c r="D157" s="81"/>
      <c r="E157" s="81"/>
      <c r="F157" s="81"/>
      <c r="G157" s="84"/>
      <c r="H157" s="88"/>
      <c r="I157" s="89"/>
      <c r="J157" s="89"/>
      <c r="K157" s="89"/>
      <c r="L157" s="90"/>
      <c r="M157" s="91"/>
      <c r="N157" s="91"/>
      <c r="O157" s="91"/>
    </row>
    <row r="158" spans="1:15" ht="12.75" x14ac:dyDescent="0.2">
      <c r="A158" s="81"/>
      <c r="B158" s="81"/>
      <c r="C158" s="81"/>
      <c r="D158" s="81"/>
      <c r="E158" s="81"/>
      <c r="F158" s="81"/>
      <c r="G158" s="84"/>
      <c r="H158" s="88"/>
      <c r="I158" s="89"/>
      <c r="J158" s="89"/>
      <c r="K158" s="89"/>
      <c r="L158" s="90"/>
      <c r="M158" s="91"/>
      <c r="N158" s="91"/>
      <c r="O158" s="91"/>
    </row>
    <row r="159" spans="1:15" ht="12.75" x14ac:dyDescent="0.2">
      <c r="A159" s="81"/>
      <c r="B159" s="81"/>
      <c r="C159" s="81"/>
      <c r="D159" s="81"/>
      <c r="E159" s="81"/>
      <c r="F159" s="81"/>
      <c r="G159" s="84"/>
      <c r="H159" s="88"/>
      <c r="I159" s="89"/>
      <c r="J159" s="89"/>
      <c r="K159" s="89"/>
      <c r="L159" s="90"/>
      <c r="M159" s="91"/>
      <c r="N159" s="91"/>
      <c r="O159" s="91"/>
    </row>
    <row r="160" spans="1:15" ht="12.75" x14ac:dyDescent="0.2">
      <c r="A160" s="81"/>
      <c r="B160" s="81"/>
      <c r="C160" s="81"/>
      <c r="D160" s="81"/>
      <c r="E160" s="81"/>
      <c r="F160" s="81"/>
      <c r="G160" s="84"/>
      <c r="H160" s="88"/>
      <c r="I160" s="89"/>
      <c r="J160" s="89"/>
      <c r="K160" s="89"/>
      <c r="L160" s="90"/>
      <c r="M160" s="91"/>
      <c r="N160" s="91"/>
      <c r="O160" s="91"/>
    </row>
    <row r="161" spans="1:15" ht="12.75" x14ac:dyDescent="0.2">
      <c r="A161" s="81"/>
      <c r="B161" s="81"/>
      <c r="C161" s="81"/>
      <c r="D161" s="81"/>
      <c r="E161" s="81"/>
      <c r="F161" s="81"/>
      <c r="G161" s="84"/>
      <c r="H161" s="88"/>
      <c r="I161" s="89"/>
      <c r="J161" s="89"/>
      <c r="K161" s="89"/>
      <c r="L161" s="90"/>
      <c r="M161" s="91"/>
      <c r="N161" s="91"/>
      <c r="O161" s="91"/>
    </row>
    <row r="162" spans="1:15" ht="12.75" x14ac:dyDescent="0.2">
      <c r="A162" s="81"/>
      <c r="B162" s="81"/>
      <c r="C162" s="184"/>
      <c r="D162" s="81"/>
      <c r="E162" s="81"/>
      <c r="F162" s="184"/>
      <c r="G162" s="84"/>
      <c r="H162" s="88"/>
      <c r="I162" s="89"/>
      <c r="J162" s="89"/>
      <c r="K162" s="89"/>
      <c r="L162" s="90"/>
      <c r="M162" s="91"/>
      <c r="N162" s="91"/>
      <c r="O162" s="91"/>
    </row>
    <row r="163" spans="1:15" ht="12.75" x14ac:dyDescent="0.2">
      <c r="A163" s="81"/>
      <c r="B163" s="81"/>
      <c r="C163" s="81"/>
      <c r="D163" s="81"/>
      <c r="E163" s="81"/>
      <c r="F163" s="81"/>
      <c r="G163" s="84"/>
      <c r="H163" s="88"/>
      <c r="I163" s="89"/>
      <c r="J163" s="89"/>
      <c r="K163" s="89"/>
      <c r="L163" s="90"/>
      <c r="M163" s="91"/>
      <c r="N163" s="91"/>
      <c r="O163" s="91"/>
    </row>
    <row r="164" spans="1:15" ht="12.75" x14ac:dyDescent="0.2">
      <c r="A164" s="81"/>
      <c r="B164" s="81"/>
      <c r="C164" s="184"/>
      <c r="D164" s="81"/>
      <c r="E164" s="81"/>
      <c r="F164" s="184"/>
      <c r="G164" s="84"/>
      <c r="H164" s="88"/>
      <c r="I164" s="89"/>
      <c r="J164" s="89"/>
      <c r="K164" s="89"/>
      <c r="L164" s="90"/>
      <c r="M164" s="91"/>
      <c r="N164" s="91"/>
      <c r="O164" s="91"/>
    </row>
    <row r="165" spans="1:15" ht="12.75" x14ac:dyDescent="0.2">
      <c r="A165" s="81"/>
      <c r="B165" s="81"/>
      <c r="C165" s="81"/>
      <c r="D165" s="81"/>
      <c r="E165" s="81"/>
      <c r="F165" s="81"/>
      <c r="G165" s="84"/>
      <c r="H165" s="88"/>
      <c r="I165" s="89"/>
      <c r="J165" s="89"/>
      <c r="K165" s="89"/>
      <c r="L165" s="90"/>
      <c r="M165" s="91"/>
      <c r="N165" s="91"/>
      <c r="O165" s="91"/>
    </row>
    <row r="166" spans="1:15" ht="12.75" x14ac:dyDescent="0.2">
      <c r="A166" s="81"/>
      <c r="B166" s="81"/>
      <c r="C166" s="81"/>
      <c r="D166" s="81"/>
      <c r="E166" s="81"/>
      <c r="F166" s="81"/>
      <c r="G166" s="84"/>
      <c r="H166" s="88"/>
      <c r="I166" s="89"/>
      <c r="J166" s="89"/>
      <c r="K166" s="89"/>
      <c r="L166" s="90"/>
      <c r="M166" s="91"/>
      <c r="N166" s="91"/>
      <c r="O166" s="91"/>
    </row>
    <row r="167" spans="1:15" ht="12.75" x14ac:dyDescent="0.2">
      <c r="A167" s="81"/>
      <c r="B167" s="81"/>
      <c r="C167" s="81"/>
      <c r="D167" s="81"/>
      <c r="E167" s="81"/>
      <c r="F167" s="81"/>
      <c r="G167" s="84"/>
      <c r="H167" s="88"/>
      <c r="I167" s="89"/>
      <c r="J167" s="89"/>
      <c r="K167" s="89"/>
      <c r="L167" s="90"/>
      <c r="M167" s="91"/>
      <c r="N167" s="91"/>
      <c r="O167" s="91"/>
    </row>
    <row r="168" spans="1:15" ht="12.75" x14ac:dyDescent="0.2">
      <c r="A168" s="81"/>
      <c r="B168" s="81"/>
      <c r="C168" s="81"/>
      <c r="D168" s="81"/>
      <c r="E168" s="81"/>
      <c r="F168" s="81"/>
      <c r="G168" s="84"/>
      <c r="H168" s="88"/>
      <c r="I168" s="89"/>
      <c r="J168" s="89"/>
      <c r="K168" s="89"/>
      <c r="L168" s="90"/>
      <c r="M168" s="91"/>
      <c r="N168" s="91"/>
      <c r="O168" s="91"/>
    </row>
    <row r="169" spans="1:15" ht="12.75" x14ac:dyDescent="0.2">
      <c r="A169" s="81"/>
      <c r="B169" s="81"/>
      <c r="C169" s="81"/>
      <c r="D169" s="81"/>
      <c r="E169" s="81"/>
      <c r="F169" s="81"/>
      <c r="G169" s="84"/>
      <c r="H169" s="88"/>
      <c r="I169" s="89"/>
      <c r="J169" s="89"/>
      <c r="K169" s="89"/>
      <c r="L169" s="90"/>
      <c r="M169" s="91"/>
      <c r="N169" s="91"/>
      <c r="O169" s="91"/>
    </row>
    <row r="170" spans="1:15" ht="12.75" x14ac:dyDescent="0.2">
      <c r="A170" s="81"/>
      <c r="B170" s="81"/>
      <c r="C170" s="81"/>
      <c r="D170" s="81"/>
      <c r="E170" s="81"/>
      <c r="F170" s="81"/>
      <c r="G170" s="84"/>
      <c r="H170" s="88"/>
      <c r="I170" s="89"/>
      <c r="J170" s="89"/>
      <c r="K170" s="89"/>
      <c r="L170" s="90"/>
      <c r="M170" s="91"/>
      <c r="N170" s="91"/>
      <c r="O170" s="91"/>
    </row>
    <row r="171" spans="1:15" ht="12.75" x14ac:dyDescent="0.2">
      <c r="A171" s="81"/>
      <c r="B171" s="81"/>
      <c r="C171" s="81"/>
      <c r="D171" s="81"/>
      <c r="E171" s="81"/>
      <c r="F171" s="81"/>
      <c r="G171" s="84"/>
      <c r="H171" s="88"/>
      <c r="I171" s="89"/>
      <c r="J171" s="89"/>
      <c r="K171" s="89"/>
      <c r="L171" s="90"/>
      <c r="M171" s="91"/>
      <c r="N171" s="91"/>
      <c r="O171" s="91"/>
    </row>
    <row r="172" spans="1:15" ht="12.75" x14ac:dyDescent="0.2">
      <c r="A172" s="81"/>
      <c r="B172" s="81"/>
      <c r="C172" s="81"/>
      <c r="D172" s="81"/>
      <c r="E172" s="81"/>
      <c r="F172" s="81"/>
      <c r="G172" s="84"/>
      <c r="H172" s="88"/>
      <c r="I172" s="89"/>
      <c r="J172" s="89"/>
      <c r="K172" s="89"/>
      <c r="L172" s="90"/>
      <c r="M172" s="91"/>
      <c r="N172" s="91"/>
      <c r="O172" s="91"/>
    </row>
    <row r="173" spans="1:15" ht="12.75" x14ac:dyDescent="0.2">
      <c r="A173" s="81"/>
      <c r="B173" s="81"/>
      <c r="C173" s="81"/>
      <c r="D173" s="81"/>
      <c r="E173" s="81"/>
      <c r="F173" s="81"/>
      <c r="G173" s="84"/>
      <c r="H173" s="88"/>
      <c r="I173" s="89"/>
      <c r="J173" s="89"/>
      <c r="K173" s="89"/>
      <c r="L173" s="90"/>
      <c r="M173" s="91"/>
      <c r="N173" s="91"/>
      <c r="O173" s="91"/>
    </row>
    <row r="174" spans="1:15" ht="12.75" x14ac:dyDescent="0.2">
      <c r="A174" s="81"/>
      <c r="B174" s="81"/>
      <c r="C174" s="81"/>
      <c r="D174" s="81"/>
      <c r="E174" s="81"/>
      <c r="F174" s="81"/>
      <c r="G174" s="84"/>
      <c r="H174" s="88"/>
      <c r="I174" s="89"/>
      <c r="J174" s="89"/>
      <c r="K174" s="89"/>
      <c r="L174" s="90"/>
      <c r="M174" s="91"/>
      <c r="N174" s="91"/>
      <c r="O174" s="91"/>
    </row>
    <row r="175" spans="1:15" ht="12.75" x14ac:dyDescent="0.2">
      <c r="A175" s="81"/>
      <c r="B175" s="81"/>
      <c r="C175" s="81"/>
      <c r="D175" s="81"/>
      <c r="E175" s="81"/>
      <c r="F175" s="81"/>
      <c r="G175" s="84"/>
      <c r="H175" s="88"/>
      <c r="I175" s="89"/>
      <c r="J175" s="89"/>
      <c r="K175" s="89"/>
      <c r="L175" s="90"/>
      <c r="M175" s="91"/>
      <c r="N175" s="91"/>
      <c r="O175" s="91"/>
    </row>
    <row r="176" spans="1:15" ht="12.75" x14ac:dyDescent="0.2">
      <c r="A176" s="81"/>
      <c r="B176" s="81"/>
      <c r="C176" s="184"/>
      <c r="D176" s="81"/>
      <c r="E176" s="81"/>
      <c r="F176" s="184"/>
      <c r="G176" s="84"/>
      <c r="H176" s="88"/>
      <c r="I176" s="89"/>
      <c r="J176" s="89"/>
      <c r="K176" s="89"/>
      <c r="L176" s="90"/>
      <c r="M176" s="91"/>
      <c r="N176" s="91"/>
      <c r="O176" s="91"/>
    </row>
    <row r="177" spans="1:15" ht="12.75" x14ac:dyDescent="0.2">
      <c r="A177" s="81"/>
      <c r="B177" s="81"/>
      <c r="C177" s="81"/>
      <c r="D177" s="81"/>
      <c r="E177" s="81"/>
      <c r="F177" s="81"/>
      <c r="G177" s="84"/>
      <c r="H177" s="88"/>
      <c r="I177" s="89"/>
      <c r="J177" s="89"/>
      <c r="K177" s="89"/>
      <c r="L177" s="90"/>
      <c r="M177" s="91"/>
      <c r="N177" s="91"/>
      <c r="O177" s="91"/>
    </row>
    <row r="178" spans="1:15" ht="12.75" x14ac:dyDescent="0.2">
      <c r="A178" s="81"/>
      <c r="B178" s="81"/>
      <c r="C178" s="81"/>
      <c r="D178" s="81"/>
      <c r="E178" s="81"/>
      <c r="F178" s="81"/>
      <c r="G178" s="84"/>
      <c r="H178" s="88"/>
      <c r="I178" s="89"/>
      <c r="J178" s="89"/>
      <c r="K178" s="89"/>
      <c r="L178" s="90"/>
      <c r="M178" s="91"/>
      <c r="N178" s="91"/>
      <c r="O178" s="91"/>
    </row>
    <row r="179" spans="1:15" ht="12.75" x14ac:dyDescent="0.2">
      <c r="A179" s="81"/>
      <c r="B179" s="81"/>
      <c r="C179" s="184"/>
      <c r="D179" s="81"/>
      <c r="E179" s="81"/>
      <c r="F179" s="184"/>
      <c r="G179" s="84"/>
      <c r="H179" s="88"/>
      <c r="I179" s="89"/>
      <c r="J179" s="89"/>
      <c r="K179" s="89"/>
      <c r="L179" s="90"/>
      <c r="M179" s="91"/>
      <c r="N179" s="91"/>
      <c r="O179" s="91"/>
    </row>
    <row r="180" spans="1:15" ht="12.75" x14ac:dyDescent="0.2">
      <c r="A180" s="81"/>
      <c r="B180" s="81"/>
      <c r="C180" s="81"/>
      <c r="D180" s="81"/>
      <c r="E180" s="81"/>
      <c r="F180" s="81"/>
      <c r="G180" s="84"/>
      <c r="H180" s="88"/>
      <c r="I180" s="89"/>
      <c r="J180" s="89"/>
      <c r="K180" s="89"/>
      <c r="L180" s="90"/>
      <c r="M180" s="91"/>
      <c r="N180" s="91"/>
      <c r="O180" s="91"/>
    </row>
    <row r="181" spans="1:15" ht="12.75" x14ac:dyDescent="0.2">
      <c r="A181" s="81"/>
      <c r="B181" s="81"/>
      <c r="C181" s="81"/>
      <c r="D181" s="81"/>
      <c r="E181" s="81"/>
      <c r="F181" s="81"/>
      <c r="G181" s="84"/>
      <c r="H181" s="88"/>
      <c r="I181" s="89"/>
      <c r="J181" s="89"/>
      <c r="K181" s="89"/>
      <c r="L181" s="90"/>
      <c r="M181" s="91"/>
      <c r="N181" s="91"/>
      <c r="O181" s="91"/>
    </row>
    <row r="182" spans="1:15" ht="12.75" x14ac:dyDescent="0.2">
      <c r="A182" s="81"/>
      <c r="B182" s="81"/>
      <c r="C182" s="81"/>
      <c r="D182" s="81"/>
      <c r="E182" s="81"/>
      <c r="F182" s="81"/>
      <c r="G182" s="84"/>
      <c r="H182" s="88"/>
      <c r="I182" s="89"/>
      <c r="J182" s="89"/>
      <c r="K182" s="89"/>
      <c r="L182" s="90"/>
      <c r="M182" s="91"/>
      <c r="N182" s="91"/>
      <c r="O182" s="91"/>
    </row>
    <row r="183" spans="1:15" ht="12.75" x14ac:dyDescent="0.2">
      <c r="A183" s="81"/>
      <c r="B183" s="81"/>
      <c r="C183" s="184"/>
      <c r="D183" s="81"/>
      <c r="E183" s="81"/>
      <c r="F183" s="184"/>
      <c r="G183" s="84"/>
      <c r="H183" s="88"/>
      <c r="I183" s="89"/>
      <c r="J183" s="89"/>
      <c r="K183" s="89"/>
      <c r="L183" s="90"/>
      <c r="M183" s="91"/>
      <c r="N183" s="91"/>
      <c r="O183" s="91"/>
    </row>
    <row r="184" spans="1:15" ht="12.75" x14ac:dyDescent="0.2">
      <c r="A184" s="81"/>
      <c r="B184" s="81"/>
      <c r="C184" s="81"/>
      <c r="D184" s="81"/>
      <c r="E184" s="81"/>
      <c r="F184" s="81"/>
      <c r="G184" s="84"/>
      <c r="H184" s="88"/>
      <c r="I184" s="89"/>
      <c r="J184" s="89"/>
      <c r="K184" s="89"/>
      <c r="L184" s="90"/>
      <c r="M184" s="91"/>
      <c r="N184" s="91"/>
      <c r="O184" s="91"/>
    </row>
    <row r="185" spans="1:15" ht="12.75" x14ac:dyDescent="0.2">
      <c r="A185" s="81"/>
      <c r="B185" s="81"/>
      <c r="C185" s="81"/>
      <c r="D185" s="81"/>
      <c r="E185" s="81"/>
      <c r="F185" s="81"/>
      <c r="G185" s="84"/>
      <c r="H185" s="88"/>
      <c r="I185" s="89"/>
      <c r="J185" s="89"/>
      <c r="K185" s="89"/>
      <c r="L185" s="90"/>
      <c r="M185" s="91"/>
      <c r="N185" s="91"/>
      <c r="O185" s="91"/>
    </row>
    <row r="186" spans="1:15" ht="12.75" x14ac:dyDescent="0.2">
      <c r="A186" s="81"/>
      <c r="B186" s="81"/>
      <c r="C186" s="81"/>
      <c r="D186" s="81"/>
      <c r="E186" s="81"/>
      <c r="F186" s="81"/>
      <c r="G186" s="84"/>
      <c r="H186" s="88"/>
      <c r="I186" s="89"/>
      <c r="J186" s="89"/>
      <c r="K186" s="89"/>
      <c r="L186" s="90"/>
      <c r="M186" s="91"/>
      <c r="N186" s="91"/>
      <c r="O186" s="91"/>
    </row>
    <row r="187" spans="1:15" ht="12.75" x14ac:dyDescent="0.2">
      <c r="A187" s="81"/>
      <c r="B187" s="81"/>
      <c r="C187" s="81"/>
      <c r="D187" s="81"/>
      <c r="E187" s="81"/>
      <c r="F187" s="81"/>
      <c r="G187" s="84"/>
      <c r="H187" s="88"/>
      <c r="I187" s="89"/>
      <c r="J187" s="89"/>
      <c r="K187" s="89"/>
      <c r="L187" s="90"/>
      <c r="M187" s="91"/>
      <c r="N187" s="91"/>
      <c r="O187" s="91"/>
    </row>
    <row r="188" spans="1:15" ht="12.75" x14ac:dyDescent="0.2">
      <c r="A188" s="81"/>
      <c r="B188" s="81"/>
      <c r="C188" s="81"/>
      <c r="D188" s="81"/>
      <c r="E188" s="81"/>
      <c r="F188" s="81"/>
      <c r="G188" s="84"/>
      <c r="H188" s="88"/>
      <c r="I188" s="89"/>
      <c r="J188" s="89"/>
      <c r="K188" s="89"/>
      <c r="L188" s="90"/>
      <c r="M188" s="91"/>
      <c r="N188" s="91"/>
      <c r="O188" s="91"/>
    </row>
    <row r="189" spans="1:15" ht="12.75" x14ac:dyDescent="0.2">
      <c r="A189" s="81"/>
      <c r="B189" s="81"/>
      <c r="C189" s="81"/>
      <c r="D189" s="81"/>
      <c r="E189" s="81"/>
      <c r="F189" s="81"/>
      <c r="G189" s="84"/>
      <c r="H189" s="88"/>
      <c r="I189" s="89"/>
      <c r="J189" s="89"/>
      <c r="K189" s="89"/>
      <c r="L189" s="90"/>
      <c r="M189" s="91"/>
      <c r="N189" s="91"/>
      <c r="O189" s="91"/>
    </row>
    <row r="190" spans="1:15" ht="12.75" x14ac:dyDescent="0.2">
      <c r="A190" s="81"/>
      <c r="B190" s="81"/>
      <c r="C190" s="81"/>
      <c r="D190" s="81"/>
      <c r="E190" s="81"/>
      <c r="F190" s="81"/>
      <c r="G190" s="84"/>
      <c r="H190" s="88"/>
      <c r="I190" s="89"/>
      <c r="J190" s="89"/>
      <c r="K190" s="89"/>
      <c r="L190" s="90"/>
      <c r="M190" s="91"/>
      <c r="N190" s="91"/>
      <c r="O190" s="91"/>
    </row>
    <row r="191" spans="1:15" ht="12.75" x14ac:dyDescent="0.2">
      <c r="A191" s="81"/>
      <c r="B191" s="81"/>
      <c r="C191" s="81"/>
      <c r="D191" s="81"/>
      <c r="E191" s="81"/>
      <c r="F191" s="81"/>
      <c r="G191" s="84"/>
      <c r="H191" s="88"/>
      <c r="I191" s="89"/>
      <c r="J191" s="89"/>
      <c r="K191" s="89"/>
      <c r="L191" s="90"/>
      <c r="M191" s="91"/>
      <c r="N191" s="91"/>
      <c r="O191" s="91"/>
    </row>
    <row r="192" spans="1:15" ht="12.75" x14ac:dyDescent="0.2">
      <c r="A192" s="81"/>
      <c r="B192" s="81"/>
      <c r="C192" s="81"/>
      <c r="D192" s="81"/>
      <c r="E192" s="81"/>
      <c r="F192" s="81"/>
      <c r="G192" s="84"/>
      <c r="H192" s="88"/>
      <c r="I192" s="89"/>
      <c r="J192" s="89"/>
      <c r="K192" s="89"/>
      <c r="L192" s="90"/>
      <c r="M192" s="91"/>
      <c r="N192" s="91"/>
      <c r="O192" s="91"/>
    </row>
    <row r="193" spans="1:15" ht="12.75" x14ac:dyDescent="0.2">
      <c r="A193" s="81"/>
      <c r="B193" s="81"/>
      <c r="C193" s="81"/>
      <c r="D193" s="81"/>
      <c r="E193" s="81"/>
      <c r="F193" s="81"/>
      <c r="G193" s="84"/>
      <c r="H193" s="88"/>
      <c r="I193" s="89"/>
      <c r="J193" s="89"/>
      <c r="K193" s="89"/>
      <c r="L193" s="90"/>
      <c r="M193" s="91"/>
      <c r="N193" s="91"/>
      <c r="O193" s="91"/>
    </row>
    <row r="194" spans="1:15" ht="12.75" x14ac:dyDescent="0.2">
      <c r="A194" s="81"/>
      <c r="B194" s="81"/>
      <c r="C194" s="184"/>
      <c r="D194" s="81"/>
      <c r="E194" s="81"/>
      <c r="F194" s="184"/>
      <c r="G194" s="84"/>
      <c r="H194" s="88"/>
      <c r="I194" s="89"/>
      <c r="J194" s="89"/>
      <c r="K194" s="89"/>
      <c r="L194" s="90"/>
      <c r="M194" s="91"/>
      <c r="N194" s="91"/>
      <c r="O194" s="91"/>
    </row>
    <row r="195" spans="1:15" ht="12.75" x14ac:dyDescent="0.2">
      <c r="A195" s="81"/>
      <c r="B195" s="81"/>
      <c r="C195" s="81"/>
      <c r="D195" s="81"/>
      <c r="E195" s="81"/>
      <c r="F195" s="81"/>
      <c r="G195" s="84"/>
      <c r="H195" s="88"/>
      <c r="I195" s="89"/>
      <c r="J195" s="89"/>
      <c r="K195" s="89"/>
      <c r="L195" s="90"/>
      <c r="M195" s="91"/>
      <c r="N195" s="91"/>
      <c r="O195" s="91"/>
    </row>
    <row r="196" spans="1:15" ht="12.75" x14ac:dyDescent="0.2">
      <c r="A196" s="81"/>
      <c r="B196" s="81"/>
      <c r="C196" s="81"/>
      <c r="D196" s="81"/>
      <c r="E196" s="81"/>
      <c r="F196" s="81"/>
      <c r="G196" s="84"/>
      <c r="H196" s="88"/>
      <c r="I196" s="89"/>
      <c r="J196" s="89"/>
      <c r="K196" s="89"/>
      <c r="L196" s="90"/>
      <c r="M196" s="91"/>
      <c r="N196" s="91"/>
      <c r="O196" s="91"/>
    </row>
    <row r="197" spans="1:15" ht="12.75" x14ac:dyDescent="0.2">
      <c r="A197" s="81"/>
      <c r="B197" s="81"/>
      <c r="C197" s="81"/>
      <c r="D197" s="81"/>
      <c r="E197" s="81"/>
      <c r="F197" s="81"/>
      <c r="G197" s="84"/>
      <c r="H197" s="88"/>
      <c r="I197" s="89"/>
      <c r="J197" s="89"/>
      <c r="K197" s="89"/>
      <c r="L197" s="90"/>
      <c r="M197" s="91"/>
      <c r="N197" s="91"/>
      <c r="O197" s="91"/>
    </row>
    <row r="198" spans="1:15" ht="27.75" customHeight="1" x14ac:dyDescent="0.2">
      <c r="H198" s="183"/>
      <c r="I198" s="183"/>
      <c r="J198" s="183"/>
      <c r="K198" s="183"/>
      <c r="L198" s="183"/>
      <c r="M198" s="183"/>
      <c r="N198" s="183"/>
      <c r="O198" s="183"/>
    </row>
  </sheetData>
  <mergeCells count="12">
    <mergeCell ref="D7:F7"/>
    <mergeCell ref="D8:F8"/>
    <mergeCell ref="A5:C5"/>
    <mergeCell ref="A6:C6"/>
    <mergeCell ref="A7:C7"/>
    <mergeCell ref="A8:C8"/>
    <mergeCell ref="A4:F4"/>
    <mergeCell ref="D5:F5"/>
    <mergeCell ref="D6:F6"/>
    <mergeCell ref="A2:O2"/>
    <mergeCell ref="F1:O1"/>
    <mergeCell ref="C1:D1"/>
  </mergeCells>
  <hyperlinks>
    <hyperlink ref="A1" location="Overview!A1" display="Back to Overview"/>
  </hyperlinks>
  <pageMargins left="0.39370078740157483" right="0.35433070866141736" top="0.86614173228346458" bottom="0.74803149606299213" header="0.27559055118110237" footer="0.31496062992125984"/>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rowBreaks count="1" manualBreakCount="1">
    <brk id="88" max="14" man="1"/>
  </rowBreaks>
  <ignoredErrors>
    <ignoredError sqref="A69:C6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4"/>
  <sheetViews>
    <sheetView view="pageBreakPreview" zoomScale="70" zoomScaleNormal="100" zoomScaleSheetLayoutView="70" workbookViewId="0">
      <selection activeCell="C40" sqref="C40"/>
    </sheetView>
  </sheetViews>
  <sheetFormatPr defaultRowHeight="12.75" x14ac:dyDescent="0.2"/>
  <cols>
    <col min="1" max="1" width="14.7109375" style="79" customWidth="1"/>
    <col min="2" max="2" width="13.85546875" style="79" customWidth="1"/>
    <col min="3" max="3" width="15.7109375" style="85" bestFit="1" customWidth="1"/>
    <col min="4" max="4" width="50.7109375" style="85" customWidth="1"/>
    <col min="5" max="5" width="14.7109375" style="86" customWidth="1"/>
    <col min="6" max="7" width="14.7109375" style="87" customWidth="1"/>
    <col min="8" max="8" width="14.7109375" style="79" customWidth="1"/>
    <col min="9" max="9" width="15.5703125" style="79" customWidth="1"/>
    <col min="10" max="13" width="9.140625" style="79"/>
    <col min="14" max="14" width="9.42578125" style="79" bestFit="1" customWidth="1"/>
    <col min="15" max="16384" width="9.140625" style="79"/>
  </cols>
  <sheetData>
    <row r="1" spans="1:14" ht="41.25" customHeight="1" x14ac:dyDescent="0.2">
      <c r="A1" s="274" t="s">
        <v>657</v>
      </c>
      <c r="B1" s="274"/>
      <c r="C1" s="274"/>
      <c r="D1" s="274"/>
      <c r="E1" s="274"/>
      <c r="F1" s="274"/>
      <c r="G1" s="274"/>
      <c r="H1" s="274"/>
    </row>
    <row r="2" spans="1:14" s="80" customFormat="1" ht="42" customHeight="1" x14ac:dyDescent="0.2">
      <c r="A2" s="280" t="str">
        <f>Overview!B4&amp; " - Effective between "&amp;Overview!D4&amp;" and "&amp;Overview!E4&amp;" - "&amp;Overview!F4&amp;" EDCM import charges"</f>
        <v>Western Power Distribution (West Midlands) plc - Effective between 1/4/2016 and 31/3/2017 - Final EDCM import charges</v>
      </c>
      <c r="B2" s="281"/>
      <c r="C2" s="281"/>
      <c r="D2" s="281"/>
      <c r="E2" s="281"/>
      <c r="F2" s="281"/>
      <c r="G2" s="281"/>
      <c r="H2" s="282"/>
    </row>
    <row r="3" spans="1:14" s="109" customFormat="1" ht="18" x14ac:dyDescent="0.2">
      <c r="A3" s="173"/>
      <c r="B3" s="173"/>
      <c r="C3" s="173"/>
      <c r="D3" s="174"/>
      <c r="E3" s="115"/>
      <c r="F3" s="115"/>
      <c r="G3" s="116"/>
      <c r="H3" s="116"/>
      <c r="I3" s="106"/>
      <c r="J3" s="106"/>
      <c r="K3" s="106"/>
      <c r="L3" s="106"/>
      <c r="M3" s="106"/>
      <c r="N3" s="106"/>
    </row>
    <row r="4" spans="1:14" ht="63.75" x14ac:dyDescent="0.2">
      <c r="A4" s="205" t="s">
        <v>525</v>
      </c>
      <c r="B4" s="206" t="s">
        <v>490</v>
      </c>
      <c r="C4" s="205" t="s">
        <v>491</v>
      </c>
      <c r="D4" s="207" t="s">
        <v>201</v>
      </c>
      <c r="E4" s="208" t="str">
        <f>'Annex 2 EHV charges'!H10</f>
        <v>Import
Super Red
unit charge
(p/kWh)</v>
      </c>
      <c r="F4" s="209" t="str">
        <f>'Annex 2 EHV charges'!I10</f>
        <v>Import
fixed charge
(p/day)</v>
      </c>
      <c r="G4" s="209" t="str">
        <f>'Annex 2 EHV charges'!J10</f>
        <v>Import
capacity charge
(p/kVA/day)</v>
      </c>
      <c r="H4" s="209" t="str">
        <f>'Annex 2 EHV charges'!K10</f>
        <v>Import
excess capacity charge
(p/kVA/day)</v>
      </c>
    </row>
    <row r="5" spans="1:14" x14ac:dyDescent="0.2">
      <c r="A5" s="175">
        <f t="array" ref="A5">IFERROR(INDEX('Annex 2 EHV charges'!$A$11:$A$260, MATCH(0, IF(ISBLANK('Annex 2 EHV charges'!$A$11:$A$260),1, COUNTIF(A$4:$A4, 'Annex 2 EHV charges'!$A$11:$A$260)), 0)),"")</f>
        <v>636</v>
      </c>
      <c r="B5" s="175">
        <f>IF($A5="","",VLOOKUP($A5,'Annex 2 EHV charges'!$A:$O,2,0))</f>
        <v>636</v>
      </c>
      <c r="C5" s="176">
        <f>IF($A5="","",VLOOKUP($A5,'Annex 2 EHV charges'!$A:$O,3,0))</f>
        <v>1470000533244</v>
      </c>
      <c r="D5" s="175" t="str">
        <f>IF($A5="","",VLOOKUP($A5,'Annex 2 EHV charges'!$A:$O,7,0))</f>
        <v>Troughton Farm PV</v>
      </c>
      <c r="E5" s="177" t="str">
        <f>IFERROR(IF(VLOOKUP($A5,'Annex 2 EHV charges'!$A:$O,8,FALSE)=0,"",VLOOKUP($A5,'Annex 2 EHV charges'!$A:$O,8,FALSE)),"")</f>
        <v/>
      </c>
      <c r="F5" s="178">
        <f>IFERROR(IF(VLOOKUP($A5,'Annex 2 EHV charges'!$A:$O,9,FALSE)=0,"",VLOOKUP($A5,'Annex 2 EHV charges'!$A:$O,9,FALSE)),"")</f>
        <v>1.45</v>
      </c>
      <c r="G5" s="179">
        <f>IFERROR(IF(VLOOKUP($A5,'Annex 2 EHV charges'!$A:$O,10,FALSE)=0,"",VLOOKUP($A5,'Annex 2 EHV charges'!$A:$O,10,FALSE)),"")</f>
        <v>1.64</v>
      </c>
      <c r="H5" s="179">
        <f>IFERROR(IF(VLOOKUP($A5,'Annex 2 EHV charges'!$A:$O,11,FALSE)=0,"",VLOOKUP($A5,'Annex 2 EHV charges'!$A:$O,11,FALSE)),"")</f>
        <v>1.64</v>
      </c>
    </row>
    <row r="6" spans="1:14" x14ac:dyDescent="0.2">
      <c r="A6" s="175">
        <f t="array" ref="A6">IFERROR(INDEX('Annex 2 EHV charges'!$A$11:$A$260, MATCH(0, IF(ISBLANK('Annex 2 EHV charges'!$A$11:$A$260),1, COUNTIF(A$4:$A5, 'Annex 2 EHV charges'!$A$11:$A$260)), 0)),"")</f>
        <v>702</v>
      </c>
      <c r="B6" s="175">
        <f>IF($A6="","",VLOOKUP($A6,'Annex 2 EHV charges'!$A:$O,2,0))</f>
        <v>702</v>
      </c>
      <c r="C6" s="176">
        <f>IF($A6="","",VLOOKUP($A6,'Annex 2 EHV charges'!$A:$O,3,0))</f>
        <v>1423197100003</v>
      </c>
      <c r="D6" s="175" t="str">
        <f>IF($A6="","",VLOOKUP($A6,'Annex 2 EHV charges'!$A:$O,7,0))</f>
        <v>Tyseley Waste</v>
      </c>
      <c r="E6" s="177" t="str">
        <f>IFERROR(IF(VLOOKUP($A6,'Annex 2 EHV charges'!$A:$O,8,FALSE)=0,"",VLOOKUP($A6,'Annex 2 EHV charges'!$A:$O,8,FALSE)),"")</f>
        <v/>
      </c>
      <c r="F6" s="178">
        <f>IFERROR(IF(VLOOKUP($A6,'Annex 2 EHV charges'!$A:$O,9,FALSE)=0,"",VLOOKUP($A6,'Annex 2 EHV charges'!$A:$O,9,FALSE)),"")</f>
        <v>28.01</v>
      </c>
      <c r="G6" s="179">
        <f>IFERROR(IF(VLOOKUP($A6,'Annex 2 EHV charges'!$A:$O,10,FALSE)=0,"",VLOOKUP($A6,'Annex 2 EHV charges'!$A:$O,10,FALSE)),"")</f>
        <v>1.3</v>
      </c>
      <c r="H6" s="179">
        <f>IFERROR(IF(VLOOKUP($A6,'Annex 2 EHV charges'!$A:$O,11,FALSE)=0,"",VLOOKUP($A6,'Annex 2 EHV charges'!$A:$O,11,FALSE)),"")</f>
        <v>1.3</v>
      </c>
    </row>
    <row r="7" spans="1:14" x14ac:dyDescent="0.2">
      <c r="A7" s="175">
        <f t="array" ref="A7">IFERROR(INDEX('Annex 2 EHV charges'!$A$11:$A$260, MATCH(0, IF(ISBLANK('Annex 2 EHV charges'!$A$11:$A$260),1, COUNTIF(A$4:$A6, 'Annex 2 EHV charges'!$A$11:$A$260)), 0)),"")</f>
        <v>704</v>
      </c>
      <c r="B7" s="175">
        <f>IF($A7="","",VLOOKUP($A7,'Annex 2 EHV charges'!$A:$O,2,0))</f>
        <v>704</v>
      </c>
      <c r="C7" s="176">
        <f>IF($A7="","",VLOOKUP($A7,'Annex 2 EHV charges'!$A:$O,3,0))</f>
        <v>1423674500009</v>
      </c>
      <c r="D7" s="175" t="str">
        <f>IF($A7="","",VLOOKUP($A7,'Annex 2 EHV charges'!$A:$O,7,0))</f>
        <v>Takao Europe</v>
      </c>
      <c r="E7" s="177" t="str">
        <f>IFERROR(IF(VLOOKUP($A7,'Annex 2 EHV charges'!$A:$O,8,FALSE)=0,"",VLOOKUP($A7,'Annex 2 EHV charges'!$A:$O,8,FALSE)),"")</f>
        <v/>
      </c>
      <c r="F7" s="178">
        <f>IFERROR(IF(VLOOKUP($A7,'Annex 2 EHV charges'!$A:$O,9,FALSE)=0,"",VLOOKUP($A7,'Annex 2 EHV charges'!$A:$O,9,FALSE)),"")</f>
        <v>250.89</v>
      </c>
      <c r="G7" s="179">
        <f>IFERROR(IF(VLOOKUP($A7,'Annex 2 EHV charges'!$A:$O,10,FALSE)=0,"",VLOOKUP($A7,'Annex 2 EHV charges'!$A:$O,10,FALSE)),"")</f>
        <v>2</v>
      </c>
      <c r="H7" s="179">
        <f>IFERROR(IF(VLOOKUP($A7,'Annex 2 EHV charges'!$A:$O,11,FALSE)=0,"",VLOOKUP($A7,'Annex 2 EHV charges'!$A:$O,11,FALSE)),"")</f>
        <v>2</v>
      </c>
    </row>
    <row r="8" spans="1:14" x14ac:dyDescent="0.2">
      <c r="A8" s="175">
        <f t="array" ref="A8">IFERROR(INDEX('Annex 2 EHV charges'!$A$11:$A$260, MATCH(0, IF(ISBLANK('Annex 2 EHV charges'!$A$11:$A$260),1, COUNTIF(A$4:$A7, 'Annex 2 EHV charges'!$A$11:$A$260)), 0)),"")</f>
        <v>705</v>
      </c>
      <c r="B8" s="175">
        <f>IF($A8="","",VLOOKUP($A8,'Annex 2 EHV charges'!$A:$O,2,0))</f>
        <v>705</v>
      </c>
      <c r="C8" s="176">
        <f>IF($A8="","",VLOOKUP($A8,'Annex 2 EHV charges'!$A:$O,3,0))</f>
        <v>1470000097947</v>
      </c>
      <c r="D8" s="175" t="str">
        <f>IF($A8="","",VLOOKUP($A8,'Annex 2 EHV charges'!$A:$O,7,0))</f>
        <v>Four Ashes Incinerator</v>
      </c>
      <c r="E8" s="177" t="str">
        <f>IFERROR(IF(VLOOKUP($A8,'Annex 2 EHV charges'!$A:$O,8,FALSE)=0,"",VLOOKUP($A8,'Annex 2 EHV charges'!$A:$O,8,FALSE)),"")</f>
        <v/>
      </c>
      <c r="F8" s="178">
        <f>IFERROR(IF(VLOOKUP($A8,'Annex 2 EHV charges'!$A:$O,9,FALSE)=0,"",VLOOKUP($A8,'Annex 2 EHV charges'!$A:$O,9,FALSE)),"")</f>
        <v>115.79</v>
      </c>
      <c r="G8" s="179">
        <f>IFERROR(IF(VLOOKUP($A8,'Annex 2 EHV charges'!$A:$O,10,FALSE)=0,"",VLOOKUP($A8,'Annex 2 EHV charges'!$A:$O,10,FALSE)),"")</f>
        <v>0.88</v>
      </c>
      <c r="H8" s="179">
        <f>IFERROR(IF(VLOOKUP($A8,'Annex 2 EHV charges'!$A:$O,11,FALSE)=0,"",VLOOKUP($A8,'Annex 2 EHV charges'!$A:$O,11,FALSE)),"")</f>
        <v>0.88</v>
      </c>
    </row>
    <row r="9" spans="1:14" x14ac:dyDescent="0.2">
      <c r="A9" s="175">
        <f t="array" ref="A9">IFERROR(INDEX('Annex 2 EHV charges'!$A$11:$A$260, MATCH(0, IF(ISBLANK('Annex 2 EHV charges'!$A$11:$A$260),1, COUNTIF(A$4:$A8, 'Annex 2 EHV charges'!$A$11:$A$260)), 0)),"")</f>
        <v>706</v>
      </c>
      <c r="B9" s="175">
        <f>IF($A9="","",VLOOKUP($A9,'Annex 2 EHV charges'!$A:$O,2,0))</f>
        <v>706</v>
      </c>
      <c r="C9" s="176">
        <f>IF($A9="","",VLOOKUP($A9,'Annex 2 EHV charges'!$A:$O,3,0))</f>
        <v>1470000077913</v>
      </c>
      <c r="D9" s="175" t="str">
        <f>IF($A9="","",VLOOKUP($A9,'Annex 2 EHV charges'!$A:$O,7,0))</f>
        <v>Witches Farm Solar</v>
      </c>
      <c r="E9" s="177">
        <f>IFERROR(IF(VLOOKUP($A9,'Annex 2 EHV charges'!$A:$O,8,FALSE)=0,"",VLOOKUP($A9,'Annex 2 EHV charges'!$A:$O,8,FALSE)),"")</f>
        <v>2.2989999999999999</v>
      </c>
      <c r="F9" s="178">
        <f>IFERROR(IF(VLOOKUP($A9,'Annex 2 EHV charges'!$A:$O,9,FALSE)=0,"",VLOOKUP($A9,'Annex 2 EHV charges'!$A:$O,9,FALSE)),"")</f>
        <v>10.79</v>
      </c>
      <c r="G9" s="179">
        <f>IFERROR(IF(VLOOKUP($A9,'Annex 2 EHV charges'!$A:$O,10,FALSE)=0,"",VLOOKUP($A9,'Annex 2 EHV charges'!$A:$O,10,FALSE)),"")</f>
        <v>1.25</v>
      </c>
      <c r="H9" s="179">
        <f>IFERROR(IF(VLOOKUP($A9,'Annex 2 EHV charges'!$A:$O,11,FALSE)=0,"",VLOOKUP($A9,'Annex 2 EHV charges'!$A:$O,11,FALSE)),"")</f>
        <v>1.25</v>
      </c>
    </row>
    <row r="10" spans="1:14" ht="25.5" x14ac:dyDescent="0.2">
      <c r="A10" s="175">
        <f t="array" ref="A10">IFERROR(INDEX('Annex 2 EHV charges'!$A$11:$A$260, MATCH(0, IF(ISBLANK('Annex 2 EHV charges'!$A$11:$A$260),1, COUNTIF(A$4:$A9, 'Annex 2 EHV charges'!$A$11:$A$260)), 0)),"")</f>
        <v>707</v>
      </c>
      <c r="B10" s="175">
        <f>IF($A10="","",VLOOKUP($A10,'Annex 2 EHV charges'!$A:$O,2,0))</f>
        <v>707</v>
      </c>
      <c r="C10" s="176" t="str">
        <f>IF($A10="","",VLOOKUP($A10,'Annex 2 EHV charges'!$A:$O,3,0))</f>
        <v>1430000001342
1430000001351</v>
      </c>
      <c r="D10" s="175" t="str">
        <f>IF($A10="","",VLOOKUP($A10,'Annex 2 EHV charges'!$A:$O,7,0))</f>
        <v>Uni of Birmingham</v>
      </c>
      <c r="E10" s="177" t="str">
        <f>IFERROR(IF(VLOOKUP($A10,'Annex 2 EHV charges'!$A:$O,8,FALSE)=0,"",VLOOKUP($A10,'Annex 2 EHV charges'!$A:$O,8,FALSE)),"")</f>
        <v/>
      </c>
      <c r="F10" s="178">
        <f>IFERROR(IF(VLOOKUP($A10,'Annex 2 EHV charges'!$A:$O,9,FALSE)=0,"",VLOOKUP($A10,'Annex 2 EHV charges'!$A:$O,9,FALSE)),"")</f>
        <v>2719.8</v>
      </c>
      <c r="G10" s="179">
        <f>IFERROR(IF(VLOOKUP($A10,'Annex 2 EHV charges'!$A:$O,10,FALSE)=0,"",VLOOKUP($A10,'Annex 2 EHV charges'!$A:$O,10,FALSE)),"")</f>
        <v>2.65</v>
      </c>
      <c r="H10" s="179">
        <f>IFERROR(IF(VLOOKUP($A10,'Annex 2 EHV charges'!$A:$O,11,FALSE)=0,"",VLOOKUP($A10,'Annex 2 EHV charges'!$A:$O,11,FALSE)),"")</f>
        <v>2.65</v>
      </c>
    </row>
    <row r="11" spans="1:14" x14ac:dyDescent="0.2">
      <c r="A11" s="175">
        <f t="array" ref="A11">IFERROR(INDEX('Annex 2 EHV charges'!$A$11:$A$260, MATCH(0, IF(ISBLANK('Annex 2 EHV charges'!$A$11:$A$260),1, COUNTIF(A$4:$A10, 'Annex 2 EHV charges'!$A$11:$A$260)), 0)),"")</f>
        <v>709</v>
      </c>
      <c r="B11" s="175">
        <f>IF($A11="","",VLOOKUP($A11,'Annex 2 EHV charges'!$A:$O,2,0))</f>
        <v>709</v>
      </c>
      <c r="C11" s="176">
        <f>IF($A11="","",VLOOKUP($A11,'Annex 2 EHV charges'!$A:$O,3,0))</f>
        <v>1426644200003</v>
      </c>
      <c r="D11" s="175" t="str">
        <f>IF($A11="","",VLOOKUP($A11,'Annex 2 EHV charges'!$A:$O,7,0))</f>
        <v>Severn Trent Water (Wyelands)</v>
      </c>
      <c r="E11" s="177" t="str">
        <f>IFERROR(IF(VLOOKUP($A11,'Annex 2 EHV charges'!$A:$O,8,FALSE)=0,"",VLOOKUP($A11,'Annex 2 EHV charges'!$A:$O,8,FALSE)),"")</f>
        <v/>
      </c>
      <c r="F11" s="178">
        <f>IFERROR(IF(VLOOKUP($A11,'Annex 2 EHV charges'!$A:$O,9,FALSE)=0,"",VLOOKUP($A11,'Annex 2 EHV charges'!$A:$O,9,FALSE)),"")</f>
        <v>3349.18</v>
      </c>
      <c r="G11" s="179">
        <f>IFERROR(IF(VLOOKUP($A11,'Annex 2 EHV charges'!$A:$O,10,FALSE)=0,"",VLOOKUP($A11,'Annex 2 EHV charges'!$A:$O,10,FALSE)),"")</f>
        <v>1.49</v>
      </c>
      <c r="H11" s="179">
        <f>IFERROR(IF(VLOOKUP($A11,'Annex 2 EHV charges'!$A:$O,11,FALSE)=0,"",VLOOKUP($A11,'Annex 2 EHV charges'!$A:$O,11,FALSE)),"")</f>
        <v>1.49</v>
      </c>
    </row>
    <row r="12" spans="1:14" x14ac:dyDescent="0.2">
      <c r="A12" s="175">
        <f t="array" ref="A12">IFERROR(INDEX('Annex 2 EHV charges'!$A$11:$A$260, MATCH(0, IF(ISBLANK('Annex 2 EHV charges'!$A$11:$A$260),1, COUNTIF(A$4:$A11, 'Annex 2 EHV charges'!$A$11:$A$260)), 0)),"")</f>
        <v>710</v>
      </c>
      <c r="B12" s="175">
        <f>IF($A12="","",VLOOKUP($A12,'Annex 2 EHV charges'!$A:$O,2,0))</f>
        <v>710</v>
      </c>
      <c r="C12" s="176">
        <f>IF($A12="","",VLOOKUP($A12,'Annex 2 EHV charges'!$A:$O,3,0))</f>
        <v>1425993500002</v>
      </c>
      <c r="D12" s="175" t="str">
        <f>IF($A12="","",VLOOKUP($A12,'Annex 2 EHV charges'!$A:$O,7,0))</f>
        <v>Wolverhampton Waste Services</v>
      </c>
      <c r="E12" s="177" t="str">
        <f>IFERROR(IF(VLOOKUP($A12,'Annex 2 EHV charges'!$A:$O,8,FALSE)=0,"",VLOOKUP($A12,'Annex 2 EHV charges'!$A:$O,8,FALSE)),"")</f>
        <v/>
      </c>
      <c r="F12" s="178">
        <f>IFERROR(IF(VLOOKUP($A12,'Annex 2 EHV charges'!$A:$O,9,FALSE)=0,"",VLOOKUP($A12,'Annex 2 EHV charges'!$A:$O,9,FALSE)),"")</f>
        <v>150.78</v>
      </c>
      <c r="G12" s="179">
        <f>IFERROR(IF(VLOOKUP($A12,'Annex 2 EHV charges'!$A:$O,10,FALSE)=0,"",VLOOKUP($A12,'Annex 2 EHV charges'!$A:$O,10,FALSE)),"")</f>
        <v>1.18</v>
      </c>
      <c r="H12" s="179">
        <f>IFERROR(IF(VLOOKUP($A12,'Annex 2 EHV charges'!$A:$O,11,FALSE)=0,"",VLOOKUP($A12,'Annex 2 EHV charges'!$A:$O,11,FALSE)),"")</f>
        <v>1.18</v>
      </c>
    </row>
    <row r="13" spans="1:14" ht="25.5" x14ac:dyDescent="0.2">
      <c r="A13" s="175">
        <f t="array" ref="A13">IFERROR(INDEX('Annex 2 EHV charges'!$A$11:$A$260, MATCH(0, IF(ISBLANK('Annex 2 EHV charges'!$A$11:$A$260),1, COUNTIF(A$4:$A12, 'Annex 2 EHV charges'!$A$11:$A$260)), 0)),"")</f>
        <v>711</v>
      </c>
      <c r="B13" s="175">
        <f>IF($A13="","",VLOOKUP($A13,'Annex 2 EHV charges'!$A:$O,2,0))</f>
        <v>711</v>
      </c>
      <c r="C13" s="176" t="str">
        <f>IF($A13="","",VLOOKUP($A13,'Annex 2 EHV charges'!$A:$O,3,0))</f>
        <v>1421696500001
1430000000906</v>
      </c>
      <c r="D13" s="175" t="str">
        <f>IF($A13="","",VLOOKUP($A13,'Annex 2 EHV charges'!$A:$O,7,0))</f>
        <v>Stoke CHP</v>
      </c>
      <c r="E13" s="177" t="str">
        <f>IFERROR(IF(VLOOKUP($A13,'Annex 2 EHV charges'!$A:$O,8,FALSE)=0,"",VLOOKUP($A13,'Annex 2 EHV charges'!$A:$O,8,FALSE)),"")</f>
        <v/>
      </c>
      <c r="F13" s="178">
        <f>IFERROR(IF(VLOOKUP($A13,'Annex 2 EHV charges'!$A:$O,9,FALSE)=0,"",VLOOKUP($A13,'Annex 2 EHV charges'!$A:$O,9,FALSE)),"")</f>
        <v>116.7</v>
      </c>
      <c r="G13" s="179">
        <f>IFERROR(IF(VLOOKUP($A13,'Annex 2 EHV charges'!$A:$O,10,FALSE)=0,"",VLOOKUP($A13,'Annex 2 EHV charges'!$A:$O,10,FALSE)),"")</f>
        <v>1.73</v>
      </c>
      <c r="H13" s="179">
        <f>IFERROR(IF(VLOOKUP($A13,'Annex 2 EHV charges'!$A:$O,11,FALSE)=0,"",VLOOKUP($A13,'Annex 2 EHV charges'!$A:$O,11,FALSE)),"")</f>
        <v>1.73</v>
      </c>
    </row>
    <row r="14" spans="1:14" ht="25.5" x14ac:dyDescent="0.2">
      <c r="A14" s="175">
        <f t="array" ref="A14">IFERROR(INDEX('Annex 2 EHV charges'!$A$11:$A$260, MATCH(0, IF(ISBLANK('Annex 2 EHV charges'!$A$11:$A$260),1, COUNTIF(A$4:$A13, 'Annex 2 EHV charges'!$A$11:$A$260)), 0)),"")</f>
        <v>712</v>
      </c>
      <c r="B14" s="175">
        <f>IF($A14="","",VLOOKUP($A14,'Annex 2 EHV charges'!$A:$O,2,0))</f>
        <v>712</v>
      </c>
      <c r="C14" s="176" t="str">
        <f>IF($A14="","",VLOOKUP($A14,'Annex 2 EHV charges'!$A:$O,3,0))</f>
        <v>1428483000001
1429586500003</v>
      </c>
      <c r="D14" s="175" t="str">
        <f>IF($A14="","",VLOOKUP($A14,'Annex 2 EHV charges'!$A:$O,7,0))</f>
        <v>WBB Minerals</v>
      </c>
      <c r="E14" s="177" t="str">
        <f>IFERROR(IF(VLOOKUP($A14,'Annex 2 EHV charges'!$A:$O,8,FALSE)=0,"",VLOOKUP($A14,'Annex 2 EHV charges'!$A:$O,8,FALSE)),"")</f>
        <v/>
      </c>
      <c r="F14" s="178">
        <f>IFERROR(IF(VLOOKUP($A14,'Annex 2 EHV charges'!$A:$O,9,FALSE)=0,"",VLOOKUP($A14,'Annex 2 EHV charges'!$A:$O,9,FALSE)),"")</f>
        <v>395.7</v>
      </c>
      <c r="G14" s="179">
        <f>IFERROR(IF(VLOOKUP($A14,'Annex 2 EHV charges'!$A:$O,10,FALSE)=0,"",VLOOKUP($A14,'Annex 2 EHV charges'!$A:$O,10,FALSE)),"")</f>
        <v>1.85</v>
      </c>
      <c r="H14" s="179">
        <f>IFERROR(IF(VLOOKUP($A14,'Annex 2 EHV charges'!$A:$O,11,FALSE)=0,"",VLOOKUP($A14,'Annex 2 EHV charges'!$A:$O,11,FALSE)),"")</f>
        <v>1.85</v>
      </c>
    </row>
    <row r="15" spans="1:14" x14ac:dyDescent="0.2">
      <c r="A15" s="175">
        <f t="array" ref="A15">IFERROR(INDEX('Annex 2 EHV charges'!$A$11:$A$260, MATCH(0, IF(ISBLANK('Annex 2 EHV charges'!$A$11:$A$260),1, COUNTIF(A$4:$A14, 'Annex 2 EHV charges'!$A$11:$A$260)), 0)),"")</f>
        <v>713</v>
      </c>
      <c r="B15" s="175">
        <f>IF($A15="","",VLOOKUP($A15,'Annex 2 EHV charges'!$A:$O,2,0))</f>
        <v>713</v>
      </c>
      <c r="C15" s="176">
        <f>IF($A15="","",VLOOKUP($A15,'Annex 2 EHV charges'!$A:$O,3,0))</f>
        <v>1422804000005</v>
      </c>
      <c r="D15" s="175" t="str">
        <f>IF($A15="","",VLOOKUP($A15,'Annex 2 EHV charges'!$A:$O,7,0))</f>
        <v>Cauldon Cement</v>
      </c>
      <c r="E15" s="177" t="str">
        <f>IFERROR(IF(VLOOKUP($A15,'Annex 2 EHV charges'!$A:$O,8,FALSE)=0,"",VLOOKUP($A15,'Annex 2 EHV charges'!$A:$O,8,FALSE)),"")</f>
        <v/>
      </c>
      <c r="F15" s="178">
        <f>IFERROR(IF(VLOOKUP($A15,'Annex 2 EHV charges'!$A:$O,9,FALSE)=0,"",VLOOKUP($A15,'Annex 2 EHV charges'!$A:$O,9,FALSE)),"")</f>
        <v>289.75</v>
      </c>
      <c r="G15" s="179">
        <f>IFERROR(IF(VLOOKUP($A15,'Annex 2 EHV charges'!$A:$O,10,FALSE)=0,"",VLOOKUP($A15,'Annex 2 EHV charges'!$A:$O,10,FALSE)),"")</f>
        <v>2.81</v>
      </c>
      <c r="H15" s="179">
        <f>IFERROR(IF(VLOOKUP($A15,'Annex 2 EHV charges'!$A:$O,11,FALSE)=0,"",VLOOKUP($A15,'Annex 2 EHV charges'!$A:$O,11,FALSE)),"")</f>
        <v>2.81</v>
      </c>
    </row>
    <row r="16" spans="1:14" x14ac:dyDescent="0.2">
      <c r="A16" s="175">
        <f t="array" ref="A16">IFERROR(INDEX('Annex 2 EHV charges'!$A$11:$A$260, MATCH(0, IF(ISBLANK('Annex 2 EHV charges'!$A$11:$A$260),1, COUNTIF(A$4:$A15, 'Annex 2 EHV charges'!$A$11:$A$260)), 0)),"")</f>
        <v>714</v>
      </c>
      <c r="B16" s="175">
        <f>IF($A16="","",VLOOKUP($A16,'Annex 2 EHV charges'!$A:$O,2,0))</f>
        <v>714</v>
      </c>
      <c r="C16" s="176">
        <f>IF($A16="","",VLOOKUP($A16,'Annex 2 EHV charges'!$A:$O,3,0))</f>
        <v>1412791203000</v>
      </c>
      <c r="D16" s="175" t="str">
        <f>IF($A16="","",VLOOKUP($A16,'Annex 2 EHV charges'!$A:$O,7,0))</f>
        <v>Abson Gas Compressor Station</v>
      </c>
      <c r="E16" s="177" t="str">
        <f>IFERROR(IF(VLOOKUP($A16,'Annex 2 EHV charges'!$A:$O,8,FALSE)=0,"",VLOOKUP($A16,'Annex 2 EHV charges'!$A:$O,8,FALSE)),"")</f>
        <v/>
      </c>
      <c r="F16" s="178">
        <f>IFERROR(IF(VLOOKUP($A16,'Annex 2 EHV charges'!$A:$O,9,FALSE)=0,"",VLOOKUP($A16,'Annex 2 EHV charges'!$A:$O,9,FALSE)),"")</f>
        <v>35.42</v>
      </c>
      <c r="G16" s="179">
        <f>IFERROR(IF(VLOOKUP($A16,'Annex 2 EHV charges'!$A:$O,10,FALSE)=0,"",VLOOKUP($A16,'Annex 2 EHV charges'!$A:$O,10,FALSE)),"")</f>
        <v>0.92</v>
      </c>
      <c r="H16" s="179">
        <f>IFERROR(IF(VLOOKUP($A16,'Annex 2 EHV charges'!$A:$O,11,FALSE)=0,"",VLOOKUP($A16,'Annex 2 EHV charges'!$A:$O,11,FALSE)),"")</f>
        <v>0.92</v>
      </c>
    </row>
    <row r="17" spans="1:8" x14ac:dyDescent="0.2">
      <c r="A17" s="175">
        <f t="array" ref="A17">IFERROR(INDEX('Annex 2 EHV charges'!$A$11:$A$260, MATCH(0, IF(ISBLANK('Annex 2 EHV charges'!$A$11:$A$260),1, COUNTIF(A$4:$A16, 'Annex 2 EHV charges'!$A$11:$A$260)), 0)),"")</f>
        <v>715</v>
      </c>
      <c r="B17" s="175">
        <f>IF($A17="","",VLOOKUP($A17,'Annex 2 EHV charges'!$A:$O,2,0))</f>
        <v>715</v>
      </c>
      <c r="C17" s="176">
        <f>IF($A17="","",VLOOKUP($A17,'Annex 2 EHV charges'!$A:$O,3,0))</f>
        <v>1422108000000</v>
      </c>
      <c r="D17" s="175" t="str">
        <f>IF($A17="","",VLOOKUP($A17,'Annex 2 EHV charges'!$A:$O,7,0))</f>
        <v>Ervin Amasteel</v>
      </c>
      <c r="E17" s="177" t="str">
        <f>IFERROR(IF(VLOOKUP($A17,'Annex 2 EHV charges'!$A:$O,8,FALSE)=0,"",VLOOKUP($A17,'Annex 2 EHV charges'!$A:$O,8,FALSE)),"")</f>
        <v/>
      </c>
      <c r="F17" s="178">
        <f>IFERROR(IF(VLOOKUP($A17,'Annex 2 EHV charges'!$A:$O,9,FALSE)=0,"",VLOOKUP($A17,'Annex 2 EHV charges'!$A:$O,9,FALSE)),"")</f>
        <v>2302.5</v>
      </c>
      <c r="G17" s="179">
        <f>IFERROR(IF(VLOOKUP($A17,'Annex 2 EHV charges'!$A:$O,10,FALSE)=0,"",VLOOKUP($A17,'Annex 2 EHV charges'!$A:$O,10,FALSE)),"")</f>
        <v>2.0099999999999998</v>
      </c>
      <c r="H17" s="179">
        <f>IFERROR(IF(VLOOKUP($A17,'Annex 2 EHV charges'!$A:$O,11,FALSE)=0,"",VLOOKUP($A17,'Annex 2 EHV charges'!$A:$O,11,FALSE)),"")</f>
        <v>2.0099999999999998</v>
      </c>
    </row>
    <row r="18" spans="1:8" x14ac:dyDescent="0.2">
      <c r="A18" s="175">
        <f t="array" ref="A18">IFERROR(INDEX('Annex 2 EHV charges'!$A$11:$A$260, MATCH(0, IF(ISBLANK('Annex 2 EHV charges'!$A$11:$A$260),1, COUNTIF(A$4:$A17, 'Annex 2 EHV charges'!$A$11:$A$260)), 0)),"")</f>
        <v>716</v>
      </c>
      <c r="B18" s="175">
        <f>IF($A18="","",VLOOKUP($A18,'Annex 2 EHV charges'!$A:$O,2,0))</f>
        <v>716</v>
      </c>
      <c r="C18" s="176">
        <f>IF($A18="","",VLOOKUP($A18,'Annex 2 EHV charges'!$A:$O,3,0))</f>
        <v>1426793500003</v>
      </c>
      <c r="D18" s="175" t="str">
        <f>IF($A18="","",VLOOKUP($A18,'Annex 2 EHV charges'!$A:$O,7,0))</f>
        <v>Hanford Waste Services</v>
      </c>
      <c r="E18" s="177" t="str">
        <f>IFERROR(IF(VLOOKUP($A18,'Annex 2 EHV charges'!$A:$O,8,FALSE)=0,"",VLOOKUP($A18,'Annex 2 EHV charges'!$A:$O,8,FALSE)),"")</f>
        <v/>
      </c>
      <c r="F18" s="178">
        <f>IFERROR(IF(VLOOKUP($A18,'Annex 2 EHV charges'!$A:$O,9,FALSE)=0,"",VLOOKUP($A18,'Annex 2 EHV charges'!$A:$O,9,FALSE)),"")</f>
        <v>14.01</v>
      </c>
      <c r="G18" s="179">
        <f>IFERROR(IF(VLOOKUP($A18,'Annex 2 EHV charges'!$A:$O,10,FALSE)=0,"",VLOOKUP($A18,'Annex 2 EHV charges'!$A:$O,10,FALSE)),"")</f>
        <v>1.2</v>
      </c>
      <c r="H18" s="179">
        <f>IFERROR(IF(VLOOKUP($A18,'Annex 2 EHV charges'!$A:$O,11,FALSE)=0,"",VLOOKUP($A18,'Annex 2 EHV charges'!$A:$O,11,FALSE)),"")</f>
        <v>1.2</v>
      </c>
    </row>
    <row r="19" spans="1:8" ht="25.5" x14ac:dyDescent="0.2">
      <c r="A19" s="175">
        <f t="array" ref="A19">IFERROR(INDEX('Annex 2 EHV charges'!$A$11:$A$260, MATCH(0, IF(ISBLANK('Annex 2 EHV charges'!$A$11:$A$260),1, COUNTIF(A$4:$A18, 'Annex 2 EHV charges'!$A$11:$A$260)), 0)),"")</f>
        <v>717</v>
      </c>
      <c r="B19" s="175">
        <f>IF($A19="","",VLOOKUP($A19,'Annex 2 EHV charges'!$A:$O,2,0))</f>
        <v>717</v>
      </c>
      <c r="C19" s="176" t="str">
        <f>IF($A19="","",VLOOKUP($A19,'Annex 2 EHV charges'!$A:$O,3,0))</f>
        <v>1422664500000
1425861000001</v>
      </c>
      <c r="D19" s="175" t="str">
        <f>IF($A19="","",VLOOKUP($A19,'Annex 2 EHV charges'!$A:$O,7,0))</f>
        <v>NR Kidsgrove</v>
      </c>
      <c r="E19" s="177" t="str">
        <f>IFERROR(IF(VLOOKUP($A19,'Annex 2 EHV charges'!$A:$O,8,FALSE)=0,"",VLOOKUP($A19,'Annex 2 EHV charges'!$A:$O,8,FALSE)),"")</f>
        <v/>
      </c>
      <c r="F19" s="178">
        <f>IFERROR(IF(VLOOKUP($A19,'Annex 2 EHV charges'!$A:$O,9,FALSE)=0,"",VLOOKUP($A19,'Annex 2 EHV charges'!$A:$O,9,FALSE)),"")</f>
        <v>11762.62</v>
      </c>
      <c r="G19" s="179">
        <f>IFERROR(IF(VLOOKUP($A19,'Annex 2 EHV charges'!$A:$O,10,FALSE)=0,"",VLOOKUP($A19,'Annex 2 EHV charges'!$A:$O,10,FALSE)),"")</f>
        <v>2.2000000000000002</v>
      </c>
      <c r="H19" s="179">
        <f>IFERROR(IF(VLOOKUP($A19,'Annex 2 EHV charges'!$A:$O,11,FALSE)=0,"",VLOOKUP($A19,'Annex 2 EHV charges'!$A:$O,11,FALSE)),"")</f>
        <v>2.2000000000000002</v>
      </c>
    </row>
    <row r="20" spans="1:8" ht="25.5" x14ac:dyDescent="0.2">
      <c r="A20" s="175">
        <f t="array" ref="A20">IFERROR(INDEX('Annex 2 EHV charges'!$A$11:$A$260, MATCH(0, IF(ISBLANK('Annex 2 EHV charges'!$A$11:$A$260),1, COUNTIF(A$4:$A19, 'Annex 2 EHV charges'!$A$11:$A$260)), 0)),"")</f>
        <v>718</v>
      </c>
      <c r="B20" s="175">
        <f>IF($A20="","",VLOOKUP($A20,'Annex 2 EHV charges'!$A:$O,2,0))</f>
        <v>718</v>
      </c>
      <c r="C20" s="176" t="str">
        <f>IF($A20="","",VLOOKUP($A20,'Annex 2 EHV charges'!$A:$O,3,0))</f>
        <v>1421664500008
1426342000002</v>
      </c>
      <c r="D20" s="175" t="str">
        <f>IF($A20="","",VLOOKUP($A20,'Annex 2 EHV charges'!$A:$O,7,0))</f>
        <v>NR Stafford</v>
      </c>
      <c r="E20" s="177" t="str">
        <f>IFERROR(IF(VLOOKUP($A20,'Annex 2 EHV charges'!$A:$O,8,FALSE)=0,"",VLOOKUP($A20,'Annex 2 EHV charges'!$A:$O,8,FALSE)),"")</f>
        <v/>
      </c>
      <c r="F20" s="178">
        <f>IFERROR(IF(VLOOKUP($A20,'Annex 2 EHV charges'!$A:$O,9,FALSE)=0,"",VLOOKUP($A20,'Annex 2 EHV charges'!$A:$O,9,FALSE)),"")</f>
        <v>3398.88</v>
      </c>
      <c r="G20" s="179">
        <f>IFERROR(IF(VLOOKUP($A20,'Annex 2 EHV charges'!$A:$O,10,FALSE)=0,"",VLOOKUP($A20,'Annex 2 EHV charges'!$A:$O,10,FALSE)),"")</f>
        <v>3.32</v>
      </c>
      <c r="H20" s="179">
        <f>IFERROR(IF(VLOOKUP($A20,'Annex 2 EHV charges'!$A:$O,11,FALSE)=0,"",VLOOKUP($A20,'Annex 2 EHV charges'!$A:$O,11,FALSE)),"")</f>
        <v>3.32</v>
      </c>
    </row>
    <row r="21" spans="1:8" ht="25.5" x14ac:dyDescent="0.2">
      <c r="A21" s="175">
        <f t="array" ref="A21">IFERROR(INDEX('Annex 2 EHV charges'!$A$11:$A$260, MATCH(0, IF(ISBLANK('Annex 2 EHV charges'!$A$11:$A$260),1, COUNTIF(A$4:$A20, 'Annex 2 EHV charges'!$A$11:$A$260)), 0)),"")</f>
        <v>719</v>
      </c>
      <c r="B21" s="175">
        <f>IF($A21="","",VLOOKUP($A21,'Annex 2 EHV charges'!$A:$O,2,0))</f>
        <v>719</v>
      </c>
      <c r="C21" s="176" t="str">
        <f>IF($A21="","",VLOOKUP($A21,'Annex 2 EHV charges'!$A:$O,3,0))</f>
        <v>1423124100000
1428564500005</v>
      </c>
      <c r="D21" s="175" t="str">
        <f>IF($A21="","",VLOOKUP($A21,'Annex 2 EHV charges'!$A:$O,7,0))</f>
        <v>NR Washwood Heath</v>
      </c>
      <c r="E21" s="177">
        <f>IFERROR(IF(VLOOKUP($A21,'Annex 2 EHV charges'!$A:$O,8,FALSE)=0,"",VLOOKUP($A21,'Annex 2 EHV charges'!$A:$O,8,FALSE)),"")</f>
        <v>0.58399999999999996</v>
      </c>
      <c r="F21" s="178">
        <f>IFERROR(IF(VLOOKUP($A21,'Annex 2 EHV charges'!$A:$O,9,FALSE)=0,"",VLOOKUP($A21,'Annex 2 EHV charges'!$A:$O,9,FALSE)),"")</f>
        <v>3676.99</v>
      </c>
      <c r="G21" s="179">
        <f>IFERROR(IF(VLOOKUP($A21,'Annex 2 EHV charges'!$A:$O,10,FALSE)=0,"",VLOOKUP($A21,'Annex 2 EHV charges'!$A:$O,10,FALSE)),"")</f>
        <v>1.99</v>
      </c>
      <c r="H21" s="179">
        <f>IFERROR(IF(VLOOKUP($A21,'Annex 2 EHV charges'!$A:$O,11,FALSE)=0,"",VLOOKUP($A21,'Annex 2 EHV charges'!$A:$O,11,FALSE)),"")</f>
        <v>1.99</v>
      </c>
    </row>
    <row r="22" spans="1:8" x14ac:dyDescent="0.2">
      <c r="A22" s="175">
        <f t="array" ref="A22">IFERROR(INDEX('Annex 2 EHV charges'!$A$11:$A$260, MATCH(0, IF(ISBLANK('Annex 2 EHV charges'!$A$11:$A$260),1, COUNTIF(A$4:$A21, 'Annex 2 EHV charges'!$A$11:$A$260)), 0)),"")</f>
        <v>720</v>
      </c>
      <c r="B22" s="175">
        <f>IF($A22="","",VLOOKUP($A22,'Annex 2 EHV charges'!$A:$O,2,0))</f>
        <v>720</v>
      </c>
      <c r="C22" s="176">
        <f>IF($A22="","",VLOOKUP($A22,'Annex 2 EHV charges'!$A:$O,3,0))</f>
        <v>1420286500000</v>
      </c>
      <c r="D22" s="175" t="str">
        <f>IF($A22="","",VLOOKUP($A22,'Annex 2 EHV charges'!$A:$O,7,0))</f>
        <v>NR Winson Green</v>
      </c>
      <c r="E22" s="177" t="str">
        <f>IFERROR(IF(VLOOKUP($A22,'Annex 2 EHV charges'!$A:$O,8,FALSE)=0,"",VLOOKUP($A22,'Annex 2 EHV charges'!$A:$O,8,FALSE)),"")</f>
        <v/>
      </c>
      <c r="F22" s="178">
        <f>IFERROR(IF(VLOOKUP($A22,'Annex 2 EHV charges'!$A:$O,9,FALSE)=0,"",VLOOKUP($A22,'Annex 2 EHV charges'!$A:$O,9,FALSE)),"")</f>
        <v>1665.72</v>
      </c>
      <c r="G22" s="179">
        <f>IFERROR(IF(VLOOKUP($A22,'Annex 2 EHV charges'!$A:$O,10,FALSE)=0,"",VLOOKUP($A22,'Annex 2 EHV charges'!$A:$O,10,FALSE)),"")</f>
        <v>3.32</v>
      </c>
      <c r="H22" s="179">
        <f>IFERROR(IF(VLOOKUP($A22,'Annex 2 EHV charges'!$A:$O,11,FALSE)=0,"",VLOOKUP($A22,'Annex 2 EHV charges'!$A:$O,11,FALSE)),"")</f>
        <v>3.32</v>
      </c>
    </row>
    <row r="23" spans="1:8" x14ac:dyDescent="0.2">
      <c r="A23" s="175">
        <f t="array" ref="A23">IFERROR(INDEX('Annex 2 EHV charges'!$A$11:$A$260, MATCH(0, IF(ISBLANK('Annex 2 EHV charges'!$A$11:$A$260),1, COUNTIF(A$4:$A22, 'Annex 2 EHV charges'!$A$11:$A$260)), 0)),"")</f>
        <v>721</v>
      </c>
      <c r="B23" s="175">
        <f>IF($A23="","",VLOOKUP($A23,'Annex 2 EHV charges'!$A:$O,2,0))</f>
        <v>721</v>
      </c>
      <c r="C23" s="176">
        <f>IF($A23="","",VLOOKUP($A23,'Annex 2 EHV charges'!$A:$O,3,0))</f>
        <v>1423566000006</v>
      </c>
      <c r="D23" s="175" t="str">
        <f>IF($A23="","",VLOOKUP($A23,'Annex 2 EHV charges'!$A:$O,7,0))</f>
        <v>NR Smethwick</v>
      </c>
      <c r="E23" s="177" t="str">
        <f>IFERROR(IF(VLOOKUP($A23,'Annex 2 EHV charges'!$A:$O,8,FALSE)=0,"",VLOOKUP($A23,'Annex 2 EHV charges'!$A:$O,8,FALSE)),"")</f>
        <v/>
      </c>
      <c r="F23" s="178">
        <f>IFERROR(IF(VLOOKUP($A23,'Annex 2 EHV charges'!$A:$O,9,FALSE)=0,"",VLOOKUP($A23,'Annex 2 EHV charges'!$A:$O,9,FALSE)),"")</f>
        <v>8960.25</v>
      </c>
      <c r="G23" s="179">
        <f>IFERROR(IF(VLOOKUP($A23,'Annex 2 EHV charges'!$A:$O,10,FALSE)=0,"",VLOOKUP($A23,'Annex 2 EHV charges'!$A:$O,10,FALSE)),"")</f>
        <v>0.98</v>
      </c>
      <c r="H23" s="179">
        <f>IFERROR(IF(VLOOKUP($A23,'Annex 2 EHV charges'!$A:$O,11,FALSE)=0,"",VLOOKUP($A23,'Annex 2 EHV charges'!$A:$O,11,FALSE)),"")</f>
        <v>0.98</v>
      </c>
    </row>
    <row r="24" spans="1:8" x14ac:dyDescent="0.2">
      <c r="A24" s="175">
        <f t="array" ref="A24">IFERROR(INDEX('Annex 2 EHV charges'!$A$11:$A$260, MATCH(0, IF(ISBLANK('Annex 2 EHV charges'!$A$11:$A$260),1, COUNTIF(A$4:$A23, 'Annex 2 EHV charges'!$A$11:$A$260)), 0)),"")</f>
        <v>722</v>
      </c>
      <c r="B24" s="175">
        <f>IF($A24="","",VLOOKUP($A24,'Annex 2 EHV charges'!$A:$O,2,0))</f>
        <v>722</v>
      </c>
      <c r="C24" s="176">
        <f>IF($A24="","",VLOOKUP($A24,'Annex 2 EHV charges'!$A:$O,3,0))</f>
        <v>1424136000004</v>
      </c>
      <c r="D24" s="175" t="str">
        <f>IF($A24="","",VLOOKUP($A24,'Annex 2 EHV charges'!$A:$O,7,0))</f>
        <v>NR Willenhall</v>
      </c>
      <c r="E24" s="177" t="str">
        <f>IFERROR(IF(VLOOKUP($A24,'Annex 2 EHV charges'!$A:$O,8,FALSE)=0,"",VLOOKUP($A24,'Annex 2 EHV charges'!$A:$O,8,FALSE)),"")</f>
        <v/>
      </c>
      <c r="F24" s="178">
        <f>IFERROR(IF(VLOOKUP($A24,'Annex 2 EHV charges'!$A:$O,9,FALSE)=0,"",VLOOKUP($A24,'Annex 2 EHV charges'!$A:$O,9,FALSE)),"")</f>
        <v>2472.48</v>
      </c>
      <c r="G24" s="179">
        <f>IFERROR(IF(VLOOKUP($A24,'Annex 2 EHV charges'!$A:$O,10,FALSE)=0,"",VLOOKUP($A24,'Annex 2 EHV charges'!$A:$O,10,FALSE)),"")</f>
        <v>1.22</v>
      </c>
      <c r="H24" s="179">
        <f>IFERROR(IF(VLOOKUP($A24,'Annex 2 EHV charges'!$A:$O,11,FALSE)=0,"",VLOOKUP($A24,'Annex 2 EHV charges'!$A:$O,11,FALSE)),"")</f>
        <v>1.22</v>
      </c>
    </row>
    <row r="25" spans="1:8" x14ac:dyDescent="0.2">
      <c r="A25" s="175">
        <f t="array" ref="A25">IFERROR(INDEX('Annex 2 EHV charges'!$A$11:$A$260, MATCH(0, IF(ISBLANK('Annex 2 EHV charges'!$A$11:$A$260),1, COUNTIF(A$4:$A24, 'Annex 2 EHV charges'!$A$11:$A$260)), 0)),"")</f>
        <v>723</v>
      </c>
      <c r="B25" s="175">
        <f>IF($A25="","",VLOOKUP($A25,'Annex 2 EHV charges'!$A:$O,2,0))</f>
        <v>723</v>
      </c>
      <c r="C25" s="176">
        <f>IF($A25="","",VLOOKUP($A25,'Annex 2 EHV charges'!$A:$O,3,0))</f>
        <v>1460002083346</v>
      </c>
      <c r="D25" s="175" t="str">
        <f>IF($A25="","",VLOOKUP($A25,'Annex 2 EHV charges'!$A:$O,7,0))</f>
        <v>Northwick STOR</v>
      </c>
      <c r="E25" s="177" t="str">
        <f>IFERROR(IF(VLOOKUP($A25,'Annex 2 EHV charges'!$A:$O,8,FALSE)=0,"",VLOOKUP($A25,'Annex 2 EHV charges'!$A:$O,8,FALSE)),"")</f>
        <v/>
      </c>
      <c r="F25" s="178" t="str">
        <f>IFERROR(IF(VLOOKUP($A25,'Annex 2 EHV charges'!$A:$O,9,FALSE)=0,"",VLOOKUP($A25,'Annex 2 EHV charges'!$A:$O,9,FALSE)),"")</f>
        <v/>
      </c>
      <c r="G25" s="179">
        <f>IFERROR(IF(VLOOKUP($A25,'Annex 2 EHV charges'!$A:$O,10,FALSE)=0,"",VLOOKUP($A25,'Annex 2 EHV charges'!$A:$O,10,FALSE)),"")</f>
        <v>0.86</v>
      </c>
      <c r="H25" s="179">
        <f>IFERROR(IF(VLOOKUP($A25,'Annex 2 EHV charges'!$A:$O,11,FALSE)=0,"",VLOOKUP($A25,'Annex 2 EHV charges'!$A:$O,11,FALSE)),"")</f>
        <v>0.86</v>
      </c>
    </row>
    <row r="26" spans="1:8" ht="102" x14ac:dyDescent="0.2">
      <c r="A26" s="175">
        <f t="array" ref="A26">IFERROR(INDEX('Annex 2 EHV charges'!$A$11:$A$260, MATCH(0, IF(ISBLANK('Annex 2 EHV charges'!$A$11:$A$260),1, COUNTIF(A$4:$A25, 'Annex 2 EHV charges'!$A$11:$A$260)), 0)),"")</f>
        <v>724</v>
      </c>
      <c r="B26" s="175">
        <f>IF($A26="","",VLOOKUP($A26,'Annex 2 EHV charges'!$A:$O,2,0))</f>
        <v>724</v>
      </c>
      <c r="C26" s="176" t="str">
        <f>IF($A26="","",VLOOKUP($A26,'Annex 2 EHV charges'!$A:$O,3,0))</f>
        <v>1430000027786
1430000027795
1430000027800
1430000027810
1430000027829
1430000027838
1430000027847
1430000027856</v>
      </c>
      <c r="D26" s="175" t="str">
        <f>IF($A26="","",VLOOKUP($A26,'Annex 2 EHV charges'!$A:$O,7,0))</f>
        <v>Inco Alloys</v>
      </c>
      <c r="E26" s="177" t="str">
        <f>IFERROR(IF(VLOOKUP($A26,'Annex 2 EHV charges'!$A:$O,8,FALSE)=0,"",VLOOKUP($A26,'Annex 2 EHV charges'!$A:$O,8,FALSE)),"")</f>
        <v/>
      </c>
      <c r="F26" s="178">
        <f>IFERROR(IF(VLOOKUP($A26,'Annex 2 EHV charges'!$A:$O,9,FALSE)=0,"",VLOOKUP($A26,'Annex 2 EHV charges'!$A:$O,9,FALSE)),"")</f>
        <v>359.53</v>
      </c>
      <c r="G26" s="179">
        <f>IFERROR(IF(VLOOKUP($A26,'Annex 2 EHV charges'!$A:$O,10,FALSE)=0,"",VLOOKUP($A26,'Annex 2 EHV charges'!$A:$O,10,FALSE)),"")</f>
        <v>4.26</v>
      </c>
      <c r="H26" s="179">
        <f>IFERROR(IF(VLOOKUP($A26,'Annex 2 EHV charges'!$A:$O,11,FALSE)=0,"",VLOOKUP($A26,'Annex 2 EHV charges'!$A:$O,11,FALSE)),"")</f>
        <v>4.26</v>
      </c>
    </row>
    <row r="27" spans="1:8" x14ac:dyDescent="0.2">
      <c r="A27" s="175">
        <f t="array" ref="A27">IFERROR(INDEX('Annex 2 EHV charges'!$A$11:$A$260, MATCH(0, IF(ISBLANK('Annex 2 EHV charges'!$A$11:$A$260),1, COUNTIF(A$4:$A26, 'Annex 2 EHV charges'!$A$11:$A$260)), 0)),"")</f>
        <v>725</v>
      </c>
      <c r="B27" s="175">
        <f>IF($A27="","",VLOOKUP($A27,'Annex 2 EHV charges'!$A:$O,2,0))</f>
        <v>725</v>
      </c>
      <c r="C27" s="176">
        <f>IF($A27="","",VLOOKUP($A27,'Annex 2 EHV charges'!$A:$O,3,0))</f>
        <v>1460002258662</v>
      </c>
      <c r="D27" s="175" t="str">
        <f>IF($A27="","",VLOOKUP($A27,'Annex 2 EHV charges'!$A:$O,7,0))</f>
        <v>Swancote</v>
      </c>
      <c r="E27" s="177">
        <f>IFERROR(IF(VLOOKUP($A27,'Annex 2 EHV charges'!$A:$O,8,FALSE)=0,"",VLOOKUP($A27,'Annex 2 EHV charges'!$A:$O,8,FALSE)),"")</f>
        <v>0.94</v>
      </c>
      <c r="F27" s="178">
        <f>IFERROR(IF(VLOOKUP($A27,'Annex 2 EHV charges'!$A:$O,9,FALSE)=0,"",VLOOKUP($A27,'Annex 2 EHV charges'!$A:$O,9,FALSE)),"")</f>
        <v>202.71</v>
      </c>
      <c r="G27" s="179">
        <f>IFERROR(IF(VLOOKUP($A27,'Annex 2 EHV charges'!$A:$O,10,FALSE)=0,"",VLOOKUP($A27,'Annex 2 EHV charges'!$A:$O,10,FALSE)),"")</f>
        <v>0.87</v>
      </c>
      <c r="H27" s="179">
        <f>IFERROR(IF(VLOOKUP($A27,'Annex 2 EHV charges'!$A:$O,11,FALSE)=0,"",VLOOKUP($A27,'Annex 2 EHV charges'!$A:$O,11,FALSE)),"")</f>
        <v>0.87</v>
      </c>
    </row>
    <row r="28" spans="1:8" x14ac:dyDescent="0.2">
      <c r="A28" s="175">
        <f t="array" ref="A28">IFERROR(INDEX('Annex 2 EHV charges'!$A$11:$A$260, MATCH(0, IF(ISBLANK('Annex 2 EHV charges'!$A$11:$A$260),1, COUNTIF(A$4:$A27, 'Annex 2 EHV charges'!$A$11:$A$260)), 0)),"")</f>
        <v>726</v>
      </c>
      <c r="B28" s="175">
        <f>IF($A28="","",VLOOKUP($A28,'Annex 2 EHV charges'!$A:$O,2,0))</f>
        <v>726</v>
      </c>
      <c r="C28" s="176">
        <f>IF($A28="","",VLOOKUP($A28,'Annex 2 EHV charges'!$A:$O,3,0))</f>
        <v>1460002256025</v>
      </c>
      <c r="D28" s="175" t="str">
        <f>IF($A28="","",VLOOKUP($A28,'Annex 2 EHV charges'!$A:$O,7,0))</f>
        <v>Spring Hill Solar generation</v>
      </c>
      <c r="E28" s="177" t="str">
        <f>IFERROR(IF(VLOOKUP($A28,'Annex 2 EHV charges'!$A:$O,8,FALSE)=0,"",VLOOKUP($A28,'Annex 2 EHV charges'!$A:$O,8,FALSE)),"")</f>
        <v/>
      </c>
      <c r="F28" s="178" t="str">
        <f>IFERROR(IF(VLOOKUP($A28,'Annex 2 EHV charges'!$A:$O,9,FALSE)=0,"",VLOOKUP($A28,'Annex 2 EHV charges'!$A:$O,9,FALSE)),"")</f>
        <v/>
      </c>
      <c r="G28" s="179">
        <f>IFERROR(IF(VLOOKUP($A28,'Annex 2 EHV charges'!$A:$O,10,FALSE)=0,"",VLOOKUP($A28,'Annex 2 EHV charges'!$A:$O,10,FALSE)),"")</f>
        <v>1.1200000000000001</v>
      </c>
      <c r="H28" s="179">
        <f>IFERROR(IF(VLOOKUP($A28,'Annex 2 EHV charges'!$A:$O,11,FALSE)=0,"",VLOOKUP($A28,'Annex 2 EHV charges'!$A:$O,11,FALSE)),"")</f>
        <v>1.1200000000000001</v>
      </c>
    </row>
    <row r="29" spans="1:8" ht="25.5" x14ac:dyDescent="0.2">
      <c r="A29" s="175">
        <f t="array" ref="A29">IFERROR(INDEX('Annex 2 EHV charges'!$A$11:$A$260, MATCH(0, IF(ISBLANK('Annex 2 EHV charges'!$A$11:$A$260),1, COUNTIF(A$4:$A28, 'Annex 2 EHV charges'!$A$11:$A$260)), 0)),"")</f>
        <v>727</v>
      </c>
      <c r="B29" s="175">
        <f>IF($A29="","",VLOOKUP($A29,'Annex 2 EHV charges'!$A:$O,2,0))</f>
        <v>727</v>
      </c>
      <c r="C29" s="176" t="str">
        <f>IF($A29="","",VLOOKUP($A29,'Annex 2 EHV charges'!$A:$O,3,0))</f>
        <v>1460001869731
1460001869750</v>
      </c>
      <c r="D29" s="175" t="str">
        <f>IF($A29="","",VLOOKUP($A29,'Annex 2 EHV charges'!$A:$O,7,0))</f>
        <v>NG Wormington Gas Compressor</v>
      </c>
      <c r="E29" s="177" t="str">
        <f>IFERROR(IF(VLOOKUP($A29,'Annex 2 EHV charges'!$A:$O,8,FALSE)=0,"",VLOOKUP($A29,'Annex 2 EHV charges'!$A:$O,8,FALSE)),"")</f>
        <v/>
      </c>
      <c r="F29" s="178">
        <f>IFERROR(IF(VLOOKUP($A29,'Annex 2 EHV charges'!$A:$O,9,FALSE)=0,"",VLOOKUP($A29,'Annex 2 EHV charges'!$A:$O,9,FALSE)),"")</f>
        <v>1945.71</v>
      </c>
      <c r="G29" s="179">
        <f>IFERROR(IF(VLOOKUP($A29,'Annex 2 EHV charges'!$A:$O,10,FALSE)=0,"",VLOOKUP($A29,'Annex 2 EHV charges'!$A:$O,10,FALSE)),"")</f>
        <v>2.5099999999999998</v>
      </c>
      <c r="H29" s="179">
        <f>IFERROR(IF(VLOOKUP($A29,'Annex 2 EHV charges'!$A:$O,11,FALSE)=0,"",VLOOKUP($A29,'Annex 2 EHV charges'!$A:$O,11,FALSE)),"")</f>
        <v>2.5099999999999998</v>
      </c>
    </row>
    <row r="30" spans="1:8" x14ac:dyDescent="0.2">
      <c r="A30" s="175">
        <f t="array" ref="A30">IFERROR(INDEX('Annex 2 EHV charges'!$A$11:$A$260, MATCH(0, IF(ISBLANK('Annex 2 EHV charges'!$A$11:$A$260),1, COUNTIF(A$4:$A29, 'Annex 2 EHV charges'!$A$11:$A$260)), 0)),"")</f>
        <v>728</v>
      </c>
      <c r="B30" s="175">
        <f>IF($A30="","",VLOOKUP($A30,'Annex 2 EHV charges'!$A:$O,2,0))</f>
        <v>728</v>
      </c>
      <c r="C30" s="176">
        <f>IF($A30="","",VLOOKUP($A30,'Annex 2 EHV charges'!$A:$O,3,0))</f>
        <v>1470000086156</v>
      </c>
      <c r="D30" s="175" t="str">
        <f>IF($A30="","",VLOOKUP($A30,'Annex 2 EHV charges'!$A:$O,7,0))</f>
        <v>Greenfrog STOR generation</v>
      </c>
      <c r="E30" s="177" t="str">
        <f>IFERROR(IF(VLOOKUP($A30,'Annex 2 EHV charges'!$A:$O,8,FALSE)=0,"",VLOOKUP($A30,'Annex 2 EHV charges'!$A:$O,8,FALSE)),"")</f>
        <v/>
      </c>
      <c r="F30" s="178" t="str">
        <f>IFERROR(IF(VLOOKUP($A30,'Annex 2 EHV charges'!$A:$O,9,FALSE)=0,"",VLOOKUP($A30,'Annex 2 EHV charges'!$A:$O,9,FALSE)),"")</f>
        <v/>
      </c>
      <c r="G30" s="179">
        <f>IFERROR(IF(VLOOKUP($A30,'Annex 2 EHV charges'!$A:$O,10,FALSE)=0,"",VLOOKUP($A30,'Annex 2 EHV charges'!$A:$O,10,FALSE)),"")</f>
        <v>0.86</v>
      </c>
      <c r="H30" s="179">
        <f>IFERROR(IF(VLOOKUP($A30,'Annex 2 EHV charges'!$A:$O,11,FALSE)=0,"",VLOOKUP($A30,'Annex 2 EHV charges'!$A:$O,11,FALSE)),"")</f>
        <v>0.86</v>
      </c>
    </row>
    <row r="31" spans="1:8" x14ac:dyDescent="0.2">
      <c r="A31" s="175">
        <f t="array" ref="A31">IFERROR(INDEX('Annex 2 EHV charges'!$A$11:$A$260, MATCH(0, IF(ISBLANK('Annex 2 EHV charges'!$A$11:$A$260),1, COUNTIF(A$4:$A30, 'Annex 2 EHV charges'!$A$11:$A$260)), 0)),"")</f>
        <v>729</v>
      </c>
      <c r="B31" s="175">
        <f>IF($A31="","",VLOOKUP($A31,'Annex 2 EHV charges'!$A:$O,2,0))</f>
        <v>729</v>
      </c>
      <c r="C31" s="176">
        <f>IF($A31="","",VLOOKUP($A31,'Annex 2 EHV charges'!$A:$O,3,0))</f>
        <v>1470000223432</v>
      </c>
      <c r="D31" s="175" t="str">
        <f>IF($A31="","",VLOOKUP($A31,'Annex 2 EHV charges'!$A:$O,7,0))</f>
        <v>Union Road</v>
      </c>
      <c r="E31" s="177" t="str">
        <f>IFERROR(IF(VLOOKUP($A31,'Annex 2 EHV charges'!$A:$O,8,FALSE)=0,"",VLOOKUP($A31,'Annex 2 EHV charges'!$A:$O,8,FALSE)),"")</f>
        <v/>
      </c>
      <c r="F31" s="178">
        <f>IFERROR(IF(VLOOKUP($A31,'Annex 2 EHV charges'!$A:$O,9,FALSE)=0,"",VLOOKUP($A31,'Annex 2 EHV charges'!$A:$O,9,FALSE)),"")</f>
        <v>376.59</v>
      </c>
      <c r="G31" s="179">
        <f>IFERROR(IF(VLOOKUP($A31,'Annex 2 EHV charges'!$A:$O,10,FALSE)=0,"",VLOOKUP($A31,'Annex 2 EHV charges'!$A:$O,10,FALSE)),"")</f>
        <v>1.26</v>
      </c>
      <c r="H31" s="179">
        <f>IFERROR(IF(VLOOKUP($A31,'Annex 2 EHV charges'!$A:$O,11,FALSE)=0,"",VLOOKUP($A31,'Annex 2 EHV charges'!$A:$O,11,FALSE)),"")</f>
        <v>1.26</v>
      </c>
    </row>
    <row r="32" spans="1:8" ht="25.5" x14ac:dyDescent="0.2">
      <c r="A32" s="175">
        <f t="array" ref="A32">IFERROR(INDEX('Annex 2 EHV charges'!$A$11:$A$260, MATCH(0, IF(ISBLANK('Annex 2 EHV charges'!$A$11:$A$260),1, COUNTIF(A$4:$A31, 'Annex 2 EHV charges'!$A$11:$A$260)), 0)),"")</f>
        <v>730</v>
      </c>
      <c r="B32" s="175">
        <f>IF($A32="","",VLOOKUP($A32,'Annex 2 EHV charges'!$A:$O,2,0))</f>
        <v>730</v>
      </c>
      <c r="C32" s="176" t="str">
        <f>IF($A32="","",VLOOKUP($A32,'Annex 2 EHV charges'!$A:$O,3,0))</f>
        <v>1423464500000
1429264500000</v>
      </c>
      <c r="D32" s="175" t="str">
        <f>IF($A32="","",VLOOKUP($A32,'Annex 2 EHV charges'!$A:$O,7,0))</f>
        <v>Quatt</v>
      </c>
      <c r="E32" s="177">
        <f>IFERROR(IF(VLOOKUP($A32,'Annex 2 EHV charges'!$A:$O,8,FALSE)=0,"",VLOOKUP($A32,'Annex 2 EHV charges'!$A:$O,8,FALSE)),"")</f>
        <v>2.4740000000000002</v>
      </c>
      <c r="F32" s="178">
        <f>IFERROR(IF(VLOOKUP($A32,'Annex 2 EHV charges'!$A:$O,9,FALSE)=0,"",VLOOKUP($A32,'Annex 2 EHV charges'!$A:$O,9,FALSE)),"")</f>
        <v>76.06</v>
      </c>
      <c r="G32" s="179">
        <f>IFERROR(IF(VLOOKUP($A32,'Annex 2 EHV charges'!$A:$O,10,FALSE)=0,"",VLOOKUP($A32,'Annex 2 EHV charges'!$A:$O,10,FALSE)),"")</f>
        <v>5.04</v>
      </c>
      <c r="H32" s="179">
        <f>IFERROR(IF(VLOOKUP($A32,'Annex 2 EHV charges'!$A:$O,11,FALSE)=0,"",VLOOKUP($A32,'Annex 2 EHV charges'!$A:$O,11,FALSE)),"")</f>
        <v>5.04</v>
      </c>
    </row>
    <row r="33" spans="1:8" x14ac:dyDescent="0.2">
      <c r="A33" s="175">
        <f t="array" ref="A33">IFERROR(INDEX('Annex 2 EHV charges'!$A$11:$A$260, MATCH(0, IF(ISBLANK('Annex 2 EHV charges'!$A$11:$A$260),1, COUNTIF(A$4:$A32, 'Annex 2 EHV charges'!$A$11:$A$260)), 0)),"")</f>
        <v>740</v>
      </c>
      <c r="B33" s="175">
        <f>IF($A33="","",VLOOKUP($A33,'Annex 2 EHV charges'!$A:$O,2,0))</f>
        <v>740</v>
      </c>
      <c r="C33" s="176">
        <f>IF($A33="","",VLOOKUP($A33,'Annex 2 EHV charges'!$A:$O,3,0))</f>
        <v>1425886500002</v>
      </c>
      <c r="D33" s="175" t="str">
        <f>IF($A33="","",VLOOKUP($A33,'Annex 2 EHV charges'!$A:$O,7,0))</f>
        <v>Knypersley</v>
      </c>
      <c r="E33" s="177">
        <f>IFERROR(IF(VLOOKUP($A33,'Annex 2 EHV charges'!$A:$O,8,FALSE)=0,"",VLOOKUP($A33,'Annex 2 EHV charges'!$A:$O,8,FALSE)),"")</f>
        <v>0.53600000000000003</v>
      </c>
      <c r="F33" s="178">
        <f>IFERROR(IF(VLOOKUP($A33,'Annex 2 EHV charges'!$A:$O,9,FALSE)=0,"",VLOOKUP($A33,'Annex 2 EHV charges'!$A:$O,9,FALSE)),"")</f>
        <v>0.21</v>
      </c>
      <c r="G33" s="179">
        <f>IFERROR(IF(VLOOKUP($A33,'Annex 2 EHV charges'!$A:$O,10,FALSE)=0,"",VLOOKUP($A33,'Annex 2 EHV charges'!$A:$O,10,FALSE)),"")</f>
        <v>4.04</v>
      </c>
      <c r="H33" s="179">
        <f>IFERROR(IF(VLOOKUP($A33,'Annex 2 EHV charges'!$A:$O,11,FALSE)=0,"",VLOOKUP($A33,'Annex 2 EHV charges'!$A:$O,11,FALSE)),"")</f>
        <v>4.04</v>
      </c>
    </row>
    <row r="34" spans="1:8" x14ac:dyDescent="0.2">
      <c r="A34" s="175">
        <f t="array" ref="A34">IFERROR(INDEX('Annex 2 EHV charges'!$A$11:$A$260, MATCH(0, IF(ISBLANK('Annex 2 EHV charges'!$A$11:$A$260),1, COUNTIF(A$4:$A33, 'Annex 2 EHV charges'!$A$11:$A$260)), 0)),"")</f>
        <v>742</v>
      </c>
      <c r="B34" s="175">
        <f>IF($A34="","",VLOOKUP($A34,'Annex 2 EHV charges'!$A:$O,2,0))</f>
        <v>742</v>
      </c>
      <c r="C34" s="176">
        <f>IF($A34="","",VLOOKUP($A34,'Annex 2 EHV charges'!$A:$O,3,0))</f>
        <v>1429414500005</v>
      </c>
      <c r="D34" s="175" t="str">
        <f>IF($A34="","",VLOOKUP($A34,'Annex 2 EHV charges'!$A:$O,7,0))</f>
        <v>Simplex</v>
      </c>
      <c r="E34" s="177" t="str">
        <f>IFERROR(IF(VLOOKUP($A34,'Annex 2 EHV charges'!$A:$O,8,FALSE)=0,"",VLOOKUP($A34,'Annex 2 EHV charges'!$A:$O,8,FALSE)),"")</f>
        <v/>
      </c>
      <c r="F34" s="178">
        <f>IFERROR(IF(VLOOKUP($A34,'Annex 2 EHV charges'!$A:$O,9,FALSE)=0,"",VLOOKUP($A34,'Annex 2 EHV charges'!$A:$O,9,FALSE)),"")</f>
        <v>89.88</v>
      </c>
      <c r="G34" s="179">
        <f>IFERROR(IF(VLOOKUP($A34,'Annex 2 EHV charges'!$A:$O,10,FALSE)=0,"",VLOOKUP($A34,'Annex 2 EHV charges'!$A:$O,10,FALSE)),"")</f>
        <v>7.53</v>
      </c>
      <c r="H34" s="179">
        <f>IFERROR(IF(VLOOKUP($A34,'Annex 2 EHV charges'!$A:$O,11,FALSE)=0,"",VLOOKUP($A34,'Annex 2 EHV charges'!$A:$O,11,FALSE)),"")</f>
        <v>7.53</v>
      </c>
    </row>
    <row r="35" spans="1:8" x14ac:dyDescent="0.2">
      <c r="A35" s="175">
        <f t="array" ref="A35">IFERROR(INDEX('Annex 2 EHV charges'!$A$11:$A$260, MATCH(0, IF(ISBLANK('Annex 2 EHV charges'!$A$11:$A$260),1, COUNTIF(A$4:$A34, 'Annex 2 EHV charges'!$A$11:$A$260)), 0)),"")</f>
        <v>743</v>
      </c>
      <c r="B35" s="175">
        <f>IF($A35="","",VLOOKUP($A35,'Annex 2 EHV charges'!$A:$O,2,0))</f>
        <v>743</v>
      </c>
      <c r="C35" s="176">
        <f>IF($A35="","",VLOOKUP($A35,'Annex 2 EHV charges'!$A:$O,3,0))</f>
        <v>1470000174885</v>
      </c>
      <c r="D35" s="175" t="str">
        <f>IF($A35="","",VLOOKUP($A35,'Annex 2 EHV charges'!$A:$O,7,0))</f>
        <v>Northwick STOR sub supply</v>
      </c>
      <c r="E35" s="177" t="str">
        <f>IFERROR(IF(VLOOKUP($A35,'Annex 2 EHV charges'!$A:$O,8,FALSE)=0,"",VLOOKUP($A35,'Annex 2 EHV charges'!$A:$O,8,FALSE)),"")</f>
        <v/>
      </c>
      <c r="F35" s="178" t="str">
        <f>IFERROR(IF(VLOOKUP($A35,'Annex 2 EHV charges'!$A:$O,9,FALSE)=0,"",VLOOKUP($A35,'Annex 2 EHV charges'!$A:$O,9,FALSE)),"")</f>
        <v/>
      </c>
      <c r="G35" s="179">
        <f>IFERROR(IF(VLOOKUP($A35,'Annex 2 EHV charges'!$A:$O,10,FALSE)=0,"",VLOOKUP($A35,'Annex 2 EHV charges'!$A:$O,10,FALSE)),"")</f>
        <v>3.95</v>
      </c>
      <c r="H35" s="179">
        <f>IFERROR(IF(VLOOKUP($A35,'Annex 2 EHV charges'!$A:$O,11,FALSE)=0,"",VLOOKUP($A35,'Annex 2 EHV charges'!$A:$O,11,FALSE)),"")</f>
        <v>3.95</v>
      </c>
    </row>
    <row r="36" spans="1:8" x14ac:dyDescent="0.2">
      <c r="A36" s="175">
        <f t="array" ref="A36">IFERROR(INDEX('Annex 2 EHV charges'!$A$11:$A$260, MATCH(0, IF(ISBLANK('Annex 2 EHV charges'!$A$11:$A$260),1, COUNTIF(A$4:$A35, 'Annex 2 EHV charges'!$A$11:$A$260)), 0)),"")</f>
        <v>744</v>
      </c>
      <c r="B36" s="175">
        <f>IF($A36="","",VLOOKUP($A36,'Annex 2 EHV charges'!$A:$O,2,0))</f>
        <v>744</v>
      </c>
      <c r="C36" s="176">
        <f>IF($A36="","",VLOOKUP($A36,'Annex 2 EHV charges'!$A:$O,3,0))</f>
        <v>1428882200005</v>
      </c>
      <c r="D36" s="175" t="str">
        <f>IF($A36="","",VLOOKUP($A36,'Annex 2 EHV charges'!$A:$O,7,0))</f>
        <v xml:space="preserve">Star Aluminium </v>
      </c>
      <c r="E36" s="177">
        <f>IFERROR(IF(VLOOKUP($A36,'Annex 2 EHV charges'!$A:$O,8,FALSE)=0,"",VLOOKUP($A36,'Annex 2 EHV charges'!$A:$O,8,FALSE)),"")</f>
        <v>0.91200000000000003</v>
      </c>
      <c r="F36" s="178">
        <f>IFERROR(IF(VLOOKUP($A36,'Annex 2 EHV charges'!$A:$O,9,FALSE)=0,"",VLOOKUP($A36,'Annex 2 EHV charges'!$A:$O,9,FALSE)),"")</f>
        <v>1846.29</v>
      </c>
      <c r="G36" s="179">
        <f>IFERROR(IF(VLOOKUP($A36,'Annex 2 EHV charges'!$A:$O,10,FALSE)=0,"",VLOOKUP($A36,'Annex 2 EHV charges'!$A:$O,10,FALSE)),"")</f>
        <v>1.76</v>
      </c>
      <c r="H36" s="179">
        <f>IFERROR(IF(VLOOKUP($A36,'Annex 2 EHV charges'!$A:$O,11,FALSE)=0,"",VLOOKUP($A36,'Annex 2 EHV charges'!$A:$O,11,FALSE)),"")</f>
        <v>1.76</v>
      </c>
    </row>
    <row r="37" spans="1:8" x14ac:dyDescent="0.2">
      <c r="A37" s="175">
        <f t="array" ref="A37">IFERROR(INDEX('Annex 2 EHV charges'!$A$11:$A$260, MATCH(0, IF(ISBLANK('Annex 2 EHV charges'!$A$11:$A$260),1, COUNTIF(A$4:$A36, 'Annex 2 EHV charges'!$A$11:$A$260)), 0)),"")</f>
        <v>747</v>
      </c>
      <c r="B37" s="175">
        <f>IF($A37="","",VLOOKUP($A37,'Annex 2 EHV charges'!$A:$O,2,0))</f>
        <v>747</v>
      </c>
      <c r="C37" s="176">
        <f>IF($A37="","",VLOOKUP($A37,'Annex 2 EHV charges'!$A:$O,3,0))</f>
        <v>1422949000004</v>
      </c>
      <c r="D37" s="175" t="str">
        <f>IF($A37="","",VLOOKUP($A37,'Annex 2 EHV charges'!$A:$O,7,0))</f>
        <v>Goodyear</v>
      </c>
      <c r="E37" s="177" t="str">
        <f>IFERROR(IF(VLOOKUP($A37,'Annex 2 EHV charges'!$A:$O,8,FALSE)=0,"",VLOOKUP($A37,'Annex 2 EHV charges'!$A:$O,8,FALSE)),"")</f>
        <v/>
      </c>
      <c r="F37" s="178">
        <f>IFERROR(IF(VLOOKUP($A37,'Annex 2 EHV charges'!$A:$O,9,FALSE)=0,"",VLOOKUP($A37,'Annex 2 EHV charges'!$A:$O,9,FALSE)),"")</f>
        <v>2839.74</v>
      </c>
      <c r="G37" s="179">
        <f>IFERROR(IF(VLOOKUP($A37,'Annex 2 EHV charges'!$A:$O,10,FALSE)=0,"",VLOOKUP($A37,'Annex 2 EHV charges'!$A:$O,10,FALSE)),"")</f>
        <v>2.5499999999999998</v>
      </c>
      <c r="H37" s="179">
        <f>IFERROR(IF(VLOOKUP($A37,'Annex 2 EHV charges'!$A:$O,11,FALSE)=0,"",VLOOKUP($A37,'Annex 2 EHV charges'!$A:$O,11,FALSE)),"")</f>
        <v>2.5499999999999998</v>
      </c>
    </row>
    <row r="38" spans="1:8" x14ac:dyDescent="0.2">
      <c r="A38" s="175">
        <f t="array" ref="A38">IFERROR(INDEX('Annex 2 EHV charges'!$A$11:$A$260, MATCH(0, IF(ISBLANK('Annex 2 EHV charges'!$A$11:$A$260),1, COUNTIF(A$4:$A37, 'Annex 2 EHV charges'!$A$11:$A$260)), 0)),"")</f>
        <v>770</v>
      </c>
      <c r="B38" s="175">
        <f>IF($A38="","",VLOOKUP($A38,'Annex 2 EHV charges'!$A:$O,2,0))</f>
        <v>770</v>
      </c>
      <c r="C38" s="176">
        <f>IF($A38="","",VLOOKUP($A38,'Annex 2 EHV charges'!$A:$O,3,0))</f>
        <v>1470000190520</v>
      </c>
      <c r="D38" s="175" t="str">
        <f>IF($A38="","",VLOOKUP($A38,'Annex 2 EHV charges'!$A:$O,7,0))</f>
        <v>Battlefield Incinerator</v>
      </c>
      <c r="E38" s="177">
        <f>IFERROR(IF(VLOOKUP($A38,'Annex 2 EHV charges'!$A:$O,8,FALSE)=0,"",VLOOKUP($A38,'Annex 2 EHV charges'!$A:$O,8,FALSE)),"")</f>
        <v>0.82799999999999996</v>
      </c>
      <c r="F38" s="178">
        <f>IFERROR(IF(VLOOKUP($A38,'Annex 2 EHV charges'!$A:$O,9,FALSE)=0,"",VLOOKUP($A38,'Annex 2 EHV charges'!$A:$O,9,FALSE)),"")</f>
        <v>67.540000000000006</v>
      </c>
      <c r="G38" s="179">
        <f>IFERROR(IF(VLOOKUP($A38,'Annex 2 EHV charges'!$A:$O,10,FALSE)=0,"",VLOOKUP($A38,'Annex 2 EHV charges'!$A:$O,10,FALSE)),"")</f>
        <v>1.2</v>
      </c>
      <c r="H38" s="179">
        <f>IFERROR(IF(VLOOKUP($A38,'Annex 2 EHV charges'!$A:$O,11,FALSE)=0,"",VLOOKUP($A38,'Annex 2 EHV charges'!$A:$O,11,FALSE)),"")</f>
        <v>1.2</v>
      </c>
    </row>
    <row r="39" spans="1:8" x14ac:dyDescent="0.2">
      <c r="A39" s="175">
        <f t="array" ref="A39">IFERROR(INDEX('Annex 2 EHV charges'!$A$11:$A$260, MATCH(0, IF(ISBLANK('Annex 2 EHV charges'!$A$11:$A$260),1, COUNTIF(A$4:$A38, 'Annex 2 EHV charges'!$A$11:$A$260)), 0)),"")</f>
        <v>771</v>
      </c>
      <c r="B39" s="175">
        <f>IF($A39="","",VLOOKUP($A39,'Annex 2 EHV charges'!$A:$O,2,0))</f>
        <v>771</v>
      </c>
      <c r="C39" s="176">
        <f>IF($A39="","",VLOOKUP($A39,'Annex 2 EHV charges'!$A:$O,3,0))</f>
        <v>1470000275547</v>
      </c>
      <c r="D39" s="175" t="str">
        <f>IF($A39="","",VLOOKUP($A39,'Annex 2 EHV charges'!$A:$O,7,0))</f>
        <v>Says Court Farm PV</v>
      </c>
      <c r="E39" s="177" t="str">
        <f>IFERROR(IF(VLOOKUP($A39,'Annex 2 EHV charges'!$A:$O,8,FALSE)=0,"",VLOOKUP($A39,'Annex 2 EHV charges'!$A:$O,8,FALSE)),"")</f>
        <v/>
      </c>
      <c r="F39" s="178">
        <f>IFERROR(IF(VLOOKUP($A39,'Annex 2 EHV charges'!$A:$O,9,FALSE)=0,"",VLOOKUP($A39,'Annex 2 EHV charges'!$A:$O,9,FALSE)),"")</f>
        <v>0.64</v>
      </c>
      <c r="G39" s="179">
        <f>IFERROR(IF(VLOOKUP($A39,'Annex 2 EHV charges'!$A:$O,10,FALSE)=0,"",VLOOKUP($A39,'Annex 2 EHV charges'!$A:$O,10,FALSE)),"")</f>
        <v>6.84</v>
      </c>
      <c r="H39" s="179">
        <f>IFERROR(IF(VLOOKUP($A39,'Annex 2 EHV charges'!$A:$O,11,FALSE)=0,"",VLOOKUP($A39,'Annex 2 EHV charges'!$A:$O,11,FALSE)),"")</f>
        <v>6.84</v>
      </c>
    </row>
    <row r="40" spans="1:8" ht="25.5" x14ac:dyDescent="0.2">
      <c r="A40" s="175">
        <f t="array" ref="A40">IFERROR(INDEX('Annex 2 EHV charges'!$A$11:$A$260, MATCH(0, IF(ISBLANK('Annex 2 EHV charges'!$A$11:$A$260),1, COUNTIF(A$4:$A39, 'Annex 2 EHV charges'!$A$11:$A$260)), 0)),"")</f>
        <v>772</v>
      </c>
      <c r="B40" s="175">
        <f>IF($A40="","",VLOOKUP($A40,'Annex 2 EHV charges'!$A:$O,2,0))</f>
        <v>772</v>
      </c>
      <c r="C40" s="176" t="str">
        <f>IF($A40="","",VLOOKUP($A40,'Annex 2 EHV charges'!$A:$O,3,0))</f>
        <v>1470000283681
1470000444133</v>
      </c>
      <c r="D40" s="175" t="str">
        <f>IF($A40="","",VLOOKUP($A40,'Annex 2 EHV charges'!$A:$O,7,0))</f>
        <v>Hayford Farm Solar Park</v>
      </c>
      <c r="E40" s="177">
        <f>IFERROR(IF(VLOOKUP($A40,'Annex 2 EHV charges'!$A:$O,8,FALSE)=0,"",VLOOKUP($A40,'Annex 2 EHV charges'!$A:$O,8,FALSE)),"")</f>
        <v>0.82699999999999996</v>
      </c>
      <c r="F40" s="178">
        <f>IFERROR(IF(VLOOKUP($A40,'Annex 2 EHV charges'!$A:$O,9,FALSE)=0,"",VLOOKUP($A40,'Annex 2 EHV charges'!$A:$O,9,FALSE)),"")</f>
        <v>3.31</v>
      </c>
      <c r="G40" s="179">
        <f>IFERROR(IF(VLOOKUP($A40,'Annex 2 EHV charges'!$A:$O,10,FALSE)=0,"",VLOOKUP($A40,'Annex 2 EHV charges'!$A:$O,10,FALSE)),"")</f>
        <v>1.42</v>
      </c>
      <c r="H40" s="179">
        <f>IFERROR(IF(VLOOKUP($A40,'Annex 2 EHV charges'!$A:$O,11,FALSE)=0,"",VLOOKUP($A40,'Annex 2 EHV charges'!$A:$O,11,FALSE)),"")</f>
        <v>1.42</v>
      </c>
    </row>
    <row r="41" spans="1:8" x14ac:dyDescent="0.2">
      <c r="A41" s="175">
        <f t="array" ref="A41">IFERROR(INDEX('Annex 2 EHV charges'!$A$11:$A$260, MATCH(0, IF(ISBLANK('Annex 2 EHV charges'!$A$11:$A$260),1, COUNTIF(A$4:$A40, 'Annex 2 EHV charges'!$A$11:$A$260)), 0)),"")</f>
        <v>773</v>
      </c>
      <c r="B41" s="175">
        <f>IF($A41="","",VLOOKUP($A41,'Annex 2 EHV charges'!$A:$O,2,0))</f>
        <v>773</v>
      </c>
      <c r="C41" s="176">
        <f>IF($A41="","",VLOOKUP($A41,'Annex 2 EHV charges'!$A:$O,3,0))</f>
        <v>1470000303901</v>
      </c>
      <c r="D41" s="175" t="str">
        <f>IF($A41="","",VLOOKUP($A41,'Annex 2 EHV charges'!$A:$O,7,0))</f>
        <v>Rotherdale Solar Farm</v>
      </c>
      <c r="E41" s="177" t="str">
        <f>IFERROR(IF(VLOOKUP($A41,'Annex 2 EHV charges'!$A:$O,8,FALSE)=0,"",VLOOKUP($A41,'Annex 2 EHV charges'!$A:$O,8,FALSE)),"")</f>
        <v/>
      </c>
      <c r="F41" s="178" t="str">
        <f>IFERROR(IF(VLOOKUP($A41,'Annex 2 EHV charges'!$A:$O,9,FALSE)=0,"",VLOOKUP($A41,'Annex 2 EHV charges'!$A:$O,9,FALSE)),"")</f>
        <v/>
      </c>
      <c r="G41" s="179">
        <f>IFERROR(IF(VLOOKUP($A41,'Annex 2 EHV charges'!$A:$O,10,FALSE)=0,"",VLOOKUP($A41,'Annex 2 EHV charges'!$A:$O,10,FALSE)),"")</f>
        <v>1.0900000000000001</v>
      </c>
      <c r="H41" s="179">
        <f>IFERROR(IF(VLOOKUP($A41,'Annex 2 EHV charges'!$A:$O,11,FALSE)=0,"",VLOOKUP($A41,'Annex 2 EHV charges'!$A:$O,11,FALSE)),"")</f>
        <v>1.0900000000000001</v>
      </c>
    </row>
    <row r="42" spans="1:8" x14ac:dyDescent="0.2">
      <c r="A42" s="175">
        <f t="array" ref="A42">IFERROR(INDEX('Annex 2 EHV charges'!$A$11:$A$260, MATCH(0, IF(ISBLANK('Annex 2 EHV charges'!$A$11:$A$260),1, COUNTIF(A$4:$A41, 'Annex 2 EHV charges'!$A$11:$A$260)), 0)),"")</f>
        <v>774</v>
      </c>
      <c r="B42" s="175">
        <f>IF($A42="","",VLOOKUP($A42,'Annex 2 EHV charges'!$A:$O,2,0))</f>
        <v>774</v>
      </c>
      <c r="C42" s="176">
        <f>IF($A42="","",VLOOKUP($A42,'Annex 2 EHV charges'!$A:$O,3,0))</f>
        <v>1470000406449</v>
      </c>
      <c r="D42" s="175" t="str">
        <f>IF($A42="","",VLOOKUP($A42,'Annex 2 EHV charges'!$A:$O,7,0))</f>
        <v>Lower Newton Solar Farm</v>
      </c>
      <c r="E42" s="177" t="str">
        <f>IFERROR(IF(VLOOKUP($A42,'Annex 2 EHV charges'!$A:$O,8,FALSE)=0,"",VLOOKUP($A42,'Annex 2 EHV charges'!$A:$O,8,FALSE)),"")</f>
        <v/>
      </c>
      <c r="F42" s="178">
        <f>IFERROR(IF(VLOOKUP($A42,'Annex 2 EHV charges'!$A:$O,9,FALSE)=0,"",VLOOKUP($A42,'Annex 2 EHV charges'!$A:$O,9,FALSE)),"")</f>
        <v>3.81</v>
      </c>
      <c r="G42" s="179">
        <f>IFERROR(IF(VLOOKUP($A42,'Annex 2 EHV charges'!$A:$O,10,FALSE)=0,"",VLOOKUP($A42,'Annex 2 EHV charges'!$A:$O,10,FALSE)),"")</f>
        <v>2.2000000000000002</v>
      </c>
      <c r="H42" s="179">
        <f>IFERROR(IF(VLOOKUP($A42,'Annex 2 EHV charges'!$A:$O,11,FALSE)=0,"",VLOOKUP($A42,'Annex 2 EHV charges'!$A:$O,11,FALSE)),"")</f>
        <v>2.2000000000000002</v>
      </c>
    </row>
    <row r="43" spans="1:8" x14ac:dyDescent="0.2">
      <c r="A43" s="175">
        <f t="array" ref="A43">IFERROR(INDEX('Annex 2 EHV charges'!$A$11:$A$260, MATCH(0, IF(ISBLANK('Annex 2 EHV charges'!$A$11:$A$260),1, COUNTIF(A$4:$A42, 'Annex 2 EHV charges'!$A$11:$A$260)), 0)),"")</f>
        <v>775</v>
      </c>
      <c r="B43" s="175">
        <f>IF($A43="","",VLOOKUP($A43,'Annex 2 EHV charges'!$A:$O,2,0))</f>
        <v>775</v>
      </c>
      <c r="C43" s="176">
        <f>IF($A43="","",VLOOKUP($A43,'Annex 2 EHV charges'!$A:$O,3,0))</f>
        <v>1470000416794</v>
      </c>
      <c r="D43" s="175" t="str">
        <f>IF($A43="","",VLOOKUP($A43,'Annex 2 EHV charges'!$A:$O,7,0))</f>
        <v>Wrockwardine Solar Farm</v>
      </c>
      <c r="E43" s="177">
        <f>IFERROR(IF(VLOOKUP($A43,'Annex 2 EHV charges'!$A:$O,8,FALSE)=0,"",VLOOKUP($A43,'Annex 2 EHV charges'!$A:$O,8,FALSE)),"")</f>
        <v>0.82899999999999996</v>
      </c>
      <c r="F43" s="178" t="str">
        <f>IFERROR(IF(VLOOKUP($A43,'Annex 2 EHV charges'!$A:$O,9,FALSE)=0,"",VLOOKUP($A43,'Annex 2 EHV charges'!$A:$O,9,FALSE)),"")</f>
        <v/>
      </c>
      <c r="G43" s="179">
        <f>IFERROR(IF(VLOOKUP($A43,'Annex 2 EHV charges'!$A:$O,10,FALSE)=0,"",VLOOKUP($A43,'Annex 2 EHV charges'!$A:$O,10,FALSE)),"")</f>
        <v>2.36</v>
      </c>
      <c r="H43" s="179">
        <f>IFERROR(IF(VLOOKUP($A43,'Annex 2 EHV charges'!$A:$O,11,FALSE)=0,"",VLOOKUP($A43,'Annex 2 EHV charges'!$A:$O,11,FALSE)),"")</f>
        <v>2.36</v>
      </c>
    </row>
    <row r="44" spans="1:8" x14ac:dyDescent="0.2">
      <c r="A44" s="175">
        <f t="array" ref="A44">IFERROR(INDEX('Annex 2 EHV charges'!$A$11:$A$260, MATCH(0, IF(ISBLANK('Annex 2 EHV charges'!$A$11:$A$260),1, COUNTIF(A$4:$A43, 'Annex 2 EHV charges'!$A$11:$A$260)), 0)),"")</f>
        <v>776</v>
      </c>
      <c r="B44" s="175">
        <f>IF($A44="","",VLOOKUP($A44,'Annex 2 EHV charges'!$A:$O,2,0))</f>
        <v>776</v>
      </c>
      <c r="C44" s="176">
        <f>IF($A44="","",VLOOKUP($A44,'Annex 2 EHV charges'!$A:$O,3,0))</f>
        <v>1470000425530</v>
      </c>
      <c r="D44" s="175" t="str">
        <f>IF($A44="","",VLOOKUP($A44,'Annex 2 EHV charges'!$A:$O,7,0))</f>
        <v>Condover Solar Farm</v>
      </c>
      <c r="E44" s="177">
        <f>IFERROR(IF(VLOOKUP($A44,'Annex 2 EHV charges'!$A:$O,8,FALSE)=0,"",VLOOKUP($A44,'Annex 2 EHV charges'!$A:$O,8,FALSE)),"")</f>
        <v>0.83199999999999996</v>
      </c>
      <c r="F44" s="178">
        <f>IFERROR(IF(VLOOKUP($A44,'Annex 2 EHV charges'!$A:$O,9,FALSE)=0,"",VLOOKUP($A44,'Annex 2 EHV charges'!$A:$O,9,FALSE)),"")</f>
        <v>17.739999999999998</v>
      </c>
      <c r="G44" s="179">
        <f>IFERROR(IF(VLOOKUP($A44,'Annex 2 EHV charges'!$A:$O,10,FALSE)=0,"",VLOOKUP($A44,'Annex 2 EHV charges'!$A:$O,10,FALSE)),"")</f>
        <v>2.2000000000000002</v>
      </c>
      <c r="H44" s="179">
        <f>IFERROR(IF(VLOOKUP($A44,'Annex 2 EHV charges'!$A:$O,11,FALSE)=0,"",VLOOKUP($A44,'Annex 2 EHV charges'!$A:$O,11,FALSE)),"")</f>
        <v>2.2000000000000002</v>
      </c>
    </row>
    <row r="45" spans="1:8" x14ac:dyDescent="0.2">
      <c r="A45" s="175">
        <f t="array" ref="A45">IFERROR(INDEX('Annex 2 EHV charges'!$A$11:$A$260, MATCH(0, IF(ISBLANK('Annex 2 EHV charges'!$A$11:$A$260),1, COUNTIF(A$4:$A44, 'Annex 2 EHV charges'!$A$11:$A$260)), 0)),"")</f>
        <v>777</v>
      </c>
      <c r="B45" s="175">
        <f>IF($A45="","",VLOOKUP($A45,'Annex 2 EHV charges'!$A:$O,2,0))</f>
        <v>777</v>
      </c>
      <c r="C45" s="176">
        <f>IF($A45="","",VLOOKUP($A45,'Annex 2 EHV charges'!$A:$O,3,0))</f>
        <v>1470000426125</v>
      </c>
      <c r="D45" s="175" t="str">
        <f>IF($A45="","",VLOOKUP($A45,'Annex 2 EHV charges'!$A:$O,7,0))</f>
        <v>Tower Hill Farm PV</v>
      </c>
      <c r="E45" s="177" t="str">
        <f>IFERROR(IF(VLOOKUP($A45,'Annex 2 EHV charges'!$A:$O,8,FALSE)=0,"",VLOOKUP($A45,'Annex 2 EHV charges'!$A:$O,8,FALSE)),"")</f>
        <v/>
      </c>
      <c r="F45" s="178">
        <f>IFERROR(IF(VLOOKUP($A45,'Annex 2 EHV charges'!$A:$O,9,FALSE)=0,"",VLOOKUP($A45,'Annex 2 EHV charges'!$A:$O,9,FALSE)),"")</f>
        <v>1.45</v>
      </c>
      <c r="G45" s="179">
        <f>IFERROR(IF(VLOOKUP($A45,'Annex 2 EHV charges'!$A:$O,10,FALSE)=0,"",VLOOKUP($A45,'Annex 2 EHV charges'!$A:$O,10,FALSE)),"")</f>
        <v>2.2000000000000002</v>
      </c>
      <c r="H45" s="179">
        <f>IFERROR(IF(VLOOKUP($A45,'Annex 2 EHV charges'!$A:$O,11,FALSE)=0,"",VLOOKUP($A45,'Annex 2 EHV charges'!$A:$O,11,FALSE)),"")</f>
        <v>2.2000000000000002</v>
      </c>
    </row>
    <row r="46" spans="1:8" x14ac:dyDescent="0.2">
      <c r="A46" s="175">
        <f t="array" ref="A46">IFERROR(INDEX('Annex 2 EHV charges'!$A$11:$A$260, MATCH(0, IF(ISBLANK('Annex 2 EHV charges'!$A$11:$A$260),1, COUNTIF(A$4:$A45, 'Annex 2 EHV charges'!$A$11:$A$260)), 0)),"")</f>
        <v>778</v>
      </c>
      <c r="B46" s="175">
        <f>IF($A46="","",VLOOKUP($A46,'Annex 2 EHV charges'!$A:$O,2,0))</f>
        <v>778</v>
      </c>
      <c r="C46" s="176">
        <f>IF($A46="","",VLOOKUP($A46,'Annex 2 EHV charges'!$A:$O,3,0))</f>
        <v>1470000429766</v>
      </c>
      <c r="D46" s="175" t="str">
        <f>IF($A46="","",VLOOKUP($A46,'Annex 2 EHV charges'!$A:$O,7,0))</f>
        <v>Hill House Farm Solar</v>
      </c>
      <c r="E46" s="177" t="str">
        <f>IFERROR(IF(VLOOKUP($A46,'Annex 2 EHV charges'!$A:$O,8,FALSE)=0,"",VLOOKUP($A46,'Annex 2 EHV charges'!$A:$O,8,FALSE)),"")</f>
        <v/>
      </c>
      <c r="F46" s="178">
        <f>IFERROR(IF(VLOOKUP($A46,'Annex 2 EHV charges'!$A:$O,9,FALSE)=0,"",VLOOKUP($A46,'Annex 2 EHV charges'!$A:$O,9,FALSE)),"")</f>
        <v>2.41</v>
      </c>
      <c r="G46" s="179">
        <f>IFERROR(IF(VLOOKUP($A46,'Annex 2 EHV charges'!$A:$O,10,FALSE)=0,"",VLOOKUP($A46,'Annex 2 EHV charges'!$A:$O,10,FALSE)),"")</f>
        <v>2.4</v>
      </c>
      <c r="H46" s="179">
        <f>IFERROR(IF(VLOOKUP($A46,'Annex 2 EHV charges'!$A:$O,11,FALSE)=0,"",VLOOKUP($A46,'Annex 2 EHV charges'!$A:$O,11,FALSE)),"")</f>
        <v>2.4</v>
      </c>
    </row>
    <row r="47" spans="1:8" x14ac:dyDescent="0.2">
      <c r="A47" s="175">
        <f t="array" ref="A47">IFERROR(INDEX('Annex 2 EHV charges'!$A$11:$A$260, MATCH(0, IF(ISBLANK('Annex 2 EHV charges'!$A$11:$A$260),1, COUNTIF(A$4:$A46, 'Annex 2 EHV charges'!$A$11:$A$260)), 0)),"")</f>
        <v>779</v>
      </c>
      <c r="B47" s="175">
        <f>IF($A47="","",VLOOKUP($A47,'Annex 2 EHV charges'!$A:$O,2,0))</f>
        <v>779</v>
      </c>
      <c r="C47" s="176">
        <f>IF($A47="","",VLOOKUP($A47,'Annex 2 EHV charges'!$A:$O,3,0))</f>
        <v>1470000430089</v>
      </c>
      <c r="D47" s="175" t="str">
        <f>IF($A47="","",VLOOKUP($A47,'Annex 2 EHV charges'!$A:$O,7,0))</f>
        <v>Pitchford Farm Solar</v>
      </c>
      <c r="E47" s="177">
        <f>IFERROR(IF(VLOOKUP($A47,'Annex 2 EHV charges'!$A:$O,8,FALSE)=0,"",VLOOKUP($A47,'Annex 2 EHV charges'!$A:$O,8,FALSE)),"")</f>
        <v>0.83199999999999996</v>
      </c>
      <c r="F47" s="178">
        <f>IFERROR(IF(VLOOKUP($A47,'Annex 2 EHV charges'!$A:$O,9,FALSE)=0,"",VLOOKUP($A47,'Annex 2 EHV charges'!$A:$O,9,FALSE)),"")</f>
        <v>13.46</v>
      </c>
      <c r="G47" s="179">
        <f>IFERROR(IF(VLOOKUP($A47,'Annex 2 EHV charges'!$A:$O,10,FALSE)=0,"",VLOOKUP($A47,'Annex 2 EHV charges'!$A:$O,10,FALSE)),"")</f>
        <v>2.2000000000000002</v>
      </c>
      <c r="H47" s="179">
        <f>IFERROR(IF(VLOOKUP($A47,'Annex 2 EHV charges'!$A:$O,11,FALSE)=0,"",VLOOKUP($A47,'Annex 2 EHV charges'!$A:$O,11,FALSE)),"")</f>
        <v>2.2000000000000002</v>
      </c>
    </row>
    <row r="48" spans="1:8" x14ac:dyDescent="0.2">
      <c r="A48" s="175">
        <f t="array" ref="A48">IFERROR(INDEX('Annex 2 EHV charges'!$A$11:$A$260, MATCH(0, IF(ISBLANK('Annex 2 EHV charges'!$A$11:$A$260),1, COUNTIF(A$4:$A47, 'Annex 2 EHV charges'!$A$11:$A$260)), 0)),"")</f>
        <v>780</v>
      </c>
      <c r="B48" s="175">
        <f>IF($A48="","",VLOOKUP($A48,'Annex 2 EHV charges'!$A:$O,2,0))</f>
        <v>780</v>
      </c>
      <c r="C48" s="176">
        <f>IF($A48="","",VLOOKUP($A48,'Annex 2 EHV charges'!$A:$O,3,0))</f>
        <v>1470000437749</v>
      </c>
      <c r="D48" s="175" t="str">
        <f>IF($A48="","",VLOOKUP($A48,'Annex 2 EHV charges'!$A:$O,7,0))</f>
        <v>Sundorne Solar Park</v>
      </c>
      <c r="E48" s="177">
        <f>IFERROR(IF(VLOOKUP($A48,'Annex 2 EHV charges'!$A:$O,8,FALSE)=0,"",VLOOKUP($A48,'Annex 2 EHV charges'!$A:$O,8,FALSE)),"")</f>
        <v>0.82499999999999996</v>
      </c>
      <c r="F48" s="178">
        <f>IFERROR(IF(VLOOKUP($A48,'Annex 2 EHV charges'!$A:$O,9,FALSE)=0,"",VLOOKUP($A48,'Annex 2 EHV charges'!$A:$O,9,FALSE)),"")</f>
        <v>7.41</v>
      </c>
      <c r="G48" s="179">
        <f>IFERROR(IF(VLOOKUP($A48,'Annex 2 EHV charges'!$A:$O,10,FALSE)=0,"",VLOOKUP($A48,'Annex 2 EHV charges'!$A:$O,10,FALSE)),"")</f>
        <v>2.36</v>
      </c>
      <c r="H48" s="179">
        <f>IFERROR(IF(VLOOKUP($A48,'Annex 2 EHV charges'!$A:$O,11,FALSE)=0,"",VLOOKUP($A48,'Annex 2 EHV charges'!$A:$O,11,FALSE)),"")</f>
        <v>2.36</v>
      </c>
    </row>
    <row r="49" spans="1:8" x14ac:dyDescent="0.2">
      <c r="A49" s="175">
        <f t="array" ref="A49">IFERROR(INDEX('Annex 2 EHV charges'!$A$11:$A$260, MATCH(0, IF(ISBLANK('Annex 2 EHV charges'!$A$11:$A$260),1, COUNTIF(A$4:$A48, 'Annex 2 EHV charges'!$A$11:$A$260)), 0)),"")</f>
        <v>781</v>
      </c>
      <c r="B49" s="175">
        <f>IF($A49="","",VLOOKUP($A49,'Annex 2 EHV charges'!$A:$O,2,0))</f>
        <v>781</v>
      </c>
      <c r="C49" s="176">
        <f>IF($A49="","",VLOOKUP($A49,'Annex 2 EHV charges'!$A:$O,3,0))</f>
        <v>1470000473756</v>
      </c>
      <c r="D49" s="175" t="str">
        <f>IF($A49="","",VLOOKUP($A49,'Annex 2 EHV charges'!$A:$O,7,0))</f>
        <v>Hartlebury EFW</v>
      </c>
      <c r="E49" s="177">
        <f>IFERROR(IF(VLOOKUP($A49,'Annex 2 EHV charges'!$A:$O,8,FALSE)=0,"",VLOOKUP($A49,'Annex 2 EHV charges'!$A:$O,8,FALSE)),"")</f>
        <v>2.2480000000000002</v>
      </c>
      <c r="F49" s="178">
        <f>IFERROR(IF(VLOOKUP($A49,'Annex 2 EHV charges'!$A:$O,9,FALSE)=0,"",VLOOKUP($A49,'Annex 2 EHV charges'!$A:$O,9,FALSE)),"")</f>
        <v>648.30999999999995</v>
      </c>
      <c r="G49" s="179">
        <f>IFERROR(IF(VLOOKUP($A49,'Annex 2 EHV charges'!$A:$O,10,FALSE)=0,"",VLOOKUP($A49,'Annex 2 EHV charges'!$A:$O,10,FALSE)),"")</f>
        <v>1.71</v>
      </c>
      <c r="H49" s="179">
        <f>IFERROR(IF(VLOOKUP($A49,'Annex 2 EHV charges'!$A:$O,11,FALSE)=0,"",VLOOKUP($A49,'Annex 2 EHV charges'!$A:$O,11,FALSE)),"")</f>
        <v>1.71</v>
      </c>
    </row>
    <row r="50" spans="1:8" x14ac:dyDescent="0.2">
      <c r="A50" s="175">
        <f t="array" ref="A50">IFERROR(INDEX('Annex 2 EHV charges'!$A$11:$A$260, MATCH(0, IF(ISBLANK('Annex 2 EHV charges'!$A$11:$A$260),1, COUNTIF(A$4:$A49, 'Annex 2 EHV charges'!$A$11:$A$260)), 0)),"")</f>
        <v>782</v>
      </c>
      <c r="B50" s="175">
        <f>IF($A50="","",VLOOKUP($A50,'Annex 2 EHV charges'!$A:$O,2,0))</f>
        <v>782</v>
      </c>
      <c r="C50" s="176">
        <f>IF($A50="","",VLOOKUP($A50,'Annex 2 EHV charges'!$A:$O,3,0))</f>
        <v>1470000478727</v>
      </c>
      <c r="D50" s="175" t="str">
        <f>IF($A50="","",VLOOKUP($A50,'Annex 2 EHV charges'!$A:$O,7,0))</f>
        <v>Upper Huntingford PV</v>
      </c>
      <c r="E50" s="177" t="str">
        <f>IFERROR(IF(VLOOKUP($A50,'Annex 2 EHV charges'!$A:$O,8,FALSE)=0,"",VLOOKUP($A50,'Annex 2 EHV charges'!$A:$O,8,FALSE)),"")</f>
        <v/>
      </c>
      <c r="F50" s="178">
        <f>IFERROR(IF(VLOOKUP($A50,'Annex 2 EHV charges'!$A:$O,9,FALSE)=0,"",VLOOKUP($A50,'Annex 2 EHV charges'!$A:$O,9,FALSE)),"")</f>
        <v>0.52</v>
      </c>
      <c r="G50" s="179">
        <f>IFERROR(IF(VLOOKUP($A50,'Annex 2 EHV charges'!$A:$O,10,FALSE)=0,"",VLOOKUP($A50,'Annex 2 EHV charges'!$A:$O,10,FALSE)),"")</f>
        <v>2.4</v>
      </c>
      <c r="H50" s="179">
        <f>IFERROR(IF(VLOOKUP($A50,'Annex 2 EHV charges'!$A:$O,11,FALSE)=0,"",VLOOKUP($A50,'Annex 2 EHV charges'!$A:$O,11,FALSE)),"")</f>
        <v>2.4</v>
      </c>
    </row>
    <row r="51" spans="1:8" x14ac:dyDescent="0.2">
      <c r="A51" s="175">
        <f t="array" ref="A51">IFERROR(INDEX('Annex 2 EHV charges'!$A$11:$A$260, MATCH(0, IF(ISBLANK('Annex 2 EHV charges'!$A$11:$A$260),1, COUNTIF(A$4:$A50, 'Annex 2 EHV charges'!$A$11:$A$260)), 0)),"")</f>
        <v>783</v>
      </c>
      <c r="B51" s="175">
        <f>IF($A51="","",VLOOKUP($A51,'Annex 2 EHV charges'!$A:$O,2,0))</f>
        <v>783</v>
      </c>
      <c r="C51" s="176">
        <f>IF($A51="","",VLOOKUP($A51,'Annex 2 EHV charges'!$A:$O,3,0))</f>
        <v>1470000479190</v>
      </c>
      <c r="D51" s="175" t="str">
        <f>IF($A51="","",VLOOKUP($A51,'Annex 2 EHV charges'!$A:$O,7,0))</f>
        <v>Ring O Bells Solar</v>
      </c>
      <c r="E51" s="177" t="str">
        <f>IFERROR(IF(VLOOKUP($A51,'Annex 2 EHV charges'!$A:$O,8,FALSE)=0,"",VLOOKUP($A51,'Annex 2 EHV charges'!$A:$O,8,FALSE)),"")</f>
        <v/>
      </c>
      <c r="F51" s="178">
        <f>IFERROR(IF(VLOOKUP($A51,'Annex 2 EHV charges'!$A:$O,9,FALSE)=0,"",VLOOKUP($A51,'Annex 2 EHV charges'!$A:$O,9,FALSE)),"")</f>
        <v>4.59</v>
      </c>
      <c r="G51" s="179">
        <f>IFERROR(IF(VLOOKUP($A51,'Annex 2 EHV charges'!$A:$O,10,FALSE)=0,"",VLOOKUP($A51,'Annex 2 EHV charges'!$A:$O,10,FALSE)),"")</f>
        <v>2.2000000000000002</v>
      </c>
      <c r="H51" s="179">
        <f>IFERROR(IF(VLOOKUP($A51,'Annex 2 EHV charges'!$A:$O,11,FALSE)=0,"",VLOOKUP($A51,'Annex 2 EHV charges'!$A:$O,11,FALSE)),"")</f>
        <v>2.2000000000000002</v>
      </c>
    </row>
    <row r="52" spans="1:8" x14ac:dyDescent="0.2">
      <c r="A52" s="175">
        <f t="array" ref="A52">IFERROR(INDEX('Annex 2 EHV charges'!$A$11:$A$260, MATCH(0, IF(ISBLANK('Annex 2 EHV charges'!$A$11:$A$260),1, COUNTIF(A$4:$A51, 'Annex 2 EHV charges'!$A$11:$A$260)), 0)),"")</f>
        <v>784</v>
      </c>
      <c r="B52" s="175">
        <f>IF($A52="","",VLOOKUP($A52,'Annex 2 EHV charges'!$A:$O,2,0))</f>
        <v>784</v>
      </c>
      <c r="C52" s="176">
        <f>IF($A52="","",VLOOKUP($A52,'Annex 2 EHV charges'!$A:$O,3,0))</f>
        <v>1470000501641</v>
      </c>
      <c r="D52" s="175" t="str">
        <f>IF($A52="","",VLOOKUP($A52,'Annex 2 EHV charges'!$A:$O,7,0))</f>
        <v>Hall Farm PV Awre</v>
      </c>
      <c r="E52" s="177" t="str">
        <f>IFERROR(IF(VLOOKUP($A52,'Annex 2 EHV charges'!$A:$O,8,FALSE)=0,"",VLOOKUP($A52,'Annex 2 EHV charges'!$A:$O,8,FALSE)),"")</f>
        <v/>
      </c>
      <c r="F52" s="178">
        <f>IFERROR(IF(VLOOKUP($A52,'Annex 2 EHV charges'!$A:$O,9,FALSE)=0,"",VLOOKUP($A52,'Annex 2 EHV charges'!$A:$O,9,FALSE)),"")</f>
        <v>1.86</v>
      </c>
      <c r="G52" s="179">
        <f>IFERROR(IF(VLOOKUP($A52,'Annex 2 EHV charges'!$A:$O,10,FALSE)=0,"",VLOOKUP($A52,'Annex 2 EHV charges'!$A:$O,10,FALSE)),"")</f>
        <v>2.2000000000000002</v>
      </c>
      <c r="H52" s="179">
        <f>IFERROR(IF(VLOOKUP($A52,'Annex 2 EHV charges'!$A:$O,11,FALSE)=0,"",VLOOKUP($A52,'Annex 2 EHV charges'!$A:$O,11,FALSE)),"")</f>
        <v>2.2000000000000002</v>
      </c>
    </row>
    <row r="53" spans="1:8" x14ac:dyDescent="0.2">
      <c r="A53" s="175">
        <f t="array" ref="A53">IFERROR(INDEX('Annex 2 EHV charges'!$A$11:$A$260, MATCH(0, IF(ISBLANK('Annex 2 EHV charges'!$A$11:$A$260),1, COUNTIF(A$4:$A52, 'Annex 2 EHV charges'!$A$11:$A$260)), 0)),"")</f>
        <v>785</v>
      </c>
      <c r="B53" s="175">
        <f>IF($A53="","",VLOOKUP($A53,'Annex 2 EHV charges'!$A:$O,2,0))</f>
        <v>785</v>
      </c>
      <c r="C53" s="176">
        <f>IF($A53="","",VLOOKUP($A53,'Annex 2 EHV charges'!$A:$O,3,0))</f>
        <v>1470000174928</v>
      </c>
      <c r="D53" s="175" t="str">
        <f>IF($A53="","",VLOOKUP($A53,'Annex 2 EHV charges'!$A:$O,7,0))</f>
        <v>5 Mile Drive Solar Park</v>
      </c>
      <c r="E53" s="177" t="str">
        <f>IFERROR(IF(VLOOKUP($A53,'Annex 2 EHV charges'!$A:$O,8,FALSE)=0,"",VLOOKUP($A53,'Annex 2 EHV charges'!$A:$O,8,FALSE)),"")</f>
        <v/>
      </c>
      <c r="F53" s="178" t="str">
        <f>IFERROR(IF(VLOOKUP($A53,'Annex 2 EHV charges'!$A:$O,9,FALSE)=0,"",VLOOKUP($A53,'Annex 2 EHV charges'!$A:$O,9,FALSE)),"")</f>
        <v/>
      </c>
      <c r="G53" s="179">
        <f>IFERROR(IF(VLOOKUP($A53,'Annex 2 EHV charges'!$A:$O,10,FALSE)=0,"",VLOOKUP($A53,'Annex 2 EHV charges'!$A:$O,10,FALSE)),"")</f>
        <v>1.1000000000000001</v>
      </c>
      <c r="H53" s="179">
        <f>IFERROR(IF(VLOOKUP($A53,'Annex 2 EHV charges'!$A:$O,11,FALSE)=0,"",VLOOKUP($A53,'Annex 2 EHV charges'!$A:$O,11,FALSE)),"")</f>
        <v>1.1000000000000001</v>
      </c>
    </row>
    <row r="54" spans="1:8" x14ac:dyDescent="0.2">
      <c r="A54" s="175">
        <f t="array" ref="A54">IFERROR(INDEX('Annex 2 EHV charges'!$A$11:$A$260, MATCH(0, IF(ISBLANK('Annex 2 EHV charges'!$A$11:$A$260),1, COUNTIF(A$4:$A53, 'Annex 2 EHV charges'!$A$11:$A$260)), 0)),"")</f>
        <v>794</v>
      </c>
      <c r="B54" s="175">
        <f>IF($A54="","",VLOOKUP($A54,'Annex 2 EHV charges'!$A:$O,2,0))</f>
        <v>794</v>
      </c>
      <c r="C54" s="176">
        <f>IF($A54="","",VLOOKUP($A54,'Annex 2 EHV charges'!$A:$O,3,0))</f>
        <v>1470000535881</v>
      </c>
      <c r="D54" s="175" t="str">
        <f>IF($A54="","",VLOOKUP($A54,'Annex 2 EHV charges'!$A:$O,7,0))</f>
        <v>Wickhamford PV</v>
      </c>
      <c r="E54" s="177" t="str">
        <f>IFERROR(IF(VLOOKUP($A54,'Annex 2 EHV charges'!$A:$O,8,FALSE)=0,"",VLOOKUP($A54,'Annex 2 EHV charges'!$A:$O,8,FALSE)),"")</f>
        <v/>
      </c>
      <c r="F54" s="178">
        <f>IFERROR(IF(VLOOKUP($A54,'Annex 2 EHV charges'!$A:$O,9,FALSE)=0,"",VLOOKUP($A54,'Annex 2 EHV charges'!$A:$O,9,FALSE)),"")</f>
        <v>1.56</v>
      </c>
      <c r="G54" s="179">
        <f>IFERROR(IF(VLOOKUP($A54,'Annex 2 EHV charges'!$A:$O,10,FALSE)=0,"",VLOOKUP($A54,'Annex 2 EHV charges'!$A:$O,10,FALSE)),"")</f>
        <v>2.2000000000000002</v>
      </c>
      <c r="H54" s="179">
        <f>IFERROR(IF(VLOOKUP($A54,'Annex 2 EHV charges'!$A:$O,11,FALSE)=0,"",VLOOKUP($A54,'Annex 2 EHV charges'!$A:$O,11,FALSE)),"")</f>
        <v>2.2000000000000002</v>
      </c>
    </row>
    <row r="55" spans="1:8" x14ac:dyDescent="0.2">
      <c r="A55" s="175">
        <f t="array" ref="A55">IFERROR(INDEX('Annex 2 EHV charges'!$A$11:$A$260, MATCH(0, IF(ISBLANK('Annex 2 EHV charges'!$A$11:$A$260),1, COUNTIF(A$4:$A54, 'Annex 2 EHV charges'!$A$11:$A$260)), 0)),"")</f>
        <v>795</v>
      </c>
      <c r="B55" s="175">
        <f>IF($A55="","",VLOOKUP($A55,'Annex 2 EHV charges'!$A:$O,2,0))</f>
        <v>795</v>
      </c>
      <c r="C55" s="176">
        <f>IF($A55="","",VLOOKUP($A55,'Annex 2 EHV charges'!$A:$O,3,0))</f>
        <v>1470000540543</v>
      </c>
      <c r="D55" s="175" t="str">
        <f>IF($A55="","",VLOOKUP($A55,'Annex 2 EHV charges'!$A:$O,7,0))</f>
        <v>Yorkley Wood Farm PV</v>
      </c>
      <c r="E55" s="177" t="str">
        <f>IFERROR(IF(VLOOKUP($A55,'Annex 2 EHV charges'!$A:$O,8,FALSE)=0,"",VLOOKUP($A55,'Annex 2 EHV charges'!$A:$O,8,FALSE)),"")</f>
        <v/>
      </c>
      <c r="F55" s="178">
        <f>IFERROR(IF(VLOOKUP($A55,'Annex 2 EHV charges'!$A:$O,9,FALSE)=0,"",VLOOKUP($A55,'Annex 2 EHV charges'!$A:$O,9,FALSE)),"")</f>
        <v>2.99</v>
      </c>
      <c r="G55" s="179">
        <f>IFERROR(IF(VLOOKUP($A55,'Annex 2 EHV charges'!$A:$O,10,FALSE)=0,"",VLOOKUP($A55,'Annex 2 EHV charges'!$A:$O,10,FALSE)),"")</f>
        <v>2.2000000000000002</v>
      </c>
      <c r="H55" s="179">
        <f>IFERROR(IF(VLOOKUP($A55,'Annex 2 EHV charges'!$A:$O,11,FALSE)=0,"",VLOOKUP($A55,'Annex 2 EHV charges'!$A:$O,11,FALSE)),"")</f>
        <v>2.2000000000000002</v>
      </c>
    </row>
    <row r="56" spans="1:8" x14ac:dyDescent="0.2">
      <c r="A56" s="175">
        <f t="array" ref="A56">IFERROR(INDEX('Annex 2 EHV charges'!$A$11:$A$260, MATCH(0, IF(ISBLANK('Annex 2 EHV charges'!$A$11:$A$260),1, COUNTIF(A$4:$A55, 'Annex 2 EHV charges'!$A$11:$A$260)), 0)),"")</f>
        <v>796</v>
      </c>
      <c r="B56" s="175">
        <f>IF($A56="","",VLOOKUP($A56,'Annex 2 EHV charges'!$A:$O,2,0))</f>
        <v>796</v>
      </c>
      <c r="C56" s="176">
        <f>IF($A56="","",VLOOKUP($A56,'Annex 2 EHV charges'!$A:$O,3,0))</f>
        <v>1470000542319</v>
      </c>
      <c r="D56" s="175" t="str">
        <f>IF($A56="","",VLOOKUP($A56,'Annex 2 EHV charges'!$A:$O,7,0))</f>
        <v>Awbridge Farm Diesel Gen</v>
      </c>
      <c r="E56" s="177" t="str">
        <f>IFERROR(IF(VLOOKUP($A56,'Annex 2 EHV charges'!$A:$O,8,FALSE)=0,"",VLOOKUP($A56,'Annex 2 EHV charges'!$A:$O,8,FALSE)),"")</f>
        <v/>
      </c>
      <c r="F56" s="178">
        <f>IFERROR(IF(VLOOKUP($A56,'Annex 2 EHV charges'!$A:$O,9,FALSE)=0,"",VLOOKUP($A56,'Annex 2 EHV charges'!$A:$O,9,FALSE)),"")</f>
        <v>46.46</v>
      </c>
      <c r="G56" s="179">
        <f>IFERROR(IF(VLOOKUP($A56,'Annex 2 EHV charges'!$A:$O,10,FALSE)=0,"",VLOOKUP($A56,'Annex 2 EHV charges'!$A:$O,10,FALSE)),"")</f>
        <v>2.15</v>
      </c>
      <c r="H56" s="179">
        <f>IFERROR(IF(VLOOKUP($A56,'Annex 2 EHV charges'!$A:$O,11,FALSE)=0,"",VLOOKUP($A56,'Annex 2 EHV charges'!$A:$O,11,FALSE)),"")</f>
        <v>2.15</v>
      </c>
    </row>
    <row r="57" spans="1:8" x14ac:dyDescent="0.2">
      <c r="A57" s="175">
        <f t="array" ref="A57">IFERROR(INDEX('Annex 2 EHV charges'!$A$11:$A$260, MATCH(0, IF(ISBLANK('Annex 2 EHV charges'!$A$11:$A$260),1, COUNTIF(A$4:$A56, 'Annex 2 EHV charges'!$A$11:$A$260)), 0)),"")</f>
        <v>797</v>
      </c>
      <c r="B57" s="175">
        <f>IF($A57="","",VLOOKUP($A57,'Annex 2 EHV charges'!$A:$O,2,0))</f>
        <v>797</v>
      </c>
      <c r="C57" s="176">
        <f>IF($A57="","",VLOOKUP($A57,'Annex 2 EHV charges'!$A:$O,3,0))</f>
        <v>1470000542833</v>
      </c>
      <c r="D57" s="175" t="str">
        <f>IF($A57="","",VLOOKUP($A57,'Annex 2 EHV charges'!$A:$O,7,0))</f>
        <v>Bristol Rd Glos STOR</v>
      </c>
      <c r="E57" s="177" t="str">
        <f>IFERROR(IF(VLOOKUP($A57,'Annex 2 EHV charges'!$A:$O,8,FALSE)=0,"",VLOOKUP($A57,'Annex 2 EHV charges'!$A:$O,8,FALSE)),"")</f>
        <v/>
      </c>
      <c r="F57" s="178">
        <f>IFERROR(IF(VLOOKUP($A57,'Annex 2 EHV charges'!$A:$O,9,FALSE)=0,"",VLOOKUP($A57,'Annex 2 EHV charges'!$A:$O,9,FALSE)),"")</f>
        <v>12.21</v>
      </c>
      <c r="G57" s="179">
        <f>IFERROR(IF(VLOOKUP($A57,'Annex 2 EHV charges'!$A:$O,10,FALSE)=0,"",VLOOKUP($A57,'Annex 2 EHV charges'!$A:$O,10,FALSE)),"")</f>
        <v>1.1200000000000001</v>
      </c>
      <c r="H57" s="179">
        <f>IFERROR(IF(VLOOKUP($A57,'Annex 2 EHV charges'!$A:$O,11,FALSE)=0,"",VLOOKUP($A57,'Annex 2 EHV charges'!$A:$O,11,FALSE)),"")</f>
        <v>1.1200000000000001</v>
      </c>
    </row>
    <row r="58" spans="1:8" x14ac:dyDescent="0.2">
      <c r="A58" s="175">
        <f t="array" ref="A58">IFERROR(INDEX('Annex 2 EHV charges'!$A$11:$A$260, MATCH(0, IF(ISBLANK('Annex 2 EHV charges'!$A$11:$A$260),1, COUNTIF(A$4:$A57, 'Annex 2 EHV charges'!$A$11:$A$260)), 0)),"")</f>
        <v>798</v>
      </c>
      <c r="B58" s="175">
        <f>IF($A58="","",VLOOKUP($A58,'Annex 2 EHV charges'!$A:$O,2,0))</f>
        <v>798</v>
      </c>
      <c r="C58" s="176">
        <f>IF($A58="","",VLOOKUP($A58,'Annex 2 EHV charges'!$A:$O,3,0))</f>
        <v>1470000542790</v>
      </c>
      <c r="D58" s="175" t="str">
        <f>IF($A58="","",VLOOKUP($A58,'Annex 2 EHV charges'!$A:$O,7,0))</f>
        <v>Actrees Farm PV</v>
      </c>
      <c r="E58" s="177" t="str">
        <f>IFERROR(IF(VLOOKUP($A58,'Annex 2 EHV charges'!$A:$O,8,FALSE)=0,"",VLOOKUP($A58,'Annex 2 EHV charges'!$A:$O,8,FALSE)),"")</f>
        <v/>
      </c>
      <c r="F58" s="178">
        <f>IFERROR(IF(VLOOKUP($A58,'Annex 2 EHV charges'!$A:$O,9,FALSE)=0,"",VLOOKUP($A58,'Annex 2 EHV charges'!$A:$O,9,FALSE)),"")</f>
        <v>11.01</v>
      </c>
      <c r="G58" s="179">
        <f>IFERROR(IF(VLOOKUP($A58,'Annex 2 EHV charges'!$A:$O,10,FALSE)=0,"",VLOOKUP($A58,'Annex 2 EHV charges'!$A:$O,10,FALSE)),"")</f>
        <v>2.4</v>
      </c>
      <c r="H58" s="179">
        <f>IFERROR(IF(VLOOKUP($A58,'Annex 2 EHV charges'!$A:$O,11,FALSE)=0,"",VLOOKUP($A58,'Annex 2 EHV charges'!$A:$O,11,FALSE)),"")</f>
        <v>2.4</v>
      </c>
    </row>
    <row r="59" spans="1:8" x14ac:dyDescent="0.2">
      <c r="A59" s="175">
        <f t="array" ref="A59">IFERROR(INDEX('Annex 2 EHV charges'!$A$11:$A$260, MATCH(0, IF(ISBLANK('Annex 2 EHV charges'!$A$11:$A$260),1, COUNTIF(A$4:$A58, 'Annex 2 EHV charges'!$A$11:$A$260)), 0)),"")</f>
        <v>799</v>
      </c>
      <c r="B59" s="175">
        <f>IF($A59="","",VLOOKUP($A59,'Annex 2 EHV charges'!$A:$O,2,0))</f>
        <v>799</v>
      </c>
      <c r="C59" s="176">
        <f>IF($A59="","",VLOOKUP($A59,'Annex 2 EHV charges'!$A:$O,3,0))</f>
        <v>1470000548418</v>
      </c>
      <c r="D59" s="175" t="str">
        <f>IF($A59="","",VLOOKUP($A59,'Annex 2 EHV charges'!$A:$O,7,0))</f>
        <v>Sheriffhales Farm PV</v>
      </c>
      <c r="E59" s="177">
        <f>IFERROR(IF(VLOOKUP($A59,'Annex 2 EHV charges'!$A:$O,8,FALSE)=0,"",VLOOKUP($A59,'Annex 2 EHV charges'!$A:$O,8,FALSE)),"")</f>
        <v>0.83199999999999996</v>
      </c>
      <c r="F59" s="178">
        <f>IFERROR(IF(VLOOKUP($A59,'Annex 2 EHV charges'!$A:$O,9,FALSE)=0,"",VLOOKUP($A59,'Annex 2 EHV charges'!$A:$O,9,FALSE)),"")</f>
        <v>24.63</v>
      </c>
      <c r="G59" s="179">
        <f>IFERROR(IF(VLOOKUP($A59,'Annex 2 EHV charges'!$A:$O,10,FALSE)=0,"",VLOOKUP($A59,'Annex 2 EHV charges'!$A:$O,10,FALSE)),"")</f>
        <v>2.36</v>
      </c>
      <c r="H59" s="179">
        <f>IFERROR(IF(VLOOKUP($A59,'Annex 2 EHV charges'!$A:$O,11,FALSE)=0,"",VLOOKUP($A59,'Annex 2 EHV charges'!$A:$O,11,FALSE)),"")</f>
        <v>2.36</v>
      </c>
    </row>
    <row r="60" spans="1:8" x14ac:dyDescent="0.2">
      <c r="A60" s="175">
        <f t="array" ref="A60">IFERROR(INDEX('Annex 2 EHV charges'!$A$11:$A$260, MATCH(0, IF(ISBLANK('Annex 2 EHV charges'!$A$11:$A$260),1, COUNTIF(A$4:$A59, 'Annex 2 EHV charges'!$A$11:$A$260)), 0)),"")</f>
        <v>7177</v>
      </c>
      <c r="B60" s="175">
        <f>IF($A60="","",VLOOKUP($A60,'Annex 2 EHV charges'!$A:$O,2,0))</f>
        <v>7177</v>
      </c>
      <c r="C60" s="176">
        <f>IF($A60="","",VLOOKUP($A60,'Annex 2 EHV charges'!$A:$O,3,0))</f>
        <v>7177</v>
      </c>
      <c r="D60" s="175" t="str">
        <f>IF($A60="","",VLOOKUP($A60,'Annex 2 EHV charges'!$A:$O,7,0))</f>
        <v>Heartlands Power Ltd / Fort Dunlop</v>
      </c>
      <c r="E60" s="177" t="str">
        <f>IFERROR(IF(VLOOKUP($A60,'Annex 2 EHV charges'!$A:$O,8,FALSE)=0,"",VLOOKUP($A60,'Annex 2 EHV charges'!$A:$O,8,FALSE)),"")</f>
        <v/>
      </c>
      <c r="F60" s="178">
        <f>IFERROR(IF(VLOOKUP($A60,'Annex 2 EHV charges'!$A:$O,9,FALSE)=0,"",VLOOKUP($A60,'Annex 2 EHV charges'!$A:$O,9,FALSE)),"")</f>
        <v>4.5199999999999996</v>
      </c>
      <c r="G60" s="179">
        <f>IFERROR(IF(VLOOKUP($A60,'Annex 2 EHV charges'!$A:$O,10,FALSE)=0,"",VLOOKUP($A60,'Annex 2 EHV charges'!$A:$O,10,FALSE)),"")</f>
        <v>1.43</v>
      </c>
      <c r="H60" s="179">
        <f>IFERROR(IF(VLOOKUP($A60,'Annex 2 EHV charges'!$A:$O,11,FALSE)=0,"",VLOOKUP($A60,'Annex 2 EHV charges'!$A:$O,11,FALSE)),"")</f>
        <v>1.43</v>
      </c>
    </row>
    <row r="61" spans="1:8" x14ac:dyDescent="0.2">
      <c r="A61" s="175">
        <f t="array" ref="A61">IFERROR(INDEX('Annex 2 EHV charges'!$A$11:$A$260, MATCH(0, IF(ISBLANK('Annex 2 EHV charges'!$A$11:$A$260),1, COUNTIF(A$4:$A60, 'Annex 2 EHV charges'!$A$11:$A$260)), 0)),"")</f>
        <v>2226</v>
      </c>
      <c r="B61" s="175">
        <f>IF($A61="","",VLOOKUP($A61,'Annex 2 EHV charges'!$A:$O,2,0))</f>
        <v>2226</v>
      </c>
      <c r="C61" s="176">
        <f>IF($A61="","",VLOOKUP($A61,'Annex 2 EHV charges'!$A:$O,3,0))</f>
        <v>2226</v>
      </c>
      <c r="D61" s="175" t="str">
        <f>IF($A61="","",VLOOKUP($A61,'Annex 2 EHV charges'!$A:$O,7,0))</f>
        <v>Cellarhead Barlaston (Meaford) Interconnector</v>
      </c>
      <c r="E61" s="177" t="str">
        <f>IFERROR(IF(VLOOKUP($A61,'Annex 2 EHV charges'!$A:$O,8,FALSE)=0,"",VLOOKUP($A61,'Annex 2 EHV charges'!$A:$O,8,FALSE)),"")</f>
        <v/>
      </c>
      <c r="F61" s="178" t="str">
        <f>IFERROR(IF(VLOOKUP($A61,'Annex 2 EHV charges'!$A:$O,9,FALSE)=0,"",VLOOKUP($A61,'Annex 2 EHV charges'!$A:$O,9,FALSE)),"")</f>
        <v/>
      </c>
      <c r="G61" s="179">
        <f>IFERROR(IF(VLOOKUP($A61,'Annex 2 EHV charges'!$A:$O,10,FALSE)=0,"",VLOOKUP($A61,'Annex 2 EHV charges'!$A:$O,10,FALSE)),"")</f>
        <v>2.5</v>
      </c>
      <c r="H61" s="179">
        <f>IFERROR(IF(VLOOKUP($A61,'Annex 2 EHV charges'!$A:$O,11,FALSE)=0,"",VLOOKUP($A61,'Annex 2 EHV charges'!$A:$O,11,FALSE)),"")</f>
        <v>2.5</v>
      </c>
    </row>
    <row r="62" spans="1:8" x14ac:dyDescent="0.2">
      <c r="A62" s="175" t="str">
        <f t="array" ref="A62">IFERROR(INDEX('Annex 2 EHV charges'!$A$11:$A$260, MATCH(0, IF(ISBLANK('Annex 2 EHV charges'!$A$11:$A$260),1, COUNTIF(A$4:$A61, 'Annex 2 EHV charges'!$A$11:$A$260)), 0)),"")</f>
        <v>0234</v>
      </c>
      <c r="B62" s="175" t="str">
        <f>IF($A62="","",VLOOKUP($A62,'Annex 2 EHV charges'!$A:$O,2,0))</f>
        <v>0234</v>
      </c>
      <c r="C62" s="176" t="str">
        <f>IF($A62="","",VLOOKUP($A62,'Annex 2 EHV charges'!$A:$O,3,0))</f>
        <v>0234</v>
      </c>
      <c r="D62" s="175" t="str">
        <f>IF($A62="","",VLOOKUP($A62,'Annex 2 EHV charges'!$A:$O,7,0))</f>
        <v>Cellarhead Whitfield Interconnector</v>
      </c>
      <c r="E62" s="177" t="str">
        <f>IFERROR(IF(VLOOKUP($A62,'Annex 2 EHV charges'!$A:$O,8,FALSE)=0,"",VLOOKUP($A62,'Annex 2 EHV charges'!$A:$O,8,FALSE)),"")</f>
        <v/>
      </c>
      <c r="F62" s="178" t="str">
        <f>IFERROR(IF(VLOOKUP($A62,'Annex 2 EHV charges'!$A:$O,9,FALSE)=0,"",VLOOKUP($A62,'Annex 2 EHV charges'!$A:$O,9,FALSE)),"")</f>
        <v/>
      </c>
      <c r="G62" s="179">
        <f>IFERROR(IF(VLOOKUP($A62,'Annex 2 EHV charges'!$A:$O,10,FALSE)=0,"",VLOOKUP($A62,'Annex 2 EHV charges'!$A:$O,10,FALSE)),"")</f>
        <v>2.5</v>
      </c>
      <c r="H62" s="179">
        <f>IFERROR(IF(VLOOKUP($A62,'Annex 2 EHV charges'!$A:$O,11,FALSE)=0,"",VLOOKUP($A62,'Annex 2 EHV charges'!$A:$O,11,FALSE)),"")</f>
        <v>2.5</v>
      </c>
    </row>
    <row r="63" spans="1:8" x14ac:dyDescent="0.2">
      <c r="A63" s="175" t="str">
        <f t="array" ref="A63">IFERROR(INDEX('Annex 2 EHV charges'!$A$11:$A$260, MATCH(0, IF(ISBLANK('Annex 2 EHV charges'!$A$11:$A$260),1, COUNTIF(A$4:$A62, 'Annex 2 EHV charges'!$A$11:$A$260)), 0)),"")</f>
        <v>New Import 1</v>
      </c>
      <c r="B63" s="175" t="str">
        <f>IF($A63="","",VLOOKUP($A63,'Annex 2 EHV charges'!$A:$O,2,0))</f>
        <v>New Import 1</v>
      </c>
      <c r="C63" s="176" t="str">
        <f>IF($A63="","",VLOOKUP($A63,'Annex 2 EHV charges'!$A:$O,3,0))</f>
        <v>New Import 1</v>
      </c>
      <c r="D63" s="175" t="str">
        <f>IF($A63="","",VLOOKUP($A63,'Annex 2 EHV charges'!$A:$O,7,0))</f>
        <v>Defford Solar Farm</v>
      </c>
      <c r="E63" s="177" t="str">
        <f>IFERROR(IF(VLOOKUP($A63,'Annex 2 EHV charges'!$A:$O,8,FALSE)=0,"",VLOOKUP($A63,'Annex 2 EHV charges'!$A:$O,8,FALSE)),"")</f>
        <v/>
      </c>
      <c r="F63" s="178">
        <f>IFERROR(IF(VLOOKUP($A63,'Annex 2 EHV charges'!$A:$O,9,FALSE)=0,"",VLOOKUP($A63,'Annex 2 EHV charges'!$A:$O,9,FALSE)),"")</f>
        <v>25.14</v>
      </c>
      <c r="G63" s="179">
        <f>IFERROR(IF(VLOOKUP($A63,'Annex 2 EHV charges'!$A:$O,10,FALSE)=0,"",VLOOKUP($A63,'Annex 2 EHV charges'!$A:$O,10,FALSE)),"")</f>
        <v>1.64</v>
      </c>
      <c r="H63" s="179">
        <f>IFERROR(IF(VLOOKUP($A63,'Annex 2 EHV charges'!$A:$O,11,FALSE)=0,"",VLOOKUP($A63,'Annex 2 EHV charges'!$A:$O,11,FALSE)),"")</f>
        <v>1.64</v>
      </c>
    </row>
    <row r="64" spans="1:8" x14ac:dyDescent="0.2">
      <c r="A64" s="175" t="str">
        <f t="array" ref="A64">IFERROR(INDEX('Annex 2 EHV charges'!$A$11:$A$260, MATCH(0, IF(ISBLANK('Annex 2 EHV charges'!$A$11:$A$260),1, COUNTIF(A$4:$A63, 'Annex 2 EHV charges'!$A$11:$A$260)), 0)),"")</f>
        <v>New Import 2</v>
      </c>
      <c r="B64" s="175" t="str">
        <f>IF($A64="","",VLOOKUP($A64,'Annex 2 EHV charges'!$A:$O,2,0))</f>
        <v>New Import 2</v>
      </c>
      <c r="C64" s="176" t="str">
        <f>IF($A64="","",VLOOKUP($A64,'Annex 2 EHV charges'!$A:$O,3,0))</f>
        <v>New Import 2</v>
      </c>
      <c r="D64" s="175" t="str">
        <f>IF($A64="","",VLOOKUP($A64,'Annex 2 EHV charges'!$A:$O,7,0))</f>
        <v>Fryers Road Waste Generation option 2</v>
      </c>
      <c r="E64" s="177" t="str">
        <f>IFERROR(IF(VLOOKUP($A64,'Annex 2 EHV charges'!$A:$O,8,FALSE)=0,"",VLOOKUP($A64,'Annex 2 EHV charges'!$A:$O,8,FALSE)),"")</f>
        <v/>
      </c>
      <c r="F64" s="178">
        <f>IFERROR(IF(VLOOKUP($A64,'Annex 2 EHV charges'!$A:$O,9,FALSE)=0,"",VLOOKUP($A64,'Annex 2 EHV charges'!$A:$O,9,FALSE)),"")</f>
        <v>524.71</v>
      </c>
      <c r="G64" s="179">
        <f>IFERROR(IF(VLOOKUP($A64,'Annex 2 EHV charges'!$A:$O,10,FALSE)=0,"",VLOOKUP($A64,'Annex 2 EHV charges'!$A:$O,10,FALSE)),"")</f>
        <v>1.61</v>
      </c>
      <c r="H64" s="179">
        <f>IFERROR(IF(VLOOKUP($A64,'Annex 2 EHV charges'!$A:$O,11,FALSE)=0,"",VLOOKUP($A64,'Annex 2 EHV charges'!$A:$O,11,FALSE)),"")</f>
        <v>1.61</v>
      </c>
    </row>
    <row r="65" spans="1:8" x14ac:dyDescent="0.2">
      <c r="A65" s="175" t="str">
        <f t="array" ref="A65">IFERROR(INDEX('Annex 2 EHV charges'!$A$11:$A$260, MATCH(0, IF(ISBLANK('Annex 2 EHV charges'!$A$11:$A$260),1, COUNTIF(A$4:$A64, 'Annex 2 EHV charges'!$A$11:$A$260)), 0)),"")</f>
        <v>New Import 3</v>
      </c>
      <c r="B65" s="175" t="str">
        <f>IF($A65="","",VLOOKUP($A65,'Annex 2 EHV charges'!$A:$O,2,0))</f>
        <v>New Import 3</v>
      </c>
      <c r="C65" s="176" t="str">
        <f>IF($A65="","",VLOOKUP($A65,'Annex 2 EHV charges'!$A:$O,3,0))</f>
        <v>New Import 3</v>
      </c>
      <c r="D65" s="175" t="str">
        <f>IF($A65="","",VLOOKUP($A65,'Annex 2 EHV charges'!$A:$O,7,0))</f>
        <v>Giffords Way</v>
      </c>
      <c r="E65" s="177" t="str">
        <f>IFERROR(IF(VLOOKUP($A65,'Annex 2 EHV charges'!$A:$O,8,FALSE)=0,"",VLOOKUP($A65,'Annex 2 EHV charges'!$A:$O,8,FALSE)),"")</f>
        <v/>
      </c>
      <c r="F65" s="178">
        <f>IFERROR(IF(VLOOKUP($A65,'Annex 2 EHV charges'!$A:$O,9,FALSE)=0,"",VLOOKUP($A65,'Annex 2 EHV charges'!$A:$O,9,FALSE)),"")</f>
        <v>477.48</v>
      </c>
      <c r="G65" s="179">
        <f>IFERROR(IF(VLOOKUP($A65,'Annex 2 EHV charges'!$A:$O,10,FALSE)=0,"",VLOOKUP($A65,'Annex 2 EHV charges'!$A:$O,10,FALSE)),"")</f>
        <v>1.61</v>
      </c>
      <c r="H65" s="179">
        <f>IFERROR(IF(VLOOKUP($A65,'Annex 2 EHV charges'!$A:$O,11,FALSE)=0,"",VLOOKUP($A65,'Annex 2 EHV charges'!$A:$O,11,FALSE)),"")</f>
        <v>1.61</v>
      </c>
    </row>
    <row r="66" spans="1:8" x14ac:dyDescent="0.2">
      <c r="A66" s="175" t="str">
        <f t="array" ref="A66">IFERROR(INDEX('Annex 2 EHV charges'!$A$11:$A$260, MATCH(0, IF(ISBLANK('Annex 2 EHV charges'!$A$11:$A$260),1, COUNTIF(A$4:$A65, 'Annex 2 EHV charges'!$A$11:$A$260)), 0)),"")</f>
        <v>New Import 4</v>
      </c>
      <c r="B66" s="175" t="str">
        <f>IF($A66="","",VLOOKUP($A66,'Annex 2 EHV charges'!$A:$O,2,0))</f>
        <v>New Import 4</v>
      </c>
      <c r="C66" s="176" t="str">
        <f>IF($A66="","",VLOOKUP($A66,'Annex 2 EHV charges'!$A:$O,3,0))</f>
        <v>New Import 4</v>
      </c>
      <c r="D66" s="175" t="str">
        <f>IF($A66="","",VLOOKUP($A66,'Annex 2 EHV charges'!$A:$O,7,0))</f>
        <v>Green Fm Latteridge PV</v>
      </c>
      <c r="E66" s="177" t="str">
        <f>IFERROR(IF(VLOOKUP($A66,'Annex 2 EHV charges'!$A:$O,8,FALSE)=0,"",VLOOKUP($A66,'Annex 2 EHV charges'!$A:$O,8,FALSE)),"")</f>
        <v/>
      </c>
      <c r="F66" s="178">
        <f>IFERROR(IF(VLOOKUP($A66,'Annex 2 EHV charges'!$A:$O,9,FALSE)=0,"",VLOOKUP($A66,'Annex 2 EHV charges'!$A:$O,9,FALSE)),"")</f>
        <v>0.9</v>
      </c>
      <c r="G66" s="179">
        <f>IFERROR(IF(VLOOKUP($A66,'Annex 2 EHV charges'!$A:$O,10,FALSE)=0,"",VLOOKUP($A66,'Annex 2 EHV charges'!$A:$O,10,FALSE)),"")</f>
        <v>2.2000000000000002</v>
      </c>
      <c r="H66" s="179">
        <f>IFERROR(IF(VLOOKUP($A66,'Annex 2 EHV charges'!$A:$O,11,FALSE)=0,"",VLOOKUP($A66,'Annex 2 EHV charges'!$A:$O,11,FALSE)),"")</f>
        <v>2.2000000000000002</v>
      </c>
    </row>
    <row r="67" spans="1:8" x14ac:dyDescent="0.2">
      <c r="A67" s="175" t="str">
        <f t="array" ref="A67">IFERROR(INDEX('Annex 2 EHV charges'!$A$11:$A$260, MATCH(0, IF(ISBLANK('Annex 2 EHV charges'!$A$11:$A$260),1, COUNTIF(A$4:$A66, 'Annex 2 EHV charges'!$A$11:$A$260)), 0)),"")</f>
        <v>New Import 5</v>
      </c>
      <c r="B67" s="175" t="str">
        <f>IF($A67="","",VLOOKUP($A67,'Annex 2 EHV charges'!$A:$O,2,0))</f>
        <v>New Import 5</v>
      </c>
      <c r="C67" s="176" t="str">
        <f>IF($A67="","",VLOOKUP($A67,'Annex 2 EHV charges'!$A:$O,3,0))</f>
        <v>New Import 5</v>
      </c>
      <c r="D67" s="175" t="str">
        <f>IF($A67="","",VLOOKUP($A67,'Annex 2 EHV charges'!$A:$O,7,0))</f>
        <v>Gretton Solar Farm</v>
      </c>
      <c r="E67" s="177" t="str">
        <f>IFERROR(IF(VLOOKUP($A67,'Annex 2 EHV charges'!$A:$O,8,FALSE)=0,"",VLOOKUP($A67,'Annex 2 EHV charges'!$A:$O,8,FALSE)),"")</f>
        <v/>
      </c>
      <c r="F67" s="178">
        <f>IFERROR(IF(VLOOKUP($A67,'Annex 2 EHV charges'!$A:$O,9,FALSE)=0,"",VLOOKUP($A67,'Annex 2 EHV charges'!$A:$O,9,FALSE)),"")</f>
        <v>2.79</v>
      </c>
      <c r="G67" s="179">
        <f>IFERROR(IF(VLOOKUP($A67,'Annex 2 EHV charges'!$A:$O,10,FALSE)=0,"",VLOOKUP($A67,'Annex 2 EHV charges'!$A:$O,10,FALSE)),"")</f>
        <v>2.2000000000000002</v>
      </c>
      <c r="H67" s="179">
        <f>IFERROR(IF(VLOOKUP($A67,'Annex 2 EHV charges'!$A:$O,11,FALSE)=0,"",VLOOKUP($A67,'Annex 2 EHV charges'!$A:$O,11,FALSE)),"")</f>
        <v>2.2000000000000002</v>
      </c>
    </row>
    <row r="68" spans="1:8" x14ac:dyDescent="0.2">
      <c r="A68" s="175" t="str">
        <f t="array" ref="A68">IFERROR(INDEX('Annex 2 EHV charges'!$A$11:$A$260, MATCH(0, IF(ISBLANK('Annex 2 EHV charges'!$A$11:$A$260),1, COUNTIF(A$4:$A67, 'Annex 2 EHV charges'!$A$11:$A$260)), 0)),"")</f>
        <v>New Import 6</v>
      </c>
      <c r="B68" s="175" t="str">
        <f>IF($A68="","",VLOOKUP($A68,'Annex 2 EHV charges'!$A:$O,2,0))</f>
        <v>New Import 6</v>
      </c>
      <c r="C68" s="176" t="str">
        <f>IF($A68="","",VLOOKUP($A68,'Annex 2 EHV charges'!$A:$O,3,0))</f>
        <v>New Import 6</v>
      </c>
      <c r="D68" s="175" t="str">
        <f>IF($A68="","",VLOOKUP($A68,'Annex 2 EHV charges'!$A:$O,7,0))</f>
        <v>Hayes Farm Solar Farm</v>
      </c>
      <c r="E68" s="177" t="str">
        <f>IFERROR(IF(VLOOKUP($A68,'Annex 2 EHV charges'!$A:$O,8,FALSE)=0,"",VLOOKUP($A68,'Annex 2 EHV charges'!$A:$O,8,FALSE)),"")</f>
        <v/>
      </c>
      <c r="F68" s="178">
        <f>IFERROR(IF(VLOOKUP($A68,'Annex 2 EHV charges'!$A:$O,9,FALSE)=0,"",VLOOKUP($A68,'Annex 2 EHV charges'!$A:$O,9,FALSE)),"")</f>
        <v>10.57</v>
      </c>
      <c r="G68" s="179">
        <f>IFERROR(IF(VLOOKUP($A68,'Annex 2 EHV charges'!$A:$O,10,FALSE)=0,"",VLOOKUP($A68,'Annex 2 EHV charges'!$A:$O,10,FALSE)),"")</f>
        <v>1.64</v>
      </c>
      <c r="H68" s="179">
        <f>IFERROR(IF(VLOOKUP($A68,'Annex 2 EHV charges'!$A:$O,11,FALSE)=0,"",VLOOKUP($A68,'Annex 2 EHV charges'!$A:$O,11,FALSE)),"")</f>
        <v>1.64</v>
      </c>
    </row>
    <row r="69" spans="1:8" x14ac:dyDescent="0.2">
      <c r="A69" s="175" t="str">
        <f t="array" ref="A69">IFERROR(INDEX('Annex 2 EHV charges'!$A$11:$A$260, MATCH(0, IF(ISBLANK('Annex 2 EHV charges'!$A$11:$A$260),1, COUNTIF(A$4:$A68, 'Annex 2 EHV charges'!$A$11:$A$260)), 0)),"")</f>
        <v>New Import 7</v>
      </c>
      <c r="B69" s="175" t="str">
        <f>IF($A69="","",VLOOKUP($A69,'Annex 2 EHV charges'!$A:$O,2,0))</f>
        <v>New Import 7</v>
      </c>
      <c r="C69" s="176" t="str">
        <f>IF($A69="","",VLOOKUP($A69,'Annex 2 EHV charges'!$A:$O,3,0))</f>
        <v>New Import 7</v>
      </c>
      <c r="D69" s="175" t="str">
        <f>IF($A69="","",VLOOKUP($A69,'Annex 2 EHV charges'!$A:$O,7,0))</f>
        <v>High Trees Farm Solar Farm</v>
      </c>
      <c r="E69" s="177">
        <f>IFERROR(IF(VLOOKUP($A69,'Annex 2 EHV charges'!$A:$O,8,FALSE)=0,"",VLOOKUP($A69,'Annex 2 EHV charges'!$A:$O,8,FALSE)),"")</f>
        <v>0.83199999999999996</v>
      </c>
      <c r="F69" s="178">
        <f>IFERROR(IF(VLOOKUP($A69,'Annex 2 EHV charges'!$A:$O,9,FALSE)=0,"",VLOOKUP($A69,'Annex 2 EHV charges'!$A:$O,9,FALSE)),"")</f>
        <v>2.1800000000000002</v>
      </c>
      <c r="G69" s="179">
        <f>IFERROR(IF(VLOOKUP($A69,'Annex 2 EHV charges'!$A:$O,10,FALSE)=0,"",VLOOKUP($A69,'Annex 2 EHV charges'!$A:$O,10,FALSE)),"")</f>
        <v>2.36</v>
      </c>
      <c r="H69" s="179">
        <f>IFERROR(IF(VLOOKUP($A69,'Annex 2 EHV charges'!$A:$O,11,FALSE)=0,"",VLOOKUP($A69,'Annex 2 EHV charges'!$A:$O,11,FALSE)),"")</f>
        <v>2.36</v>
      </c>
    </row>
    <row r="70" spans="1:8" x14ac:dyDescent="0.2">
      <c r="A70" s="175" t="str">
        <f t="array" ref="A70">IFERROR(INDEX('Annex 2 EHV charges'!$A$11:$A$260, MATCH(0, IF(ISBLANK('Annex 2 EHV charges'!$A$11:$A$260),1, COUNTIF(A$4:$A69, 'Annex 2 EHV charges'!$A$11:$A$260)), 0)),"")</f>
        <v>New Import 8</v>
      </c>
      <c r="B70" s="175" t="str">
        <f>IF($A70="","",VLOOKUP($A70,'Annex 2 EHV charges'!$A:$O,2,0))</f>
        <v>New Import 8</v>
      </c>
      <c r="C70" s="176" t="str">
        <f>IF($A70="","",VLOOKUP($A70,'Annex 2 EHV charges'!$A:$O,3,0))</f>
        <v>New Import 8</v>
      </c>
      <c r="D70" s="175" t="str">
        <f>IF($A70="","",VLOOKUP($A70,'Annex 2 EHV charges'!$A:$O,7,0))</f>
        <v>Little Frome Solar Farm</v>
      </c>
      <c r="E70" s="177">
        <f>IFERROR(IF(VLOOKUP($A70,'Annex 2 EHV charges'!$A:$O,8,FALSE)=0,"",VLOOKUP($A70,'Annex 2 EHV charges'!$A:$O,8,FALSE)),"")</f>
        <v>2.2839999999999998</v>
      </c>
      <c r="F70" s="178">
        <f>IFERROR(IF(VLOOKUP($A70,'Annex 2 EHV charges'!$A:$O,9,FALSE)=0,"",VLOOKUP($A70,'Annex 2 EHV charges'!$A:$O,9,FALSE)),"")</f>
        <v>0.62</v>
      </c>
      <c r="G70" s="179">
        <f>IFERROR(IF(VLOOKUP($A70,'Annex 2 EHV charges'!$A:$O,10,FALSE)=0,"",VLOOKUP($A70,'Annex 2 EHV charges'!$A:$O,10,FALSE)),"")</f>
        <v>2.2000000000000002</v>
      </c>
      <c r="H70" s="179">
        <f>IFERROR(IF(VLOOKUP($A70,'Annex 2 EHV charges'!$A:$O,11,FALSE)=0,"",VLOOKUP($A70,'Annex 2 EHV charges'!$A:$O,11,FALSE)),"")</f>
        <v>2.2000000000000002</v>
      </c>
    </row>
    <row r="71" spans="1:8" x14ac:dyDescent="0.2">
      <c r="A71" s="175" t="str">
        <f t="array" ref="A71">IFERROR(INDEX('Annex 2 EHV charges'!$A$11:$A$260, MATCH(0, IF(ISBLANK('Annex 2 EHV charges'!$A$11:$A$260),1, COUNTIF(A$4:$A70, 'Annex 2 EHV charges'!$A$11:$A$260)), 0)),"")</f>
        <v>New Import 9</v>
      </c>
      <c r="B71" s="175" t="str">
        <f>IF($A71="","",VLOOKUP($A71,'Annex 2 EHV charges'!$A:$O,2,0))</f>
        <v>New Import 9</v>
      </c>
      <c r="C71" s="176" t="str">
        <f>IF($A71="","",VLOOKUP($A71,'Annex 2 EHV charges'!$A:$O,3,0))</f>
        <v>New Import 9</v>
      </c>
      <c r="D71" s="175" t="str">
        <f>IF($A71="","",VLOOKUP($A71,'Annex 2 EHV charges'!$A:$O,7,0))</f>
        <v>Lower Fields Solar Farm</v>
      </c>
      <c r="E71" s="177" t="str">
        <f>IFERROR(IF(VLOOKUP($A71,'Annex 2 EHV charges'!$A:$O,8,FALSE)=0,"",VLOOKUP($A71,'Annex 2 EHV charges'!$A:$O,8,FALSE)),"")</f>
        <v/>
      </c>
      <c r="F71" s="178">
        <f>IFERROR(IF(VLOOKUP($A71,'Annex 2 EHV charges'!$A:$O,9,FALSE)=0,"",VLOOKUP($A71,'Annex 2 EHV charges'!$A:$O,9,FALSE)),"")</f>
        <v>0.92</v>
      </c>
      <c r="G71" s="179">
        <f>IFERROR(IF(VLOOKUP($A71,'Annex 2 EHV charges'!$A:$O,10,FALSE)=0,"",VLOOKUP($A71,'Annex 2 EHV charges'!$A:$O,10,FALSE)),"")</f>
        <v>1.64</v>
      </c>
      <c r="H71" s="179">
        <f>IFERROR(IF(VLOOKUP($A71,'Annex 2 EHV charges'!$A:$O,11,FALSE)=0,"",VLOOKUP($A71,'Annex 2 EHV charges'!$A:$O,11,FALSE)),"")</f>
        <v>1.64</v>
      </c>
    </row>
    <row r="72" spans="1:8" x14ac:dyDescent="0.2">
      <c r="A72" s="175" t="str">
        <f t="array" ref="A72">IFERROR(INDEX('Annex 2 EHV charges'!$A$11:$A$260, MATCH(0, IF(ISBLANK('Annex 2 EHV charges'!$A$11:$A$260),1, COUNTIF(A$4:$A71, 'Annex 2 EHV charges'!$A$11:$A$260)), 0)),"")</f>
        <v>New Import 10</v>
      </c>
      <c r="B72" s="175" t="str">
        <f>IF($A72="","",VLOOKUP($A72,'Annex 2 EHV charges'!$A:$O,2,0))</f>
        <v>New Import 10</v>
      </c>
      <c r="C72" s="176" t="str">
        <f>IF($A72="","",VLOOKUP($A72,'Annex 2 EHV charges'!$A:$O,3,0))</f>
        <v>New Import 10</v>
      </c>
      <c r="D72" s="175" t="str">
        <f>IF($A72="","",VLOOKUP($A72,'Annex 2 EHV charges'!$A:$O,7,0))</f>
        <v>Nibley Mill Solar Farm</v>
      </c>
      <c r="E72" s="177" t="str">
        <f>IFERROR(IF(VLOOKUP($A72,'Annex 2 EHV charges'!$A:$O,8,FALSE)=0,"",VLOOKUP($A72,'Annex 2 EHV charges'!$A:$O,8,FALSE)),"")</f>
        <v/>
      </c>
      <c r="F72" s="178">
        <f>IFERROR(IF(VLOOKUP($A72,'Annex 2 EHV charges'!$A:$O,9,FALSE)=0,"",VLOOKUP($A72,'Annex 2 EHV charges'!$A:$O,9,FALSE)),"")</f>
        <v>1.25</v>
      </c>
      <c r="G72" s="179">
        <f>IFERROR(IF(VLOOKUP($A72,'Annex 2 EHV charges'!$A:$O,10,FALSE)=0,"",VLOOKUP($A72,'Annex 2 EHV charges'!$A:$O,10,FALSE)),"")</f>
        <v>2.2000000000000002</v>
      </c>
      <c r="H72" s="179">
        <f>IFERROR(IF(VLOOKUP($A72,'Annex 2 EHV charges'!$A:$O,11,FALSE)=0,"",VLOOKUP($A72,'Annex 2 EHV charges'!$A:$O,11,FALSE)),"")</f>
        <v>2.2000000000000002</v>
      </c>
    </row>
    <row r="73" spans="1:8" x14ac:dyDescent="0.2">
      <c r="A73" s="175" t="str">
        <f t="array" ref="A73">IFERROR(INDEX('Annex 2 EHV charges'!$A$11:$A$260, MATCH(0, IF(ISBLANK('Annex 2 EHV charges'!$A$11:$A$260),1, COUNTIF(A$4:$A72, 'Annex 2 EHV charges'!$A$11:$A$260)), 0)),"")</f>
        <v>New Import 11</v>
      </c>
      <c r="B73" s="175" t="str">
        <f>IF($A73="","",VLOOKUP($A73,'Annex 2 EHV charges'!$A:$O,2,0))</f>
        <v>New Import 11</v>
      </c>
      <c r="C73" s="176" t="str">
        <f>IF($A73="","",VLOOKUP($A73,'Annex 2 EHV charges'!$A:$O,3,0))</f>
        <v>New Import 11</v>
      </c>
      <c r="D73" s="175" t="str">
        <f>IF($A73="","",VLOOKUP($A73,'Annex 2 EHV charges'!$A:$O,7,0))</f>
        <v>Old Hill Solar Park</v>
      </c>
      <c r="E73" s="177" t="str">
        <f>IFERROR(IF(VLOOKUP($A73,'Annex 2 EHV charges'!$A:$O,8,FALSE)=0,"",VLOOKUP($A73,'Annex 2 EHV charges'!$A:$O,8,FALSE)),"")</f>
        <v/>
      </c>
      <c r="F73" s="178">
        <f>IFERROR(IF(VLOOKUP($A73,'Annex 2 EHV charges'!$A:$O,9,FALSE)=0,"",VLOOKUP($A73,'Annex 2 EHV charges'!$A:$O,9,FALSE)),"")</f>
        <v>4.29</v>
      </c>
      <c r="G73" s="179">
        <f>IFERROR(IF(VLOOKUP($A73,'Annex 2 EHV charges'!$A:$O,10,FALSE)=0,"",VLOOKUP($A73,'Annex 2 EHV charges'!$A:$O,10,FALSE)),"")</f>
        <v>2.2000000000000002</v>
      </c>
      <c r="H73" s="179">
        <f>IFERROR(IF(VLOOKUP($A73,'Annex 2 EHV charges'!$A:$O,11,FALSE)=0,"",VLOOKUP($A73,'Annex 2 EHV charges'!$A:$O,11,FALSE)),"")</f>
        <v>2.2000000000000002</v>
      </c>
    </row>
    <row r="74" spans="1:8" x14ac:dyDescent="0.2">
      <c r="A74" s="175" t="str">
        <f t="array" ref="A74">IFERROR(INDEX('Annex 2 EHV charges'!$A$11:$A$260, MATCH(0, IF(ISBLANK('Annex 2 EHV charges'!$A$11:$A$260),1, COUNTIF(A$4:$A73, 'Annex 2 EHV charges'!$A$11:$A$260)), 0)),"")</f>
        <v>New Import 12</v>
      </c>
      <c r="B74" s="175" t="str">
        <f>IF($A74="","",VLOOKUP($A74,'Annex 2 EHV charges'!$A:$O,2,0))</f>
        <v>New Import 12</v>
      </c>
      <c r="C74" s="176" t="str">
        <f>IF($A74="","",VLOOKUP($A74,'Annex 2 EHV charges'!$A:$O,3,0))</f>
        <v>New Import 12</v>
      </c>
      <c r="D74" s="175" t="str">
        <f>IF($A74="","",VLOOKUP($A74,'Annex 2 EHV charges'!$A:$O,7,0))</f>
        <v>Pontrilas Sawmill</v>
      </c>
      <c r="E74" s="177" t="str">
        <f>IFERROR(IF(VLOOKUP($A74,'Annex 2 EHV charges'!$A:$O,8,FALSE)=0,"",VLOOKUP($A74,'Annex 2 EHV charges'!$A:$O,8,FALSE)),"")</f>
        <v/>
      </c>
      <c r="F74" s="178">
        <f>IFERROR(IF(VLOOKUP($A74,'Annex 2 EHV charges'!$A:$O,9,FALSE)=0,"",VLOOKUP($A74,'Annex 2 EHV charges'!$A:$O,9,FALSE)),"")</f>
        <v>46.88</v>
      </c>
      <c r="G74" s="179">
        <f>IFERROR(IF(VLOOKUP($A74,'Annex 2 EHV charges'!$A:$O,10,FALSE)=0,"",VLOOKUP($A74,'Annex 2 EHV charges'!$A:$O,10,FALSE)),"")</f>
        <v>3.03</v>
      </c>
      <c r="H74" s="179">
        <f>IFERROR(IF(VLOOKUP($A74,'Annex 2 EHV charges'!$A:$O,11,FALSE)=0,"",VLOOKUP($A74,'Annex 2 EHV charges'!$A:$O,11,FALSE)),"")</f>
        <v>3.03</v>
      </c>
    </row>
    <row r="75" spans="1:8" x14ac:dyDescent="0.2">
      <c r="A75" s="175" t="str">
        <f t="array" ref="A75">IFERROR(INDEX('Annex 2 EHV charges'!$A$11:$A$260, MATCH(0, IF(ISBLANK('Annex 2 EHV charges'!$A$11:$A$260),1, COUNTIF(A$4:$A74, 'Annex 2 EHV charges'!$A$11:$A$260)), 0)),"")</f>
        <v>New Import 13</v>
      </c>
      <c r="B75" s="175" t="str">
        <f>IF($A75="","",VLOOKUP($A75,'Annex 2 EHV charges'!$A:$O,2,0))</f>
        <v>New Import 13</v>
      </c>
      <c r="C75" s="176" t="str">
        <f>IF($A75="","",VLOOKUP($A75,'Annex 2 EHV charges'!$A:$O,3,0))</f>
        <v>New Import 13</v>
      </c>
      <c r="D75" s="175" t="str">
        <f>IF($A75="","",VLOOKUP($A75,'Annex 2 EHV charges'!$A:$O,7,0))</f>
        <v>Radbrooke Pastures PV</v>
      </c>
      <c r="E75" s="177" t="str">
        <f>IFERROR(IF(VLOOKUP($A75,'Annex 2 EHV charges'!$A:$O,8,FALSE)=0,"",VLOOKUP($A75,'Annex 2 EHV charges'!$A:$O,8,FALSE)),"")</f>
        <v/>
      </c>
      <c r="F75" s="178" t="str">
        <f>IFERROR(IF(VLOOKUP($A75,'Annex 2 EHV charges'!$A:$O,9,FALSE)=0,"",VLOOKUP($A75,'Annex 2 EHV charges'!$A:$O,9,FALSE)),"")</f>
        <v/>
      </c>
      <c r="G75" s="179">
        <f>IFERROR(IF(VLOOKUP($A75,'Annex 2 EHV charges'!$A:$O,10,FALSE)=0,"",VLOOKUP($A75,'Annex 2 EHV charges'!$A:$O,10,FALSE)),"")</f>
        <v>1.64</v>
      </c>
      <c r="H75" s="179">
        <f>IFERROR(IF(VLOOKUP($A75,'Annex 2 EHV charges'!$A:$O,11,FALSE)=0,"",VLOOKUP($A75,'Annex 2 EHV charges'!$A:$O,11,FALSE)),"")</f>
        <v>1.64</v>
      </c>
    </row>
    <row r="76" spans="1:8" x14ac:dyDescent="0.2">
      <c r="A76" s="175" t="str">
        <f t="array" ref="A76">IFERROR(INDEX('Annex 2 EHV charges'!$A$11:$A$260, MATCH(0, IF(ISBLANK('Annex 2 EHV charges'!$A$11:$A$260),1, COUNTIF(A$4:$A75, 'Annex 2 EHV charges'!$A$11:$A$260)), 0)),"")</f>
        <v>New Import 14</v>
      </c>
      <c r="B76" s="175" t="str">
        <f>IF($A76="","",VLOOKUP($A76,'Annex 2 EHV charges'!$A:$O,2,0))</f>
        <v>New Import 14</v>
      </c>
      <c r="C76" s="176" t="str">
        <f>IF($A76="","",VLOOKUP($A76,'Annex 2 EHV charges'!$A:$O,3,0))</f>
        <v>New Import 14</v>
      </c>
      <c r="D76" s="175" t="str">
        <f>IF($A76="","",VLOOKUP($A76,'Annex 2 EHV charges'!$A:$O,7,0))</f>
        <v>Roden Solar Farm</v>
      </c>
      <c r="E76" s="177">
        <f>IFERROR(IF(VLOOKUP($A76,'Annex 2 EHV charges'!$A:$O,8,FALSE)=0,"",VLOOKUP($A76,'Annex 2 EHV charges'!$A:$O,8,FALSE)),"")</f>
        <v>0.83299999999999996</v>
      </c>
      <c r="F76" s="178" t="str">
        <f>IFERROR(IF(VLOOKUP($A76,'Annex 2 EHV charges'!$A:$O,9,FALSE)=0,"",VLOOKUP($A76,'Annex 2 EHV charges'!$A:$O,9,FALSE)),"")</f>
        <v/>
      </c>
      <c r="G76" s="179">
        <f>IFERROR(IF(VLOOKUP($A76,'Annex 2 EHV charges'!$A:$O,10,FALSE)=0,"",VLOOKUP($A76,'Annex 2 EHV charges'!$A:$O,10,FALSE)),"")</f>
        <v>2.2999999999999998</v>
      </c>
      <c r="H76" s="179">
        <f>IFERROR(IF(VLOOKUP($A76,'Annex 2 EHV charges'!$A:$O,11,FALSE)=0,"",VLOOKUP($A76,'Annex 2 EHV charges'!$A:$O,11,FALSE)),"")</f>
        <v>2.2999999999999998</v>
      </c>
    </row>
    <row r="77" spans="1:8" x14ac:dyDescent="0.2">
      <c r="A77" s="175" t="str">
        <f t="array" ref="A77">IFERROR(INDEX('Annex 2 EHV charges'!$A$11:$A$260, MATCH(0, IF(ISBLANK('Annex 2 EHV charges'!$A$11:$A$260),1, COUNTIF(A$4:$A76, 'Annex 2 EHV charges'!$A$11:$A$260)), 0)),"")</f>
        <v>New Import 15</v>
      </c>
      <c r="B77" s="175" t="str">
        <f>IF($A77="","",VLOOKUP($A77,'Annex 2 EHV charges'!$A:$O,2,0))</f>
        <v>New Import 15</v>
      </c>
      <c r="C77" s="176" t="str">
        <f>IF($A77="","",VLOOKUP($A77,'Annex 2 EHV charges'!$A:$O,3,0))</f>
        <v>New Import 15</v>
      </c>
      <c r="D77" s="175" t="str">
        <f>IF($A77="","",VLOOKUP($A77,'Annex 2 EHV charges'!$A:$O,7,0))</f>
        <v>Sunny Acres Solar Farm</v>
      </c>
      <c r="E77" s="177" t="str">
        <f>IFERROR(IF(VLOOKUP($A77,'Annex 2 EHV charges'!$A:$O,8,FALSE)=0,"",VLOOKUP($A77,'Annex 2 EHV charges'!$A:$O,8,FALSE)),"")</f>
        <v/>
      </c>
      <c r="F77" s="178" t="str">
        <f>IFERROR(IF(VLOOKUP($A77,'Annex 2 EHV charges'!$A:$O,9,FALSE)=0,"",VLOOKUP($A77,'Annex 2 EHV charges'!$A:$O,9,FALSE)),"")</f>
        <v/>
      </c>
      <c r="G77" s="179">
        <f>IFERROR(IF(VLOOKUP($A77,'Annex 2 EHV charges'!$A:$O,10,FALSE)=0,"",VLOOKUP($A77,'Annex 2 EHV charges'!$A:$O,10,FALSE)),"")</f>
        <v>2.2000000000000002</v>
      </c>
      <c r="H77" s="179">
        <f>IFERROR(IF(VLOOKUP($A77,'Annex 2 EHV charges'!$A:$O,11,FALSE)=0,"",VLOOKUP($A77,'Annex 2 EHV charges'!$A:$O,11,FALSE)),"")</f>
        <v>2.2000000000000002</v>
      </c>
    </row>
    <row r="78" spans="1:8" x14ac:dyDescent="0.2">
      <c r="A78" s="175" t="str">
        <f t="array" ref="A78">IFERROR(INDEX('Annex 2 EHV charges'!$A$11:$A$260, MATCH(0, IF(ISBLANK('Annex 2 EHV charges'!$A$11:$A$260),1, COUNTIF(A$4:$A77, 'Annex 2 EHV charges'!$A$11:$A$260)), 0)),"")</f>
        <v>New Import 16</v>
      </c>
      <c r="B78" s="175" t="str">
        <f>IF($A78="","",VLOOKUP($A78,'Annex 2 EHV charges'!$A:$O,2,0))</f>
        <v>New Import 16</v>
      </c>
      <c r="C78" s="176" t="str">
        <f>IF($A78="","",VLOOKUP($A78,'Annex 2 EHV charges'!$A:$O,3,0))</f>
        <v>New Import 16</v>
      </c>
      <c r="D78" s="175" t="str">
        <f>IF($A78="","",VLOOKUP($A78,'Annex 2 EHV charges'!$A:$O,7,0))</f>
        <v>Upper Solar Farm, Near Manor Farm</v>
      </c>
      <c r="E78" s="177" t="str">
        <f>IFERROR(IF(VLOOKUP($A78,'Annex 2 EHV charges'!$A:$O,8,FALSE)=0,"",VLOOKUP($A78,'Annex 2 EHV charges'!$A:$O,8,FALSE)),"")</f>
        <v/>
      </c>
      <c r="F78" s="178">
        <f>IFERROR(IF(VLOOKUP($A78,'Annex 2 EHV charges'!$A:$O,9,FALSE)=0,"",VLOOKUP($A78,'Annex 2 EHV charges'!$A:$O,9,FALSE)),"")</f>
        <v>3.08</v>
      </c>
      <c r="G78" s="179">
        <f>IFERROR(IF(VLOOKUP($A78,'Annex 2 EHV charges'!$A:$O,10,FALSE)=0,"",VLOOKUP($A78,'Annex 2 EHV charges'!$A:$O,10,FALSE)),"")</f>
        <v>3.76</v>
      </c>
      <c r="H78" s="179">
        <f>IFERROR(IF(VLOOKUP($A78,'Annex 2 EHV charges'!$A:$O,11,FALSE)=0,"",VLOOKUP($A78,'Annex 2 EHV charges'!$A:$O,11,FALSE)),"")</f>
        <v>3.76</v>
      </c>
    </row>
    <row r="79" spans="1:8" x14ac:dyDescent="0.2">
      <c r="A79" s="175" t="str">
        <f t="array" ref="A79">IFERROR(INDEX('Annex 2 EHV charges'!$A$11:$A$260, MATCH(0, IF(ISBLANK('Annex 2 EHV charges'!$A$11:$A$260),1, COUNTIF(A$4:$A78, 'Annex 2 EHV charges'!$A$11:$A$260)), 0)),"")</f>
        <v>New Import 17</v>
      </c>
      <c r="B79" s="175" t="str">
        <f>IF($A79="","",VLOOKUP($A79,'Annex 2 EHV charges'!$A:$O,2,0))</f>
        <v>New Import 17</v>
      </c>
      <c r="C79" s="176" t="str">
        <f>IF($A79="","",VLOOKUP($A79,'Annex 2 EHV charges'!$A:$O,3,0))</f>
        <v>New Import 17</v>
      </c>
      <c r="D79" s="175" t="str">
        <f>IF($A79="","",VLOOKUP($A79,'Annex 2 EHV charges'!$A:$O,7,0))</f>
        <v>Upper Meadowly Solar Farm</v>
      </c>
      <c r="E79" s="177">
        <f>IFERROR(IF(VLOOKUP($A79,'Annex 2 EHV charges'!$A:$O,8,FALSE)=0,"",VLOOKUP($A79,'Annex 2 EHV charges'!$A:$O,8,FALSE)),"")</f>
        <v>0.83199999999999996</v>
      </c>
      <c r="F79" s="178">
        <f>IFERROR(IF(VLOOKUP($A79,'Annex 2 EHV charges'!$A:$O,9,FALSE)=0,"",VLOOKUP($A79,'Annex 2 EHV charges'!$A:$O,9,FALSE)),"")</f>
        <v>11.22</v>
      </c>
      <c r="G79" s="179">
        <f>IFERROR(IF(VLOOKUP($A79,'Annex 2 EHV charges'!$A:$O,10,FALSE)=0,"",VLOOKUP($A79,'Annex 2 EHV charges'!$A:$O,10,FALSE)),"")</f>
        <v>2.36</v>
      </c>
      <c r="H79" s="179">
        <f>IFERROR(IF(VLOOKUP($A79,'Annex 2 EHV charges'!$A:$O,11,FALSE)=0,"",VLOOKUP($A79,'Annex 2 EHV charges'!$A:$O,11,FALSE)),"")</f>
        <v>2.36</v>
      </c>
    </row>
    <row r="80" spans="1:8" x14ac:dyDescent="0.2">
      <c r="A80" s="175">
        <f t="array" ref="A80">IFERROR(INDEX('Annex 2 EHV charges'!$A$11:$A$260, MATCH(0, IF(ISBLANK('Annex 2 EHV charges'!$A$11:$A$260),1, COUNTIF(A$4:$A79, 'Annex 2 EHV charges'!$A$11:$A$260)), 0)),"")</f>
        <v>801</v>
      </c>
      <c r="B80" s="175">
        <f>IF($A80="","",VLOOKUP($A80,'Annex 2 EHV charges'!$A:$O,2,0))</f>
        <v>801</v>
      </c>
      <c r="C80" s="176">
        <f>IF($A80="","",VLOOKUP($A80,'Annex 2 EHV charges'!$A:$O,3,0))</f>
        <v>1470000552432</v>
      </c>
      <c r="D80" s="175" t="str">
        <f>IF($A80="","",VLOOKUP($A80,'Annex 2 EHV charges'!$A:$O,7,0))</f>
        <v>Upper Wick Farm PV</v>
      </c>
      <c r="E80" s="177" t="str">
        <f>IFERROR(IF(VLOOKUP($A80,'Annex 2 EHV charges'!$A:$O,8,FALSE)=0,"",VLOOKUP($A80,'Annex 2 EHV charges'!$A:$O,8,FALSE)),"")</f>
        <v/>
      </c>
      <c r="F80" s="178">
        <f>IFERROR(IF(VLOOKUP($A80,'Annex 2 EHV charges'!$A:$O,9,FALSE)=0,"",VLOOKUP($A80,'Annex 2 EHV charges'!$A:$O,9,FALSE)),"")</f>
        <v>0.93</v>
      </c>
      <c r="G80" s="179">
        <f>IFERROR(IF(VLOOKUP($A80,'Annex 2 EHV charges'!$A:$O,10,FALSE)=0,"",VLOOKUP($A80,'Annex 2 EHV charges'!$A:$O,10,FALSE)),"")</f>
        <v>2.4</v>
      </c>
      <c r="H80" s="179">
        <f>IFERROR(IF(VLOOKUP($A80,'Annex 2 EHV charges'!$A:$O,11,FALSE)=0,"",VLOOKUP($A80,'Annex 2 EHV charges'!$A:$O,11,FALSE)),"")</f>
        <v>2.4</v>
      </c>
    </row>
    <row r="81" spans="1:8" x14ac:dyDescent="0.2">
      <c r="A81" s="175" t="str">
        <f t="array" ref="A81">IFERROR(INDEX('Annex 2 EHV charges'!$A$11:$A$260, MATCH(0, IF(ISBLANK('Annex 2 EHV charges'!$A$11:$A$260),1, COUNTIF(A$4:$A80, 'Annex 2 EHV charges'!$A$11:$A$260)), 0)),"")</f>
        <v>New Import 18</v>
      </c>
      <c r="B81" s="175" t="str">
        <f>IF($A81="","",VLOOKUP($A81,'Annex 2 EHV charges'!$A:$O,2,0))</f>
        <v>New Import 18</v>
      </c>
      <c r="C81" s="176" t="str">
        <f>IF($A81="","",VLOOKUP($A81,'Annex 2 EHV charges'!$A:$O,3,0))</f>
        <v>New Import 18</v>
      </c>
      <c r="D81" s="175" t="str">
        <f>IF($A81="","",VLOOKUP($A81,'Annex 2 EHV charges'!$A:$O,7,0))</f>
        <v>Wednesbury Power</v>
      </c>
      <c r="E81" s="177" t="str">
        <f>IFERROR(IF(VLOOKUP($A81,'Annex 2 EHV charges'!$A:$O,8,FALSE)=0,"",VLOOKUP($A81,'Annex 2 EHV charges'!$A:$O,8,FALSE)),"")</f>
        <v/>
      </c>
      <c r="F81" s="178">
        <f>IFERROR(IF(VLOOKUP($A81,'Annex 2 EHV charges'!$A:$O,9,FALSE)=0,"",VLOOKUP($A81,'Annex 2 EHV charges'!$A:$O,9,FALSE)),"")</f>
        <v>45.05</v>
      </c>
      <c r="G81" s="179">
        <f>IFERROR(IF(VLOOKUP($A81,'Annex 2 EHV charges'!$A:$O,10,FALSE)=0,"",VLOOKUP($A81,'Annex 2 EHV charges'!$A:$O,10,FALSE)),"")</f>
        <v>1.1200000000000001</v>
      </c>
      <c r="H81" s="179">
        <f>IFERROR(IF(VLOOKUP($A81,'Annex 2 EHV charges'!$A:$O,11,FALSE)=0,"",VLOOKUP($A81,'Annex 2 EHV charges'!$A:$O,11,FALSE)),"")</f>
        <v>1.1200000000000001</v>
      </c>
    </row>
    <row r="82" spans="1:8" x14ac:dyDescent="0.2">
      <c r="A82" s="175" t="str">
        <f t="array" ref="A82">IFERROR(INDEX('Annex 2 EHV charges'!$A$11:$A$260, MATCH(0, IF(ISBLANK('Annex 2 EHV charges'!$A$11:$A$260),1, COUNTIF(A$4:$A81, 'Annex 2 EHV charges'!$A$11:$A$260)), 0)),"")</f>
        <v/>
      </c>
      <c r="B82" s="175" t="str">
        <f>IF($A82="","",VLOOKUP($A82,'Annex 2 EHV charges'!$A:$O,2,0))</f>
        <v/>
      </c>
      <c r="C82" s="176" t="str">
        <f>IF($A82="","",VLOOKUP($A82,'Annex 2 EHV charges'!$A:$O,3,0))</f>
        <v/>
      </c>
      <c r="D82" s="175" t="str">
        <f>IF($A82="","",VLOOKUP($A82,'Annex 2 EHV charges'!$A:$O,7,0))</f>
        <v/>
      </c>
      <c r="E82" s="177" t="str">
        <f>IFERROR(IF(VLOOKUP($A82,'Annex 2 EHV charges'!$A:$O,8,FALSE)=0,"",VLOOKUP($A82,'Annex 2 EHV charges'!$A:$O,8,FALSE)),"")</f>
        <v/>
      </c>
      <c r="F82" s="178" t="str">
        <f>IFERROR(IF(VLOOKUP($A82,'Annex 2 EHV charges'!$A:$O,9,FALSE)=0,"",VLOOKUP($A82,'Annex 2 EHV charges'!$A:$O,9,FALSE)),"")</f>
        <v/>
      </c>
      <c r="G82" s="179" t="str">
        <f>IFERROR(IF(VLOOKUP($A82,'Annex 2 EHV charges'!$A:$O,10,FALSE)=0,"",VLOOKUP($A82,'Annex 2 EHV charges'!$A:$O,10,FALSE)),"")</f>
        <v/>
      </c>
      <c r="H82" s="179" t="str">
        <f>IFERROR(IF(VLOOKUP($A82,'Annex 2 EHV charges'!$A:$O,11,FALSE)=0,"",VLOOKUP($A82,'Annex 2 EHV charges'!$A:$O,11,FALSE)),"")</f>
        <v/>
      </c>
    </row>
    <row r="83" spans="1:8" x14ac:dyDescent="0.2">
      <c r="A83" s="175" t="str">
        <f t="array" ref="A83">IFERROR(INDEX('Annex 2 EHV charges'!$A$11:$A$260, MATCH(0, IF(ISBLANK('Annex 2 EHV charges'!$A$11:$A$260),1, COUNTIF(A$4:$A82, 'Annex 2 EHV charges'!$A$11:$A$260)), 0)),"")</f>
        <v/>
      </c>
      <c r="B83" s="175" t="str">
        <f>IF($A83="","",VLOOKUP($A83,'Annex 2 EHV charges'!$A:$O,2,0))</f>
        <v/>
      </c>
      <c r="C83" s="176" t="str">
        <f>IF($A83="","",VLOOKUP($A83,'Annex 2 EHV charges'!$A:$O,3,0))</f>
        <v/>
      </c>
      <c r="D83" s="175" t="str">
        <f>IF($A83="","",VLOOKUP($A83,'Annex 2 EHV charges'!$A:$O,7,0))</f>
        <v/>
      </c>
      <c r="E83" s="177" t="str">
        <f>IFERROR(IF(VLOOKUP($A83,'Annex 2 EHV charges'!$A:$O,8,FALSE)=0,"",VLOOKUP($A83,'Annex 2 EHV charges'!$A:$O,8,FALSE)),"")</f>
        <v/>
      </c>
      <c r="F83" s="178" t="str">
        <f>IFERROR(IF(VLOOKUP($A83,'Annex 2 EHV charges'!$A:$O,9,FALSE)=0,"",VLOOKUP($A83,'Annex 2 EHV charges'!$A:$O,9,FALSE)),"")</f>
        <v/>
      </c>
      <c r="G83" s="179" t="str">
        <f>IFERROR(IF(VLOOKUP($A83,'Annex 2 EHV charges'!$A:$O,10,FALSE)=0,"",VLOOKUP($A83,'Annex 2 EHV charges'!$A:$O,10,FALSE)),"")</f>
        <v/>
      </c>
      <c r="H83" s="179" t="str">
        <f>IFERROR(IF(VLOOKUP($A83,'Annex 2 EHV charges'!$A:$O,11,FALSE)=0,"",VLOOKUP($A83,'Annex 2 EHV charges'!$A:$O,11,FALSE)),"")</f>
        <v/>
      </c>
    </row>
    <row r="84" spans="1:8" x14ac:dyDescent="0.2">
      <c r="A84" s="175" t="str">
        <f t="array" ref="A84">IFERROR(INDEX('Annex 2 EHV charges'!$A$11:$A$260, MATCH(0, IF(ISBLANK('Annex 2 EHV charges'!$A$11:$A$260),1, COUNTIF(A$4:$A83, 'Annex 2 EHV charges'!$A$11:$A$260)), 0)),"")</f>
        <v/>
      </c>
      <c r="B84" s="175" t="str">
        <f>IF($A84="","",VLOOKUP($A84,'Annex 2 EHV charges'!$A:$O,2,0))</f>
        <v/>
      </c>
      <c r="C84" s="176" t="str">
        <f>IF($A84="","",VLOOKUP($A84,'Annex 2 EHV charges'!$A:$O,3,0))</f>
        <v/>
      </c>
      <c r="D84" s="175" t="str">
        <f>IF($A84="","",VLOOKUP($A84,'Annex 2 EHV charges'!$A:$O,7,0))</f>
        <v/>
      </c>
      <c r="E84" s="177" t="str">
        <f>IFERROR(IF(VLOOKUP($A84,'Annex 2 EHV charges'!$A:$O,8,FALSE)=0,"",VLOOKUP($A84,'Annex 2 EHV charges'!$A:$O,8,FALSE)),"")</f>
        <v/>
      </c>
      <c r="F84" s="178" t="str">
        <f>IFERROR(IF(VLOOKUP($A84,'Annex 2 EHV charges'!$A:$O,9,FALSE)=0,"",VLOOKUP($A84,'Annex 2 EHV charges'!$A:$O,9,FALSE)),"")</f>
        <v/>
      </c>
      <c r="G84" s="179" t="str">
        <f>IFERROR(IF(VLOOKUP($A84,'Annex 2 EHV charges'!$A:$O,10,FALSE)=0,"",VLOOKUP($A84,'Annex 2 EHV charges'!$A:$O,10,FALSE)),"")</f>
        <v/>
      </c>
      <c r="H84" s="179" t="str">
        <f>IFERROR(IF(VLOOKUP($A84,'Annex 2 EHV charges'!$A:$O,11,FALSE)=0,"",VLOOKUP($A84,'Annex 2 EHV charges'!$A:$O,11,FALSE)),"")</f>
        <v/>
      </c>
    </row>
    <row r="85" spans="1:8" x14ac:dyDescent="0.2">
      <c r="A85" s="175" t="str">
        <f t="array" ref="A85">IFERROR(INDEX('Annex 2 EHV charges'!$A$11:$A$260, MATCH(0, IF(ISBLANK('Annex 2 EHV charges'!$A$11:$A$260),1, COUNTIF(A$4:$A84, 'Annex 2 EHV charges'!$A$11:$A$260)), 0)),"")</f>
        <v/>
      </c>
      <c r="B85" s="175" t="str">
        <f>IF($A85="","",VLOOKUP($A85,'Annex 2 EHV charges'!$A:$O,2,0))</f>
        <v/>
      </c>
      <c r="C85" s="176" t="str">
        <f>IF($A85="","",VLOOKUP($A85,'Annex 2 EHV charges'!$A:$O,3,0))</f>
        <v/>
      </c>
      <c r="D85" s="175" t="str">
        <f>IF($A85="","",VLOOKUP($A85,'Annex 2 EHV charges'!$A:$O,7,0))</f>
        <v/>
      </c>
      <c r="E85" s="177" t="str">
        <f>IFERROR(IF(VLOOKUP($A85,'Annex 2 EHV charges'!$A:$O,8,FALSE)=0,"",VLOOKUP($A85,'Annex 2 EHV charges'!$A:$O,8,FALSE)),"")</f>
        <v/>
      </c>
      <c r="F85" s="178" t="str">
        <f>IFERROR(IF(VLOOKUP($A85,'Annex 2 EHV charges'!$A:$O,9,FALSE)=0,"",VLOOKUP($A85,'Annex 2 EHV charges'!$A:$O,9,FALSE)),"")</f>
        <v/>
      </c>
      <c r="G85" s="179" t="str">
        <f>IFERROR(IF(VLOOKUP($A85,'Annex 2 EHV charges'!$A:$O,10,FALSE)=0,"",VLOOKUP($A85,'Annex 2 EHV charges'!$A:$O,10,FALSE)),"")</f>
        <v/>
      </c>
      <c r="H85" s="179" t="str">
        <f>IFERROR(IF(VLOOKUP($A85,'Annex 2 EHV charges'!$A:$O,11,FALSE)=0,"",VLOOKUP($A85,'Annex 2 EHV charges'!$A:$O,11,FALSE)),"")</f>
        <v/>
      </c>
    </row>
    <row r="86" spans="1:8" x14ac:dyDescent="0.2">
      <c r="A86" s="175" t="str">
        <f t="array" ref="A86">IFERROR(INDEX('Annex 2 EHV charges'!$A$11:$A$260, MATCH(0, IF(ISBLANK('Annex 2 EHV charges'!$A$11:$A$260),1, COUNTIF(A$4:$A85, 'Annex 2 EHV charges'!$A$11:$A$260)), 0)),"")</f>
        <v/>
      </c>
      <c r="B86" s="175" t="str">
        <f>IF($A86="","",VLOOKUP($A86,'Annex 2 EHV charges'!$A:$O,2,0))</f>
        <v/>
      </c>
      <c r="C86" s="176" t="str">
        <f>IF($A86="","",VLOOKUP($A86,'Annex 2 EHV charges'!$A:$O,3,0))</f>
        <v/>
      </c>
      <c r="D86" s="175" t="str">
        <f>IF($A86="","",VLOOKUP($A86,'Annex 2 EHV charges'!$A:$O,7,0))</f>
        <v/>
      </c>
      <c r="E86" s="177" t="str">
        <f>IFERROR(IF(VLOOKUP($A86,'Annex 2 EHV charges'!$A:$O,8,FALSE)=0,"",VLOOKUP($A86,'Annex 2 EHV charges'!$A:$O,8,FALSE)),"")</f>
        <v/>
      </c>
      <c r="F86" s="178" t="str">
        <f>IFERROR(IF(VLOOKUP($A86,'Annex 2 EHV charges'!$A:$O,9,FALSE)=0,"",VLOOKUP($A86,'Annex 2 EHV charges'!$A:$O,9,FALSE)),"")</f>
        <v/>
      </c>
      <c r="G86" s="179" t="str">
        <f>IFERROR(IF(VLOOKUP($A86,'Annex 2 EHV charges'!$A:$O,10,FALSE)=0,"",VLOOKUP($A86,'Annex 2 EHV charges'!$A:$O,10,FALSE)),"")</f>
        <v/>
      </c>
      <c r="H86" s="179" t="str">
        <f>IFERROR(IF(VLOOKUP($A86,'Annex 2 EHV charges'!$A:$O,11,FALSE)=0,"",VLOOKUP($A86,'Annex 2 EHV charges'!$A:$O,11,FALSE)),"")</f>
        <v/>
      </c>
    </row>
    <row r="87" spans="1:8" x14ac:dyDescent="0.2">
      <c r="A87" s="175" t="str">
        <f t="array" ref="A87">IFERROR(INDEX('Annex 2 EHV charges'!$A$11:$A$260, MATCH(0, IF(ISBLANK('Annex 2 EHV charges'!$A$11:$A$260),1, COUNTIF(A$4:$A86, 'Annex 2 EHV charges'!$A$11:$A$260)), 0)),"")</f>
        <v/>
      </c>
      <c r="B87" s="175" t="str">
        <f>IF($A87="","",VLOOKUP($A87,'Annex 2 EHV charges'!$A:$O,2,0))</f>
        <v/>
      </c>
      <c r="C87" s="176" t="str">
        <f>IF($A87="","",VLOOKUP($A87,'Annex 2 EHV charges'!$A:$O,3,0))</f>
        <v/>
      </c>
      <c r="D87" s="175" t="str">
        <f>IF($A87="","",VLOOKUP($A87,'Annex 2 EHV charges'!$A:$O,7,0))</f>
        <v/>
      </c>
      <c r="E87" s="177" t="str">
        <f>IFERROR(IF(VLOOKUP($A87,'Annex 2 EHV charges'!$A:$O,8,FALSE)=0,"",VLOOKUP($A87,'Annex 2 EHV charges'!$A:$O,8,FALSE)),"")</f>
        <v/>
      </c>
      <c r="F87" s="178" t="str">
        <f>IFERROR(IF(VLOOKUP($A87,'Annex 2 EHV charges'!$A:$O,9,FALSE)=0,"",VLOOKUP($A87,'Annex 2 EHV charges'!$A:$O,9,FALSE)),"")</f>
        <v/>
      </c>
      <c r="G87" s="179" t="str">
        <f>IFERROR(IF(VLOOKUP($A87,'Annex 2 EHV charges'!$A:$O,10,FALSE)=0,"",VLOOKUP($A87,'Annex 2 EHV charges'!$A:$O,10,FALSE)),"")</f>
        <v/>
      </c>
      <c r="H87" s="179" t="str">
        <f>IFERROR(IF(VLOOKUP($A87,'Annex 2 EHV charges'!$A:$O,11,FALSE)=0,"",VLOOKUP($A87,'Annex 2 EHV charges'!$A:$O,11,FALSE)),"")</f>
        <v/>
      </c>
    </row>
    <row r="88" spans="1:8" x14ac:dyDescent="0.2">
      <c r="A88" s="175" t="str">
        <f t="array" ref="A88">IFERROR(INDEX('Annex 2 EHV charges'!$A$11:$A$260, MATCH(0, IF(ISBLANK('Annex 2 EHV charges'!$A$11:$A$260),1, COUNTIF(A$4:$A87, 'Annex 2 EHV charges'!$A$11:$A$260)), 0)),"")</f>
        <v/>
      </c>
      <c r="B88" s="175" t="str">
        <f>IF($A88="","",VLOOKUP($A88,'Annex 2 EHV charges'!$A:$O,2,0))</f>
        <v/>
      </c>
      <c r="C88" s="176" t="str">
        <f>IF($A88="","",VLOOKUP($A88,'Annex 2 EHV charges'!$A:$O,3,0))</f>
        <v/>
      </c>
      <c r="D88" s="175" t="str">
        <f>IF($A88="","",VLOOKUP($A88,'Annex 2 EHV charges'!$A:$O,7,0))</f>
        <v/>
      </c>
      <c r="E88" s="177" t="str">
        <f>IFERROR(IF(VLOOKUP($A88,'Annex 2 EHV charges'!$A:$O,8,FALSE)=0,"",VLOOKUP($A88,'Annex 2 EHV charges'!$A:$O,8,FALSE)),"")</f>
        <v/>
      </c>
      <c r="F88" s="178" t="str">
        <f>IFERROR(IF(VLOOKUP($A88,'Annex 2 EHV charges'!$A:$O,9,FALSE)=0,"",VLOOKUP($A88,'Annex 2 EHV charges'!$A:$O,9,FALSE)),"")</f>
        <v/>
      </c>
      <c r="G88" s="179" t="str">
        <f>IFERROR(IF(VLOOKUP($A88,'Annex 2 EHV charges'!$A:$O,10,FALSE)=0,"",VLOOKUP($A88,'Annex 2 EHV charges'!$A:$O,10,FALSE)),"")</f>
        <v/>
      </c>
      <c r="H88" s="179" t="str">
        <f>IFERROR(IF(VLOOKUP($A88,'Annex 2 EHV charges'!$A:$O,11,FALSE)=0,"",VLOOKUP($A88,'Annex 2 EHV charges'!$A:$O,11,FALSE)),"")</f>
        <v/>
      </c>
    </row>
    <row r="89" spans="1:8" x14ac:dyDescent="0.2">
      <c r="A89" s="175" t="str">
        <f t="array" ref="A89">IFERROR(INDEX('Annex 2 EHV charges'!$A$11:$A$260, MATCH(0, IF(ISBLANK('Annex 2 EHV charges'!$A$11:$A$260),1, COUNTIF(A$4:$A88, 'Annex 2 EHV charges'!$A$11:$A$260)), 0)),"")</f>
        <v/>
      </c>
      <c r="B89" s="175" t="str">
        <f>IF($A89="","",VLOOKUP($A89,'Annex 2 EHV charges'!$A:$O,2,0))</f>
        <v/>
      </c>
      <c r="C89" s="176" t="str">
        <f>IF($A89="","",VLOOKUP($A89,'Annex 2 EHV charges'!$A:$O,3,0))</f>
        <v/>
      </c>
      <c r="D89" s="175" t="str">
        <f>IF($A89="","",VLOOKUP($A89,'Annex 2 EHV charges'!$A:$O,7,0))</f>
        <v/>
      </c>
      <c r="E89" s="177" t="str">
        <f>IFERROR(IF(VLOOKUP($A89,'Annex 2 EHV charges'!$A:$O,8,FALSE)=0,"",VLOOKUP($A89,'Annex 2 EHV charges'!$A:$O,8,FALSE)),"")</f>
        <v/>
      </c>
      <c r="F89" s="178" t="str">
        <f>IFERROR(IF(VLOOKUP($A89,'Annex 2 EHV charges'!$A:$O,9,FALSE)=0,"",VLOOKUP($A89,'Annex 2 EHV charges'!$A:$O,9,FALSE)),"")</f>
        <v/>
      </c>
      <c r="G89" s="179" t="str">
        <f>IFERROR(IF(VLOOKUP($A89,'Annex 2 EHV charges'!$A:$O,10,FALSE)=0,"",VLOOKUP($A89,'Annex 2 EHV charges'!$A:$O,10,FALSE)),"")</f>
        <v/>
      </c>
      <c r="H89" s="179" t="str">
        <f>IFERROR(IF(VLOOKUP($A89,'Annex 2 EHV charges'!$A:$O,11,FALSE)=0,"",VLOOKUP($A89,'Annex 2 EHV charges'!$A:$O,11,FALSE)),"")</f>
        <v/>
      </c>
    </row>
    <row r="90" spans="1:8" x14ac:dyDescent="0.2">
      <c r="A90" s="175" t="str">
        <f t="array" ref="A90">IFERROR(INDEX('Annex 2 EHV charges'!$A$11:$A$260, MATCH(0, IF(ISBLANK('Annex 2 EHV charges'!$A$11:$A$260),1, COUNTIF(A$4:$A89, 'Annex 2 EHV charges'!$A$11:$A$260)), 0)),"")</f>
        <v/>
      </c>
      <c r="B90" s="175" t="str">
        <f>IF($A90="","",VLOOKUP($A90,'Annex 2 EHV charges'!$A:$O,2,0))</f>
        <v/>
      </c>
      <c r="C90" s="176" t="str">
        <f>IF($A90="","",VLOOKUP($A90,'Annex 2 EHV charges'!$A:$O,3,0))</f>
        <v/>
      </c>
      <c r="D90" s="175" t="str">
        <f>IF($A90="","",VLOOKUP($A90,'Annex 2 EHV charges'!$A:$O,7,0))</f>
        <v/>
      </c>
      <c r="E90" s="177" t="str">
        <f>IFERROR(IF(VLOOKUP($A90,'Annex 2 EHV charges'!$A:$O,8,FALSE)=0,"",VLOOKUP($A90,'Annex 2 EHV charges'!$A:$O,8,FALSE)),"")</f>
        <v/>
      </c>
      <c r="F90" s="178" t="str">
        <f>IFERROR(IF(VLOOKUP($A90,'Annex 2 EHV charges'!$A:$O,9,FALSE)=0,"",VLOOKUP($A90,'Annex 2 EHV charges'!$A:$O,9,FALSE)),"")</f>
        <v/>
      </c>
      <c r="G90" s="179" t="str">
        <f>IFERROR(IF(VLOOKUP($A90,'Annex 2 EHV charges'!$A:$O,10,FALSE)=0,"",VLOOKUP($A90,'Annex 2 EHV charges'!$A:$O,10,FALSE)),"")</f>
        <v/>
      </c>
      <c r="H90" s="179" t="str">
        <f>IFERROR(IF(VLOOKUP($A90,'Annex 2 EHV charges'!$A:$O,11,FALSE)=0,"",VLOOKUP($A90,'Annex 2 EHV charges'!$A:$O,11,FALSE)),"")</f>
        <v/>
      </c>
    </row>
    <row r="91" spans="1:8" x14ac:dyDescent="0.2">
      <c r="A91" s="175" t="str">
        <f t="array" ref="A91">IFERROR(INDEX('Annex 2 EHV charges'!$A$11:$A$260, MATCH(0, IF(ISBLANK('Annex 2 EHV charges'!$A$11:$A$260),1, COUNTIF(A$4:$A90, 'Annex 2 EHV charges'!$A$11:$A$260)), 0)),"")</f>
        <v/>
      </c>
      <c r="B91" s="175" t="str">
        <f>IF($A91="","",VLOOKUP($A91,'Annex 2 EHV charges'!$A:$O,2,0))</f>
        <v/>
      </c>
      <c r="C91" s="176" t="str">
        <f>IF($A91="","",VLOOKUP($A91,'Annex 2 EHV charges'!$A:$O,3,0))</f>
        <v/>
      </c>
      <c r="D91" s="175" t="str">
        <f>IF($A91="","",VLOOKUP($A91,'Annex 2 EHV charges'!$A:$O,7,0))</f>
        <v/>
      </c>
      <c r="E91" s="177" t="str">
        <f>IFERROR(IF(VLOOKUP($A91,'Annex 2 EHV charges'!$A:$O,8,FALSE)=0,"",VLOOKUP($A91,'Annex 2 EHV charges'!$A:$O,8,FALSE)),"")</f>
        <v/>
      </c>
      <c r="F91" s="178" t="str">
        <f>IFERROR(IF(VLOOKUP($A91,'Annex 2 EHV charges'!$A:$O,9,FALSE)=0,"",VLOOKUP($A91,'Annex 2 EHV charges'!$A:$O,9,FALSE)),"")</f>
        <v/>
      </c>
      <c r="G91" s="179" t="str">
        <f>IFERROR(IF(VLOOKUP($A91,'Annex 2 EHV charges'!$A:$O,10,FALSE)=0,"",VLOOKUP($A91,'Annex 2 EHV charges'!$A:$O,10,FALSE)),"")</f>
        <v/>
      </c>
      <c r="H91" s="179" t="str">
        <f>IFERROR(IF(VLOOKUP($A91,'Annex 2 EHV charges'!$A:$O,11,FALSE)=0,"",VLOOKUP($A91,'Annex 2 EHV charges'!$A:$O,11,FALSE)),"")</f>
        <v/>
      </c>
    </row>
    <row r="92" spans="1:8" x14ac:dyDescent="0.2">
      <c r="A92" s="175" t="str">
        <f t="array" ref="A92">IFERROR(INDEX('Annex 2 EHV charges'!$A$11:$A$260, MATCH(0, IF(ISBLANK('Annex 2 EHV charges'!$A$11:$A$260),1, COUNTIF(A$4:$A91, 'Annex 2 EHV charges'!$A$11:$A$260)), 0)),"")</f>
        <v/>
      </c>
      <c r="B92" s="175" t="str">
        <f>IF($A92="","",VLOOKUP($A92,'Annex 2 EHV charges'!$A:$O,2,0))</f>
        <v/>
      </c>
      <c r="C92" s="176" t="str">
        <f>IF($A92="","",VLOOKUP($A92,'Annex 2 EHV charges'!$A:$O,3,0))</f>
        <v/>
      </c>
      <c r="D92" s="175" t="str">
        <f>IF($A92="","",VLOOKUP($A92,'Annex 2 EHV charges'!$A:$O,7,0))</f>
        <v/>
      </c>
      <c r="E92" s="177" t="str">
        <f>IFERROR(IF(VLOOKUP($A92,'Annex 2 EHV charges'!$A:$O,8,FALSE)=0,"",VLOOKUP($A92,'Annex 2 EHV charges'!$A:$O,8,FALSE)),"")</f>
        <v/>
      </c>
      <c r="F92" s="178" t="str">
        <f>IFERROR(IF(VLOOKUP($A92,'Annex 2 EHV charges'!$A:$O,9,FALSE)=0,"",VLOOKUP($A92,'Annex 2 EHV charges'!$A:$O,9,FALSE)),"")</f>
        <v/>
      </c>
      <c r="G92" s="179" t="str">
        <f>IFERROR(IF(VLOOKUP($A92,'Annex 2 EHV charges'!$A:$O,10,FALSE)=0,"",VLOOKUP($A92,'Annex 2 EHV charges'!$A:$O,10,FALSE)),"")</f>
        <v/>
      </c>
      <c r="H92" s="179" t="str">
        <f>IFERROR(IF(VLOOKUP($A92,'Annex 2 EHV charges'!$A:$O,11,FALSE)=0,"",VLOOKUP($A92,'Annex 2 EHV charges'!$A:$O,11,FALSE)),"")</f>
        <v/>
      </c>
    </row>
    <row r="93" spans="1:8" x14ac:dyDescent="0.2">
      <c r="A93" s="175" t="str">
        <f t="array" ref="A93">IFERROR(INDEX('Annex 2 EHV charges'!$A$11:$A$260, MATCH(0, IF(ISBLANK('Annex 2 EHV charges'!$A$11:$A$260),1, COUNTIF(A$4:$A92, 'Annex 2 EHV charges'!$A$11:$A$260)), 0)),"")</f>
        <v/>
      </c>
      <c r="B93" s="175" t="str">
        <f>IF($A93="","",VLOOKUP($A93,'Annex 2 EHV charges'!$A:$O,2,0))</f>
        <v/>
      </c>
      <c r="C93" s="176" t="str">
        <f>IF($A93="","",VLOOKUP($A93,'Annex 2 EHV charges'!$A:$O,3,0))</f>
        <v/>
      </c>
      <c r="D93" s="175" t="str">
        <f>IF($A93="","",VLOOKUP($A93,'Annex 2 EHV charges'!$A:$O,7,0))</f>
        <v/>
      </c>
      <c r="E93" s="177" t="str">
        <f>IFERROR(IF(VLOOKUP($A93,'Annex 2 EHV charges'!$A:$O,8,FALSE)=0,"",VLOOKUP($A93,'Annex 2 EHV charges'!$A:$O,8,FALSE)),"")</f>
        <v/>
      </c>
      <c r="F93" s="178" t="str">
        <f>IFERROR(IF(VLOOKUP($A93,'Annex 2 EHV charges'!$A:$O,9,FALSE)=0,"",VLOOKUP($A93,'Annex 2 EHV charges'!$A:$O,9,FALSE)),"")</f>
        <v/>
      </c>
      <c r="G93" s="179" t="str">
        <f>IFERROR(IF(VLOOKUP($A93,'Annex 2 EHV charges'!$A:$O,10,FALSE)=0,"",VLOOKUP($A93,'Annex 2 EHV charges'!$A:$O,10,FALSE)),"")</f>
        <v/>
      </c>
      <c r="H93" s="179" t="str">
        <f>IFERROR(IF(VLOOKUP($A93,'Annex 2 EHV charges'!$A:$O,11,FALSE)=0,"",VLOOKUP($A93,'Annex 2 EHV charges'!$A:$O,11,FALSE)),"")</f>
        <v/>
      </c>
    </row>
    <row r="94" spans="1:8" x14ac:dyDescent="0.2">
      <c r="A94" s="175" t="str">
        <f t="array" ref="A94">IFERROR(INDEX('Annex 2 EHV charges'!$A$11:$A$260, MATCH(0, IF(ISBLANK('Annex 2 EHV charges'!$A$11:$A$260),1, COUNTIF(A$4:$A93, 'Annex 2 EHV charges'!$A$11:$A$260)), 0)),"")</f>
        <v/>
      </c>
      <c r="B94" s="175" t="str">
        <f>IF($A94="","",VLOOKUP($A94,'Annex 2 EHV charges'!$A:$O,2,0))</f>
        <v/>
      </c>
      <c r="C94" s="176" t="str">
        <f>IF($A94="","",VLOOKUP($A94,'Annex 2 EHV charges'!$A:$O,3,0))</f>
        <v/>
      </c>
      <c r="D94" s="175" t="str">
        <f>IF($A94="","",VLOOKUP($A94,'Annex 2 EHV charges'!$A:$O,7,0))</f>
        <v/>
      </c>
      <c r="E94" s="177" t="str">
        <f>IFERROR(IF(VLOOKUP($A94,'Annex 2 EHV charges'!$A:$O,8,FALSE)=0,"",VLOOKUP($A94,'Annex 2 EHV charges'!$A:$O,8,FALSE)),"")</f>
        <v/>
      </c>
      <c r="F94" s="178" t="str">
        <f>IFERROR(IF(VLOOKUP($A94,'Annex 2 EHV charges'!$A:$O,9,FALSE)=0,"",VLOOKUP($A94,'Annex 2 EHV charges'!$A:$O,9,FALSE)),"")</f>
        <v/>
      </c>
      <c r="G94" s="179" t="str">
        <f>IFERROR(IF(VLOOKUP($A94,'Annex 2 EHV charges'!$A:$O,10,FALSE)=0,"",VLOOKUP($A94,'Annex 2 EHV charges'!$A:$O,10,FALSE)),"")</f>
        <v/>
      </c>
      <c r="H94" s="179" t="str">
        <f>IFERROR(IF(VLOOKUP($A94,'Annex 2 EHV charges'!$A:$O,11,FALSE)=0,"",VLOOKUP($A94,'Annex 2 EHV charges'!$A:$O,11,FALSE)),"")</f>
        <v/>
      </c>
    </row>
    <row r="95" spans="1:8" x14ac:dyDescent="0.2">
      <c r="A95" s="175" t="str">
        <f t="array" ref="A95">IFERROR(INDEX('Annex 2 EHV charges'!$A$11:$A$260, MATCH(0, IF(ISBLANK('Annex 2 EHV charges'!$A$11:$A$260),1, COUNTIF(A$4:$A94, 'Annex 2 EHV charges'!$A$11:$A$260)), 0)),"")</f>
        <v/>
      </c>
      <c r="B95" s="175" t="str">
        <f>IF($A95="","",VLOOKUP($A95,'Annex 2 EHV charges'!$A:$O,2,0))</f>
        <v/>
      </c>
      <c r="C95" s="176" t="str">
        <f>IF($A95="","",VLOOKUP($A95,'Annex 2 EHV charges'!$A:$O,3,0))</f>
        <v/>
      </c>
      <c r="D95" s="175" t="str">
        <f>IF($A95="","",VLOOKUP($A95,'Annex 2 EHV charges'!$A:$O,7,0))</f>
        <v/>
      </c>
      <c r="E95" s="177" t="str">
        <f>IFERROR(IF(VLOOKUP($A95,'Annex 2 EHV charges'!$A:$O,8,FALSE)=0,"",VLOOKUP($A95,'Annex 2 EHV charges'!$A:$O,8,FALSE)),"")</f>
        <v/>
      </c>
      <c r="F95" s="178" t="str">
        <f>IFERROR(IF(VLOOKUP($A95,'Annex 2 EHV charges'!$A:$O,9,FALSE)=0,"",VLOOKUP($A95,'Annex 2 EHV charges'!$A:$O,9,FALSE)),"")</f>
        <v/>
      </c>
      <c r="G95" s="179" t="str">
        <f>IFERROR(IF(VLOOKUP($A95,'Annex 2 EHV charges'!$A:$O,10,FALSE)=0,"",VLOOKUP($A95,'Annex 2 EHV charges'!$A:$O,10,FALSE)),"")</f>
        <v/>
      </c>
      <c r="H95" s="179" t="str">
        <f>IFERROR(IF(VLOOKUP($A95,'Annex 2 EHV charges'!$A:$O,11,FALSE)=0,"",VLOOKUP($A95,'Annex 2 EHV charges'!$A:$O,11,FALSE)),"")</f>
        <v/>
      </c>
    </row>
    <row r="96" spans="1:8" x14ac:dyDescent="0.2">
      <c r="A96" s="175" t="str">
        <f t="array" ref="A96">IFERROR(INDEX('Annex 2 EHV charges'!$A$11:$A$260, MATCH(0, IF(ISBLANK('Annex 2 EHV charges'!$A$11:$A$260),1, COUNTIF(A$4:$A95, 'Annex 2 EHV charges'!$A$11:$A$260)), 0)),"")</f>
        <v/>
      </c>
      <c r="B96" s="175" t="str">
        <f>IF($A96="","",VLOOKUP($A96,'Annex 2 EHV charges'!$A:$O,2,0))</f>
        <v/>
      </c>
      <c r="C96" s="176" t="str">
        <f>IF($A96="","",VLOOKUP($A96,'Annex 2 EHV charges'!$A:$O,3,0))</f>
        <v/>
      </c>
      <c r="D96" s="175" t="str">
        <f>IF($A96="","",VLOOKUP($A96,'Annex 2 EHV charges'!$A:$O,7,0))</f>
        <v/>
      </c>
      <c r="E96" s="177" t="str">
        <f>IFERROR(IF(VLOOKUP($A96,'Annex 2 EHV charges'!$A:$O,8,FALSE)=0,"",VLOOKUP($A96,'Annex 2 EHV charges'!$A:$O,8,FALSE)),"")</f>
        <v/>
      </c>
      <c r="F96" s="178" t="str">
        <f>IFERROR(IF(VLOOKUP($A96,'Annex 2 EHV charges'!$A:$O,9,FALSE)=0,"",VLOOKUP($A96,'Annex 2 EHV charges'!$A:$O,9,FALSE)),"")</f>
        <v/>
      </c>
      <c r="G96" s="179" t="str">
        <f>IFERROR(IF(VLOOKUP($A96,'Annex 2 EHV charges'!$A:$O,10,FALSE)=0,"",VLOOKUP($A96,'Annex 2 EHV charges'!$A:$O,10,FALSE)),"")</f>
        <v/>
      </c>
      <c r="H96" s="179" t="str">
        <f>IFERROR(IF(VLOOKUP($A96,'Annex 2 EHV charges'!$A:$O,11,FALSE)=0,"",VLOOKUP($A96,'Annex 2 EHV charges'!$A:$O,11,FALSE)),"")</f>
        <v/>
      </c>
    </row>
    <row r="97" spans="1:8" x14ac:dyDescent="0.2">
      <c r="A97" s="175" t="str">
        <f t="array" ref="A97">IFERROR(INDEX('Annex 2 EHV charges'!$A$11:$A$260, MATCH(0, IF(ISBLANK('Annex 2 EHV charges'!$A$11:$A$260),1, COUNTIF(A$4:$A96, 'Annex 2 EHV charges'!$A$11:$A$260)), 0)),"")</f>
        <v/>
      </c>
      <c r="B97" s="175" t="str">
        <f>IF($A97="","",VLOOKUP($A97,'Annex 2 EHV charges'!$A:$O,2,0))</f>
        <v/>
      </c>
      <c r="C97" s="176" t="str">
        <f>IF($A97="","",VLOOKUP($A97,'Annex 2 EHV charges'!$A:$O,3,0))</f>
        <v/>
      </c>
      <c r="D97" s="175" t="str">
        <f>IF($A97="","",VLOOKUP($A97,'Annex 2 EHV charges'!$A:$O,7,0))</f>
        <v/>
      </c>
      <c r="E97" s="177" t="str">
        <f>IFERROR(IF(VLOOKUP($A97,'Annex 2 EHV charges'!$A:$O,8,FALSE)=0,"",VLOOKUP($A97,'Annex 2 EHV charges'!$A:$O,8,FALSE)),"")</f>
        <v/>
      </c>
      <c r="F97" s="178" t="str">
        <f>IFERROR(IF(VLOOKUP($A97,'Annex 2 EHV charges'!$A:$O,9,FALSE)=0,"",VLOOKUP($A97,'Annex 2 EHV charges'!$A:$O,9,FALSE)),"")</f>
        <v/>
      </c>
      <c r="G97" s="179" t="str">
        <f>IFERROR(IF(VLOOKUP($A97,'Annex 2 EHV charges'!$A:$O,10,FALSE)=0,"",VLOOKUP($A97,'Annex 2 EHV charges'!$A:$O,10,FALSE)),"")</f>
        <v/>
      </c>
      <c r="H97" s="179" t="str">
        <f>IFERROR(IF(VLOOKUP($A97,'Annex 2 EHV charges'!$A:$O,11,FALSE)=0,"",VLOOKUP($A97,'Annex 2 EHV charges'!$A:$O,11,FALSE)),"")</f>
        <v/>
      </c>
    </row>
    <row r="98" spans="1:8" x14ac:dyDescent="0.2">
      <c r="A98" s="175" t="str">
        <f t="array" ref="A98">IFERROR(INDEX('Annex 2 EHV charges'!$A$11:$A$260, MATCH(0, IF(ISBLANK('Annex 2 EHV charges'!$A$11:$A$260),1, COUNTIF(A$4:$A97, 'Annex 2 EHV charges'!$A$11:$A$260)), 0)),"")</f>
        <v/>
      </c>
      <c r="B98" s="175" t="str">
        <f>IF($A98="","",VLOOKUP($A98,'Annex 2 EHV charges'!$A:$O,2,0))</f>
        <v/>
      </c>
      <c r="C98" s="176" t="str">
        <f>IF($A98="","",VLOOKUP($A98,'Annex 2 EHV charges'!$A:$O,3,0))</f>
        <v/>
      </c>
      <c r="D98" s="175" t="str">
        <f>IF($A98="","",VLOOKUP($A98,'Annex 2 EHV charges'!$A:$O,7,0))</f>
        <v/>
      </c>
      <c r="E98" s="177" t="str">
        <f>IFERROR(IF(VLOOKUP($A98,'Annex 2 EHV charges'!$A:$O,8,FALSE)=0,"",VLOOKUP($A98,'Annex 2 EHV charges'!$A:$O,8,FALSE)),"")</f>
        <v/>
      </c>
      <c r="F98" s="178" t="str">
        <f>IFERROR(IF(VLOOKUP($A98,'Annex 2 EHV charges'!$A:$O,9,FALSE)=0,"",VLOOKUP($A98,'Annex 2 EHV charges'!$A:$O,9,FALSE)),"")</f>
        <v/>
      </c>
      <c r="G98" s="179" t="str">
        <f>IFERROR(IF(VLOOKUP($A98,'Annex 2 EHV charges'!$A:$O,10,FALSE)=0,"",VLOOKUP($A98,'Annex 2 EHV charges'!$A:$O,10,FALSE)),"")</f>
        <v/>
      </c>
      <c r="H98" s="179" t="str">
        <f>IFERROR(IF(VLOOKUP($A98,'Annex 2 EHV charges'!$A:$O,11,FALSE)=0,"",VLOOKUP($A98,'Annex 2 EHV charges'!$A:$O,11,FALSE)),"")</f>
        <v/>
      </c>
    </row>
    <row r="99" spans="1:8" x14ac:dyDescent="0.2">
      <c r="A99" s="175" t="str">
        <f t="array" ref="A99">IFERROR(INDEX('Annex 2 EHV charges'!$A$11:$A$260, MATCH(0, IF(ISBLANK('Annex 2 EHV charges'!$A$11:$A$260),1, COUNTIF(A$4:$A98, 'Annex 2 EHV charges'!$A$11:$A$260)), 0)),"")</f>
        <v/>
      </c>
      <c r="B99" s="175" t="str">
        <f>IF($A99="","",VLOOKUP($A99,'Annex 2 EHV charges'!$A:$O,2,0))</f>
        <v/>
      </c>
      <c r="C99" s="176" t="str">
        <f>IF($A99="","",VLOOKUP($A99,'Annex 2 EHV charges'!$A:$O,3,0))</f>
        <v/>
      </c>
      <c r="D99" s="175" t="str">
        <f>IF($A99="","",VLOOKUP($A99,'Annex 2 EHV charges'!$A:$O,7,0))</f>
        <v/>
      </c>
      <c r="E99" s="177" t="str">
        <f>IFERROR(IF(VLOOKUP($A99,'Annex 2 EHV charges'!$A:$O,8,FALSE)=0,"",VLOOKUP($A99,'Annex 2 EHV charges'!$A:$O,8,FALSE)),"")</f>
        <v/>
      </c>
      <c r="F99" s="178" t="str">
        <f>IFERROR(IF(VLOOKUP($A99,'Annex 2 EHV charges'!$A:$O,9,FALSE)=0,"",VLOOKUP($A99,'Annex 2 EHV charges'!$A:$O,9,FALSE)),"")</f>
        <v/>
      </c>
      <c r="G99" s="179" t="str">
        <f>IFERROR(IF(VLOOKUP($A99,'Annex 2 EHV charges'!$A:$O,10,FALSE)=0,"",VLOOKUP($A99,'Annex 2 EHV charges'!$A:$O,10,FALSE)),"")</f>
        <v/>
      </c>
      <c r="H99" s="179" t="str">
        <f>IFERROR(IF(VLOOKUP($A99,'Annex 2 EHV charges'!$A:$O,11,FALSE)=0,"",VLOOKUP($A99,'Annex 2 EHV charges'!$A:$O,11,FALSE)),"")</f>
        <v/>
      </c>
    </row>
    <row r="100" spans="1:8" x14ac:dyDescent="0.2">
      <c r="A100" s="175" t="str">
        <f t="array" ref="A100">IFERROR(INDEX('Annex 2 EHV charges'!$A$11:$A$260, MATCH(0, IF(ISBLANK('Annex 2 EHV charges'!$A$11:$A$260),1, COUNTIF(A$4:$A99, 'Annex 2 EHV charges'!$A$11:$A$260)), 0)),"")</f>
        <v/>
      </c>
      <c r="B100" s="175" t="str">
        <f>IF($A100="","",VLOOKUP($A100,'Annex 2 EHV charges'!$A:$O,2,0))</f>
        <v/>
      </c>
      <c r="C100" s="176" t="str">
        <f>IF($A100="","",VLOOKUP($A100,'Annex 2 EHV charges'!$A:$O,3,0))</f>
        <v/>
      </c>
      <c r="D100" s="175" t="str">
        <f>IF($A100="","",VLOOKUP($A100,'Annex 2 EHV charges'!$A:$O,7,0))</f>
        <v/>
      </c>
      <c r="E100" s="177" t="str">
        <f>IFERROR(IF(VLOOKUP($A100,'Annex 2 EHV charges'!$A:$O,8,FALSE)=0,"",VLOOKUP($A100,'Annex 2 EHV charges'!$A:$O,8,FALSE)),"")</f>
        <v/>
      </c>
      <c r="F100" s="178" t="str">
        <f>IFERROR(IF(VLOOKUP($A100,'Annex 2 EHV charges'!$A:$O,9,FALSE)=0,"",VLOOKUP($A100,'Annex 2 EHV charges'!$A:$O,9,FALSE)),"")</f>
        <v/>
      </c>
      <c r="G100" s="179" t="str">
        <f>IFERROR(IF(VLOOKUP($A100,'Annex 2 EHV charges'!$A:$O,10,FALSE)=0,"",VLOOKUP($A100,'Annex 2 EHV charges'!$A:$O,10,FALSE)),"")</f>
        <v/>
      </c>
      <c r="H100" s="179" t="str">
        <f>IFERROR(IF(VLOOKUP($A100,'Annex 2 EHV charges'!$A:$O,11,FALSE)=0,"",VLOOKUP($A100,'Annex 2 EHV charges'!$A:$O,11,FALSE)),"")</f>
        <v/>
      </c>
    </row>
    <row r="101" spans="1:8" x14ac:dyDescent="0.2">
      <c r="A101" s="175" t="str">
        <f t="array" ref="A101">IFERROR(INDEX('Annex 2 EHV charges'!$A$11:$A$260, MATCH(0, IF(ISBLANK('Annex 2 EHV charges'!$A$11:$A$260),1, COUNTIF(A$4:$A100, 'Annex 2 EHV charges'!$A$11:$A$260)), 0)),"")</f>
        <v/>
      </c>
      <c r="B101" s="175" t="str">
        <f>IF($A101="","",VLOOKUP($A101,'Annex 2 EHV charges'!$A:$O,2,0))</f>
        <v/>
      </c>
      <c r="C101" s="176" t="str">
        <f>IF($A101="","",VLOOKUP($A101,'Annex 2 EHV charges'!$A:$O,3,0))</f>
        <v/>
      </c>
      <c r="D101" s="175" t="str">
        <f>IF($A101="","",VLOOKUP($A101,'Annex 2 EHV charges'!$A:$O,7,0))</f>
        <v/>
      </c>
      <c r="E101" s="177" t="str">
        <f>IFERROR(IF(VLOOKUP($A101,'Annex 2 EHV charges'!$A:$O,8,FALSE)=0,"",VLOOKUP($A101,'Annex 2 EHV charges'!$A:$O,8,FALSE)),"")</f>
        <v/>
      </c>
      <c r="F101" s="178" t="str">
        <f>IFERROR(IF(VLOOKUP($A101,'Annex 2 EHV charges'!$A:$O,9,FALSE)=0,"",VLOOKUP($A101,'Annex 2 EHV charges'!$A:$O,9,FALSE)),"")</f>
        <v/>
      </c>
      <c r="G101" s="179" t="str">
        <f>IFERROR(IF(VLOOKUP($A101,'Annex 2 EHV charges'!$A:$O,10,FALSE)=0,"",VLOOKUP($A101,'Annex 2 EHV charges'!$A:$O,10,FALSE)),"")</f>
        <v/>
      </c>
      <c r="H101" s="179" t="str">
        <f>IFERROR(IF(VLOOKUP($A101,'Annex 2 EHV charges'!$A:$O,11,FALSE)=0,"",VLOOKUP($A101,'Annex 2 EHV charges'!$A:$O,11,FALSE)),"")</f>
        <v/>
      </c>
    </row>
    <row r="102" spans="1:8" x14ac:dyDescent="0.2">
      <c r="A102" s="175" t="str">
        <f t="array" ref="A102">IFERROR(INDEX('Annex 2 EHV charges'!$A$11:$A$260, MATCH(0, IF(ISBLANK('Annex 2 EHV charges'!$A$11:$A$260),1, COUNTIF(A$4:$A101, 'Annex 2 EHV charges'!$A$11:$A$260)), 0)),"")</f>
        <v/>
      </c>
      <c r="B102" s="175" t="str">
        <f>IF($A102="","",VLOOKUP($A102,'Annex 2 EHV charges'!$A:$O,2,0))</f>
        <v/>
      </c>
      <c r="C102" s="176" t="str">
        <f>IF($A102="","",VLOOKUP($A102,'Annex 2 EHV charges'!$A:$O,3,0))</f>
        <v/>
      </c>
      <c r="D102" s="175" t="str">
        <f>IF($A102="","",VLOOKUP($A102,'Annex 2 EHV charges'!$A:$O,7,0))</f>
        <v/>
      </c>
      <c r="E102" s="177" t="str">
        <f>IFERROR(IF(VLOOKUP($A102,'Annex 2 EHV charges'!$A:$O,8,FALSE)=0,"",VLOOKUP($A102,'Annex 2 EHV charges'!$A:$O,8,FALSE)),"")</f>
        <v/>
      </c>
      <c r="F102" s="178" t="str">
        <f>IFERROR(IF(VLOOKUP($A102,'Annex 2 EHV charges'!$A:$O,9,FALSE)=0,"",VLOOKUP($A102,'Annex 2 EHV charges'!$A:$O,9,FALSE)),"")</f>
        <v/>
      </c>
      <c r="G102" s="179" t="str">
        <f>IFERROR(IF(VLOOKUP($A102,'Annex 2 EHV charges'!$A:$O,10,FALSE)=0,"",VLOOKUP($A102,'Annex 2 EHV charges'!$A:$O,10,FALSE)),"")</f>
        <v/>
      </c>
      <c r="H102" s="179" t="str">
        <f>IFERROR(IF(VLOOKUP($A102,'Annex 2 EHV charges'!$A:$O,11,FALSE)=0,"",VLOOKUP($A102,'Annex 2 EHV charges'!$A:$O,11,FALSE)),"")</f>
        <v/>
      </c>
    </row>
    <row r="103" spans="1:8" x14ac:dyDescent="0.2">
      <c r="A103" s="175" t="str">
        <f t="array" ref="A103">IFERROR(INDEX('Annex 2 EHV charges'!$A$11:$A$260, MATCH(0, IF(ISBLANK('Annex 2 EHV charges'!$A$11:$A$260),1, COUNTIF(A$4:$A102, 'Annex 2 EHV charges'!$A$11:$A$260)), 0)),"")</f>
        <v/>
      </c>
      <c r="B103" s="175" t="str">
        <f>IF($A103="","",VLOOKUP($A103,'Annex 2 EHV charges'!$A:$O,2,0))</f>
        <v/>
      </c>
      <c r="C103" s="176" t="str">
        <f>IF($A103="","",VLOOKUP($A103,'Annex 2 EHV charges'!$A:$O,3,0))</f>
        <v/>
      </c>
      <c r="D103" s="175" t="str">
        <f>IF($A103="","",VLOOKUP($A103,'Annex 2 EHV charges'!$A:$O,7,0))</f>
        <v/>
      </c>
      <c r="E103" s="177" t="str">
        <f>IFERROR(IF(VLOOKUP($A103,'Annex 2 EHV charges'!$A:$O,8,FALSE)=0,"",VLOOKUP($A103,'Annex 2 EHV charges'!$A:$O,8,FALSE)),"")</f>
        <v/>
      </c>
      <c r="F103" s="178" t="str">
        <f>IFERROR(IF(VLOOKUP($A103,'Annex 2 EHV charges'!$A:$O,9,FALSE)=0,"",VLOOKUP($A103,'Annex 2 EHV charges'!$A:$O,9,FALSE)),"")</f>
        <v/>
      </c>
      <c r="G103" s="179" t="str">
        <f>IFERROR(IF(VLOOKUP($A103,'Annex 2 EHV charges'!$A:$O,10,FALSE)=0,"",VLOOKUP($A103,'Annex 2 EHV charges'!$A:$O,10,FALSE)),"")</f>
        <v/>
      </c>
      <c r="H103" s="179" t="str">
        <f>IFERROR(IF(VLOOKUP($A103,'Annex 2 EHV charges'!$A:$O,11,FALSE)=0,"",VLOOKUP($A103,'Annex 2 EHV charges'!$A:$O,11,FALSE)),"")</f>
        <v/>
      </c>
    </row>
    <row r="104" spans="1:8" x14ac:dyDescent="0.2">
      <c r="A104" s="175" t="str">
        <f t="array" ref="A104">IFERROR(INDEX('Annex 2 EHV charges'!$A$11:$A$260, MATCH(0, IF(ISBLANK('Annex 2 EHV charges'!$A$11:$A$260),1, COUNTIF(A$4:$A103, 'Annex 2 EHV charges'!$A$11:$A$260)), 0)),"")</f>
        <v/>
      </c>
      <c r="B104" s="175" t="str">
        <f>IF($A104="","",VLOOKUP($A104,'Annex 2 EHV charges'!$A:$O,2,0))</f>
        <v/>
      </c>
      <c r="C104" s="176" t="str">
        <f>IF($A104="","",VLOOKUP($A104,'Annex 2 EHV charges'!$A:$O,3,0))</f>
        <v/>
      </c>
      <c r="D104" s="175" t="str">
        <f>IF($A104="","",VLOOKUP($A104,'Annex 2 EHV charges'!$A:$O,7,0))</f>
        <v/>
      </c>
      <c r="E104" s="177" t="str">
        <f>IFERROR(IF(VLOOKUP($A104,'Annex 2 EHV charges'!$A:$O,8,FALSE)=0,"",VLOOKUP($A104,'Annex 2 EHV charges'!$A:$O,8,FALSE)),"")</f>
        <v/>
      </c>
      <c r="F104" s="178" t="str">
        <f>IFERROR(IF(VLOOKUP($A104,'Annex 2 EHV charges'!$A:$O,9,FALSE)=0,"",VLOOKUP($A104,'Annex 2 EHV charges'!$A:$O,9,FALSE)),"")</f>
        <v/>
      </c>
      <c r="G104" s="179" t="str">
        <f>IFERROR(IF(VLOOKUP($A104,'Annex 2 EHV charges'!$A:$O,10,FALSE)=0,"",VLOOKUP($A104,'Annex 2 EHV charges'!$A:$O,10,FALSE)),"")</f>
        <v/>
      </c>
      <c r="H104" s="179" t="str">
        <f>IFERROR(IF(VLOOKUP($A104,'Annex 2 EHV charges'!$A:$O,11,FALSE)=0,"",VLOOKUP($A104,'Annex 2 EHV charges'!$A:$O,11,FALSE)),"")</f>
        <v/>
      </c>
    </row>
    <row r="105" spans="1:8" x14ac:dyDescent="0.2">
      <c r="A105" s="175" t="str">
        <f t="array" ref="A105">IFERROR(INDEX('Annex 2 EHV charges'!$A$11:$A$260, MATCH(0, IF(ISBLANK('Annex 2 EHV charges'!$A$11:$A$260),1, COUNTIF(A$4:$A104, 'Annex 2 EHV charges'!$A$11:$A$260)), 0)),"")</f>
        <v/>
      </c>
      <c r="B105" s="175" t="str">
        <f>IF($A105="","",VLOOKUP($A105,'Annex 2 EHV charges'!$A:$O,2,0))</f>
        <v/>
      </c>
      <c r="C105" s="176" t="str">
        <f>IF($A105="","",VLOOKUP($A105,'Annex 2 EHV charges'!$A:$O,3,0))</f>
        <v/>
      </c>
      <c r="D105" s="175" t="str">
        <f>IF($A105="","",VLOOKUP($A105,'Annex 2 EHV charges'!$A:$O,7,0))</f>
        <v/>
      </c>
      <c r="E105" s="177" t="str">
        <f>IFERROR(IF(VLOOKUP($A105,'Annex 2 EHV charges'!$A:$O,8,FALSE)=0,"",VLOOKUP($A105,'Annex 2 EHV charges'!$A:$O,8,FALSE)),"")</f>
        <v/>
      </c>
      <c r="F105" s="178" t="str">
        <f>IFERROR(IF(VLOOKUP($A105,'Annex 2 EHV charges'!$A:$O,9,FALSE)=0,"",VLOOKUP($A105,'Annex 2 EHV charges'!$A:$O,9,FALSE)),"")</f>
        <v/>
      </c>
      <c r="G105" s="179" t="str">
        <f>IFERROR(IF(VLOOKUP($A105,'Annex 2 EHV charges'!$A:$O,10,FALSE)=0,"",VLOOKUP($A105,'Annex 2 EHV charges'!$A:$O,10,FALSE)),"")</f>
        <v/>
      </c>
      <c r="H105" s="179" t="str">
        <f>IFERROR(IF(VLOOKUP($A105,'Annex 2 EHV charges'!$A:$O,11,FALSE)=0,"",VLOOKUP($A105,'Annex 2 EHV charges'!$A:$O,11,FALSE)),"")</f>
        <v/>
      </c>
    </row>
    <row r="106" spans="1:8" x14ac:dyDescent="0.2">
      <c r="A106" s="175" t="str">
        <f t="array" ref="A106">IFERROR(INDEX('Annex 2 EHV charges'!$A$11:$A$260, MATCH(0, IF(ISBLANK('Annex 2 EHV charges'!$A$11:$A$260),1, COUNTIF(A$4:$A105, 'Annex 2 EHV charges'!$A$11:$A$260)), 0)),"")</f>
        <v/>
      </c>
      <c r="B106" s="175" t="str">
        <f>IF($A106="","",VLOOKUP($A106,'Annex 2 EHV charges'!$A:$O,2,0))</f>
        <v/>
      </c>
      <c r="C106" s="176" t="str">
        <f>IF($A106="","",VLOOKUP($A106,'Annex 2 EHV charges'!$A:$O,3,0))</f>
        <v/>
      </c>
      <c r="D106" s="175" t="str">
        <f>IF($A106="","",VLOOKUP($A106,'Annex 2 EHV charges'!$A:$O,7,0))</f>
        <v/>
      </c>
      <c r="E106" s="177" t="str">
        <f>IFERROR(IF(VLOOKUP($A106,'Annex 2 EHV charges'!$A:$O,8,FALSE)=0,"",VLOOKUP($A106,'Annex 2 EHV charges'!$A:$O,8,FALSE)),"")</f>
        <v/>
      </c>
      <c r="F106" s="178" t="str">
        <f>IFERROR(IF(VLOOKUP($A106,'Annex 2 EHV charges'!$A:$O,9,FALSE)=0,"",VLOOKUP($A106,'Annex 2 EHV charges'!$A:$O,9,FALSE)),"")</f>
        <v/>
      </c>
      <c r="G106" s="179" t="str">
        <f>IFERROR(IF(VLOOKUP($A106,'Annex 2 EHV charges'!$A:$O,10,FALSE)=0,"",VLOOKUP($A106,'Annex 2 EHV charges'!$A:$O,10,FALSE)),"")</f>
        <v/>
      </c>
      <c r="H106" s="179" t="str">
        <f>IFERROR(IF(VLOOKUP($A106,'Annex 2 EHV charges'!$A:$O,11,FALSE)=0,"",VLOOKUP($A106,'Annex 2 EHV charges'!$A:$O,11,FALSE)),"")</f>
        <v/>
      </c>
    </row>
    <row r="107" spans="1:8" x14ac:dyDescent="0.2">
      <c r="A107" s="175" t="str">
        <f t="array" ref="A107">IFERROR(INDEX('Annex 2 EHV charges'!$A$11:$A$260, MATCH(0, IF(ISBLANK('Annex 2 EHV charges'!$A$11:$A$260),1, COUNTIF(A$4:$A106, 'Annex 2 EHV charges'!$A$11:$A$260)), 0)),"")</f>
        <v/>
      </c>
      <c r="B107" s="175" t="str">
        <f>IF($A107="","",VLOOKUP($A107,'Annex 2 EHV charges'!$A:$O,2,0))</f>
        <v/>
      </c>
      <c r="C107" s="176" t="str">
        <f>IF($A107="","",VLOOKUP($A107,'Annex 2 EHV charges'!$A:$O,3,0))</f>
        <v/>
      </c>
      <c r="D107" s="175" t="str">
        <f>IF($A107="","",VLOOKUP($A107,'Annex 2 EHV charges'!$A:$O,7,0))</f>
        <v/>
      </c>
      <c r="E107" s="177" t="str">
        <f>IFERROR(IF(VLOOKUP($A107,'Annex 2 EHV charges'!$A:$O,8,FALSE)=0,"",VLOOKUP($A107,'Annex 2 EHV charges'!$A:$O,8,FALSE)),"")</f>
        <v/>
      </c>
      <c r="F107" s="178" t="str">
        <f>IFERROR(IF(VLOOKUP($A107,'Annex 2 EHV charges'!$A:$O,9,FALSE)=0,"",VLOOKUP($A107,'Annex 2 EHV charges'!$A:$O,9,FALSE)),"")</f>
        <v/>
      </c>
      <c r="G107" s="179" t="str">
        <f>IFERROR(IF(VLOOKUP($A107,'Annex 2 EHV charges'!$A:$O,10,FALSE)=0,"",VLOOKUP($A107,'Annex 2 EHV charges'!$A:$O,10,FALSE)),"")</f>
        <v/>
      </c>
      <c r="H107" s="179" t="str">
        <f>IFERROR(IF(VLOOKUP($A107,'Annex 2 EHV charges'!$A:$O,11,FALSE)=0,"",VLOOKUP($A107,'Annex 2 EHV charges'!$A:$O,11,FALSE)),"")</f>
        <v/>
      </c>
    </row>
    <row r="108" spans="1:8" x14ac:dyDescent="0.2">
      <c r="A108" s="175" t="str">
        <f t="array" ref="A108">IFERROR(INDEX('Annex 2 EHV charges'!$A$11:$A$260, MATCH(0, IF(ISBLANK('Annex 2 EHV charges'!$A$11:$A$260),1, COUNTIF(A$4:$A107, 'Annex 2 EHV charges'!$A$11:$A$260)), 0)),"")</f>
        <v/>
      </c>
      <c r="B108" s="175" t="str">
        <f>IF($A108="","",VLOOKUP($A108,'Annex 2 EHV charges'!$A:$O,2,0))</f>
        <v/>
      </c>
      <c r="C108" s="176" t="str">
        <f>IF($A108="","",VLOOKUP($A108,'Annex 2 EHV charges'!$A:$O,3,0))</f>
        <v/>
      </c>
      <c r="D108" s="175" t="str">
        <f>IF($A108="","",VLOOKUP($A108,'Annex 2 EHV charges'!$A:$O,7,0))</f>
        <v/>
      </c>
      <c r="E108" s="177" t="str">
        <f>IFERROR(IF(VLOOKUP($A108,'Annex 2 EHV charges'!$A:$O,8,FALSE)=0,"",VLOOKUP($A108,'Annex 2 EHV charges'!$A:$O,8,FALSE)),"")</f>
        <v/>
      </c>
      <c r="F108" s="178" t="str">
        <f>IFERROR(IF(VLOOKUP($A108,'Annex 2 EHV charges'!$A:$O,9,FALSE)=0,"",VLOOKUP($A108,'Annex 2 EHV charges'!$A:$O,9,FALSE)),"")</f>
        <v/>
      </c>
      <c r="G108" s="179" t="str">
        <f>IFERROR(IF(VLOOKUP($A108,'Annex 2 EHV charges'!$A:$O,10,FALSE)=0,"",VLOOKUP($A108,'Annex 2 EHV charges'!$A:$O,10,FALSE)),"")</f>
        <v/>
      </c>
      <c r="H108" s="179" t="str">
        <f>IFERROR(IF(VLOOKUP($A108,'Annex 2 EHV charges'!$A:$O,11,FALSE)=0,"",VLOOKUP($A108,'Annex 2 EHV charges'!$A:$O,11,FALSE)),"")</f>
        <v/>
      </c>
    </row>
    <row r="109" spans="1:8" x14ac:dyDescent="0.2">
      <c r="A109" s="175" t="str">
        <f t="array" ref="A109">IFERROR(INDEX('Annex 2 EHV charges'!$A$11:$A$260, MATCH(0, IF(ISBLANK('Annex 2 EHV charges'!$A$11:$A$260),1, COUNTIF(A$4:$A108, 'Annex 2 EHV charges'!$A$11:$A$260)), 0)),"")</f>
        <v/>
      </c>
      <c r="B109" s="175" t="str">
        <f>IF($A109="","",VLOOKUP($A109,'Annex 2 EHV charges'!$A:$O,2,0))</f>
        <v/>
      </c>
      <c r="C109" s="176" t="str">
        <f>IF($A109="","",VLOOKUP($A109,'Annex 2 EHV charges'!$A:$O,3,0))</f>
        <v/>
      </c>
      <c r="D109" s="175" t="str">
        <f>IF($A109="","",VLOOKUP($A109,'Annex 2 EHV charges'!$A:$O,7,0))</f>
        <v/>
      </c>
      <c r="E109" s="177" t="str">
        <f>IFERROR(IF(VLOOKUP($A109,'Annex 2 EHV charges'!$A:$O,8,FALSE)=0,"",VLOOKUP($A109,'Annex 2 EHV charges'!$A:$O,8,FALSE)),"")</f>
        <v/>
      </c>
      <c r="F109" s="178" t="str">
        <f>IFERROR(IF(VLOOKUP($A109,'Annex 2 EHV charges'!$A:$O,9,FALSE)=0,"",VLOOKUP($A109,'Annex 2 EHV charges'!$A:$O,9,FALSE)),"")</f>
        <v/>
      </c>
      <c r="G109" s="179" t="str">
        <f>IFERROR(IF(VLOOKUP($A109,'Annex 2 EHV charges'!$A:$O,10,FALSE)=0,"",VLOOKUP($A109,'Annex 2 EHV charges'!$A:$O,10,FALSE)),"")</f>
        <v/>
      </c>
      <c r="H109" s="179" t="str">
        <f>IFERROR(IF(VLOOKUP($A109,'Annex 2 EHV charges'!$A:$O,11,FALSE)=0,"",VLOOKUP($A109,'Annex 2 EHV charges'!$A:$O,11,FALSE)),"")</f>
        <v/>
      </c>
    </row>
    <row r="110" spans="1:8" x14ac:dyDescent="0.2">
      <c r="A110" s="175" t="str">
        <f t="array" ref="A110">IFERROR(INDEX('Annex 2 EHV charges'!$A$11:$A$260, MATCH(0, IF(ISBLANK('Annex 2 EHV charges'!$A$11:$A$260),1, COUNTIF(A$4:$A109, 'Annex 2 EHV charges'!$A$11:$A$260)), 0)),"")</f>
        <v/>
      </c>
      <c r="B110" s="175" t="str">
        <f>IF($A110="","",VLOOKUP($A110,'Annex 2 EHV charges'!$A:$O,2,0))</f>
        <v/>
      </c>
      <c r="C110" s="176" t="str">
        <f>IF($A110="","",VLOOKUP($A110,'Annex 2 EHV charges'!$A:$O,3,0))</f>
        <v/>
      </c>
      <c r="D110" s="175" t="str">
        <f>IF($A110="","",VLOOKUP($A110,'Annex 2 EHV charges'!$A:$O,7,0))</f>
        <v/>
      </c>
      <c r="E110" s="177" t="str">
        <f>IFERROR(IF(VLOOKUP($A110,'Annex 2 EHV charges'!$A:$O,8,FALSE)=0,"",VLOOKUP($A110,'Annex 2 EHV charges'!$A:$O,8,FALSE)),"")</f>
        <v/>
      </c>
      <c r="F110" s="178" t="str">
        <f>IFERROR(IF(VLOOKUP($A110,'Annex 2 EHV charges'!$A:$O,9,FALSE)=0,"",VLOOKUP($A110,'Annex 2 EHV charges'!$A:$O,9,FALSE)),"")</f>
        <v/>
      </c>
      <c r="G110" s="179" t="str">
        <f>IFERROR(IF(VLOOKUP($A110,'Annex 2 EHV charges'!$A:$O,10,FALSE)=0,"",VLOOKUP($A110,'Annex 2 EHV charges'!$A:$O,10,FALSE)),"")</f>
        <v/>
      </c>
      <c r="H110" s="179" t="str">
        <f>IFERROR(IF(VLOOKUP($A110,'Annex 2 EHV charges'!$A:$O,11,FALSE)=0,"",VLOOKUP($A110,'Annex 2 EHV charges'!$A:$O,11,FALSE)),"")</f>
        <v/>
      </c>
    </row>
    <row r="111" spans="1:8" x14ac:dyDescent="0.2">
      <c r="A111" s="175" t="str">
        <f t="array" ref="A111">IFERROR(INDEX('Annex 2 EHV charges'!$A$11:$A$260, MATCH(0, IF(ISBLANK('Annex 2 EHV charges'!$A$11:$A$260),1, COUNTIF(A$4:$A110, 'Annex 2 EHV charges'!$A$11:$A$260)), 0)),"")</f>
        <v/>
      </c>
      <c r="B111" s="175" t="str">
        <f>IF($A111="","",VLOOKUP($A111,'Annex 2 EHV charges'!$A:$O,2,0))</f>
        <v/>
      </c>
      <c r="C111" s="176" t="str">
        <f>IF($A111="","",VLOOKUP($A111,'Annex 2 EHV charges'!$A:$O,3,0))</f>
        <v/>
      </c>
      <c r="D111" s="175" t="str">
        <f>IF($A111="","",VLOOKUP($A111,'Annex 2 EHV charges'!$A:$O,7,0))</f>
        <v/>
      </c>
      <c r="E111" s="177" t="str">
        <f>IFERROR(IF(VLOOKUP($A111,'Annex 2 EHV charges'!$A:$O,8,FALSE)=0,"",VLOOKUP($A111,'Annex 2 EHV charges'!$A:$O,8,FALSE)),"")</f>
        <v/>
      </c>
      <c r="F111" s="178" t="str">
        <f>IFERROR(IF(VLOOKUP($A111,'Annex 2 EHV charges'!$A:$O,9,FALSE)=0,"",VLOOKUP($A111,'Annex 2 EHV charges'!$A:$O,9,FALSE)),"")</f>
        <v/>
      </c>
      <c r="G111" s="179" t="str">
        <f>IFERROR(IF(VLOOKUP($A111,'Annex 2 EHV charges'!$A:$O,10,FALSE)=0,"",VLOOKUP($A111,'Annex 2 EHV charges'!$A:$O,10,FALSE)),"")</f>
        <v/>
      </c>
      <c r="H111" s="179" t="str">
        <f>IFERROR(IF(VLOOKUP($A111,'Annex 2 EHV charges'!$A:$O,11,FALSE)=0,"",VLOOKUP($A111,'Annex 2 EHV charges'!$A:$O,11,FALSE)),"")</f>
        <v/>
      </c>
    </row>
    <row r="112" spans="1:8" x14ac:dyDescent="0.2">
      <c r="A112" s="175" t="str">
        <f t="array" ref="A112">IFERROR(INDEX('Annex 2 EHV charges'!$A$11:$A$260, MATCH(0, IF(ISBLANK('Annex 2 EHV charges'!$A$11:$A$260),1, COUNTIF(A$4:$A111, 'Annex 2 EHV charges'!$A$11:$A$260)), 0)),"")</f>
        <v/>
      </c>
      <c r="B112" s="175" t="str">
        <f>IF($A112="","",VLOOKUP($A112,'Annex 2 EHV charges'!$A:$O,2,0))</f>
        <v/>
      </c>
      <c r="C112" s="176" t="str">
        <f>IF($A112="","",VLOOKUP($A112,'Annex 2 EHV charges'!$A:$O,3,0))</f>
        <v/>
      </c>
      <c r="D112" s="175" t="str">
        <f>IF($A112="","",VLOOKUP($A112,'Annex 2 EHV charges'!$A:$O,7,0))</f>
        <v/>
      </c>
      <c r="E112" s="177" t="str">
        <f>IFERROR(IF(VLOOKUP($A112,'Annex 2 EHV charges'!$A:$O,8,FALSE)=0,"",VLOOKUP($A112,'Annex 2 EHV charges'!$A:$O,8,FALSE)),"")</f>
        <v/>
      </c>
      <c r="F112" s="178" t="str">
        <f>IFERROR(IF(VLOOKUP($A112,'Annex 2 EHV charges'!$A:$O,9,FALSE)=0,"",VLOOKUP($A112,'Annex 2 EHV charges'!$A:$O,9,FALSE)),"")</f>
        <v/>
      </c>
      <c r="G112" s="179" t="str">
        <f>IFERROR(IF(VLOOKUP($A112,'Annex 2 EHV charges'!$A:$O,10,FALSE)=0,"",VLOOKUP($A112,'Annex 2 EHV charges'!$A:$O,10,FALSE)),"")</f>
        <v/>
      </c>
      <c r="H112" s="179" t="str">
        <f>IFERROR(IF(VLOOKUP($A112,'Annex 2 EHV charges'!$A:$O,11,FALSE)=0,"",VLOOKUP($A112,'Annex 2 EHV charges'!$A:$O,11,FALSE)),"")</f>
        <v/>
      </c>
    </row>
    <row r="113" spans="1:8" x14ac:dyDescent="0.2">
      <c r="A113" s="175" t="str">
        <f t="array" ref="A113">IFERROR(INDEX('Annex 2 EHV charges'!$A$11:$A$260, MATCH(0, IF(ISBLANK('Annex 2 EHV charges'!$A$11:$A$260),1, COUNTIF(A$4:$A112, 'Annex 2 EHV charges'!$A$11:$A$260)), 0)),"")</f>
        <v/>
      </c>
      <c r="B113" s="175" t="str">
        <f>IF($A113="","",VLOOKUP($A113,'Annex 2 EHV charges'!$A:$O,2,0))</f>
        <v/>
      </c>
      <c r="C113" s="176" t="str">
        <f>IF($A113="","",VLOOKUP($A113,'Annex 2 EHV charges'!$A:$O,3,0))</f>
        <v/>
      </c>
      <c r="D113" s="175" t="str">
        <f>IF($A113="","",VLOOKUP($A113,'Annex 2 EHV charges'!$A:$O,7,0))</f>
        <v/>
      </c>
      <c r="E113" s="177" t="str">
        <f>IFERROR(IF(VLOOKUP($A113,'Annex 2 EHV charges'!$A:$O,8,FALSE)=0,"",VLOOKUP($A113,'Annex 2 EHV charges'!$A:$O,8,FALSE)),"")</f>
        <v/>
      </c>
      <c r="F113" s="178" t="str">
        <f>IFERROR(IF(VLOOKUP($A113,'Annex 2 EHV charges'!$A:$O,9,FALSE)=0,"",VLOOKUP($A113,'Annex 2 EHV charges'!$A:$O,9,FALSE)),"")</f>
        <v/>
      </c>
      <c r="G113" s="179" t="str">
        <f>IFERROR(IF(VLOOKUP($A113,'Annex 2 EHV charges'!$A:$O,10,FALSE)=0,"",VLOOKUP($A113,'Annex 2 EHV charges'!$A:$O,10,FALSE)),"")</f>
        <v/>
      </c>
      <c r="H113" s="179" t="str">
        <f>IFERROR(IF(VLOOKUP($A113,'Annex 2 EHV charges'!$A:$O,11,FALSE)=0,"",VLOOKUP($A113,'Annex 2 EHV charges'!$A:$O,11,FALSE)),"")</f>
        <v/>
      </c>
    </row>
    <row r="114" spans="1:8" x14ac:dyDescent="0.2">
      <c r="A114" s="175" t="str">
        <f t="array" ref="A114">IFERROR(INDEX('Annex 2 EHV charges'!$A$11:$A$260, MATCH(0, IF(ISBLANK('Annex 2 EHV charges'!$A$11:$A$260),1, COUNTIF(A$4:$A113, 'Annex 2 EHV charges'!$A$11:$A$260)), 0)),"")</f>
        <v/>
      </c>
      <c r="B114" s="175" t="str">
        <f>IF($A114="","",VLOOKUP($A114,'Annex 2 EHV charges'!$A:$O,2,0))</f>
        <v/>
      </c>
      <c r="C114" s="176" t="str">
        <f>IF($A114="","",VLOOKUP($A114,'Annex 2 EHV charges'!$A:$O,3,0))</f>
        <v/>
      </c>
      <c r="D114" s="175" t="str">
        <f>IF($A114="","",VLOOKUP($A114,'Annex 2 EHV charges'!$A:$O,7,0))</f>
        <v/>
      </c>
      <c r="E114" s="177" t="str">
        <f>IFERROR(IF(VLOOKUP($A114,'Annex 2 EHV charges'!$A:$O,8,FALSE)=0,"",VLOOKUP($A114,'Annex 2 EHV charges'!$A:$O,8,FALSE)),"")</f>
        <v/>
      </c>
      <c r="F114" s="178" t="str">
        <f>IFERROR(IF(VLOOKUP($A114,'Annex 2 EHV charges'!$A:$O,9,FALSE)=0,"",VLOOKUP($A114,'Annex 2 EHV charges'!$A:$O,9,FALSE)),"")</f>
        <v/>
      </c>
      <c r="G114" s="179" t="str">
        <f>IFERROR(IF(VLOOKUP($A114,'Annex 2 EHV charges'!$A:$O,10,FALSE)=0,"",VLOOKUP($A114,'Annex 2 EHV charges'!$A:$O,10,FALSE)),"")</f>
        <v/>
      </c>
      <c r="H114" s="179" t="str">
        <f>IFERROR(IF(VLOOKUP($A114,'Annex 2 EHV charges'!$A:$O,11,FALSE)=0,"",VLOOKUP($A114,'Annex 2 EHV charges'!$A:$O,11,FALSE)),"")</f>
        <v/>
      </c>
    </row>
    <row r="115" spans="1:8" x14ac:dyDescent="0.2">
      <c r="A115" s="175" t="str">
        <f t="array" ref="A115">IFERROR(INDEX('Annex 2 EHV charges'!$A$11:$A$260, MATCH(0, IF(ISBLANK('Annex 2 EHV charges'!$A$11:$A$260),1, COUNTIF(A$4:$A114, 'Annex 2 EHV charges'!$A$11:$A$260)), 0)),"")</f>
        <v/>
      </c>
      <c r="B115" s="175" t="str">
        <f>IF($A115="","",VLOOKUP($A115,'Annex 2 EHV charges'!$A:$O,2,0))</f>
        <v/>
      </c>
      <c r="C115" s="176" t="str">
        <f>IF($A115="","",VLOOKUP($A115,'Annex 2 EHV charges'!$A:$O,3,0))</f>
        <v/>
      </c>
      <c r="D115" s="175" t="str">
        <f>IF($A115="","",VLOOKUP($A115,'Annex 2 EHV charges'!$A:$O,7,0))</f>
        <v/>
      </c>
      <c r="E115" s="177" t="str">
        <f>IFERROR(IF(VLOOKUP($A115,'Annex 2 EHV charges'!$A:$O,8,FALSE)=0,"",VLOOKUP($A115,'Annex 2 EHV charges'!$A:$O,8,FALSE)),"")</f>
        <v/>
      </c>
      <c r="F115" s="178" t="str">
        <f>IFERROR(IF(VLOOKUP($A115,'Annex 2 EHV charges'!$A:$O,9,FALSE)=0,"",VLOOKUP($A115,'Annex 2 EHV charges'!$A:$O,9,FALSE)),"")</f>
        <v/>
      </c>
      <c r="G115" s="179" t="str">
        <f>IFERROR(IF(VLOOKUP($A115,'Annex 2 EHV charges'!$A:$O,10,FALSE)=0,"",VLOOKUP($A115,'Annex 2 EHV charges'!$A:$O,10,FALSE)),"")</f>
        <v/>
      </c>
      <c r="H115" s="179" t="str">
        <f>IFERROR(IF(VLOOKUP($A115,'Annex 2 EHV charges'!$A:$O,11,FALSE)=0,"",VLOOKUP($A115,'Annex 2 EHV charges'!$A:$O,11,FALSE)),"")</f>
        <v/>
      </c>
    </row>
    <row r="116" spans="1:8" x14ac:dyDescent="0.2">
      <c r="A116" s="175" t="str">
        <f t="array" ref="A116">IFERROR(INDEX('Annex 2 EHV charges'!$A$11:$A$260, MATCH(0, IF(ISBLANK('Annex 2 EHV charges'!$A$11:$A$260),1, COUNTIF(A$4:$A115, 'Annex 2 EHV charges'!$A$11:$A$260)), 0)),"")</f>
        <v/>
      </c>
      <c r="B116" s="175" t="str">
        <f>IF($A116="","",VLOOKUP($A116,'Annex 2 EHV charges'!$A:$O,2,0))</f>
        <v/>
      </c>
      <c r="C116" s="176" t="str">
        <f>IF($A116="","",VLOOKUP($A116,'Annex 2 EHV charges'!$A:$O,3,0))</f>
        <v/>
      </c>
      <c r="D116" s="175" t="str">
        <f>IF($A116="","",VLOOKUP($A116,'Annex 2 EHV charges'!$A:$O,7,0))</f>
        <v/>
      </c>
      <c r="E116" s="177" t="str">
        <f>IFERROR(IF(VLOOKUP($A116,'Annex 2 EHV charges'!$A:$O,8,FALSE)=0,"",VLOOKUP($A116,'Annex 2 EHV charges'!$A:$O,8,FALSE)),"")</f>
        <v/>
      </c>
      <c r="F116" s="178" t="str">
        <f>IFERROR(IF(VLOOKUP($A116,'Annex 2 EHV charges'!$A:$O,9,FALSE)=0,"",VLOOKUP($A116,'Annex 2 EHV charges'!$A:$O,9,FALSE)),"")</f>
        <v/>
      </c>
      <c r="G116" s="179" t="str">
        <f>IFERROR(IF(VLOOKUP($A116,'Annex 2 EHV charges'!$A:$O,10,FALSE)=0,"",VLOOKUP($A116,'Annex 2 EHV charges'!$A:$O,10,FALSE)),"")</f>
        <v/>
      </c>
      <c r="H116" s="179" t="str">
        <f>IFERROR(IF(VLOOKUP($A116,'Annex 2 EHV charges'!$A:$O,11,FALSE)=0,"",VLOOKUP($A116,'Annex 2 EHV charges'!$A:$O,11,FALSE)),"")</f>
        <v/>
      </c>
    </row>
    <row r="117" spans="1:8" x14ac:dyDescent="0.2">
      <c r="A117" s="175" t="str">
        <f t="array" ref="A117">IFERROR(INDEX('Annex 2 EHV charges'!$A$11:$A$260, MATCH(0, IF(ISBLANK('Annex 2 EHV charges'!$A$11:$A$260),1, COUNTIF(A$4:$A116, 'Annex 2 EHV charges'!$A$11:$A$260)), 0)),"")</f>
        <v/>
      </c>
      <c r="B117" s="175" t="str">
        <f>IF($A117="","",VLOOKUP($A117,'Annex 2 EHV charges'!$A:$O,2,0))</f>
        <v/>
      </c>
      <c r="C117" s="176" t="str">
        <f>IF($A117="","",VLOOKUP($A117,'Annex 2 EHV charges'!$A:$O,3,0))</f>
        <v/>
      </c>
      <c r="D117" s="175" t="str">
        <f>IF($A117="","",VLOOKUP($A117,'Annex 2 EHV charges'!$A:$O,7,0))</f>
        <v/>
      </c>
      <c r="E117" s="177" t="str">
        <f>IFERROR(IF(VLOOKUP($A117,'Annex 2 EHV charges'!$A:$O,8,FALSE)=0,"",VLOOKUP($A117,'Annex 2 EHV charges'!$A:$O,8,FALSE)),"")</f>
        <v/>
      </c>
      <c r="F117" s="178" t="str">
        <f>IFERROR(IF(VLOOKUP($A117,'Annex 2 EHV charges'!$A:$O,9,FALSE)=0,"",VLOOKUP($A117,'Annex 2 EHV charges'!$A:$O,9,FALSE)),"")</f>
        <v/>
      </c>
      <c r="G117" s="179" t="str">
        <f>IFERROR(IF(VLOOKUP($A117,'Annex 2 EHV charges'!$A:$O,10,FALSE)=0,"",VLOOKUP($A117,'Annex 2 EHV charges'!$A:$O,10,FALSE)),"")</f>
        <v/>
      </c>
      <c r="H117" s="179" t="str">
        <f>IFERROR(IF(VLOOKUP($A117,'Annex 2 EHV charges'!$A:$O,11,FALSE)=0,"",VLOOKUP($A117,'Annex 2 EHV charges'!$A:$O,11,FALSE)),"")</f>
        <v/>
      </c>
    </row>
    <row r="118" spans="1:8" x14ac:dyDescent="0.2">
      <c r="A118" s="175" t="str">
        <f t="array" ref="A118">IFERROR(INDEX('Annex 2 EHV charges'!$A$11:$A$260, MATCH(0, IF(ISBLANK('Annex 2 EHV charges'!$A$11:$A$260),1, COUNTIF(A$4:$A117, 'Annex 2 EHV charges'!$A$11:$A$260)), 0)),"")</f>
        <v/>
      </c>
      <c r="B118" s="175" t="str">
        <f>IF($A118="","",VLOOKUP($A118,'Annex 2 EHV charges'!$A:$O,2,0))</f>
        <v/>
      </c>
      <c r="C118" s="176" t="str">
        <f>IF($A118="","",VLOOKUP($A118,'Annex 2 EHV charges'!$A:$O,3,0))</f>
        <v/>
      </c>
      <c r="D118" s="175" t="str">
        <f>IF($A118="","",VLOOKUP($A118,'Annex 2 EHV charges'!$A:$O,7,0))</f>
        <v/>
      </c>
      <c r="E118" s="177" t="str">
        <f>IFERROR(IF(VLOOKUP($A118,'Annex 2 EHV charges'!$A:$O,8,FALSE)=0,"",VLOOKUP($A118,'Annex 2 EHV charges'!$A:$O,8,FALSE)),"")</f>
        <v/>
      </c>
      <c r="F118" s="178" t="str">
        <f>IFERROR(IF(VLOOKUP($A118,'Annex 2 EHV charges'!$A:$O,9,FALSE)=0,"",VLOOKUP($A118,'Annex 2 EHV charges'!$A:$O,9,FALSE)),"")</f>
        <v/>
      </c>
      <c r="G118" s="179" t="str">
        <f>IFERROR(IF(VLOOKUP($A118,'Annex 2 EHV charges'!$A:$O,10,FALSE)=0,"",VLOOKUP($A118,'Annex 2 EHV charges'!$A:$O,10,FALSE)),"")</f>
        <v/>
      </c>
      <c r="H118" s="179" t="str">
        <f>IFERROR(IF(VLOOKUP($A118,'Annex 2 EHV charges'!$A:$O,11,FALSE)=0,"",VLOOKUP($A118,'Annex 2 EHV charges'!$A:$O,11,FALSE)),"")</f>
        <v/>
      </c>
    </row>
    <row r="119" spans="1:8" x14ac:dyDescent="0.2">
      <c r="A119" s="175" t="str">
        <f t="array" ref="A119">IFERROR(INDEX('Annex 2 EHV charges'!$A$11:$A$260, MATCH(0, IF(ISBLANK('Annex 2 EHV charges'!$A$11:$A$260),1, COUNTIF(A$4:$A118, 'Annex 2 EHV charges'!$A$11:$A$260)), 0)),"")</f>
        <v/>
      </c>
      <c r="B119" s="175" t="str">
        <f>IF($A119="","",VLOOKUP($A119,'Annex 2 EHV charges'!$A:$O,2,0))</f>
        <v/>
      </c>
      <c r="C119" s="176" t="str">
        <f>IF($A119="","",VLOOKUP($A119,'Annex 2 EHV charges'!$A:$O,3,0))</f>
        <v/>
      </c>
      <c r="D119" s="175" t="str">
        <f>IF($A119="","",VLOOKUP($A119,'Annex 2 EHV charges'!$A:$O,7,0))</f>
        <v/>
      </c>
      <c r="E119" s="177" t="str">
        <f>IFERROR(IF(VLOOKUP($A119,'Annex 2 EHV charges'!$A:$O,8,FALSE)=0,"",VLOOKUP($A119,'Annex 2 EHV charges'!$A:$O,8,FALSE)),"")</f>
        <v/>
      </c>
      <c r="F119" s="178" t="str">
        <f>IFERROR(IF(VLOOKUP($A119,'Annex 2 EHV charges'!$A:$O,9,FALSE)=0,"",VLOOKUP($A119,'Annex 2 EHV charges'!$A:$O,9,FALSE)),"")</f>
        <v/>
      </c>
      <c r="G119" s="179" t="str">
        <f>IFERROR(IF(VLOOKUP($A119,'Annex 2 EHV charges'!$A:$O,10,FALSE)=0,"",VLOOKUP($A119,'Annex 2 EHV charges'!$A:$O,10,FALSE)),"")</f>
        <v/>
      </c>
      <c r="H119" s="179" t="str">
        <f>IFERROR(IF(VLOOKUP($A119,'Annex 2 EHV charges'!$A:$O,11,FALSE)=0,"",VLOOKUP($A119,'Annex 2 EHV charges'!$A:$O,11,FALSE)),"")</f>
        <v/>
      </c>
    </row>
    <row r="120" spans="1:8" x14ac:dyDescent="0.2">
      <c r="A120" s="175" t="str">
        <f t="array" ref="A120">IFERROR(INDEX('Annex 2 EHV charges'!$A$11:$A$260, MATCH(0, IF(ISBLANK('Annex 2 EHV charges'!$A$11:$A$260),1, COUNTIF(A$4:$A119, 'Annex 2 EHV charges'!$A$11:$A$260)), 0)),"")</f>
        <v/>
      </c>
      <c r="B120" s="175" t="str">
        <f>IF($A120="","",VLOOKUP($A120,'Annex 2 EHV charges'!$A:$O,2,0))</f>
        <v/>
      </c>
      <c r="C120" s="176" t="str">
        <f>IF($A120="","",VLOOKUP($A120,'Annex 2 EHV charges'!$A:$O,3,0))</f>
        <v/>
      </c>
      <c r="D120" s="175" t="str">
        <f>IF($A120="","",VLOOKUP($A120,'Annex 2 EHV charges'!$A:$O,7,0))</f>
        <v/>
      </c>
      <c r="E120" s="177" t="str">
        <f>IFERROR(IF(VLOOKUP($A120,'Annex 2 EHV charges'!$A:$O,8,FALSE)=0,"",VLOOKUP($A120,'Annex 2 EHV charges'!$A:$O,8,FALSE)),"")</f>
        <v/>
      </c>
      <c r="F120" s="178" t="str">
        <f>IFERROR(IF(VLOOKUP($A120,'Annex 2 EHV charges'!$A:$O,9,FALSE)=0,"",VLOOKUP($A120,'Annex 2 EHV charges'!$A:$O,9,FALSE)),"")</f>
        <v/>
      </c>
      <c r="G120" s="179" t="str">
        <f>IFERROR(IF(VLOOKUP($A120,'Annex 2 EHV charges'!$A:$O,10,FALSE)=0,"",VLOOKUP($A120,'Annex 2 EHV charges'!$A:$O,10,FALSE)),"")</f>
        <v/>
      </c>
      <c r="H120" s="179" t="str">
        <f>IFERROR(IF(VLOOKUP($A120,'Annex 2 EHV charges'!$A:$O,11,FALSE)=0,"",VLOOKUP($A120,'Annex 2 EHV charges'!$A:$O,11,FALSE)),"")</f>
        <v/>
      </c>
    </row>
    <row r="121" spans="1:8" x14ac:dyDescent="0.2">
      <c r="A121" s="175" t="str">
        <f t="array" ref="A121">IFERROR(INDEX('Annex 2 EHV charges'!$A$11:$A$260, MATCH(0, IF(ISBLANK('Annex 2 EHV charges'!$A$11:$A$260),1, COUNTIF(A$4:$A120, 'Annex 2 EHV charges'!$A$11:$A$260)), 0)),"")</f>
        <v/>
      </c>
      <c r="B121" s="175" t="str">
        <f>IF($A121="","",VLOOKUP($A121,'Annex 2 EHV charges'!$A:$O,2,0))</f>
        <v/>
      </c>
      <c r="C121" s="176" t="str">
        <f>IF($A121="","",VLOOKUP($A121,'Annex 2 EHV charges'!$A:$O,3,0))</f>
        <v/>
      </c>
      <c r="D121" s="175" t="str">
        <f>IF($A121="","",VLOOKUP($A121,'Annex 2 EHV charges'!$A:$O,7,0))</f>
        <v/>
      </c>
      <c r="E121" s="177" t="str">
        <f>IFERROR(IF(VLOOKUP($A121,'Annex 2 EHV charges'!$A:$O,8,FALSE)=0,"",VLOOKUP($A121,'Annex 2 EHV charges'!$A:$O,8,FALSE)),"")</f>
        <v/>
      </c>
      <c r="F121" s="178" t="str">
        <f>IFERROR(IF(VLOOKUP($A121,'Annex 2 EHV charges'!$A:$O,9,FALSE)=0,"",VLOOKUP($A121,'Annex 2 EHV charges'!$A:$O,9,FALSE)),"")</f>
        <v/>
      </c>
      <c r="G121" s="179" t="str">
        <f>IFERROR(IF(VLOOKUP($A121,'Annex 2 EHV charges'!$A:$O,10,FALSE)=0,"",VLOOKUP($A121,'Annex 2 EHV charges'!$A:$O,10,FALSE)),"")</f>
        <v/>
      </c>
      <c r="H121" s="179" t="str">
        <f>IFERROR(IF(VLOOKUP($A121,'Annex 2 EHV charges'!$A:$O,11,FALSE)=0,"",VLOOKUP($A121,'Annex 2 EHV charges'!$A:$O,11,FALSE)),"")</f>
        <v/>
      </c>
    </row>
    <row r="122" spans="1:8" x14ac:dyDescent="0.2">
      <c r="A122" s="175" t="str">
        <f t="array" ref="A122">IFERROR(INDEX('Annex 2 EHV charges'!$A$11:$A$260, MATCH(0, IF(ISBLANK('Annex 2 EHV charges'!$A$11:$A$260),1, COUNTIF(A$4:$A121, 'Annex 2 EHV charges'!$A$11:$A$260)), 0)),"")</f>
        <v/>
      </c>
      <c r="B122" s="175" t="str">
        <f>IF($A122="","",VLOOKUP($A122,'Annex 2 EHV charges'!$A:$O,2,0))</f>
        <v/>
      </c>
      <c r="C122" s="176" t="str">
        <f>IF($A122="","",VLOOKUP($A122,'Annex 2 EHV charges'!$A:$O,3,0))</f>
        <v/>
      </c>
      <c r="D122" s="175" t="str">
        <f>IF($A122="","",VLOOKUP($A122,'Annex 2 EHV charges'!$A:$O,7,0))</f>
        <v/>
      </c>
      <c r="E122" s="177" t="str">
        <f>IFERROR(IF(VLOOKUP($A122,'Annex 2 EHV charges'!$A:$O,8,FALSE)=0,"",VLOOKUP($A122,'Annex 2 EHV charges'!$A:$O,8,FALSE)),"")</f>
        <v/>
      </c>
      <c r="F122" s="178" t="str">
        <f>IFERROR(IF(VLOOKUP($A122,'Annex 2 EHV charges'!$A:$O,9,FALSE)=0,"",VLOOKUP($A122,'Annex 2 EHV charges'!$A:$O,9,FALSE)),"")</f>
        <v/>
      </c>
      <c r="G122" s="179" t="str">
        <f>IFERROR(IF(VLOOKUP($A122,'Annex 2 EHV charges'!$A:$O,10,FALSE)=0,"",VLOOKUP($A122,'Annex 2 EHV charges'!$A:$O,10,FALSE)),"")</f>
        <v/>
      </c>
      <c r="H122" s="179" t="str">
        <f>IFERROR(IF(VLOOKUP($A122,'Annex 2 EHV charges'!$A:$O,11,FALSE)=0,"",VLOOKUP($A122,'Annex 2 EHV charges'!$A:$O,11,FALSE)),"")</f>
        <v/>
      </c>
    </row>
    <row r="123" spans="1:8" x14ac:dyDescent="0.2">
      <c r="A123" s="175" t="str">
        <f t="array" ref="A123">IFERROR(INDEX('Annex 2 EHV charges'!$A$11:$A$260, MATCH(0, IF(ISBLANK('Annex 2 EHV charges'!$A$11:$A$260),1, COUNTIF(A$4:$A122, 'Annex 2 EHV charges'!$A$11:$A$260)), 0)),"")</f>
        <v/>
      </c>
      <c r="B123" s="175" t="str">
        <f>IF($A123="","",VLOOKUP($A123,'Annex 2 EHV charges'!$A:$O,2,0))</f>
        <v/>
      </c>
      <c r="C123" s="176" t="str">
        <f>IF($A123="","",VLOOKUP($A123,'Annex 2 EHV charges'!$A:$O,3,0))</f>
        <v/>
      </c>
      <c r="D123" s="175" t="str">
        <f>IF($A123="","",VLOOKUP($A123,'Annex 2 EHV charges'!$A:$O,7,0))</f>
        <v/>
      </c>
      <c r="E123" s="177" t="str">
        <f>IFERROR(IF(VLOOKUP($A123,'Annex 2 EHV charges'!$A:$O,8,FALSE)=0,"",VLOOKUP($A123,'Annex 2 EHV charges'!$A:$O,8,FALSE)),"")</f>
        <v/>
      </c>
      <c r="F123" s="178" t="str">
        <f>IFERROR(IF(VLOOKUP($A123,'Annex 2 EHV charges'!$A:$O,9,FALSE)=0,"",VLOOKUP($A123,'Annex 2 EHV charges'!$A:$O,9,FALSE)),"")</f>
        <v/>
      </c>
      <c r="G123" s="179" t="str">
        <f>IFERROR(IF(VLOOKUP($A123,'Annex 2 EHV charges'!$A:$O,10,FALSE)=0,"",VLOOKUP($A123,'Annex 2 EHV charges'!$A:$O,10,FALSE)),"")</f>
        <v/>
      </c>
      <c r="H123" s="179" t="str">
        <f>IFERROR(IF(VLOOKUP($A123,'Annex 2 EHV charges'!$A:$O,11,FALSE)=0,"",VLOOKUP($A123,'Annex 2 EHV charges'!$A:$O,11,FALSE)),"")</f>
        <v/>
      </c>
    </row>
    <row r="124" spans="1:8" x14ac:dyDescent="0.2">
      <c r="A124" s="175" t="str">
        <f t="array" ref="A124">IFERROR(INDEX('Annex 2 EHV charges'!$A$11:$A$260, MATCH(0, IF(ISBLANK('Annex 2 EHV charges'!$A$11:$A$260),1, COUNTIF(A$4:$A123, 'Annex 2 EHV charges'!$A$11:$A$260)), 0)),"")</f>
        <v/>
      </c>
      <c r="B124" s="175" t="str">
        <f>IF($A124="","",VLOOKUP($A124,'Annex 2 EHV charges'!$A:$O,2,0))</f>
        <v/>
      </c>
      <c r="C124" s="176" t="str">
        <f>IF($A124="","",VLOOKUP($A124,'Annex 2 EHV charges'!$A:$O,3,0))</f>
        <v/>
      </c>
      <c r="D124" s="175" t="str">
        <f>IF($A124="","",VLOOKUP($A124,'Annex 2 EHV charges'!$A:$O,7,0))</f>
        <v/>
      </c>
      <c r="E124" s="177" t="str">
        <f>IFERROR(IF(VLOOKUP($A124,'Annex 2 EHV charges'!$A:$O,8,FALSE)=0,"",VLOOKUP($A124,'Annex 2 EHV charges'!$A:$O,8,FALSE)),"")</f>
        <v/>
      </c>
      <c r="F124" s="178" t="str">
        <f>IFERROR(IF(VLOOKUP($A124,'Annex 2 EHV charges'!$A:$O,9,FALSE)=0,"",VLOOKUP($A124,'Annex 2 EHV charges'!$A:$O,9,FALSE)),"")</f>
        <v/>
      </c>
      <c r="G124" s="179" t="str">
        <f>IFERROR(IF(VLOOKUP($A124,'Annex 2 EHV charges'!$A:$O,10,FALSE)=0,"",VLOOKUP($A124,'Annex 2 EHV charges'!$A:$O,10,FALSE)),"")</f>
        <v/>
      </c>
      <c r="H124" s="179" t="str">
        <f>IFERROR(IF(VLOOKUP($A124,'Annex 2 EHV charges'!$A:$O,11,FALSE)=0,"",VLOOKUP($A124,'Annex 2 EHV charges'!$A:$O,11,FALSE)),"")</f>
        <v/>
      </c>
    </row>
    <row r="125" spans="1:8" x14ac:dyDescent="0.2">
      <c r="A125" s="175" t="str">
        <f t="array" ref="A125">IFERROR(INDEX('Annex 2 EHV charges'!$A$11:$A$260, MATCH(0, IF(ISBLANK('Annex 2 EHV charges'!$A$11:$A$260),1, COUNTIF(A$4:$A124, 'Annex 2 EHV charges'!$A$11:$A$260)), 0)),"")</f>
        <v/>
      </c>
      <c r="B125" s="175" t="str">
        <f>IF($A125="","",VLOOKUP($A125,'Annex 2 EHV charges'!$A:$O,2,0))</f>
        <v/>
      </c>
      <c r="C125" s="176" t="str">
        <f>IF($A125="","",VLOOKUP($A125,'Annex 2 EHV charges'!$A:$O,3,0))</f>
        <v/>
      </c>
      <c r="D125" s="175" t="str">
        <f>IF($A125="","",VLOOKUP($A125,'Annex 2 EHV charges'!$A:$O,7,0))</f>
        <v/>
      </c>
      <c r="E125" s="177" t="str">
        <f>IFERROR(IF(VLOOKUP($A125,'Annex 2 EHV charges'!$A:$O,8,FALSE)=0,"",VLOOKUP($A125,'Annex 2 EHV charges'!$A:$O,8,FALSE)),"")</f>
        <v/>
      </c>
      <c r="F125" s="178" t="str">
        <f>IFERROR(IF(VLOOKUP($A125,'Annex 2 EHV charges'!$A:$O,9,FALSE)=0,"",VLOOKUP($A125,'Annex 2 EHV charges'!$A:$O,9,FALSE)),"")</f>
        <v/>
      </c>
      <c r="G125" s="179" t="str">
        <f>IFERROR(IF(VLOOKUP($A125,'Annex 2 EHV charges'!$A:$O,10,FALSE)=0,"",VLOOKUP($A125,'Annex 2 EHV charges'!$A:$O,10,FALSE)),"")</f>
        <v/>
      </c>
      <c r="H125" s="179" t="str">
        <f>IFERROR(IF(VLOOKUP($A125,'Annex 2 EHV charges'!$A:$O,11,FALSE)=0,"",VLOOKUP($A125,'Annex 2 EHV charges'!$A:$O,11,FALSE)),"")</f>
        <v/>
      </c>
    </row>
    <row r="126" spans="1:8" x14ac:dyDescent="0.2">
      <c r="A126" s="175" t="str">
        <f t="array" ref="A126">IFERROR(INDEX('Annex 2 EHV charges'!$A$11:$A$260, MATCH(0, IF(ISBLANK('Annex 2 EHV charges'!$A$11:$A$260),1, COUNTIF(A$4:$A125, 'Annex 2 EHV charges'!$A$11:$A$260)), 0)),"")</f>
        <v/>
      </c>
      <c r="B126" s="175" t="str">
        <f>IF($A126="","",VLOOKUP($A126,'Annex 2 EHV charges'!$A:$O,2,0))</f>
        <v/>
      </c>
      <c r="C126" s="176" t="str">
        <f>IF($A126="","",VLOOKUP($A126,'Annex 2 EHV charges'!$A:$O,3,0))</f>
        <v/>
      </c>
      <c r="D126" s="175" t="str">
        <f>IF($A126="","",VLOOKUP($A126,'Annex 2 EHV charges'!$A:$O,7,0))</f>
        <v/>
      </c>
      <c r="E126" s="177" t="str">
        <f>IFERROR(IF(VLOOKUP($A126,'Annex 2 EHV charges'!$A:$O,8,FALSE)=0,"",VLOOKUP($A126,'Annex 2 EHV charges'!$A:$O,8,FALSE)),"")</f>
        <v/>
      </c>
      <c r="F126" s="178" t="str">
        <f>IFERROR(IF(VLOOKUP($A126,'Annex 2 EHV charges'!$A:$O,9,FALSE)=0,"",VLOOKUP($A126,'Annex 2 EHV charges'!$A:$O,9,FALSE)),"")</f>
        <v/>
      </c>
      <c r="G126" s="179" t="str">
        <f>IFERROR(IF(VLOOKUP($A126,'Annex 2 EHV charges'!$A:$O,10,FALSE)=0,"",VLOOKUP($A126,'Annex 2 EHV charges'!$A:$O,10,FALSE)),"")</f>
        <v/>
      </c>
      <c r="H126" s="179" t="str">
        <f>IFERROR(IF(VLOOKUP($A126,'Annex 2 EHV charges'!$A:$O,11,FALSE)=0,"",VLOOKUP($A126,'Annex 2 EHV charges'!$A:$O,11,FALSE)),"")</f>
        <v/>
      </c>
    </row>
    <row r="127" spans="1:8" x14ac:dyDescent="0.2">
      <c r="A127" s="175" t="str">
        <f t="array" ref="A127">IFERROR(INDEX('Annex 2 EHV charges'!$A$11:$A$260, MATCH(0, IF(ISBLANK('Annex 2 EHV charges'!$A$11:$A$260),1, COUNTIF(A$4:$A126, 'Annex 2 EHV charges'!$A$11:$A$260)), 0)),"")</f>
        <v/>
      </c>
      <c r="B127" s="175" t="str">
        <f>IF($A127="","",VLOOKUP($A127,'Annex 2 EHV charges'!$A:$O,2,0))</f>
        <v/>
      </c>
      <c r="C127" s="176" t="str">
        <f>IF($A127="","",VLOOKUP($A127,'Annex 2 EHV charges'!$A:$O,3,0))</f>
        <v/>
      </c>
      <c r="D127" s="175" t="str">
        <f>IF($A127="","",VLOOKUP($A127,'Annex 2 EHV charges'!$A:$O,7,0))</f>
        <v/>
      </c>
      <c r="E127" s="177" t="str">
        <f>IFERROR(IF(VLOOKUP($A127,'Annex 2 EHV charges'!$A:$O,8,FALSE)=0,"",VLOOKUP($A127,'Annex 2 EHV charges'!$A:$O,8,FALSE)),"")</f>
        <v/>
      </c>
      <c r="F127" s="178" t="str">
        <f>IFERROR(IF(VLOOKUP($A127,'Annex 2 EHV charges'!$A:$O,9,FALSE)=0,"",VLOOKUP($A127,'Annex 2 EHV charges'!$A:$O,9,FALSE)),"")</f>
        <v/>
      </c>
      <c r="G127" s="179" t="str">
        <f>IFERROR(IF(VLOOKUP($A127,'Annex 2 EHV charges'!$A:$O,10,FALSE)=0,"",VLOOKUP($A127,'Annex 2 EHV charges'!$A:$O,10,FALSE)),"")</f>
        <v/>
      </c>
      <c r="H127" s="179" t="str">
        <f>IFERROR(IF(VLOOKUP($A127,'Annex 2 EHV charges'!$A:$O,11,FALSE)=0,"",VLOOKUP($A127,'Annex 2 EHV charges'!$A:$O,11,FALSE)),"")</f>
        <v/>
      </c>
    </row>
    <row r="128" spans="1:8" x14ac:dyDescent="0.2">
      <c r="A128" s="175" t="str">
        <f t="array" ref="A128">IFERROR(INDEX('Annex 2 EHV charges'!$A$11:$A$260, MATCH(0, IF(ISBLANK('Annex 2 EHV charges'!$A$11:$A$260),1, COUNTIF(A$4:$A127, 'Annex 2 EHV charges'!$A$11:$A$260)), 0)),"")</f>
        <v/>
      </c>
      <c r="B128" s="175" t="str">
        <f>IF($A128="","",VLOOKUP($A128,'Annex 2 EHV charges'!$A:$O,2,0))</f>
        <v/>
      </c>
      <c r="C128" s="176" t="str">
        <f>IF($A128="","",VLOOKUP($A128,'Annex 2 EHV charges'!$A:$O,3,0))</f>
        <v/>
      </c>
      <c r="D128" s="175" t="str">
        <f>IF($A128="","",VLOOKUP($A128,'Annex 2 EHV charges'!$A:$O,7,0))</f>
        <v/>
      </c>
      <c r="E128" s="177" t="str">
        <f>IFERROR(IF(VLOOKUP($A128,'Annex 2 EHV charges'!$A:$O,8,FALSE)=0,"",VLOOKUP($A128,'Annex 2 EHV charges'!$A:$O,8,FALSE)),"")</f>
        <v/>
      </c>
      <c r="F128" s="178" t="str">
        <f>IFERROR(IF(VLOOKUP($A128,'Annex 2 EHV charges'!$A:$O,9,FALSE)=0,"",VLOOKUP($A128,'Annex 2 EHV charges'!$A:$O,9,FALSE)),"")</f>
        <v/>
      </c>
      <c r="G128" s="179" t="str">
        <f>IFERROR(IF(VLOOKUP($A128,'Annex 2 EHV charges'!$A:$O,10,FALSE)=0,"",VLOOKUP($A128,'Annex 2 EHV charges'!$A:$O,10,FALSE)),"")</f>
        <v/>
      </c>
      <c r="H128" s="179" t="str">
        <f>IFERROR(IF(VLOOKUP($A128,'Annex 2 EHV charges'!$A:$O,11,FALSE)=0,"",VLOOKUP($A128,'Annex 2 EHV charges'!$A:$O,11,FALSE)),"")</f>
        <v/>
      </c>
    </row>
    <row r="129" spans="1:8" x14ac:dyDescent="0.2">
      <c r="A129" s="175" t="str">
        <f t="array" ref="A129">IFERROR(INDEX('Annex 2 EHV charges'!$A$11:$A$260, MATCH(0, IF(ISBLANK('Annex 2 EHV charges'!$A$11:$A$260),1, COUNTIF(A$4:$A128, 'Annex 2 EHV charges'!$A$11:$A$260)), 0)),"")</f>
        <v/>
      </c>
      <c r="B129" s="175" t="str">
        <f>IF($A129="","",VLOOKUP($A129,'Annex 2 EHV charges'!$A:$O,2,0))</f>
        <v/>
      </c>
      <c r="C129" s="176" t="str">
        <f>IF($A129="","",VLOOKUP($A129,'Annex 2 EHV charges'!$A:$O,3,0))</f>
        <v/>
      </c>
      <c r="D129" s="175" t="str">
        <f>IF($A129="","",VLOOKUP($A129,'Annex 2 EHV charges'!$A:$O,7,0))</f>
        <v/>
      </c>
      <c r="E129" s="177" t="str">
        <f>IFERROR(IF(VLOOKUP($A129,'Annex 2 EHV charges'!$A:$O,8,FALSE)=0,"",VLOOKUP($A129,'Annex 2 EHV charges'!$A:$O,8,FALSE)),"")</f>
        <v/>
      </c>
      <c r="F129" s="178" t="str">
        <f>IFERROR(IF(VLOOKUP($A129,'Annex 2 EHV charges'!$A:$O,9,FALSE)=0,"",VLOOKUP($A129,'Annex 2 EHV charges'!$A:$O,9,FALSE)),"")</f>
        <v/>
      </c>
      <c r="G129" s="179" t="str">
        <f>IFERROR(IF(VLOOKUP($A129,'Annex 2 EHV charges'!$A:$O,10,FALSE)=0,"",VLOOKUP($A129,'Annex 2 EHV charges'!$A:$O,10,FALSE)),"")</f>
        <v/>
      </c>
      <c r="H129" s="179" t="str">
        <f>IFERROR(IF(VLOOKUP($A129,'Annex 2 EHV charges'!$A:$O,11,FALSE)=0,"",VLOOKUP($A129,'Annex 2 EHV charges'!$A:$O,11,FALSE)),"")</f>
        <v/>
      </c>
    </row>
    <row r="130" spans="1:8" x14ac:dyDescent="0.2">
      <c r="A130" s="175" t="str">
        <f t="array" ref="A130">IFERROR(INDEX('Annex 2 EHV charges'!$A$11:$A$260, MATCH(0, IF(ISBLANK('Annex 2 EHV charges'!$A$11:$A$260),1, COUNTIF(A$4:$A129, 'Annex 2 EHV charges'!$A$11:$A$260)), 0)),"")</f>
        <v/>
      </c>
      <c r="B130" s="175" t="str">
        <f>IF($A130="","",VLOOKUP($A130,'Annex 2 EHV charges'!$A:$O,2,0))</f>
        <v/>
      </c>
      <c r="C130" s="176" t="str">
        <f>IF($A130="","",VLOOKUP($A130,'Annex 2 EHV charges'!$A:$O,3,0))</f>
        <v/>
      </c>
      <c r="D130" s="175" t="str">
        <f>IF($A130="","",VLOOKUP($A130,'Annex 2 EHV charges'!$A:$O,7,0))</f>
        <v/>
      </c>
      <c r="E130" s="177" t="str">
        <f>IFERROR(IF(VLOOKUP($A130,'Annex 2 EHV charges'!$A:$O,8,FALSE)=0,"",VLOOKUP($A130,'Annex 2 EHV charges'!$A:$O,8,FALSE)),"")</f>
        <v/>
      </c>
      <c r="F130" s="178" t="str">
        <f>IFERROR(IF(VLOOKUP($A130,'Annex 2 EHV charges'!$A:$O,9,FALSE)=0,"",VLOOKUP($A130,'Annex 2 EHV charges'!$A:$O,9,FALSE)),"")</f>
        <v/>
      </c>
      <c r="G130" s="179" t="str">
        <f>IFERROR(IF(VLOOKUP($A130,'Annex 2 EHV charges'!$A:$O,10,FALSE)=0,"",VLOOKUP($A130,'Annex 2 EHV charges'!$A:$O,10,FALSE)),"")</f>
        <v/>
      </c>
      <c r="H130" s="179" t="str">
        <f>IFERROR(IF(VLOOKUP($A130,'Annex 2 EHV charges'!$A:$O,11,FALSE)=0,"",VLOOKUP($A130,'Annex 2 EHV charges'!$A:$O,11,FALSE)),"")</f>
        <v/>
      </c>
    </row>
    <row r="131" spans="1:8" x14ac:dyDescent="0.2">
      <c r="A131" s="175" t="str">
        <f t="array" ref="A131">IFERROR(INDEX('Annex 2 EHV charges'!$A$11:$A$260, MATCH(0, IF(ISBLANK('Annex 2 EHV charges'!$A$11:$A$260),1, COUNTIF(A$4:$A130, 'Annex 2 EHV charges'!$A$11:$A$260)), 0)),"")</f>
        <v/>
      </c>
      <c r="B131" s="175" t="str">
        <f>IF($A131="","",VLOOKUP($A131,'Annex 2 EHV charges'!$A:$O,2,0))</f>
        <v/>
      </c>
      <c r="C131" s="176" t="str">
        <f>IF($A131="","",VLOOKUP($A131,'Annex 2 EHV charges'!$A:$O,3,0))</f>
        <v/>
      </c>
      <c r="D131" s="175" t="str">
        <f>IF($A131="","",VLOOKUP($A131,'Annex 2 EHV charges'!$A:$O,7,0))</f>
        <v/>
      </c>
      <c r="E131" s="177" t="str">
        <f>IFERROR(IF(VLOOKUP($A131,'Annex 2 EHV charges'!$A:$O,8,FALSE)=0,"",VLOOKUP($A131,'Annex 2 EHV charges'!$A:$O,8,FALSE)),"")</f>
        <v/>
      </c>
      <c r="F131" s="178" t="str">
        <f>IFERROR(IF(VLOOKUP($A131,'Annex 2 EHV charges'!$A:$O,9,FALSE)=0,"",VLOOKUP($A131,'Annex 2 EHV charges'!$A:$O,9,FALSE)),"")</f>
        <v/>
      </c>
      <c r="G131" s="179" t="str">
        <f>IFERROR(IF(VLOOKUP($A131,'Annex 2 EHV charges'!$A:$O,10,FALSE)=0,"",VLOOKUP($A131,'Annex 2 EHV charges'!$A:$O,10,FALSE)),"")</f>
        <v/>
      </c>
      <c r="H131" s="179" t="str">
        <f>IFERROR(IF(VLOOKUP($A131,'Annex 2 EHV charges'!$A:$O,11,FALSE)=0,"",VLOOKUP($A131,'Annex 2 EHV charges'!$A:$O,11,FALSE)),"")</f>
        <v/>
      </c>
    </row>
    <row r="132" spans="1:8" x14ac:dyDescent="0.2">
      <c r="A132" s="175" t="str">
        <f t="array" ref="A132">IFERROR(INDEX('Annex 2 EHV charges'!$A$11:$A$260, MATCH(0, IF(ISBLANK('Annex 2 EHV charges'!$A$11:$A$260),1, COUNTIF(A$4:$A131, 'Annex 2 EHV charges'!$A$11:$A$260)), 0)),"")</f>
        <v/>
      </c>
      <c r="B132" s="175" t="str">
        <f>IF($A132="","",VLOOKUP($A132,'Annex 2 EHV charges'!$A:$O,2,0))</f>
        <v/>
      </c>
      <c r="C132" s="176" t="str">
        <f>IF($A132="","",VLOOKUP($A132,'Annex 2 EHV charges'!$A:$O,3,0))</f>
        <v/>
      </c>
      <c r="D132" s="175" t="str">
        <f>IF($A132="","",VLOOKUP($A132,'Annex 2 EHV charges'!$A:$O,7,0))</f>
        <v/>
      </c>
      <c r="E132" s="177" t="str">
        <f>IFERROR(IF(VLOOKUP($A132,'Annex 2 EHV charges'!$A:$O,8,FALSE)=0,"",VLOOKUP($A132,'Annex 2 EHV charges'!$A:$O,8,FALSE)),"")</f>
        <v/>
      </c>
      <c r="F132" s="178" t="str">
        <f>IFERROR(IF(VLOOKUP($A132,'Annex 2 EHV charges'!$A:$O,9,FALSE)=0,"",VLOOKUP($A132,'Annex 2 EHV charges'!$A:$O,9,FALSE)),"")</f>
        <v/>
      </c>
      <c r="G132" s="179" t="str">
        <f>IFERROR(IF(VLOOKUP($A132,'Annex 2 EHV charges'!$A:$O,10,FALSE)=0,"",VLOOKUP($A132,'Annex 2 EHV charges'!$A:$O,10,FALSE)),"")</f>
        <v/>
      </c>
      <c r="H132" s="179" t="str">
        <f>IFERROR(IF(VLOOKUP($A132,'Annex 2 EHV charges'!$A:$O,11,FALSE)=0,"",VLOOKUP($A132,'Annex 2 EHV charges'!$A:$O,11,FALSE)),"")</f>
        <v/>
      </c>
    </row>
    <row r="133" spans="1:8" x14ac:dyDescent="0.2">
      <c r="A133" s="175" t="str">
        <f t="array" ref="A133">IFERROR(INDEX('Annex 2 EHV charges'!$A$11:$A$260, MATCH(0, IF(ISBLANK('Annex 2 EHV charges'!$A$11:$A$260),1, COUNTIF(A$4:$A132, 'Annex 2 EHV charges'!$A$11:$A$260)), 0)),"")</f>
        <v/>
      </c>
      <c r="B133" s="175" t="str">
        <f>IF($A133="","",VLOOKUP($A133,'Annex 2 EHV charges'!$A:$O,2,0))</f>
        <v/>
      </c>
      <c r="C133" s="176" t="str">
        <f>IF($A133="","",VLOOKUP($A133,'Annex 2 EHV charges'!$A:$O,3,0))</f>
        <v/>
      </c>
      <c r="D133" s="175" t="str">
        <f>IF($A133="","",VLOOKUP($A133,'Annex 2 EHV charges'!$A:$O,7,0))</f>
        <v/>
      </c>
      <c r="E133" s="177" t="str">
        <f>IFERROR(IF(VLOOKUP($A133,'Annex 2 EHV charges'!$A:$O,8,FALSE)=0,"",VLOOKUP($A133,'Annex 2 EHV charges'!$A:$O,8,FALSE)),"")</f>
        <v/>
      </c>
      <c r="F133" s="178" t="str">
        <f>IFERROR(IF(VLOOKUP($A133,'Annex 2 EHV charges'!$A:$O,9,FALSE)=0,"",VLOOKUP($A133,'Annex 2 EHV charges'!$A:$O,9,FALSE)),"")</f>
        <v/>
      </c>
      <c r="G133" s="179" t="str">
        <f>IFERROR(IF(VLOOKUP($A133,'Annex 2 EHV charges'!$A:$O,10,FALSE)=0,"",VLOOKUP($A133,'Annex 2 EHV charges'!$A:$O,10,FALSE)),"")</f>
        <v/>
      </c>
      <c r="H133" s="179" t="str">
        <f>IFERROR(IF(VLOOKUP($A133,'Annex 2 EHV charges'!$A:$O,11,FALSE)=0,"",VLOOKUP($A133,'Annex 2 EHV charges'!$A:$O,11,FALSE)),"")</f>
        <v/>
      </c>
    </row>
    <row r="134" spans="1:8" x14ac:dyDescent="0.2">
      <c r="A134" s="175" t="str">
        <f t="array" ref="A134">IFERROR(INDEX('Annex 2 EHV charges'!$A$11:$A$260, MATCH(0, IF(ISBLANK('Annex 2 EHV charges'!$A$11:$A$260),1, COUNTIF(A$4:$A133, 'Annex 2 EHV charges'!$A$11:$A$260)), 0)),"")</f>
        <v/>
      </c>
      <c r="B134" s="175" t="str">
        <f>IF($A134="","",VLOOKUP($A134,'Annex 2 EHV charges'!$A:$O,2,0))</f>
        <v/>
      </c>
      <c r="C134" s="176" t="str">
        <f>IF($A134="","",VLOOKUP($A134,'Annex 2 EHV charges'!$A:$O,3,0))</f>
        <v/>
      </c>
      <c r="D134" s="175" t="str">
        <f>IF($A134="","",VLOOKUP($A134,'Annex 2 EHV charges'!$A:$O,7,0))</f>
        <v/>
      </c>
      <c r="E134" s="177" t="str">
        <f>IFERROR(IF(VLOOKUP($A134,'Annex 2 EHV charges'!$A:$O,8,FALSE)=0,"",VLOOKUP($A134,'Annex 2 EHV charges'!$A:$O,8,FALSE)),"")</f>
        <v/>
      </c>
      <c r="F134" s="178" t="str">
        <f>IFERROR(IF(VLOOKUP($A134,'Annex 2 EHV charges'!$A:$O,9,FALSE)=0,"",VLOOKUP($A134,'Annex 2 EHV charges'!$A:$O,9,FALSE)),"")</f>
        <v/>
      </c>
      <c r="G134" s="179" t="str">
        <f>IFERROR(IF(VLOOKUP($A134,'Annex 2 EHV charges'!$A:$O,10,FALSE)=0,"",VLOOKUP($A134,'Annex 2 EHV charges'!$A:$O,10,FALSE)),"")</f>
        <v/>
      </c>
      <c r="H134" s="179" t="str">
        <f>IFERROR(IF(VLOOKUP($A134,'Annex 2 EHV charges'!$A:$O,11,FALSE)=0,"",VLOOKUP($A134,'Annex 2 EHV charges'!$A:$O,11,FALSE)),"")</f>
        <v/>
      </c>
    </row>
    <row r="135" spans="1:8" x14ac:dyDescent="0.2">
      <c r="A135" s="175" t="str">
        <f t="array" ref="A135">IFERROR(INDEX('Annex 2 EHV charges'!$A$11:$A$260, MATCH(0, IF(ISBLANK('Annex 2 EHV charges'!$A$11:$A$260),1, COUNTIF(A$4:$A134, 'Annex 2 EHV charges'!$A$11:$A$260)), 0)),"")</f>
        <v/>
      </c>
      <c r="B135" s="175" t="str">
        <f>IF($A135="","",VLOOKUP($A135,'Annex 2 EHV charges'!$A:$O,2,0))</f>
        <v/>
      </c>
      <c r="C135" s="176" t="str">
        <f>IF($A135="","",VLOOKUP($A135,'Annex 2 EHV charges'!$A:$O,3,0))</f>
        <v/>
      </c>
      <c r="D135" s="175" t="str">
        <f>IF($A135="","",VLOOKUP($A135,'Annex 2 EHV charges'!$A:$O,7,0))</f>
        <v/>
      </c>
      <c r="E135" s="177" t="str">
        <f>IFERROR(IF(VLOOKUP($A135,'Annex 2 EHV charges'!$A:$O,8,FALSE)=0,"",VLOOKUP($A135,'Annex 2 EHV charges'!$A:$O,8,FALSE)),"")</f>
        <v/>
      </c>
      <c r="F135" s="178" t="str">
        <f>IFERROR(IF(VLOOKUP($A135,'Annex 2 EHV charges'!$A:$O,9,FALSE)=0,"",VLOOKUP($A135,'Annex 2 EHV charges'!$A:$O,9,FALSE)),"")</f>
        <v/>
      </c>
      <c r="G135" s="179" t="str">
        <f>IFERROR(IF(VLOOKUP($A135,'Annex 2 EHV charges'!$A:$O,10,FALSE)=0,"",VLOOKUP($A135,'Annex 2 EHV charges'!$A:$O,10,FALSE)),"")</f>
        <v/>
      </c>
      <c r="H135" s="179" t="str">
        <f>IFERROR(IF(VLOOKUP($A135,'Annex 2 EHV charges'!$A:$O,11,FALSE)=0,"",VLOOKUP($A135,'Annex 2 EHV charges'!$A:$O,11,FALSE)),"")</f>
        <v/>
      </c>
    </row>
    <row r="136" spans="1:8" x14ac:dyDescent="0.2">
      <c r="A136" s="175" t="str">
        <f t="array" ref="A136">IFERROR(INDEX('Annex 2 EHV charges'!$A$11:$A$260, MATCH(0, IF(ISBLANK('Annex 2 EHV charges'!$A$11:$A$260),1, COUNTIF(A$4:$A135, 'Annex 2 EHV charges'!$A$11:$A$260)), 0)),"")</f>
        <v/>
      </c>
      <c r="B136" s="175" t="str">
        <f>IF($A136="","",VLOOKUP($A136,'Annex 2 EHV charges'!$A:$O,2,0))</f>
        <v/>
      </c>
      <c r="C136" s="176" t="str">
        <f>IF($A136="","",VLOOKUP($A136,'Annex 2 EHV charges'!$A:$O,3,0))</f>
        <v/>
      </c>
      <c r="D136" s="175" t="str">
        <f>IF($A136="","",VLOOKUP($A136,'Annex 2 EHV charges'!$A:$O,7,0))</f>
        <v/>
      </c>
      <c r="E136" s="177" t="str">
        <f>IFERROR(IF(VLOOKUP($A136,'Annex 2 EHV charges'!$A:$O,8,FALSE)=0,"",VLOOKUP($A136,'Annex 2 EHV charges'!$A:$O,8,FALSE)),"")</f>
        <v/>
      </c>
      <c r="F136" s="178" t="str">
        <f>IFERROR(IF(VLOOKUP($A136,'Annex 2 EHV charges'!$A:$O,9,FALSE)=0,"",VLOOKUP($A136,'Annex 2 EHV charges'!$A:$O,9,FALSE)),"")</f>
        <v/>
      </c>
      <c r="G136" s="179" t="str">
        <f>IFERROR(IF(VLOOKUP($A136,'Annex 2 EHV charges'!$A:$O,10,FALSE)=0,"",VLOOKUP($A136,'Annex 2 EHV charges'!$A:$O,10,FALSE)),"")</f>
        <v/>
      </c>
      <c r="H136" s="179" t="str">
        <f>IFERROR(IF(VLOOKUP($A136,'Annex 2 EHV charges'!$A:$O,11,FALSE)=0,"",VLOOKUP($A136,'Annex 2 EHV charges'!$A:$O,11,FALSE)),"")</f>
        <v/>
      </c>
    </row>
    <row r="137" spans="1:8" x14ac:dyDescent="0.2">
      <c r="A137" s="175" t="str">
        <f t="array" ref="A137">IFERROR(INDEX('Annex 2 EHV charges'!$A$11:$A$260, MATCH(0, IF(ISBLANK('Annex 2 EHV charges'!$A$11:$A$260),1, COUNTIF(A$4:$A136, 'Annex 2 EHV charges'!$A$11:$A$260)), 0)),"")</f>
        <v/>
      </c>
      <c r="B137" s="175" t="str">
        <f>IF($A137="","",VLOOKUP($A137,'Annex 2 EHV charges'!$A:$O,2,0))</f>
        <v/>
      </c>
      <c r="C137" s="176" t="str">
        <f>IF($A137="","",VLOOKUP($A137,'Annex 2 EHV charges'!$A:$O,3,0))</f>
        <v/>
      </c>
      <c r="D137" s="175" t="str">
        <f>IF($A137="","",VLOOKUP($A137,'Annex 2 EHV charges'!$A:$O,7,0))</f>
        <v/>
      </c>
      <c r="E137" s="177" t="str">
        <f>IFERROR(IF(VLOOKUP($A137,'Annex 2 EHV charges'!$A:$O,8,FALSE)=0,"",VLOOKUP($A137,'Annex 2 EHV charges'!$A:$O,8,FALSE)),"")</f>
        <v/>
      </c>
      <c r="F137" s="178" t="str">
        <f>IFERROR(IF(VLOOKUP($A137,'Annex 2 EHV charges'!$A:$O,9,FALSE)=0,"",VLOOKUP($A137,'Annex 2 EHV charges'!$A:$O,9,FALSE)),"")</f>
        <v/>
      </c>
      <c r="G137" s="179" t="str">
        <f>IFERROR(IF(VLOOKUP($A137,'Annex 2 EHV charges'!$A:$O,10,FALSE)=0,"",VLOOKUP($A137,'Annex 2 EHV charges'!$A:$O,10,FALSE)),"")</f>
        <v/>
      </c>
      <c r="H137" s="179" t="str">
        <f>IFERROR(IF(VLOOKUP($A137,'Annex 2 EHV charges'!$A:$O,11,FALSE)=0,"",VLOOKUP($A137,'Annex 2 EHV charges'!$A:$O,11,FALSE)),"")</f>
        <v/>
      </c>
    </row>
    <row r="138" spans="1:8" x14ac:dyDescent="0.2">
      <c r="A138" s="175" t="str">
        <f t="array" ref="A138">IFERROR(INDEX('Annex 2 EHV charges'!$A$11:$A$260, MATCH(0, IF(ISBLANK('Annex 2 EHV charges'!$A$11:$A$260),1, COUNTIF(A$4:$A137, 'Annex 2 EHV charges'!$A$11:$A$260)), 0)),"")</f>
        <v/>
      </c>
      <c r="B138" s="175" t="str">
        <f>IF($A138="","",VLOOKUP($A138,'Annex 2 EHV charges'!$A:$O,2,0))</f>
        <v/>
      </c>
      <c r="C138" s="176" t="str">
        <f>IF($A138="","",VLOOKUP($A138,'Annex 2 EHV charges'!$A:$O,3,0))</f>
        <v/>
      </c>
      <c r="D138" s="175" t="str">
        <f>IF($A138="","",VLOOKUP($A138,'Annex 2 EHV charges'!$A:$O,7,0))</f>
        <v/>
      </c>
      <c r="E138" s="177" t="str">
        <f>IFERROR(IF(VLOOKUP($A138,'Annex 2 EHV charges'!$A:$O,8,FALSE)=0,"",VLOOKUP($A138,'Annex 2 EHV charges'!$A:$O,8,FALSE)),"")</f>
        <v/>
      </c>
      <c r="F138" s="178" t="str">
        <f>IFERROR(IF(VLOOKUP($A138,'Annex 2 EHV charges'!$A:$O,9,FALSE)=0,"",VLOOKUP($A138,'Annex 2 EHV charges'!$A:$O,9,FALSE)),"")</f>
        <v/>
      </c>
      <c r="G138" s="179" t="str">
        <f>IFERROR(IF(VLOOKUP($A138,'Annex 2 EHV charges'!$A:$O,10,FALSE)=0,"",VLOOKUP($A138,'Annex 2 EHV charges'!$A:$O,10,FALSE)),"")</f>
        <v/>
      </c>
      <c r="H138" s="179" t="str">
        <f>IFERROR(IF(VLOOKUP($A138,'Annex 2 EHV charges'!$A:$O,11,FALSE)=0,"",VLOOKUP($A138,'Annex 2 EHV charges'!$A:$O,11,FALSE)),"")</f>
        <v/>
      </c>
    </row>
    <row r="139" spans="1:8" x14ac:dyDescent="0.2">
      <c r="A139" s="175" t="str">
        <f t="array" ref="A139">IFERROR(INDEX('Annex 2 EHV charges'!$A$11:$A$260, MATCH(0, IF(ISBLANK('Annex 2 EHV charges'!$A$11:$A$260),1, COUNTIF(A$4:$A138, 'Annex 2 EHV charges'!$A$11:$A$260)), 0)),"")</f>
        <v/>
      </c>
      <c r="B139" s="175" t="str">
        <f>IF($A139="","",VLOOKUP($A139,'Annex 2 EHV charges'!$A:$O,2,0))</f>
        <v/>
      </c>
      <c r="C139" s="176" t="str">
        <f>IF($A139="","",VLOOKUP($A139,'Annex 2 EHV charges'!$A:$O,3,0))</f>
        <v/>
      </c>
      <c r="D139" s="175" t="str">
        <f>IF($A139="","",VLOOKUP($A139,'Annex 2 EHV charges'!$A:$O,7,0))</f>
        <v/>
      </c>
      <c r="E139" s="177" t="str">
        <f>IFERROR(IF(VLOOKUP($A139,'Annex 2 EHV charges'!$A:$O,8,FALSE)=0,"",VLOOKUP($A139,'Annex 2 EHV charges'!$A:$O,8,FALSE)),"")</f>
        <v/>
      </c>
      <c r="F139" s="178" t="str">
        <f>IFERROR(IF(VLOOKUP($A139,'Annex 2 EHV charges'!$A:$O,9,FALSE)=0,"",VLOOKUP($A139,'Annex 2 EHV charges'!$A:$O,9,FALSE)),"")</f>
        <v/>
      </c>
      <c r="G139" s="179" t="str">
        <f>IFERROR(IF(VLOOKUP($A139,'Annex 2 EHV charges'!$A:$O,10,FALSE)=0,"",VLOOKUP($A139,'Annex 2 EHV charges'!$A:$O,10,FALSE)),"")</f>
        <v/>
      </c>
      <c r="H139" s="179" t="str">
        <f>IFERROR(IF(VLOOKUP($A139,'Annex 2 EHV charges'!$A:$O,11,FALSE)=0,"",VLOOKUP($A139,'Annex 2 EHV charges'!$A:$O,11,FALSE)),"")</f>
        <v/>
      </c>
    </row>
    <row r="140" spans="1:8" x14ac:dyDescent="0.2">
      <c r="A140" s="175" t="str">
        <f t="array" ref="A140">IFERROR(INDEX('Annex 2 EHV charges'!$A$11:$A$260, MATCH(0, IF(ISBLANK('Annex 2 EHV charges'!$A$11:$A$260),1, COUNTIF(A$4:$A139, 'Annex 2 EHV charges'!$A$11:$A$260)), 0)),"")</f>
        <v/>
      </c>
      <c r="B140" s="175" t="str">
        <f>IF($A140="","",VLOOKUP($A140,'Annex 2 EHV charges'!$A:$O,2,0))</f>
        <v/>
      </c>
      <c r="C140" s="176" t="str">
        <f>IF($A140="","",VLOOKUP($A140,'Annex 2 EHV charges'!$A:$O,3,0))</f>
        <v/>
      </c>
      <c r="D140" s="175" t="str">
        <f>IF($A140="","",VLOOKUP($A140,'Annex 2 EHV charges'!$A:$O,7,0))</f>
        <v/>
      </c>
      <c r="E140" s="177" t="str">
        <f>IFERROR(IF(VLOOKUP($A140,'Annex 2 EHV charges'!$A:$O,8,FALSE)=0,"",VLOOKUP($A140,'Annex 2 EHV charges'!$A:$O,8,FALSE)),"")</f>
        <v/>
      </c>
      <c r="F140" s="178" t="str">
        <f>IFERROR(IF(VLOOKUP($A140,'Annex 2 EHV charges'!$A:$O,9,FALSE)=0,"",VLOOKUP($A140,'Annex 2 EHV charges'!$A:$O,9,FALSE)),"")</f>
        <v/>
      </c>
      <c r="G140" s="179" t="str">
        <f>IFERROR(IF(VLOOKUP($A140,'Annex 2 EHV charges'!$A:$O,10,FALSE)=0,"",VLOOKUP($A140,'Annex 2 EHV charges'!$A:$O,10,FALSE)),"")</f>
        <v/>
      </c>
      <c r="H140" s="179" t="str">
        <f>IFERROR(IF(VLOOKUP($A140,'Annex 2 EHV charges'!$A:$O,11,FALSE)=0,"",VLOOKUP($A140,'Annex 2 EHV charges'!$A:$O,11,FALSE)),"")</f>
        <v/>
      </c>
    </row>
    <row r="141" spans="1:8" x14ac:dyDescent="0.2">
      <c r="A141" s="175" t="str">
        <f t="array" ref="A141">IFERROR(INDEX('Annex 2 EHV charges'!$A$11:$A$260, MATCH(0, IF(ISBLANK('Annex 2 EHV charges'!$A$11:$A$260),1, COUNTIF(A$4:$A140, 'Annex 2 EHV charges'!$A$11:$A$260)), 0)),"")</f>
        <v/>
      </c>
      <c r="B141" s="175" t="str">
        <f>IF($A141="","",VLOOKUP($A141,'Annex 2 EHV charges'!$A:$O,2,0))</f>
        <v/>
      </c>
      <c r="C141" s="176" t="str">
        <f>IF($A141="","",VLOOKUP($A141,'Annex 2 EHV charges'!$A:$O,3,0))</f>
        <v/>
      </c>
      <c r="D141" s="175" t="str">
        <f>IF($A141="","",VLOOKUP($A141,'Annex 2 EHV charges'!$A:$O,7,0))</f>
        <v/>
      </c>
      <c r="E141" s="177" t="str">
        <f>IFERROR(IF(VLOOKUP($A141,'Annex 2 EHV charges'!$A:$O,8,FALSE)=0,"",VLOOKUP($A141,'Annex 2 EHV charges'!$A:$O,8,FALSE)),"")</f>
        <v/>
      </c>
      <c r="F141" s="178" t="str">
        <f>IFERROR(IF(VLOOKUP($A141,'Annex 2 EHV charges'!$A:$O,9,FALSE)=0,"",VLOOKUP($A141,'Annex 2 EHV charges'!$A:$O,9,FALSE)),"")</f>
        <v/>
      </c>
      <c r="G141" s="179" t="str">
        <f>IFERROR(IF(VLOOKUP($A141,'Annex 2 EHV charges'!$A:$O,10,FALSE)=0,"",VLOOKUP($A141,'Annex 2 EHV charges'!$A:$O,10,FALSE)),"")</f>
        <v/>
      </c>
      <c r="H141" s="179" t="str">
        <f>IFERROR(IF(VLOOKUP($A141,'Annex 2 EHV charges'!$A:$O,11,FALSE)=0,"",VLOOKUP($A141,'Annex 2 EHV charges'!$A:$O,11,FALSE)),"")</f>
        <v/>
      </c>
    </row>
    <row r="142" spans="1:8" x14ac:dyDescent="0.2">
      <c r="A142" s="175" t="str">
        <f t="array" ref="A142">IFERROR(INDEX('Annex 2 EHV charges'!$A$11:$A$260, MATCH(0, IF(ISBLANK('Annex 2 EHV charges'!$A$11:$A$260),1, COUNTIF(A$4:$A141, 'Annex 2 EHV charges'!$A$11:$A$260)), 0)),"")</f>
        <v/>
      </c>
      <c r="B142" s="175" t="str">
        <f>IF($A142="","",VLOOKUP($A142,'Annex 2 EHV charges'!$A:$O,2,0))</f>
        <v/>
      </c>
      <c r="C142" s="176" t="str">
        <f>IF($A142="","",VLOOKUP($A142,'Annex 2 EHV charges'!$A:$O,3,0))</f>
        <v/>
      </c>
      <c r="D142" s="175" t="str">
        <f>IF($A142="","",VLOOKUP($A142,'Annex 2 EHV charges'!$A:$O,7,0))</f>
        <v/>
      </c>
      <c r="E142" s="177" t="str">
        <f>IFERROR(IF(VLOOKUP($A142,'Annex 2 EHV charges'!$A:$O,8,FALSE)=0,"",VLOOKUP($A142,'Annex 2 EHV charges'!$A:$O,8,FALSE)),"")</f>
        <v/>
      </c>
      <c r="F142" s="178" t="str">
        <f>IFERROR(IF(VLOOKUP($A142,'Annex 2 EHV charges'!$A:$O,9,FALSE)=0,"",VLOOKUP($A142,'Annex 2 EHV charges'!$A:$O,9,FALSE)),"")</f>
        <v/>
      </c>
      <c r="G142" s="179" t="str">
        <f>IFERROR(IF(VLOOKUP($A142,'Annex 2 EHV charges'!$A:$O,10,FALSE)=0,"",VLOOKUP($A142,'Annex 2 EHV charges'!$A:$O,10,FALSE)),"")</f>
        <v/>
      </c>
      <c r="H142" s="179" t="str">
        <f>IFERROR(IF(VLOOKUP($A142,'Annex 2 EHV charges'!$A:$O,11,FALSE)=0,"",VLOOKUP($A142,'Annex 2 EHV charges'!$A:$O,11,FALSE)),"")</f>
        <v/>
      </c>
    </row>
    <row r="143" spans="1:8" x14ac:dyDescent="0.2">
      <c r="A143" s="175" t="str">
        <f t="array" ref="A143">IFERROR(INDEX('Annex 2 EHV charges'!$A$11:$A$260, MATCH(0, IF(ISBLANK('Annex 2 EHV charges'!$A$11:$A$260),1, COUNTIF(A$4:$A142, 'Annex 2 EHV charges'!$A$11:$A$260)), 0)),"")</f>
        <v/>
      </c>
      <c r="B143" s="175" t="str">
        <f>IF($A143="","",VLOOKUP($A143,'Annex 2 EHV charges'!$A:$O,2,0))</f>
        <v/>
      </c>
      <c r="C143" s="176" t="str">
        <f>IF($A143="","",VLOOKUP($A143,'Annex 2 EHV charges'!$A:$O,3,0))</f>
        <v/>
      </c>
      <c r="D143" s="175" t="str">
        <f>IF($A143="","",VLOOKUP($A143,'Annex 2 EHV charges'!$A:$O,7,0))</f>
        <v/>
      </c>
      <c r="E143" s="177" t="str">
        <f>IFERROR(IF(VLOOKUP($A143,'Annex 2 EHV charges'!$A:$O,8,FALSE)=0,"",VLOOKUP($A143,'Annex 2 EHV charges'!$A:$O,8,FALSE)),"")</f>
        <v/>
      </c>
      <c r="F143" s="178" t="str">
        <f>IFERROR(IF(VLOOKUP($A143,'Annex 2 EHV charges'!$A:$O,9,FALSE)=0,"",VLOOKUP($A143,'Annex 2 EHV charges'!$A:$O,9,FALSE)),"")</f>
        <v/>
      </c>
      <c r="G143" s="179" t="str">
        <f>IFERROR(IF(VLOOKUP($A143,'Annex 2 EHV charges'!$A:$O,10,FALSE)=0,"",VLOOKUP($A143,'Annex 2 EHV charges'!$A:$O,10,FALSE)),"")</f>
        <v/>
      </c>
      <c r="H143" s="179" t="str">
        <f>IFERROR(IF(VLOOKUP($A143,'Annex 2 EHV charges'!$A:$O,11,FALSE)=0,"",VLOOKUP($A143,'Annex 2 EHV charges'!$A:$O,11,FALSE)),"")</f>
        <v/>
      </c>
    </row>
    <row r="144" spans="1:8" x14ac:dyDescent="0.2">
      <c r="A144" s="175" t="str">
        <f t="array" ref="A144">IFERROR(INDEX('Annex 2 EHV charges'!$A$11:$A$260, MATCH(0, IF(ISBLANK('Annex 2 EHV charges'!$A$11:$A$260),1, COUNTIF(A$4:$A143, 'Annex 2 EHV charges'!$A$11:$A$260)), 0)),"")</f>
        <v/>
      </c>
      <c r="B144" s="175" t="str">
        <f>IF($A144="","",VLOOKUP($A144,'Annex 2 EHV charges'!$A:$O,2,0))</f>
        <v/>
      </c>
      <c r="C144" s="176" t="str">
        <f>IF($A144="","",VLOOKUP($A144,'Annex 2 EHV charges'!$A:$O,3,0))</f>
        <v/>
      </c>
      <c r="D144" s="175" t="str">
        <f>IF($A144="","",VLOOKUP($A144,'Annex 2 EHV charges'!$A:$O,7,0))</f>
        <v/>
      </c>
      <c r="E144" s="177" t="str">
        <f>IFERROR(IF(VLOOKUP($A144,'Annex 2 EHV charges'!$A:$O,8,FALSE)=0,"",VLOOKUP($A144,'Annex 2 EHV charges'!$A:$O,8,FALSE)),"")</f>
        <v/>
      </c>
      <c r="F144" s="178" t="str">
        <f>IFERROR(IF(VLOOKUP($A144,'Annex 2 EHV charges'!$A:$O,9,FALSE)=0,"",VLOOKUP($A144,'Annex 2 EHV charges'!$A:$O,9,FALSE)),"")</f>
        <v/>
      </c>
      <c r="G144" s="179" t="str">
        <f>IFERROR(IF(VLOOKUP($A144,'Annex 2 EHV charges'!$A:$O,10,FALSE)=0,"",VLOOKUP($A144,'Annex 2 EHV charges'!$A:$O,10,FALSE)),"")</f>
        <v/>
      </c>
      <c r="H144" s="179" t="str">
        <f>IFERROR(IF(VLOOKUP($A144,'Annex 2 EHV charges'!$A:$O,11,FALSE)=0,"",VLOOKUP($A144,'Annex 2 EHV charges'!$A:$O,11,FALSE)),"")</f>
        <v/>
      </c>
    </row>
    <row r="145" spans="1:8" x14ac:dyDescent="0.2">
      <c r="A145" s="175" t="str">
        <f t="array" ref="A145">IFERROR(INDEX('Annex 2 EHV charges'!$A$11:$A$260, MATCH(0, IF(ISBLANK('Annex 2 EHV charges'!$A$11:$A$260),1, COUNTIF(A$4:$A144, 'Annex 2 EHV charges'!$A$11:$A$260)), 0)),"")</f>
        <v/>
      </c>
      <c r="B145" s="175" t="str">
        <f>IF($A145="","",VLOOKUP($A145,'Annex 2 EHV charges'!$A:$O,2,0))</f>
        <v/>
      </c>
      <c r="C145" s="176" t="str">
        <f>IF($A145="","",VLOOKUP($A145,'Annex 2 EHV charges'!$A:$O,3,0))</f>
        <v/>
      </c>
      <c r="D145" s="175" t="str">
        <f>IF($A145="","",VLOOKUP($A145,'Annex 2 EHV charges'!$A:$O,7,0))</f>
        <v/>
      </c>
      <c r="E145" s="177" t="str">
        <f>IFERROR(IF(VLOOKUP($A145,'Annex 2 EHV charges'!$A:$O,8,FALSE)=0,"",VLOOKUP($A145,'Annex 2 EHV charges'!$A:$O,8,FALSE)),"")</f>
        <v/>
      </c>
      <c r="F145" s="178" t="str">
        <f>IFERROR(IF(VLOOKUP($A145,'Annex 2 EHV charges'!$A:$O,9,FALSE)=0,"",VLOOKUP($A145,'Annex 2 EHV charges'!$A:$O,9,FALSE)),"")</f>
        <v/>
      </c>
      <c r="G145" s="179" t="str">
        <f>IFERROR(IF(VLOOKUP($A145,'Annex 2 EHV charges'!$A:$O,10,FALSE)=0,"",VLOOKUP($A145,'Annex 2 EHV charges'!$A:$O,10,FALSE)),"")</f>
        <v/>
      </c>
      <c r="H145" s="179" t="str">
        <f>IFERROR(IF(VLOOKUP($A145,'Annex 2 EHV charges'!$A:$O,11,FALSE)=0,"",VLOOKUP($A145,'Annex 2 EHV charges'!$A:$O,11,FALSE)),"")</f>
        <v/>
      </c>
    </row>
    <row r="146" spans="1:8" x14ac:dyDescent="0.2">
      <c r="A146" s="175" t="str">
        <f t="array" ref="A146">IFERROR(INDEX('Annex 2 EHV charges'!$A$11:$A$260, MATCH(0, IF(ISBLANK('Annex 2 EHV charges'!$A$11:$A$260),1, COUNTIF(A$4:$A145, 'Annex 2 EHV charges'!$A$11:$A$260)), 0)),"")</f>
        <v/>
      </c>
      <c r="B146" s="175" t="str">
        <f>IF($A146="","",VLOOKUP($A146,'Annex 2 EHV charges'!$A:$O,2,0))</f>
        <v/>
      </c>
      <c r="C146" s="176" t="str">
        <f>IF($A146="","",VLOOKUP($A146,'Annex 2 EHV charges'!$A:$O,3,0))</f>
        <v/>
      </c>
      <c r="D146" s="175" t="str">
        <f>IF($A146="","",VLOOKUP($A146,'Annex 2 EHV charges'!$A:$O,7,0))</f>
        <v/>
      </c>
      <c r="E146" s="177" t="str">
        <f>IFERROR(IF(VLOOKUP($A146,'Annex 2 EHV charges'!$A:$O,8,FALSE)=0,"",VLOOKUP($A146,'Annex 2 EHV charges'!$A:$O,8,FALSE)),"")</f>
        <v/>
      </c>
      <c r="F146" s="178" t="str">
        <f>IFERROR(IF(VLOOKUP($A146,'Annex 2 EHV charges'!$A:$O,9,FALSE)=0,"",VLOOKUP($A146,'Annex 2 EHV charges'!$A:$O,9,FALSE)),"")</f>
        <v/>
      </c>
      <c r="G146" s="179" t="str">
        <f>IFERROR(IF(VLOOKUP($A146,'Annex 2 EHV charges'!$A:$O,10,FALSE)=0,"",VLOOKUP($A146,'Annex 2 EHV charges'!$A:$O,10,FALSE)),"")</f>
        <v/>
      </c>
      <c r="H146" s="179" t="str">
        <f>IFERROR(IF(VLOOKUP($A146,'Annex 2 EHV charges'!$A:$O,11,FALSE)=0,"",VLOOKUP($A146,'Annex 2 EHV charges'!$A:$O,11,FALSE)),"")</f>
        <v/>
      </c>
    </row>
    <row r="147" spans="1:8" x14ac:dyDescent="0.2">
      <c r="A147" s="175" t="str">
        <f t="array" ref="A147">IFERROR(INDEX('Annex 2 EHV charges'!$A$11:$A$260, MATCH(0, IF(ISBLANK('Annex 2 EHV charges'!$A$11:$A$260),1, COUNTIF(A$4:$A146, 'Annex 2 EHV charges'!$A$11:$A$260)), 0)),"")</f>
        <v/>
      </c>
      <c r="B147" s="175" t="str">
        <f>IF($A147="","",VLOOKUP($A147,'Annex 2 EHV charges'!$A:$O,2,0))</f>
        <v/>
      </c>
      <c r="C147" s="176" t="str">
        <f>IF($A147="","",VLOOKUP($A147,'Annex 2 EHV charges'!$A:$O,3,0))</f>
        <v/>
      </c>
      <c r="D147" s="175" t="str">
        <f>IF($A147="","",VLOOKUP($A147,'Annex 2 EHV charges'!$A:$O,7,0))</f>
        <v/>
      </c>
      <c r="E147" s="177" t="str">
        <f>IFERROR(IF(VLOOKUP($A147,'Annex 2 EHV charges'!$A:$O,8,FALSE)=0,"",VLOOKUP($A147,'Annex 2 EHV charges'!$A:$O,8,FALSE)),"")</f>
        <v/>
      </c>
      <c r="F147" s="178" t="str">
        <f>IFERROR(IF(VLOOKUP($A147,'Annex 2 EHV charges'!$A:$O,9,FALSE)=0,"",VLOOKUP($A147,'Annex 2 EHV charges'!$A:$O,9,FALSE)),"")</f>
        <v/>
      </c>
      <c r="G147" s="179" t="str">
        <f>IFERROR(IF(VLOOKUP($A147,'Annex 2 EHV charges'!$A:$O,10,FALSE)=0,"",VLOOKUP($A147,'Annex 2 EHV charges'!$A:$O,10,FALSE)),"")</f>
        <v/>
      </c>
      <c r="H147" s="179" t="str">
        <f>IFERROR(IF(VLOOKUP($A147,'Annex 2 EHV charges'!$A:$O,11,FALSE)=0,"",VLOOKUP($A147,'Annex 2 EHV charges'!$A:$O,11,FALSE)),"")</f>
        <v/>
      </c>
    </row>
    <row r="148" spans="1:8" x14ac:dyDescent="0.2">
      <c r="A148" s="175" t="str">
        <f t="array" ref="A148">IFERROR(INDEX('Annex 2 EHV charges'!$A$11:$A$260, MATCH(0, IF(ISBLANK('Annex 2 EHV charges'!$A$11:$A$260),1, COUNTIF(A$4:$A147, 'Annex 2 EHV charges'!$A$11:$A$260)), 0)),"")</f>
        <v/>
      </c>
      <c r="B148" s="175" t="str">
        <f>IF($A148="","",VLOOKUP($A148,'Annex 2 EHV charges'!$A:$O,2,0))</f>
        <v/>
      </c>
      <c r="C148" s="176" t="str">
        <f>IF($A148="","",VLOOKUP($A148,'Annex 2 EHV charges'!$A:$O,3,0))</f>
        <v/>
      </c>
      <c r="D148" s="175" t="str">
        <f>IF($A148="","",VLOOKUP($A148,'Annex 2 EHV charges'!$A:$O,7,0))</f>
        <v/>
      </c>
      <c r="E148" s="177" t="str">
        <f>IFERROR(IF(VLOOKUP($A148,'Annex 2 EHV charges'!$A:$O,8,FALSE)=0,"",VLOOKUP($A148,'Annex 2 EHV charges'!$A:$O,8,FALSE)),"")</f>
        <v/>
      </c>
      <c r="F148" s="178" t="str">
        <f>IFERROR(IF(VLOOKUP($A148,'Annex 2 EHV charges'!$A:$O,9,FALSE)=0,"",VLOOKUP($A148,'Annex 2 EHV charges'!$A:$O,9,FALSE)),"")</f>
        <v/>
      </c>
      <c r="G148" s="179" t="str">
        <f>IFERROR(IF(VLOOKUP($A148,'Annex 2 EHV charges'!$A:$O,10,FALSE)=0,"",VLOOKUP($A148,'Annex 2 EHV charges'!$A:$O,10,FALSE)),"")</f>
        <v/>
      </c>
      <c r="H148" s="179" t="str">
        <f>IFERROR(IF(VLOOKUP($A148,'Annex 2 EHV charges'!$A:$O,11,FALSE)=0,"",VLOOKUP($A148,'Annex 2 EHV charges'!$A:$O,11,FALSE)),"")</f>
        <v/>
      </c>
    </row>
    <row r="149" spans="1:8" x14ac:dyDescent="0.2">
      <c r="A149" s="175" t="str">
        <f t="array" ref="A149">IFERROR(INDEX('Annex 2 EHV charges'!$A$11:$A$260, MATCH(0, IF(ISBLANK('Annex 2 EHV charges'!$A$11:$A$260),1, COUNTIF(A$4:$A148, 'Annex 2 EHV charges'!$A$11:$A$260)), 0)),"")</f>
        <v/>
      </c>
      <c r="B149" s="175" t="str">
        <f>IF($A149="","",VLOOKUP($A149,'Annex 2 EHV charges'!$A:$O,2,0))</f>
        <v/>
      </c>
      <c r="C149" s="176" t="str">
        <f>IF($A149="","",VLOOKUP($A149,'Annex 2 EHV charges'!$A:$O,3,0))</f>
        <v/>
      </c>
      <c r="D149" s="175" t="str">
        <f>IF($A149="","",VLOOKUP($A149,'Annex 2 EHV charges'!$A:$O,7,0))</f>
        <v/>
      </c>
      <c r="E149" s="177" t="str">
        <f>IFERROR(IF(VLOOKUP($A149,'Annex 2 EHV charges'!$A:$O,8,FALSE)=0,"",VLOOKUP($A149,'Annex 2 EHV charges'!$A:$O,8,FALSE)),"")</f>
        <v/>
      </c>
      <c r="F149" s="178" t="str">
        <f>IFERROR(IF(VLOOKUP($A149,'Annex 2 EHV charges'!$A:$O,9,FALSE)=0,"",VLOOKUP($A149,'Annex 2 EHV charges'!$A:$O,9,FALSE)),"")</f>
        <v/>
      </c>
      <c r="G149" s="179" t="str">
        <f>IFERROR(IF(VLOOKUP($A149,'Annex 2 EHV charges'!$A:$O,10,FALSE)=0,"",VLOOKUP($A149,'Annex 2 EHV charges'!$A:$O,10,FALSE)),"")</f>
        <v/>
      </c>
      <c r="H149" s="179" t="str">
        <f>IFERROR(IF(VLOOKUP($A149,'Annex 2 EHV charges'!$A:$O,11,FALSE)=0,"",VLOOKUP($A149,'Annex 2 EHV charges'!$A:$O,11,FALSE)),"")</f>
        <v/>
      </c>
    </row>
    <row r="150" spans="1:8" x14ac:dyDescent="0.2">
      <c r="A150" s="175" t="str">
        <f t="array" ref="A150">IFERROR(INDEX('Annex 2 EHV charges'!$A$11:$A$260, MATCH(0, IF(ISBLANK('Annex 2 EHV charges'!$A$11:$A$260),1, COUNTIF(A$4:$A149, 'Annex 2 EHV charges'!$A$11:$A$260)), 0)),"")</f>
        <v/>
      </c>
      <c r="B150" s="175" t="str">
        <f>IF($A150="","",VLOOKUP($A150,'Annex 2 EHV charges'!$A:$O,2,0))</f>
        <v/>
      </c>
      <c r="C150" s="176" t="str">
        <f>IF($A150="","",VLOOKUP($A150,'Annex 2 EHV charges'!$A:$O,3,0))</f>
        <v/>
      </c>
      <c r="D150" s="175" t="str">
        <f>IF($A150="","",VLOOKUP($A150,'Annex 2 EHV charges'!$A:$O,7,0))</f>
        <v/>
      </c>
      <c r="E150" s="177" t="str">
        <f>IFERROR(IF(VLOOKUP($A150,'Annex 2 EHV charges'!$A:$O,8,FALSE)=0,"",VLOOKUP($A150,'Annex 2 EHV charges'!$A:$O,8,FALSE)),"")</f>
        <v/>
      </c>
      <c r="F150" s="178" t="str">
        <f>IFERROR(IF(VLOOKUP($A150,'Annex 2 EHV charges'!$A:$O,9,FALSE)=0,"",VLOOKUP($A150,'Annex 2 EHV charges'!$A:$O,9,FALSE)),"")</f>
        <v/>
      </c>
      <c r="G150" s="179" t="str">
        <f>IFERROR(IF(VLOOKUP($A150,'Annex 2 EHV charges'!$A:$O,10,FALSE)=0,"",VLOOKUP($A150,'Annex 2 EHV charges'!$A:$O,10,FALSE)),"")</f>
        <v/>
      </c>
      <c r="H150" s="179" t="str">
        <f>IFERROR(IF(VLOOKUP($A150,'Annex 2 EHV charges'!$A:$O,11,FALSE)=0,"",VLOOKUP($A150,'Annex 2 EHV charges'!$A:$O,11,FALSE)),"")</f>
        <v/>
      </c>
    </row>
    <row r="151" spans="1:8" x14ac:dyDescent="0.2">
      <c r="A151" s="175" t="str">
        <f t="array" ref="A151">IFERROR(INDEX('Annex 2 EHV charges'!$A$11:$A$260, MATCH(0, IF(ISBLANK('Annex 2 EHV charges'!$A$11:$A$260),1, COUNTIF(A$4:$A150, 'Annex 2 EHV charges'!$A$11:$A$260)), 0)),"")</f>
        <v/>
      </c>
      <c r="B151" s="175" t="str">
        <f>IF($A151="","",VLOOKUP($A151,'Annex 2 EHV charges'!$A:$O,2,0))</f>
        <v/>
      </c>
      <c r="C151" s="176" t="str">
        <f>IF($A151="","",VLOOKUP($A151,'Annex 2 EHV charges'!$A:$O,3,0))</f>
        <v/>
      </c>
      <c r="D151" s="175" t="str">
        <f>IF($A151="","",VLOOKUP($A151,'Annex 2 EHV charges'!$A:$O,7,0))</f>
        <v/>
      </c>
      <c r="E151" s="177" t="str">
        <f>IFERROR(IF(VLOOKUP($A151,'Annex 2 EHV charges'!$A:$O,8,FALSE)=0,"",VLOOKUP($A151,'Annex 2 EHV charges'!$A:$O,8,FALSE)),"")</f>
        <v/>
      </c>
      <c r="F151" s="178" t="str">
        <f>IFERROR(IF(VLOOKUP($A151,'Annex 2 EHV charges'!$A:$O,9,FALSE)=0,"",VLOOKUP($A151,'Annex 2 EHV charges'!$A:$O,9,FALSE)),"")</f>
        <v/>
      </c>
      <c r="G151" s="179" t="str">
        <f>IFERROR(IF(VLOOKUP($A151,'Annex 2 EHV charges'!$A:$O,10,FALSE)=0,"",VLOOKUP($A151,'Annex 2 EHV charges'!$A:$O,10,FALSE)),"")</f>
        <v/>
      </c>
      <c r="H151" s="179" t="str">
        <f>IFERROR(IF(VLOOKUP($A151,'Annex 2 EHV charges'!$A:$O,11,FALSE)=0,"",VLOOKUP($A151,'Annex 2 EHV charges'!$A:$O,11,FALSE)),"")</f>
        <v/>
      </c>
    </row>
    <row r="152" spans="1:8" x14ac:dyDescent="0.2">
      <c r="A152" s="175" t="str">
        <f t="array" ref="A152">IFERROR(INDEX('Annex 2 EHV charges'!$A$11:$A$260, MATCH(0, IF(ISBLANK('Annex 2 EHV charges'!$A$11:$A$260),1, COUNTIF(A$4:$A151, 'Annex 2 EHV charges'!$A$11:$A$260)), 0)),"")</f>
        <v/>
      </c>
      <c r="B152" s="175" t="str">
        <f>IF($A152="","",VLOOKUP($A152,'Annex 2 EHV charges'!$A:$O,2,0))</f>
        <v/>
      </c>
      <c r="C152" s="176" t="str">
        <f>IF($A152="","",VLOOKUP($A152,'Annex 2 EHV charges'!$A:$O,3,0))</f>
        <v/>
      </c>
      <c r="D152" s="175" t="str">
        <f>IF($A152="","",VLOOKUP($A152,'Annex 2 EHV charges'!$A:$O,7,0))</f>
        <v/>
      </c>
      <c r="E152" s="177" t="str">
        <f>IFERROR(IF(VLOOKUP($A152,'Annex 2 EHV charges'!$A:$O,8,FALSE)=0,"",VLOOKUP($A152,'Annex 2 EHV charges'!$A:$O,8,FALSE)),"")</f>
        <v/>
      </c>
      <c r="F152" s="178" t="str">
        <f>IFERROR(IF(VLOOKUP($A152,'Annex 2 EHV charges'!$A:$O,9,FALSE)=0,"",VLOOKUP($A152,'Annex 2 EHV charges'!$A:$O,9,FALSE)),"")</f>
        <v/>
      </c>
      <c r="G152" s="179" t="str">
        <f>IFERROR(IF(VLOOKUP($A152,'Annex 2 EHV charges'!$A:$O,10,FALSE)=0,"",VLOOKUP($A152,'Annex 2 EHV charges'!$A:$O,10,FALSE)),"")</f>
        <v/>
      </c>
      <c r="H152" s="179" t="str">
        <f>IFERROR(IF(VLOOKUP($A152,'Annex 2 EHV charges'!$A:$O,11,FALSE)=0,"",VLOOKUP($A152,'Annex 2 EHV charges'!$A:$O,11,FALSE)),"")</f>
        <v/>
      </c>
    </row>
    <row r="153" spans="1:8" x14ac:dyDescent="0.2">
      <c r="A153" s="175" t="str">
        <f t="array" ref="A153">IFERROR(INDEX('Annex 2 EHV charges'!$A$11:$A$260, MATCH(0, IF(ISBLANK('Annex 2 EHV charges'!$A$11:$A$260),1, COUNTIF(A$4:$A152, 'Annex 2 EHV charges'!$A$11:$A$260)), 0)),"")</f>
        <v/>
      </c>
      <c r="B153" s="175" t="str">
        <f>IF($A153="","",VLOOKUP($A153,'Annex 2 EHV charges'!$A:$O,2,0))</f>
        <v/>
      </c>
      <c r="C153" s="176" t="str">
        <f>IF($A153="","",VLOOKUP($A153,'Annex 2 EHV charges'!$A:$O,3,0))</f>
        <v/>
      </c>
      <c r="D153" s="175" t="str">
        <f>IF($A153="","",VLOOKUP($A153,'Annex 2 EHV charges'!$A:$O,7,0))</f>
        <v/>
      </c>
      <c r="E153" s="177" t="str">
        <f>IFERROR(IF(VLOOKUP($A153,'Annex 2 EHV charges'!$A:$O,8,FALSE)=0,"",VLOOKUP($A153,'Annex 2 EHV charges'!$A:$O,8,FALSE)),"")</f>
        <v/>
      </c>
      <c r="F153" s="178" t="str">
        <f>IFERROR(IF(VLOOKUP($A153,'Annex 2 EHV charges'!$A:$O,9,FALSE)=0,"",VLOOKUP($A153,'Annex 2 EHV charges'!$A:$O,9,FALSE)),"")</f>
        <v/>
      </c>
      <c r="G153" s="179" t="str">
        <f>IFERROR(IF(VLOOKUP($A153,'Annex 2 EHV charges'!$A:$O,10,FALSE)=0,"",VLOOKUP($A153,'Annex 2 EHV charges'!$A:$O,10,FALSE)),"")</f>
        <v/>
      </c>
      <c r="H153" s="179" t="str">
        <f>IFERROR(IF(VLOOKUP($A153,'Annex 2 EHV charges'!$A:$O,11,FALSE)=0,"",VLOOKUP($A153,'Annex 2 EHV charges'!$A:$O,11,FALSE)),"")</f>
        <v/>
      </c>
    </row>
    <row r="154" spans="1:8" x14ac:dyDescent="0.2">
      <c r="A154" s="175" t="str">
        <f t="array" ref="A154">IFERROR(INDEX('Annex 2 EHV charges'!$A$11:$A$260, MATCH(0, IF(ISBLANK('Annex 2 EHV charges'!$A$11:$A$260),1, COUNTIF(A$4:$A153, 'Annex 2 EHV charges'!$A$11:$A$260)), 0)),"")</f>
        <v/>
      </c>
      <c r="B154" s="175" t="str">
        <f>IF($A154="","",VLOOKUP($A154,'Annex 2 EHV charges'!$A:$O,2,0))</f>
        <v/>
      </c>
      <c r="C154" s="176" t="str">
        <f>IF($A154="","",VLOOKUP($A154,'Annex 2 EHV charges'!$A:$O,3,0))</f>
        <v/>
      </c>
      <c r="D154" s="175" t="str">
        <f>IF($A154="","",VLOOKUP($A154,'Annex 2 EHV charges'!$A:$O,7,0))</f>
        <v/>
      </c>
      <c r="E154" s="177" t="str">
        <f>IFERROR(IF(VLOOKUP($A154,'Annex 2 EHV charges'!$A:$O,8,FALSE)=0,"",VLOOKUP($A154,'Annex 2 EHV charges'!$A:$O,8,FALSE)),"")</f>
        <v/>
      </c>
      <c r="F154" s="178" t="str">
        <f>IFERROR(IF(VLOOKUP($A154,'Annex 2 EHV charges'!$A:$O,9,FALSE)=0,"",VLOOKUP($A154,'Annex 2 EHV charges'!$A:$O,9,FALSE)),"")</f>
        <v/>
      </c>
      <c r="G154" s="179" t="str">
        <f>IFERROR(IF(VLOOKUP($A154,'Annex 2 EHV charges'!$A:$O,10,FALSE)=0,"",VLOOKUP($A154,'Annex 2 EHV charges'!$A:$O,10,FALSE)),"")</f>
        <v/>
      </c>
      <c r="H154" s="179" t="str">
        <f>IFERROR(IF(VLOOKUP($A154,'Annex 2 EHV charges'!$A:$O,11,FALSE)=0,"",VLOOKUP($A154,'Annex 2 EHV charges'!$A:$O,11,FALSE)),"")</f>
        <v/>
      </c>
    </row>
    <row r="155" spans="1:8" x14ac:dyDescent="0.2">
      <c r="A155" s="175" t="str">
        <f t="array" ref="A155">IFERROR(INDEX('Annex 2 EHV charges'!$A$11:$A$260, MATCH(0, IF(ISBLANK('Annex 2 EHV charges'!$A$11:$A$260),1, COUNTIF(A$4:$A154, 'Annex 2 EHV charges'!$A$11:$A$260)), 0)),"")</f>
        <v/>
      </c>
      <c r="B155" s="175" t="str">
        <f>IF($A155="","",VLOOKUP($A155,'Annex 2 EHV charges'!$A:$O,2,0))</f>
        <v/>
      </c>
      <c r="C155" s="176" t="str">
        <f>IF($A155="","",VLOOKUP($A155,'Annex 2 EHV charges'!$A:$O,3,0))</f>
        <v/>
      </c>
      <c r="D155" s="175" t="str">
        <f>IF($A155="","",VLOOKUP($A155,'Annex 2 EHV charges'!$A:$O,7,0))</f>
        <v/>
      </c>
      <c r="E155" s="177" t="str">
        <f>IFERROR(IF(VLOOKUP($A155,'Annex 2 EHV charges'!$A:$O,8,FALSE)=0,"",VLOOKUP($A155,'Annex 2 EHV charges'!$A:$O,8,FALSE)),"")</f>
        <v/>
      </c>
      <c r="F155" s="178" t="str">
        <f>IFERROR(IF(VLOOKUP($A155,'Annex 2 EHV charges'!$A:$O,9,FALSE)=0,"",VLOOKUP($A155,'Annex 2 EHV charges'!$A:$O,9,FALSE)),"")</f>
        <v/>
      </c>
      <c r="G155" s="179" t="str">
        <f>IFERROR(IF(VLOOKUP($A155,'Annex 2 EHV charges'!$A:$O,10,FALSE)=0,"",VLOOKUP($A155,'Annex 2 EHV charges'!$A:$O,10,FALSE)),"")</f>
        <v/>
      </c>
      <c r="H155" s="179" t="str">
        <f>IFERROR(IF(VLOOKUP($A155,'Annex 2 EHV charges'!$A:$O,11,FALSE)=0,"",VLOOKUP($A155,'Annex 2 EHV charges'!$A:$O,11,FALSE)),"")</f>
        <v/>
      </c>
    </row>
    <row r="156" spans="1:8" x14ac:dyDescent="0.2">
      <c r="A156" s="175" t="str">
        <f t="array" ref="A156">IFERROR(INDEX('Annex 2 EHV charges'!$A$11:$A$260, MATCH(0, IF(ISBLANK('Annex 2 EHV charges'!$A$11:$A$260),1, COUNTIF(A$4:$A155, 'Annex 2 EHV charges'!$A$11:$A$260)), 0)),"")</f>
        <v/>
      </c>
      <c r="B156" s="175" t="str">
        <f>IF($A156="","",VLOOKUP($A156,'Annex 2 EHV charges'!$A:$O,2,0))</f>
        <v/>
      </c>
      <c r="C156" s="176" t="str">
        <f>IF($A156="","",VLOOKUP($A156,'Annex 2 EHV charges'!$A:$O,3,0))</f>
        <v/>
      </c>
      <c r="D156" s="175" t="str">
        <f>IF($A156="","",VLOOKUP($A156,'Annex 2 EHV charges'!$A:$O,7,0))</f>
        <v/>
      </c>
      <c r="E156" s="177" t="str">
        <f>IFERROR(IF(VLOOKUP($A156,'Annex 2 EHV charges'!$A:$O,8,FALSE)=0,"",VLOOKUP($A156,'Annex 2 EHV charges'!$A:$O,8,FALSE)),"")</f>
        <v/>
      </c>
      <c r="F156" s="178" t="str">
        <f>IFERROR(IF(VLOOKUP($A156,'Annex 2 EHV charges'!$A:$O,9,FALSE)=0,"",VLOOKUP($A156,'Annex 2 EHV charges'!$A:$O,9,FALSE)),"")</f>
        <v/>
      </c>
      <c r="G156" s="179" t="str">
        <f>IFERROR(IF(VLOOKUP($A156,'Annex 2 EHV charges'!$A:$O,10,FALSE)=0,"",VLOOKUP($A156,'Annex 2 EHV charges'!$A:$O,10,FALSE)),"")</f>
        <v/>
      </c>
      <c r="H156" s="179" t="str">
        <f>IFERROR(IF(VLOOKUP($A156,'Annex 2 EHV charges'!$A:$O,11,FALSE)=0,"",VLOOKUP($A156,'Annex 2 EHV charges'!$A:$O,11,FALSE)),"")</f>
        <v/>
      </c>
    </row>
    <row r="157" spans="1:8" x14ac:dyDescent="0.2">
      <c r="A157" s="175" t="str">
        <f t="array" ref="A157">IFERROR(INDEX('Annex 2 EHV charges'!$A$11:$A$260, MATCH(0, IF(ISBLANK('Annex 2 EHV charges'!$A$11:$A$260),1, COUNTIF(A$4:$A156, 'Annex 2 EHV charges'!$A$11:$A$260)), 0)),"")</f>
        <v/>
      </c>
      <c r="B157" s="175" t="str">
        <f>IF($A157="","",VLOOKUP($A157,'Annex 2 EHV charges'!$A:$O,2,0))</f>
        <v/>
      </c>
      <c r="C157" s="176" t="str">
        <f>IF($A157="","",VLOOKUP($A157,'Annex 2 EHV charges'!$A:$O,3,0))</f>
        <v/>
      </c>
      <c r="D157" s="175" t="str">
        <f>IF($A157="","",VLOOKUP($A157,'Annex 2 EHV charges'!$A:$O,7,0))</f>
        <v/>
      </c>
      <c r="E157" s="177" t="str">
        <f>IFERROR(IF(VLOOKUP($A157,'Annex 2 EHV charges'!$A:$O,8,FALSE)=0,"",VLOOKUP($A157,'Annex 2 EHV charges'!$A:$O,8,FALSE)),"")</f>
        <v/>
      </c>
      <c r="F157" s="178" t="str">
        <f>IFERROR(IF(VLOOKUP($A157,'Annex 2 EHV charges'!$A:$O,9,FALSE)=0,"",VLOOKUP($A157,'Annex 2 EHV charges'!$A:$O,9,FALSE)),"")</f>
        <v/>
      </c>
      <c r="G157" s="179" t="str">
        <f>IFERROR(IF(VLOOKUP($A157,'Annex 2 EHV charges'!$A:$O,10,FALSE)=0,"",VLOOKUP($A157,'Annex 2 EHV charges'!$A:$O,10,FALSE)),"")</f>
        <v/>
      </c>
      <c r="H157" s="179" t="str">
        <f>IFERROR(IF(VLOOKUP($A157,'Annex 2 EHV charges'!$A:$O,11,FALSE)=0,"",VLOOKUP($A157,'Annex 2 EHV charges'!$A:$O,11,FALSE)),"")</f>
        <v/>
      </c>
    </row>
    <row r="158" spans="1:8" x14ac:dyDescent="0.2">
      <c r="A158" s="175" t="str">
        <f t="array" ref="A158">IFERROR(INDEX('Annex 2 EHV charges'!$A$11:$A$260, MATCH(0, IF(ISBLANK('Annex 2 EHV charges'!$A$11:$A$260),1, COUNTIF(A$4:$A157, 'Annex 2 EHV charges'!$A$11:$A$260)), 0)),"")</f>
        <v/>
      </c>
      <c r="B158" s="175" t="str">
        <f>IF($A158="","",VLOOKUP($A158,'Annex 2 EHV charges'!$A:$O,2,0))</f>
        <v/>
      </c>
      <c r="C158" s="176" t="str">
        <f>IF($A158="","",VLOOKUP($A158,'Annex 2 EHV charges'!$A:$O,3,0))</f>
        <v/>
      </c>
      <c r="D158" s="175" t="str">
        <f>IF($A158="","",VLOOKUP($A158,'Annex 2 EHV charges'!$A:$O,7,0))</f>
        <v/>
      </c>
      <c r="E158" s="177" t="str">
        <f>IFERROR(IF(VLOOKUP($A158,'Annex 2 EHV charges'!$A:$O,8,FALSE)=0,"",VLOOKUP($A158,'Annex 2 EHV charges'!$A:$O,8,FALSE)),"")</f>
        <v/>
      </c>
      <c r="F158" s="178" t="str">
        <f>IFERROR(IF(VLOOKUP($A158,'Annex 2 EHV charges'!$A:$O,9,FALSE)=0,"",VLOOKUP($A158,'Annex 2 EHV charges'!$A:$O,9,FALSE)),"")</f>
        <v/>
      </c>
      <c r="G158" s="179" t="str">
        <f>IFERROR(IF(VLOOKUP($A158,'Annex 2 EHV charges'!$A:$O,10,FALSE)=0,"",VLOOKUP($A158,'Annex 2 EHV charges'!$A:$O,10,FALSE)),"")</f>
        <v/>
      </c>
      <c r="H158" s="179" t="str">
        <f>IFERROR(IF(VLOOKUP($A158,'Annex 2 EHV charges'!$A:$O,11,FALSE)=0,"",VLOOKUP($A158,'Annex 2 EHV charges'!$A:$O,11,FALSE)),"")</f>
        <v/>
      </c>
    </row>
    <row r="159" spans="1:8" x14ac:dyDescent="0.2">
      <c r="A159" s="175" t="str">
        <f t="array" ref="A159">IFERROR(INDEX('Annex 2 EHV charges'!$A$11:$A$260, MATCH(0, IF(ISBLANK('Annex 2 EHV charges'!$A$11:$A$260),1, COUNTIF(A$4:$A158, 'Annex 2 EHV charges'!$A$11:$A$260)), 0)),"")</f>
        <v/>
      </c>
      <c r="B159" s="175" t="str">
        <f>IF($A159="","",VLOOKUP($A159,'Annex 2 EHV charges'!$A:$O,2,0))</f>
        <v/>
      </c>
      <c r="C159" s="176" t="str">
        <f>IF($A159="","",VLOOKUP($A159,'Annex 2 EHV charges'!$A:$O,3,0))</f>
        <v/>
      </c>
      <c r="D159" s="175" t="str">
        <f>IF($A159="","",VLOOKUP($A159,'Annex 2 EHV charges'!$A:$O,7,0))</f>
        <v/>
      </c>
      <c r="E159" s="177" t="str">
        <f>IFERROR(IF(VLOOKUP($A159,'Annex 2 EHV charges'!$A:$O,8,FALSE)=0,"",VLOOKUP($A159,'Annex 2 EHV charges'!$A:$O,8,FALSE)),"")</f>
        <v/>
      </c>
      <c r="F159" s="178" t="str">
        <f>IFERROR(IF(VLOOKUP($A159,'Annex 2 EHV charges'!$A:$O,9,FALSE)=0,"",VLOOKUP($A159,'Annex 2 EHV charges'!$A:$O,9,FALSE)),"")</f>
        <v/>
      </c>
      <c r="G159" s="179" t="str">
        <f>IFERROR(IF(VLOOKUP($A159,'Annex 2 EHV charges'!$A:$O,10,FALSE)=0,"",VLOOKUP($A159,'Annex 2 EHV charges'!$A:$O,10,FALSE)),"")</f>
        <v/>
      </c>
      <c r="H159" s="179" t="str">
        <f>IFERROR(IF(VLOOKUP($A159,'Annex 2 EHV charges'!$A:$O,11,FALSE)=0,"",VLOOKUP($A159,'Annex 2 EHV charges'!$A:$O,11,FALSE)),"")</f>
        <v/>
      </c>
    </row>
    <row r="160" spans="1:8" x14ac:dyDescent="0.2">
      <c r="A160" s="175" t="str">
        <f t="array" ref="A160">IFERROR(INDEX('Annex 2 EHV charges'!$A$11:$A$260, MATCH(0, IF(ISBLANK('Annex 2 EHV charges'!$A$11:$A$260),1, COUNTIF(A$4:$A159, 'Annex 2 EHV charges'!$A$11:$A$260)), 0)),"")</f>
        <v/>
      </c>
      <c r="B160" s="175" t="str">
        <f>IF($A160="","",VLOOKUP($A160,'Annex 2 EHV charges'!$A:$O,2,0))</f>
        <v/>
      </c>
      <c r="C160" s="176" t="str">
        <f>IF($A160="","",VLOOKUP($A160,'Annex 2 EHV charges'!$A:$O,3,0))</f>
        <v/>
      </c>
      <c r="D160" s="175" t="str">
        <f>IF($A160="","",VLOOKUP($A160,'Annex 2 EHV charges'!$A:$O,7,0))</f>
        <v/>
      </c>
      <c r="E160" s="177" t="str">
        <f>IFERROR(IF(VLOOKUP($A160,'Annex 2 EHV charges'!$A:$O,8,FALSE)=0,"",VLOOKUP($A160,'Annex 2 EHV charges'!$A:$O,8,FALSE)),"")</f>
        <v/>
      </c>
      <c r="F160" s="178" t="str">
        <f>IFERROR(IF(VLOOKUP($A160,'Annex 2 EHV charges'!$A:$O,9,FALSE)=0,"",VLOOKUP($A160,'Annex 2 EHV charges'!$A:$O,9,FALSE)),"")</f>
        <v/>
      </c>
      <c r="G160" s="179" t="str">
        <f>IFERROR(IF(VLOOKUP($A160,'Annex 2 EHV charges'!$A:$O,10,FALSE)=0,"",VLOOKUP($A160,'Annex 2 EHV charges'!$A:$O,10,FALSE)),"")</f>
        <v/>
      </c>
      <c r="H160" s="179" t="str">
        <f>IFERROR(IF(VLOOKUP($A160,'Annex 2 EHV charges'!$A:$O,11,FALSE)=0,"",VLOOKUP($A160,'Annex 2 EHV charges'!$A:$O,11,FALSE)),"")</f>
        <v/>
      </c>
    </row>
    <row r="161" spans="1:8" x14ac:dyDescent="0.2">
      <c r="A161" s="175" t="str">
        <f t="array" ref="A161">IFERROR(INDEX('Annex 2 EHV charges'!$A$11:$A$260, MATCH(0, IF(ISBLANK('Annex 2 EHV charges'!$A$11:$A$260),1, COUNTIF(A$4:$A160, 'Annex 2 EHV charges'!$A$11:$A$260)), 0)),"")</f>
        <v/>
      </c>
      <c r="B161" s="175" t="str">
        <f>IF($A161="","",VLOOKUP($A161,'Annex 2 EHV charges'!$A:$O,2,0))</f>
        <v/>
      </c>
      <c r="C161" s="176" t="str">
        <f>IF($A161="","",VLOOKUP($A161,'Annex 2 EHV charges'!$A:$O,3,0))</f>
        <v/>
      </c>
      <c r="D161" s="175" t="str">
        <f>IF($A161="","",VLOOKUP($A161,'Annex 2 EHV charges'!$A:$O,7,0))</f>
        <v/>
      </c>
      <c r="E161" s="177" t="str">
        <f>IFERROR(IF(VLOOKUP($A161,'Annex 2 EHV charges'!$A:$O,8,FALSE)=0,"",VLOOKUP($A161,'Annex 2 EHV charges'!$A:$O,8,FALSE)),"")</f>
        <v/>
      </c>
      <c r="F161" s="178" t="str">
        <f>IFERROR(IF(VLOOKUP($A161,'Annex 2 EHV charges'!$A:$O,9,FALSE)=0,"",VLOOKUP($A161,'Annex 2 EHV charges'!$A:$O,9,FALSE)),"")</f>
        <v/>
      </c>
      <c r="G161" s="179" t="str">
        <f>IFERROR(IF(VLOOKUP($A161,'Annex 2 EHV charges'!$A:$O,10,FALSE)=0,"",VLOOKUP($A161,'Annex 2 EHV charges'!$A:$O,10,FALSE)),"")</f>
        <v/>
      </c>
      <c r="H161" s="179" t="str">
        <f>IFERROR(IF(VLOOKUP($A161,'Annex 2 EHV charges'!$A:$O,11,FALSE)=0,"",VLOOKUP($A161,'Annex 2 EHV charges'!$A:$O,11,FALSE)),"")</f>
        <v/>
      </c>
    </row>
    <row r="162" spans="1:8" x14ac:dyDescent="0.2">
      <c r="A162" s="175" t="str">
        <f t="array" ref="A162">IFERROR(INDEX('Annex 2 EHV charges'!$A$11:$A$260, MATCH(0, IF(ISBLANK('Annex 2 EHV charges'!$A$11:$A$260),1, COUNTIF(A$4:$A161, 'Annex 2 EHV charges'!$A$11:$A$260)), 0)),"")</f>
        <v/>
      </c>
      <c r="B162" s="175" t="str">
        <f>IF($A162="","",VLOOKUP($A162,'Annex 2 EHV charges'!$A:$O,2,0))</f>
        <v/>
      </c>
      <c r="C162" s="176" t="str">
        <f>IF($A162="","",VLOOKUP($A162,'Annex 2 EHV charges'!$A:$O,3,0))</f>
        <v/>
      </c>
      <c r="D162" s="175" t="str">
        <f>IF($A162="","",VLOOKUP($A162,'Annex 2 EHV charges'!$A:$O,7,0))</f>
        <v/>
      </c>
      <c r="E162" s="177" t="str">
        <f>IFERROR(IF(VLOOKUP($A162,'Annex 2 EHV charges'!$A:$O,8,FALSE)=0,"",VLOOKUP($A162,'Annex 2 EHV charges'!$A:$O,8,FALSE)),"")</f>
        <v/>
      </c>
      <c r="F162" s="178" t="str">
        <f>IFERROR(IF(VLOOKUP($A162,'Annex 2 EHV charges'!$A:$O,9,FALSE)=0,"",VLOOKUP($A162,'Annex 2 EHV charges'!$A:$O,9,FALSE)),"")</f>
        <v/>
      </c>
      <c r="G162" s="179" t="str">
        <f>IFERROR(IF(VLOOKUP($A162,'Annex 2 EHV charges'!$A:$O,10,FALSE)=0,"",VLOOKUP($A162,'Annex 2 EHV charges'!$A:$O,10,FALSE)),"")</f>
        <v/>
      </c>
      <c r="H162" s="179" t="str">
        <f>IFERROR(IF(VLOOKUP($A162,'Annex 2 EHV charges'!$A:$O,11,FALSE)=0,"",VLOOKUP($A162,'Annex 2 EHV charges'!$A:$O,11,FALSE)),"")</f>
        <v/>
      </c>
    </row>
    <row r="163" spans="1:8" x14ac:dyDescent="0.2">
      <c r="A163" s="175" t="str">
        <f t="array" ref="A163">IFERROR(INDEX('Annex 2 EHV charges'!$A$11:$A$260, MATCH(0, IF(ISBLANK('Annex 2 EHV charges'!$A$11:$A$260),1, COUNTIF(A$4:$A162, 'Annex 2 EHV charges'!$A$11:$A$260)), 0)),"")</f>
        <v/>
      </c>
      <c r="B163" s="175" t="str">
        <f>IF($A163="","",VLOOKUP($A163,'Annex 2 EHV charges'!$A:$O,2,0))</f>
        <v/>
      </c>
      <c r="C163" s="176" t="str">
        <f>IF($A163="","",VLOOKUP($A163,'Annex 2 EHV charges'!$A:$O,3,0))</f>
        <v/>
      </c>
      <c r="D163" s="175" t="str">
        <f>IF($A163="","",VLOOKUP($A163,'Annex 2 EHV charges'!$A:$O,7,0))</f>
        <v/>
      </c>
      <c r="E163" s="177" t="str">
        <f>IFERROR(IF(VLOOKUP($A163,'Annex 2 EHV charges'!$A:$O,8,FALSE)=0,"",VLOOKUP($A163,'Annex 2 EHV charges'!$A:$O,8,FALSE)),"")</f>
        <v/>
      </c>
      <c r="F163" s="178" t="str">
        <f>IFERROR(IF(VLOOKUP($A163,'Annex 2 EHV charges'!$A:$O,9,FALSE)=0,"",VLOOKUP($A163,'Annex 2 EHV charges'!$A:$O,9,FALSE)),"")</f>
        <v/>
      </c>
      <c r="G163" s="179" t="str">
        <f>IFERROR(IF(VLOOKUP($A163,'Annex 2 EHV charges'!$A:$O,10,FALSE)=0,"",VLOOKUP($A163,'Annex 2 EHV charges'!$A:$O,10,FALSE)),"")</f>
        <v/>
      </c>
      <c r="H163" s="179" t="str">
        <f>IFERROR(IF(VLOOKUP($A163,'Annex 2 EHV charges'!$A:$O,11,FALSE)=0,"",VLOOKUP($A163,'Annex 2 EHV charges'!$A:$O,11,FALSE)),"")</f>
        <v/>
      </c>
    </row>
    <row r="164" spans="1:8" x14ac:dyDescent="0.2">
      <c r="A164" s="175" t="str">
        <f t="array" ref="A164">IFERROR(INDEX('Annex 2 EHV charges'!$A$11:$A$260, MATCH(0, IF(ISBLANK('Annex 2 EHV charges'!$A$11:$A$260),1, COUNTIF(A$4:$A163, 'Annex 2 EHV charges'!$A$11:$A$260)), 0)),"")</f>
        <v/>
      </c>
      <c r="B164" s="175" t="str">
        <f>IF($A164="","",VLOOKUP($A164,'Annex 2 EHV charges'!$A:$O,2,0))</f>
        <v/>
      </c>
      <c r="C164" s="176" t="str">
        <f>IF($A164="","",VLOOKUP($A164,'Annex 2 EHV charges'!$A:$O,3,0))</f>
        <v/>
      </c>
      <c r="D164" s="175" t="str">
        <f>IF($A164="","",VLOOKUP($A164,'Annex 2 EHV charges'!$A:$O,7,0))</f>
        <v/>
      </c>
      <c r="E164" s="177" t="str">
        <f>IFERROR(IF(VLOOKUP($A164,'Annex 2 EHV charges'!$A:$O,8,FALSE)=0,"",VLOOKUP($A164,'Annex 2 EHV charges'!$A:$O,8,FALSE)),"")</f>
        <v/>
      </c>
      <c r="F164" s="178" t="str">
        <f>IFERROR(IF(VLOOKUP($A164,'Annex 2 EHV charges'!$A:$O,9,FALSE)=0,"",VLOOKUP($A164,'Annex 2 EHV charges'!$A:$O,9,FALSE)),"")</f>
        <v/>
      </c>
      <c r="G164" s="179" t="str">
        <f>IFERROR(IF(VLOOKUP($A164,'Annex 2 EHV charges'!$A:$O,10,FALSE)=0,"",VLOOKUP($A164,'Annex 2 EHV charges'!$A:$O,10,FALSE)),"")</f>
        <v/>
      </c>
      <c r="H164" s="179" t="str">
        <f>IFERROR(IF(VLOOKUP($A164,'Annex 2 EHV charges'!$A:$O,11,FALSE)=0,"",VLOOKUP($A164,'Annex 2 EHV charges'!$A:$O,11,FALSE)),"")</f>
        <v/>
      </c>
    </row>
    <row r="165" spans="1:8" x14ac:dyDescent="0.2">
      <c r="A165" s="175" t="str">
        <f t="array" ref="A165">IFERROR(INDEX('Annex 2 EHV charges'!$A$11:$A$260, MATCH(0, IF(ISBLANK('Annex 2 EHV charges'!$A$11:$A$260),1, COUNTIF(A$4:$A164, 'Annex 2 EHV charges'!$A$11:$A$260)), 0)),"")</f>
        <v/>
      </c>
      <c r="B165" s="175" t="str">
        <f>IF($A165="","",VLOOKUP($A165,'Annex 2 EHV charges'!$A:$O,2,0))</f>
        <v/>
      </c>
      <c r="C165" s="176" t="str">
        <f>IF($A165="","",VLOOKUP($A165,'Annex 2 EHV charges'!$A:$O,3,0))</f>
        <v/>
      </c>
      <c r="D165" s="175" t="str">
        <f>IF($A165="","",VLOOKUP($A165,'Annex 2 EHV charges'!$A:$O,7,0))</f>
        <v/>
      </c>
      <c r="E165" s="177" t="str">
        <f>IFERROR(IF(VLOOKUP($A165,'Annex 2 EHV charges'!$A:$O,8,FALSE)=0,"",VLOOKUP($A165,'Annex 2 EHV charges'!$A:$O,8,FALSE)),"")</f>
        <v/>
      </c>
      <c r="F165" s="178" t="str">
        <f>IFERROR(IF(VLOOKUP($A165,'Annex 2 EHV charges'!$A:$O,9,FALSE)=0,"",VLOOKUP($A165,'Annex 2 EHV charges'!$A:$O,9,FALSE)),"")</f>
        <v/>
      </c>
      <c r="G165" s="179" t="str">
        <f>IFERROR(IF(VLOOKUP($A165,'Annex 2 EHV charges'!$A:$O,10,FALSE)=0,"",VLOOKUP($A165,'Annex 2 EHV charges'!$A:$O,10,FALSE)),"")</f>
        <v/>
      </c>
      <c r="H165" s="179" t="str">
        <f>IFERROR(IF(VLOOKUP($A165,'Annex 2 EHV charges'!$A:$O,11,FALSE)=0,"",VLOOKUP($A165,'Annex 2 EHV charges'!$A:$O,11,FALSE)),"")</f>
        <v/>
      </c>
    </row>
    <row r="166" spans="1:8" x14ac:dyDescent="0.2">
      <c r="A166" s="175" t="str">
        <f t="array" ref="A166">IFERROR(INDEX('Annex 2 EHV charges'!$A$11:$A$260, MATCH(0, IF(ISBLANK('Annex 2 EHV charges'!$A$11:$A$260),1, COUNTIF(A$4:$A165, 'Annex 2 EHV charges'!$A$11:$A$260)), 0)),"")</f>
        <v/>
      </c>
      <c r="B166" s="175" t="str">
        <f>IF($A166="","",VLOOKUP($A166,'Annex 2 EHV charges'!$A:$O,2,0))</f>
        <v/>
      </c>
      <c r="C166" s="176" t="str">
        <f>IF($A166="","",VLOOKUP($A166,'Annex 2 EHV charges'!$A:$O,3,0))</f>
        <v/>
      </c>
      <c r="D166" s="175" t="str">
        <f>IF($A166="","",VLOOKUP($A166,'Annex 2 EHV charges'!$A:$O,7,0))</f>
        <v/>
      </c>
      <c r="E166" s="177" t="str">
        <f>IFERROR(IF(VLOOKUP($A166,'Annex 2 EHV charges'!$A:$O,8,FALSE)=0,"",VLOOKUP($A166,'Annex 2 EHV charges'!$A:$O,8,FALSE)),"")</f>
        <v/>
      </c>
      <c r="F166" s="178" t="str">
        <f>IFERROR(IF(VLOOKUP($A166,'Annex 2 EHV charges'!$A:$O,9,FALSE)=0,"",VLOOKUP($A166,'Annex 2 EHV charges'!$A:$O,9,FALSE)),"")</f>
        <v/>
      </c>
      <c r="G166" s="179" t="str">
        <f>IFERROR(IF(VLOOKUP($A166,'Annex 2 EHV charges'!$A:$O,10,FALSE)=0,"",VLOOKUP($A166,'Annex 2 EHV charges'!$A:$O,10,FALSE)),"")</f>
        <v/>
      </c>
      <c r="H166" s="179" t="str">
        <f>IFERROR(IF(VLOOKUP($A166,'Annex 2 EHV charges'!$A:$O,11,FALSE)=0,"",VLOOKUP($A166,'Annex 2 EHV charges'!$A:$O,11,FALSE)),"")</f>
        <v/>
      </c>
    </row>
    <row r="167" spans="1:8" x14ac:dyDescent="0.2">
      <c r="A167" s="175" t="str">
        <f t="array" ref="A167">IFERROR(INDEX('Annex 2 EHV charges'!$A$11:$A$260, MATCH(0, IF(ISBLANK('Annex 2 EHV charges'!$A$11:$A$260),1, COUNTIF(A$4:$A166, 'Annex 2 EHV charges'!$A$11:$A$260)), 0)),"")</f>
        <v/>
      </c>
      <c r="B167" s="175" t="str">
        <f>IF($A167="","",VLOOKUP($A167,'Annex 2 EHV charges'!$A:$O,2,0))</f>
        <v/>
      </c>
      <c r="C167" s="176" t="str">
        <f>IF($A167="","",VLOOKUP($A167,'Annex 2 EHV charges'!$A:$O,3,0))</f>
        <v/>
      </c>
      <c r="D167" s="175" t="str">
        <f>IF($A167="","",VLOOKUP($A167,'Annex 2 EHV charges'!$A:$O,7,0))</f>
        <v/>
      </c>
      <c r="E167" s="177" t="str">
        <f>IFERROR(IF(VLOOKUP($A167,'Annex 2 EHV charges'!$A:$O,8,FALSE)=0,"",VLOOKUP($A167,'Annex 2 EHV charges'!$A:$O,8,FALSE)),"")</f>
        <v/>
      </c>
      <c r="F167" s="178" t="str">
        <f>IFERROR(IF(VLOOKUP($A167,'Annex 2 EHV charges'!$A:$O,9,FALSE)=0,"",VLOOKUP($A167,'Annex 2 EHV charges'!$A:$O,9,FALSE)),"")</f>
        <v/>
      </c>
      <c r="G167" s="179" t="str">
        <f>IFERROR(IF(VLOOKUP($A167,'Annex 2 EHV charges'!$A:$O,10,FALSE)=0,"",VLOOKUP($A167,'Annex 2 EHV charges'!$A:$O,10,FALSE)),"")</f>
        <v/>
      </c>
      <c r="H167" s="179" t="str">
        <f>IFERROR(IF(VLOOKUP($A167,'Annex 2 EHV charges'!$A:$O,11,FALSE)=0,"",VLOOKUP($A167,'Annex 2 EHV charges'!$A:$O,11,FALSE)),"")</f>
        <v/>
      </c>
    </row>
    <row r="168" spans="1:8" x14ac:dyDescent="0.2">
      <c r="A168" s="175" t="str">
        <f t="array" ref="A168">IFERROR(INDEX('Annex 2 EHV charges'!$A$11:$A$260, MATCH(0, IF(ISBLANK('Annex 2 EHV charges'!$A$11:$A$260),1, COUNTIF(A$4:$A167, 'Annex 2 EHV charges'!$A$11:$A$260)), 0)),"")</f>
        <v/>
      </c>
      <c r="B168" s="175" t="str">
        <f>IF($A168="","",VLOOKUP($A168,'Annex 2 EHV charges'!$A:$O,2,0))</f>
        <v/>
      </c>
      <c r="C168" s="176" t="str">
        <f>IF($A168="","",VLOOKUP($A168,'Annex 2 EHV charges'!$A:$O,3,0))</f>
        <v/>
      </c>
      <c r="D168" s="175" t="str">
        <f>IF($A168="","",VLOOKUP($A168,'Annex 2 EHV charges'!$A:$O,7,0))</f>
        <v/>
      </c>
      <c r="E168" s="177" t="str">
        <f>IFERROR(IF(VLOOKUP($A168,'Annex 2 EHV charges'!$A:$O,8,FALSE)=0,"",VLOOKUP($A168,'Annex 2 EHV charges'!$A:$O,8,FALSE)),"")</f>
        <v/>
      </c>
      <c r="F168" s="178" t="str">
        <f>IFERROR(IF(VLOOKUP($A168,'Annex 2 EHV charges'!$A:$O,9,FALSE)=0,"",VLOOKUP($A168,'Annex 2 EHV charges'!$A:$O,9,FALSE)),"")</f>
        <v/>
      </c>
      <c r="G168" s="179" t="str">
        <f>IFERROR(IF(VLOOKUP($A168,'Annex 2 EHV charges'!$A:$O,10,FALSE)=0,"",VLOOKUP($A168,'Annex 2 EHV charges'!$A:$O,10,FALSE)),"")</f>
        <v/>
      </c>
      <c r="H168" s="179" t="str">
        <f>IFERROR(IF(VLOOKUP($A168,'Annex 2 EHV charges'!$A:$O,11,FALSE)=0,"",VLOOKUP($A168,'Annex 2 EHV charges'!$A:$O,11,FALSE)),"")</f>
        <v/>
      </c>
    </row>
    <row r="169" spans="1:8" x14ac:dyDescent="0.2">
      <c r="A169" s="175" t="str">
        <f t="array" ref="A169">IFERROR(INDEX('Annex 2 EHV charges'!$A$11:$A$260, MATCH(0, IF(ISBLANK('Annex 2 EHV charges'!$A$11:$A$260),1, COUNTIF(A$4:$A168, 'Annex 2 EHV charges'!$A$11:$A$260)), 0)),"")</f>
        <v/>
      </c>
      <c r="B169" s="175" t="str">
        <f>IF($A169="","",VLOOKUP($A169,'Annex 2 EHV charges'!$A:$O,2,0))</f>
        <v/>
      </c>
      <c r="C169" s="176" t="str">
        <f>IF($A169="","",VLOOKUP($A169,'Annex 2 EHV charges'!$A:$O,3,0))</f>
        <v/>
      </c>
      <c r="D169" s="175" t="str">
        <f>IF($A169="","",VLOOKUP($A169,'Annex 2 EHV charges'!$A:$O,7,0))</f>
        <v/>
      </c>
      <c r="E169" s="177" t="str">
        <f>IFERROR(IF(VLOOKUP($A169,'Annex 2 EHV charges'!$A:$O,8,FALSE)=0,"",VLOOKUP($A169,'Annex 2 EHV charges'!$A:$O,8,FALSE)),"")</f>
        <v/>
      </c>
      <c r="F169" s="178" t="str">
        <f>IFERROR(IF(VLOOKUP($A169,'Annex 2 EHV charges'!$A:$O,9,FALSE)=0,"",VLOOKUP($A169,'Annex 2 EHV charges'!$A:$O,9,FALSE)),"")</f>
        <v/>
      </c>
      <c r="G169" s="179" t="str">
        <f>IFERROR(IF(VLOOKUP($A169,'Annex 2 EHV charges'!$A:$O,10,FALSE)=0,"",VLOOKUP($A169,'Annex 2 EHV charges'!$A:$O,10,FALSE)),"")</f>
        <v/>
      </c>
      <c r="H169" s="179" t="str">
        <f>IFERROR(IF(VLOOKUP($A169,'Annex 2 EHV charges'!$A:$O,11,FALSE)=0,"",VLOOKUP($A169,'Annex 2 EHV charges'!$A:$O,11,FALSE)),"")</f>
        <v/>
      </c>
    </row>
    <row r="170" spans="1:8" x14ac:dyDescent="0.2">
      <c r="A170" s="175" t="str">
        <f t="array" ref="A170">IFERROR(INDEX('Annex 2 EHV charges'!$A$11:$A$260, MATCH(0, IF(ISBLANK('Annex 2 EHV charges'!$A$11:$A$260),1, COUNTIF(A$4:$A169, 'Annex 2 EHV charges'!$A$11:$A$260)), 0)),"")</f>
        <v/>
      </c>
      <c r="B170" s="175" t="str">
        <f>IF($A170="","",VLOOKUP($A170,'Annex 2 EHV charges'!$A:$O,2,0))</f>
        <v/>
      </c>
      <c r="C170" s="176" t="str">
        <f>IF($A170="","",VLOOKUP($A170,'Annex 2 EHV charges'!$A:$O,3,0))</f>
        <v/>
      </c>
      <c r="D170" s="175" t="str">
        <f>IF($A170="","",VLOOKUP($A170,'Annex 2 EHV charges'!$A:$O,7,0))</f>
        <v/>
      </c>
      <c r="E170" s="177" t="str">
        <f>IFERROR(IF(VLOOKUP($A170,'Annex 2 EHV charges'!$A:$O,8,FALSE)=0,"",VLOOKUP($A170,'Annex 2 EHV charges'!$A:$O,8,FALSE)),"")</f>
        <v/>
      </c>
      <c r="F170" s="178" t="str">
        <f>IFERROR(IF(VLOOKUP($A170,'Annex 2 EHV charges'!$A:$O,9,FALSE)=0,"",VLOOKUP($A170,'Annex 2 EHV charges'!$A:$O,9,FALSE)),"")</f>
        <v/>
      </c>
      <c r="G170" s="179" t="str">
        <f>IFERROR(IF(VLOOKUP($A170,'Annex 2 EHV charges'!$A:$O,10,FALSE)=0,"",VLOOKUP($A170,'Annex 2 EHV charges'!$A:$O,10,FALSE)),"")</f>
        <v/>
      </c>
      <c r="H170" s="179" t="str">
        <f>IFERROR(IF(VLOOKUP($A170,'Annex 2 EHV charges'!$A:$O,11,FALSE)=0,"",VLOOKUP($A170,'Annex 2 EHV charges'!$A:$O,11,FALSE)),"")</f>
        <v/>
      </c>
    </row>
    <row r="171" spans="1:8" x14ac:dyDescent="0.2">
      <c r="A171" s="175" t="str">
        <f t="array" ref="A171">IFERROR(INDEX('Annex 2 EHV charges'!$A$11:$A$260, MATCH(0, IF(ISBLANK('Annex 2 EHV charges'!$A$11:$A$260),1, COUNTIF(A$4:$A170, 'Annex 2 EHV charges'!$A$11:$A$260)), 0)),"")</f>
        <v/>
      </c>
      <c r="B171" s="175" t="str">
        <f>IF($A171="","",VLOOKUP($A171,'Annex 2 EHV charges'!$A:$O,2,0))</f>
        <v/>
      </c>
      <c r="C171" s="176" t="str">
        <f>IF($A171="","",VLOOKUP($A171,'Annex 2 EHV charges'!$A:$O,3,0))</f>
        <v/>
      </c>
      <c r="D171" s="175" t="str">
        <f>IF($A171="","",VLOOKUP($A171,'Annex 2 EHV charges'!$A:$O,7,0))</f>
        <v/>
      </c>
      <c r="E171" s="177" t="str">
        <f>IFERROR(IF(VLOOKUP($A171,'Annex 2 EHV charges'!$A:$O,8,FALSE)=0,"",VLOOKUP($A171,'Annex 2 EHV charges'!$A:$O,8,FALSE)),"")</f>
        <v/>
      </c>
      <c r="F171" s="178" t="str">
        <f>IFERROR(IF(VLOOKUP($A171,'Annex 2 EHV charges'!$A:$O,9,FALSE)=0,"",VLOOKUP($A171,'Annex 2 EHV charges'!$A:$O,9,FALSE)),"")</f>
        <v/>
      </c>
      <c r="G171" s="179" t="str">
        <f>IFERROR(IF(VLOOKUP($A171,'Annex 2 EHV charges'!$A:$O,10,FALSE)=0,"",VLOOKUP($A171,'Annex 2 EHV charges'!$A:$O,10,FALSE)),"")</f>
        <v/>
      </c>
      <c r="H171" s="179" t="str">
        <f>IFERROR(IF(VLOOKUP($A171,'Annex 2 EHV charges'!$A:$O,11,FALSE)=0,"",VLOOKUP($A171,'Annex 2 EHV charges'!$A:$O,11,FALSE)),"")</f>
        <v/>
      </c>
    </row>
    <row r="172" spans="1:8" x14ac:dyDescent="0.2">
      <c r="A172" s="175" t="str">
        <f t="array" ref="A172">IFERROR(INDEX('Annex 2 EHV charges'!$A$11:$A$260, MATCH(0, IF(ISBLANK('Annex 2 EHV charges'!$A$11:$A$260),1, COUNTIF(A$4:$A171, 'Annex 2 EHV charges'!$A$11:$A$260)), 0)),"")</f>
        <v/>
      </c>
      <c r="B172" s="175" t="str">
        <f>IF($A172="","",VLOOKUP($A172,'Annex 2 EHV charges'!$A:$O,2,0))</f>
        <v/>
      </c>
      <c r="C172" s="176" t="str">
        <f>IF($A172="","",VLOOKUP($A172,'Annex 2 EHV charges'!$A:$O,3,0))</f>
        <v/>
      </c>
      <c r="D172" s="175" t="str">
        <f>IF($A172="","",VLOOKUP($A172,'Annex 2 EHV charges'!$A:$O,7,0))</f>
        <v/>
      </c>
      <c r="E172" s="177" t="str">
        <f>IFERROR(IF(VLOOKUP($A172,'Annex 2 EHV charges'!$A:$O,8,FALSE)=0,"",VLOOKUP($A172,'Annex 2 EHV charges'!$A:$O,8,FALSE)),"")</f>
        <v/>
      </c>
      <c r="F172" s="178" t="str">
        <f>IFERROR(IF(VLOOKUP($A172,'Annex 2 EHV charges'!$A:$O,9,FALSE)=0,"",VLOOKUP($A172,'Annex 2 EHV charges'!$A:$O,9,FALSE)),"")</f>
        <v/>
      </c>
      <c r="G172" s="179" t="str">
        <f>IFERROR(IF(VLOOKUP($A172,'Annex 2 EHV charges'!$A:$O,10,FALSE)=0,"",VLOOKUP($A172,'Annex 2 EHV charges'!$A:$O,10,FALSE)),"")</f>
        <v/>
      </c>
      <c r="H172" s="179" t="str">
        <f>IFERROR(IF(VLOOKUP($A172,'Annex 2 EHV charges'!$A:$O,11,FALSE)=0,"",VLOOKUP($A172,'Annex 2 EHV charges'!$A:$O,11,FALSE)),"")</f>
        <v/>
      </c>
    </row>
    <row r="173" spans="1:8" x14ac:dyDescent="0.2">
      <c r="A173" s="175" t="str">
        <f t="array" ref="A173">IFERROR(INDEX('Annex 2 EHV charges'!$A$11:$A$260, MATCH(0, IF(ISBLANK('Annex 2 EHV charges'!$A$11:$A$260),1, COUNTIF(A$4:$A172, 'Annex 2 EHV charges'!$A$11:$A$260)), 0)),"")</f>
        <v/>
      </c>
      <c r="B173" s="175" t="str">
        <f>IF($A173="","",VLOOKUP($A173,'Annex 2 EHV charges'!$A:$O,2,0))</f>
        <v/>
      </c>
      <c r="C173" s="176" t="str">
        <f>IF($A173="","",VLOOKUP($A173,'Annex 2 EHV charges'!$A:$O,3,0))</f>
        <v/>
      </c>
      <c r="D173" s="175" t="str">
        <f>IF($A173="","",VLOOKUP($A173,'Annex 2 EHV charges'!$A:$O,7,0))</f>
        <v/>
      </c>
      <c r="E173" s="177" t="str">
        <f>IFERROR(IF(VLOOKUP($A173,'Annex 2 EHV charges'!$A:$O,8,FALSE)=0,"",VLOOKUP($A173,'Annex 2 EHV charges'!$A:$O,8,FALSE)),"")</f>
        <v/>
      </c>
      <c r="F173" s="178" t="str">
        <f>IFERROR(IF(VLOOKUP($A173,'Annex 2 EHV charges'!$A:$O,9,FALSE)=0,"",VLOOKUP($A173,'Annex 2 EHV charges'!$A:$O,9,FALSE)),"")</f>
        <v/>
      </c>
      <c r="G173" s="179" t="str">
        <f>IFERROR(IF(VLOOKUP($A173,'Annex 2 EHV charges'!$A:$O,10,FALSE)=0,"",VLOOKUP($A173,'Annex 2 EHV charges'!$A:$O,10,FALSE)),"")</f>
        <v/>
      </c>
      <c r="H173" s="179" t="str">
        <f>IFERROR(IF(VLOOKUP($A173,'Annex 2 EHV charges'!$A:$O,11,FALSE)=0,"",VLOOKUP($A173,'Annex 2 EHV charges'!$A:$O,11,FALSE)),"")</f>
        <v/>
      </c>
    </row>
    <row r="174" spans="1:8" x14ac:dyDescent="0.2">
      <c r="A174" s="175" t="str">
        <f t="array" ref="A174">IFERROR(INDEX('Annex 2 EHV charges'!$A$11:$A$260, MATCH(0, IF(ISBLANK('Annex 2 EHV charges'!$A$11:$A$260),1, COUNTIF(A$4:$A173, 'Annex 2 EHV charges'!$A$11:$A$260)), 0)),"")</f>
        <v/>
      </c>
      <c r="B174" s="175" t="str">
        <f>IF($A174="","",VLOOKUP($A174,'Annex 2 EHV charges'!$A:$O,2,0))</f>
        <v/>
      </c>
      <c r="C174" s="176" t="str">
        <f>IF($A174="","",VLOOKUP($A174,'Annex 2 EHV charges'!$A:$O,3,0))</f>
        <v/>
      </c>
      <c r="D174" s="175" t="str">
        <f>IF($A174="","",VLOOKUP($A174,'Annex 2 EHV charges'!$A:$O,7,0))</f>
        <v/>
      </c>
      <c r="E174" s="177" t="str">
        <f>IFERROR(IF(VLOOKUP($A174,'Annex 2 EHV charges'!$A:$O,8,FALSE)=0,"",VLOOKUP($A174,'Annex 2 EHV charges'!$A:$O,8,FALSE)),"")</f>
        <v/>
      </c>
      <c r="F174" s="178" t="str">
        <f>IFERROR(IF(VLOOKUP($A174,'Annex 2 EHV charges'!$A:$O,9,FALSE)=0,"",VLOOKUP($A174,'Annex 2 EHV charges'!$A:$O,9,FALSE)),"")</f>
        <v/>
      </c>
      <c r="G174" s="179" t="str">
        <f>IFERROR(IF(VLOOKUP($A174,'Annex 2 EHV charges'!$A:$O,10,FALSE)=0,"",VLOOKUP($A174,'Annex 2 EHV charges'!$A:$O,10,FALSE)),"")</f>
        <v/>
      </c>
      <c r="H174" s="179" t="str">
        <f>IFERROR(IF(VLOOKUP($A174,'Annex 2 EHV charges'!$A:$O,11,FALSE)=0,"",VLOOKUP($A174,'Annex 2 EHV charges'!$A:$O,11,FALSE)),"")</f>
        <v/>
      </c>
    </row>
    <row r="175" spans="1:8" x14ac:dyDescent="0.2">
      <c r="A175" s="175" t="str">
        <f t="array" ref="A175">IFERROR(INDEX('Annex 2 EHV charges'!$A$11:$A$260, MATCH(0, IF(ISBLANK('Annex 2 EHV charges'!$A$11:$A$260),1, COUNTIF(A$4:$A174, 'Annex 2 EHV charges'!$A$11:$A$260)), 0)),"")</f>
        <v/>
      </c>
      <c r="B175" s="175" t="str">
        <f>IF($A175="","",VLOOKUP($A175,'Annex 2 EHV charges'!$A:$O,2,0))</f>
        <v/>
      </c>
      <c r="C175" s="176" t="str">
        <f>IF($A175="","",VLOOKUP($A175,'Annex 2 EHV charges'!$A:$O,3,0))</f>
        <v/>
      </c>
      <c r="D175" s="175" t="str">
        <f>IF($A175="","",VLOOKUP($A175,'Annex 2 EHV charges'!$A:$O,7,0))</f>
        <v/>
      </c>
      <c r="E175" s="177" t="str">
        <f>IFERROR(IF(VLOOKUP($A175,'Annex 2 EHV charges'!$A:$O,8,FALSE)=0,"",VLOOKUP($A175,'Annex 2 EHV charges'!$A:$O,8,FALSE)),"")</f>
        <v/>
      </c>
      <c r="F175" s="178" t="str">
        <f>IFERROR(IF(VLOOKUP($A175,'Annex 2 EHV charges'!$A:$O,9,FALSE)=0,"",VLOOKUP($A175,'Annex 2 EHV charges'!$A:$O,9,FALSE)),"")</f>
        <v/>
      </c>
      <c r="G175" s="179" t="str">
        <f>IFERROR(IF(VLOOKUP($A175,'Annex 2 EHV charges'!$A:$O,10,FALSE)=0,"",VLOOKUP($A175,'Annex 2 EHV charges'!$A:$O,10,FALSE)),"")</f>
        <v/>
      </c>
      <c r="H175" s="179" t="str">
        <f>IFERROR(IF(VLOOKUP($A175,'Annex 2 EHV charges'!$A:$O,11,FALSE)=0,"",VLOOKUP($A175,'Annex 2 EHV charges'!$A:$O,11,FALSE)),"")</f>
        <v/>
      </c>
    </row>
    <row r="176" spans="1:8" x14ac:dyDescent="0.2">
      <c r="A176" s="175" t="str">
        <f t="array" ref="A176">IFERROR(INDEX('Annex 2 EHV charges'!$A$11:$A$260, MATCH(0, IF(ISBLANK('Annex 2 EHV charges'!$A$11:$A$260),1, COUNTIF(A$4:$A175, 'Annex 2 EHV charges'!$A$11:$A$260)), 0)),"")</f>
        <v/>
      </c>
      <c r="B176" s="175" t="str">
        <f>IF($A176="","",VLOOKUP($A176,'Annex 2 EHV charges'!$A:$O,2,0))</f>
        <v/>
      </c>
      <c r="C176" s="176" t="str">
        <f>IF($A176="","",VLOOKUP($A176,'Annex 2 EHV charges'!$A:$O,3,0))</f>
        <v/>
      </c>
      <c r="D176" s="175" t="str">
        <f>IF($A176="","",VLOOKUP($A176,'Annex 2 EHV charges'!$A:$O,7,0))</f>
        <v/>
      </c>
      <c r="E176" s="177" t="str">
        <f>IFERROR(IF(VLOOKUP($A176,'Annex 2 EHV charges'!$A:$O,8,FALSE)=0,"",VLOOKUP($A176,'Annex 2 EHV charges'!$A:$O,8,FALSE)),"")</f>
        <v/>
      </c>
      <c r="F176" s="178" t="str">
        <f>IFERROR(IF(VLOOKUP($A176,'Annex 2 EHV charges'!$A:$O,9,FALSE)=0,"",VLOOKUP($A176,'Annex 2 EHV charges'!$A:$O,9,FALSE)),"")</f>
        <v/>
      </c>
      <c r="G176" s="179" t="str">
        <f>IFERROR(IF(VLOOKUP($A176,'Annex 2 EHV charges'!$A:$O,10,FALSE)=0,"",VLOOKUP($A176,'Annex 2 EHV charges'!$A:$O,10,FALSE)),"")</f>
        <v/>
      </c>
      <c r="H176" s="179" t="str">
        <f>IFERROR(IF(VLOOKUP($A176,'Annex 2 EHV charges'!$A:$O,11,FALSE)=0,"",VLOOKUP($A176,'Annex 2 EHV charges'!$A:$O,11,FALSE)),"")</f>
        <v/>
      </c>
    </row>
    <row r="177" spans="1:8" x14ac:dyDescent="0.2">
      <c r="A177" s="175" t="str">
        <f t="array" ref="A177">IFERROR(INDEX('Annex 2 EHV charges'!$A$11:$A$260, MATCH(0, IF(ISBLANK('Annex 2 EHV charges'!$A$11:$A$260),1, COUNTIF(A$4:$A176, 'Annex 2 EHV charges'!$A$11:$A$260)), 0)),"")</f>
        <v/>
      </c>
      <c r="B177" s="175" t="str">
        <f>IF($A177="","",VLOOKUP($A177,'Annex 2 EHV charges'!$A:$O,2,0))</f>
        <v/>
      </c>
      <c r="C177" s="176" t="str">
        <f>IF($A177="","",VLOOKUP($A177,'Annex 2 EHV charges'!$A:$O,3,0))</f>
        <v/>
      </c>
      <c r="D177" s="175" t="str">
        <f>IF($A177="","",VLOOKUP($A177,'Annex 2 EHV charges'!$A:$O,7,0))</f>
        <v/>
      </c>
      <c r="E177" s="177" t="str">
        <f>IFERROR(IF(VLOOKUP($A177,'Annex 2 EHV charges'!$A:$O,8,FALSE)=0,"",VLOOKUP($A177,'Annex 2 EHV charges'!$A:$O,8,FALSE)),"")</f>
        <v/>
      </c>
      <c r="F177" s="178" t="str">
        <f>IFERROR(IF(VLOOKUP($A177,'Annex 2 EHV charges'!$A:$O,9,FALSE)=0,"",VLOOKUP($A177,'Annex 2 EHV charges'!$A:$O,9,FALSE)),"")</f>
        <v/>
      </c>
      <c r="G177" s="179" t="str">
        <f>IFERROR(IF(VLOOKUP($A177,'Annex 2 EHV charges'!$A:$O,10,FALSE)=0,"",VLOOKUP($A177,'Annex 2 EHV charges'!$A:$O,10,FALSE)),"")</f>
        <v/>
      </c>
      <c r="H177" s="179" t="str">
        <f>IFERROR(IF(VLOOKUP($A177,'Annex 2 EHV charges'!$A:$O,11,FALSE)=0,"",VLOOKUP($A177,'Annex 2 EHV charges'!$A:$O,11,FALSE)),"")</f>
        <v/>
      </c>
    </row>
    <row r="178" spans="1:8" x14ac:dyDescent="0.2">
      <c r="A178" s="175" t="str">
        <f t="array" ref="A178">IFERROR(INDEX('Annex 2 EHV charges'!$A$11:$A$260, MATCH(0, IF(ISBLANK('Annex 2 EHV charges'!$A$11:$A$260),1, COUNTIF(A$4:$A177, 'Annex 2 EHV charges'!$A$11:$A$260)), 0)),"")</f>
        <v/>
      </c>
      <c r="B178" s="175" t="str">
        <f>IF($A178="","",VLOOKUP($A178,'Annex 2 EHV charges'!$A:$O,2,0))</f>
        <v/>
      </c>
      <c r="C178" s="176" t="str">
        <f>IF($A178="","",VLOOKUP($A178,'Annex 2 EHV charges'!$A:$O,3,0))</f>
        <v/>
      </c>
      <c r="D178" s="175" t="str">
        <f>IF($A178="","",VLOOKUP($A178,'Annex 2 EHV charges'!$A:$O,7,0))</f>
        <v/>
      </c>
      <c r="E178" s="177" t="str">
        <f>IFERROR(IF(VLOOKUP($A178,'Annex 2 EHV charges'!$A:$O,8,FALSE)=0,"",VLOOKUP($A178,'Annex 2 EHV charges'!$A:$O,8,FALSE)),"")</f>
        <v/>
      </c>
      <c r="F178" s="178" t="str">
        <f>IFERROR(IF(VLOOKUP($A178,'Annex 2 EHV charges'!$A:$O,9,FALSE)=0,"",VLOOKUP($A178,'Annex 2 EHV charges'!$A:$O,9,FALSE)),"")</f>
        <v/>
      </c>
      <c r="G178" s="179" t="str">
        <f>IFERROR(IF(VLOOKUP($A178,'Annex 2 EHV charges'!$A:$O,10,FALSE)=0,"",VLOOKUP($A178,'Annex 2 EHV charges'!$A:$O,10,FALSE)),"")</f>
        <v/>
      </c>
      <c r="H178" s="179" t="str">
        <f>IFERROR(IF(VLOOKUP($A178,'Annex 2 EHV charges'!$A:$O,11,FALSE)=0,"",VLOOKUP($A178,'Annex 2 EHV charges'!$A:$O,11,FALSE)),"")</f>
        <v/>
      </c>
    </row>
    <row r="179" spans="1:8" x14ac:dyDescent="0.2">
      <c r="A179" s="175" t="str">
        <f t="array" ref="A179">IFERROR(INDEX('Annex 2 EHV charges'!$A$11:$A$260, MATCH(0, IF(ISBLANK('Annex 2 EHV charges'!$A$11:$A$260),1, COUNTIF(A$4:$A178, 'Annex 2 EHV charges'!$A$11:$A$260)), 0)),"")</f>
        <v/>
      </c>
      <c r="B179" s="175" t="str">
        <f>IF($A179="","",VLOOKUP($A179,'Annex 2 EHV charges'!$A:$O,2,0))</f>
        <v/>
      </c>
      <c r="C179" s="176" t="str">
        <f>IF($A179="","",VLOOKUP($A179,'Annex 2 EHV charges'!$A:$O,3,0))</f>
        <v/>
      </c>
      <c r="D179" s="175" t="str">
        <f>IF($A179="","",VLOOKUP($A179,'Annex 2 EHV charges'!$A:$O,7,0))</f>
        <v/>
      </c>
      <c r="E179" s="177" t="str">
        <f>IFERROR(IF(VLOOKUP($A179,'Annex 2 EHV charges'!$A:$O,8,FALSE)=0,"",VLOOKUP($A179,'Annex 2 EHV charges'!$A:$O,8,FALSE)),"")</f>
        <v/>
      </c>
      <c r="F179" s="178" t="str">
        <f>IFERROR(IF(VLOOKUP($A179,'Annex 2 EHV charges'!$A:$O,9,FALSE)=0,"",VLOOKUP($A179,'Annex 2 EHV charges'!$A:$O,9,FALSE)),"")</f>
        <v/>
      </c>
      <c r="G179" s="179" t="str">
        <f>IFERROR(IF(VLOOKUP($A179,'Annex 2 EHV charges'!$A:$O,10,FALSE)=0,"",VLOOKUP($A179,'Annex 2 EHV charges'!$A:$O,10,FALSE)),"")</f>
        <v/>
      </c>
      <c r="H179" s="179" t="str">
        <f>IFERROR(IF(VLOOKUP($A179,'Annex 2 EHV charges'!$A:$O,11,FALSE)=0,"",VLOOKUP($A179,'Annex 2 EHV charges'!$A:$O,11,FALSE)),"")</f>
        <v/>
      </c>
    </row>
    <row r="180" spans="1:8" x14ac:dyDescent="0.2">
      <c r="A180" s="175" t="str">
        <f t="array" ref="A180">IFERROR(INDEX('Annex 2 EHV charges'!$A$11:$A$260, MATCH(0, IF(ISBLANK('Annex 2 EHV charges'!$A$11:$A$260),1, COUNTIF(A$4:$A179, 'Annex 2 EHV charges'!$A$11:$A$260)), 0)),"")</f>
        <v/>
      </c>
      <c r="B180" s="175" t="str">
        <f>IF($A180="","",VLOOKUP($A180,'Annex 2 EHV charges'!$A:$O,2,0))</f>
        <v/>
      </c>
      <c r="C180" s="176" t="str">
        <f>IF($A180="","",VLOOKUP($A180,'Annex 2 EHV charges'!$A:$O,3,0))</f>
        <v/>
      </c>
      <c r="D180" s="175" t="str">
        <f>IF($A180="","",VLOOKUP($A180,'Annex 2 EHV charges'!$A:$O,7,0))</f>
        <v/>
      </c>
      <c r="E180" s="177" t="str">
        <f>IFERROR(IF(VLOOKUP($A180,'Annex 2 EHV charges'!$A:$O,8,FALSE)=0,"",VLOOKUP($A180,'Annex 2 EHV charges'!$A:$O,8,FALSE)),"")</f>
        <v/>
      </c>
      <c r="F180" s="178" t="str">
        <f>IFERROR(IF(VLOOKUP($A180,'Annex 2 EHV charges'!$A:$O,9,FALSE)=0,"",VLOOKUP($A180,'Annex 2 EHV charges'!$A:$O,9,FALSE)),"")</f>
        <v/>
      </c>
      <c r="G180" s="179" t="str">
        <f>IFERROR(IF(VLOOKUP($A180,'Annex 2 EHV charges'!$A:$O,10,FALSE)=0,"",VLOOKUP($A180,'Annex 2 EHV charges'!$A:$O,10,FALSE)),"")</f>
        <v/>
      </c>
      <c r="H180" s="179" t="str">
        <f>IFERROR(IF(VLOOKUP($A180,'Annex 2 EHV charges'!$A:$O,11,FALSE)=0,"",VLOOKUP($A180,'Annex 2 EHV charges'!$A:$O,11,FALSE)),"")</f>
        <v/>
      </c>
    </row>
    <row r="181" spans="1:8" x14ac:dyDescent="0.2">
      <c r="A181" s="175" t="str">
        <f t="array" ref="A181">IFERROR(INDEX('Annex 2 EHV charges'!$A$11:$A$260, MATCH(0, IF(ISBLANK('Annex 2 EHV charges'!$A$11:$A$260),1, COUNTIF(A$4:$A180, 'Annex 2 EHV charges'!$A$11:$A$260)), 0)),"")</f>
        <v/>
      </c>
      <c r="B181" s="175" t="str">
        <f>IF($A181="","",VLOOKUP($A181,'Annex 2 EHV charges'!$A:$O,2,0))</f>
        <v/>
      </c>
      <c r="C181" s="176" t="str">
        <f>IF($A181="","",VLOOKUP($A181,'Annex 2 EHV charges'!$A:$O,3,0))</f>
        <v/>
      </c>
      <c r="D181" s="175" t="str">
        <f>IF($A181="","",VLOOKUP($A181,'Annex 2 EHV charges'!$A:$O,7,0))</f>
        <v/>
      </c>
      <c r="E181" s="177" t="str">
        <f>IFERROR(IF(VLOOKUP($A181,'Annex 2 EHV charges'!$A:$O,8,FALSE)=0,"",VLOOKUP($A181,'Annex 2 EHV charges'!$A:$O,8,FALSE)),"")</f>
        <v/>
      </c>
      <c r="F181" s="178" t="str">
        <f>IFERROR(IF(VLOOKUP($A181,'Annex 2 EHV charges'!$A:$O,9,FALSE)=0,"",VLOOKUP($A181,'Annex 2 EHV charges'!$A:$O,9,FALSE)),"")</f>
        <v/>
      </c>
      <c r="G181" s="179" t="str">
        <f>IFERROR(IF(VLOOKUP($A181,'Annex 2 EHV charges'!$A:$O,10,FALSE)=0,"",VLOOKUP($A181,'Annex 2 EHV charges'!$A:$O,10,FALSE)),"")</f>
        <v/>
      </c>
      <c r="H181" s="179" t="str">
        <f>IFERROR(IF(VLOOKUP($A181,'Annex 2 EHV charges'!$A:$O,11,FALSE)=0,"",VLOOKUP($A181,'Annex 2 EHV charges'!$A:$O,11,FALSE)),"")</f>
        <v/>
      </c>
    </row>
    <row r="182" spans="1:8" x14ac:dyDescent="0.2">
      <c r="A182" s="175" t="str">
        <f t="array" ref="A182">IFERROR(INDEX('Annex 2 EHV charges'!$A$11:$A$260, MATCH(0, IF(ISBLANK('Annex 2 EHV charges'!$A$11:$A$260),1, COUNTIF(A$4:$A181, 'Annex 2 EHV charges'!$A$11:$A$260)), 0)),"")</f>
        <v/>
      </c>
      <c r="B182" s="175" t="str">
        <f>IF($A182="","",VLOOKUP($A182,'Annex 2 EHV charges'!$A:$O,2,0))</f>
        <v/>
      </c>
      <c r="C182" s="176" t="str">
        <f>IF($A182="","",VLOOKUP($A182,'Annex 2 EHV charges'!$A:$O,3,0))</f>
        <v/>
      </c>
      <c r="D182" s="175" t="str">
        <f>IF($A182="","",VLOOKUP($A182,'Annex 2 EHV charges'!$A:$O,7,0))</f>
        <v/>
      </c>
      <c r="E182" s="177" t="str">
        <f>IFERROR(IF(VLOOKUP($A182,'Annex 2 EHV charges'!$A:$O,8,FALSE)=0,"",VLOOKUP($A182,'Annex 2 EHV charges'!$A:$O,8,FALSE)),"")</f>
        <v/>
      </c>
      <c r="F182" s="178" t="str">
        <f>IFERROR(IF(VLOOKUP($A182,'Annex 2 EHV charges'!$A:$O,9,FALSE)=0,"",VLOOKUP($A182,'Annex 2 EHV charges'!$A:$O,9,FALSE)),"")</f>
        <v/>
      </c>
      <c r="G182" s="179" t="str">
        <f>IFERROR(IF(VLOOKUP($A182,'Annex 2 EHV charges'!$A:$O,10,FALSE)=0,"",VLOOKUP($A182,'Annex 2 EHV charges'!$A:$O,10,FALSE)),"")</f>
        <v/>
      </c>
      <c r="H182" s="179" t="str">
        <f>IFERROR(IF(VLOOKUP($A182,'Annex 2 EHV charges'!$A:$O,11,FALSE)=0,"",VLOOKUP($A182,'Annex 2 EHV charges'!$A:$O,11,FALSE)),"")</f>
        <v/>
      </c>
    </row>
    <row r="183" spans="1:8" x14ac:dyDescent="0.2">
      <c r="A183" s="175" t="str">
        <f t="array" ref="A183">IFERROR(INDEX('Annex 2 EHV charges'!$A$11:$A$260, MATCH(0, IF(ISBLANK('Annex 2 EHV charges'!$A$11:$A$260),1, COUNTIF(A$4:$A182, 'Annex 2 EHV charges'!$A$11:$A$260)), 0)),"")</f>
        <v/>
      </c>
      <c r="B183" s="175" t="str">
        <f>IF($A183="","",VLOOKUP($A183,'Annex 2 EHV charges'!$A:$O,2,0))</f>
        <v/>
      </c>
      <c r="C183" s="176" t="str">
        <f>IF($A183="","",VLOOKUP($A183,'Annex 2 EHV charges'!$A:$O,3,0))</f>
        <v/>
      </c>
      <c r="D183" s="175" t="str">
        <f>IF($A183="","",VLOOKUP($A183,'Annex 2 EHV charges'!$A:$O,7,0))</f>
        <v/>
      </c>
      <c r="E183" s="177" t="str">
        <f>IFERROR(IF(VLOOKUP($A183,'Annex 2 EHV charges'!$A:$O,8,FALSE)=0,"",VLOOKUP($A183,'Annex 2 EHV charges'!$A:$O,8,FALSE)),"")</f>
        <v/>
      </c>
      <c r="F183" s="178" t="str">
        <f>IFERROR(IF(VLOOKUP($A183,'Annex 2 EHV charges'!$A:$O,9,FALSE)=0,"",VLOOKUP($A183,'Annex 2 EHV charges'!$A:$O,9,FALSE)),"")</f>
        <v/>
      </c>
      <c r="G183" s="179" t="str">
        <f>IFERROR(IF(VLOOKUP($A183,'Annex 2 EHV charges'!$A:$O,10,FALSE)=0,"",VLOOKUP($A183,'Annex 2 EHV charges'!$A:$O,10,FALSE)),"")</f>
        <v/>
      </c>
      <c r="H183" s="179" t="str">
        <f>IFERROR(IF(VLOOKUP($A183,'Annex 2 EHV charges'!$A:$O,11,FALSE)=0,"",VLOOKUP($A183,'Annex 2 EHV charges'!$A:$O,11,FALSE)),"")</f>
        <v/>
      </c>
    </row>
    <row r="184" spans="1:8" x14ac:dyDescent="0.2">
      <c r="A184" s="175" t="str">
        <f t="array" ref="A184">IFERROR(INDEX('Annex 2 EHV charges'!$A$11:$A$260, MATCH(0, IF(ISBLANK('Annex 2 EHV charges'!$A$11:$A$260),1, COUNTIF(A$4:$A183, 'Annex 2 EHV charges'!$A$11:$A$260)), 0)),"")</f>
        <v/>
      </c>
      <c r="B184" s="175" t="str">
        <f>IF($A184="","",VLOOKUP($A184,'Annex 2 EHV charges'!$A:$O,2,0))</f>
        <v/>
      </c>
      <c r="C184" s="176" t="str">
        <f>IF($A184="","",VLOOKUP($A184,'Annex 2 EHV charges'!$A:$O,3,0))</f>
        <v/>
      </c>
      <c r="D184" s="175" t="str">
        <f>IF($A184="","",VLOOKUP($A184,'Annex 2 EHV charges'!$A:$O,7,0))</f>
        <v/>
      </c>
      <c r="E184" s="177" t="str">
        <f>IFERROR(IF(VLOOKUP($A184,'Annex 2 EHV charges'!$A:$O,8,FALSE)=0,"",VLOOKUP($A184,'Annex 2 EHV charges'!$A:$O,8,FALSE)),"")</f>
        <v/>
      </c>
      <c r="F184" s="178" t="str">
        <f>IFERROR(IF(VLOOKUP($A184,'Annex 2 EHV charges'!$A:$O,9,FALSE)=0,"",VLOOKUP($A184,'Annex 2 EHV charges'!$A:$O,9,FALSE)),"")</f>
        <v/>
      </c>
      <c r="G184" s="179" t="str">
        <f>IFERROR(IF(VLOOKUP($A184,'Annex 2 EHV charges'!$A:$O,10,FALSE)=0,"",VLOOKUP($A184,'Annex 2 EHV charges'!$A:$O,10,FALSE)),"")</f>
        <v/>
      </c>
      <c r="H184" s="179" t="str">
        <f>IFERROR(IF(VLOOKUP($A184,'Annex 2 EHV charges'!$A:$O,11,FALSE)=0,"",VLOOKUP($A184,'Annex 2 EHV charges'!$A:$O,11,FALSE)),"")</f>
        <v/>
      </c>
    </row>
    <row r="185" spans="1:8" x14ac:dyDescent="0.2">
      <c r="A185" s="175" t="str">
        <f t="array" ref="A185">IFERROR(INDEX('Annex 2 EHV charges'!$A$11:$A$260, MATCH(0, IF(ISBLANK('Annex 2 EHV charges'!$A$11:$A$260),1, COUNTIF(A$4:$A184, 'Annex 2 EHV charges'!$A$11:$A$260)), 0)),"")</f>
        <v/>
      </c>
      <c r="B185" s="175" t="str">
        <f>IF($A185="","",VLOOKUP($A185,'Annex 2 EHV charges'!$A:$O,2,0))</f>
        <v/>
      </c>
      <c r="C185" s="176" t="str">
        <f>IF($A185="","",VLOOKUP($A185,'Annex 2 EHV charges'!$A:$O,3,0))</f>
        <v/>
      </c>
      <c r="D185" s="175" t="str">
        <f>IF($A185="","",VLOOKUP($A185,'Annex 2 EHV charges'!$A:$O,7,0))</f>
        <v/>
      </c>
      <c r="E185" s="177" t="str">
        <f>IFERROR(IF(VLOOKUP($A185,'Annex 2 EHV charges'!$A:$O,8,FALSE)=0,"",VLOOKUP($A185,'Annex 2 EHV charges'!$A:$O,8,FALSE)),"")</f>
        <v/>
      </c>
      <c r="F185" s="178" t="str">
        <f>IFERROR(IF(VLOOKUP($A185,'Annex 2 EHV charges'!$A:$O,9,FALSE)=0,"",VLOOKUP($A185,'Annex 2 EHV charges'!$A:$O,9,FALSE)),"")</f>
        <v/>
      </c>
      <c r="G185" s="179" t="str">
        <f>IFERROR(IF(VLOOKUP($A185,'Annex 2 EHV charges'!$A:$O,10,FALSE)=0,"",VLOOKUP($A185,'Annex 2 EHV charges'!$A:$O,10,FALSE)),"")</f>
        <v/>
      </c>
      <c r="H185" s="179" t="str">
        <f>IFERROR(IF(VLOOKUP($A185,'Annex 2 EHV charges'!$A:$O,11,FALSE)=0,"",VLOOKUP($A185,'Annex 2 EHV charges'!$A:$O,11,FALSE)),"")</f>
        <v/>
      </c>
    </row>
    <row r="186" spans="1:8" x14ac:dyDescent="0.2">
      <c r="A186" s="175" t="str">
        <f t="array" ref="A186">IFERROR(INDEX('Annex 2 EHV charges'!$A$11:$A$260, MATCH(0, IF(ISBLANK('Annex 2 EHV charges'!$A$11:$A$260),1, COUNTIF(A$4:$A185, 'Annex 2 EHV charges'!$A$11:$A$260)), 0)),"")</f>
        <v/>
      </c>
      <c r="B186" s="175" t="str">
        <f>IF($A186="","",VLOOKUP($A186,'Annex 2 EHV charges'!$A:$O,2,0))</f>
        <v/>
      </c>
      <c r="C186" s="176" t="str">
        <f>IF($A186="","",VLOOKUP($A186,'Annex 2 EHV charges'!$A:$O,3,0))</f>
        <v/>
      </c>
      <c r="D186" s="175" t="str">
        <f>IF($A186="","",VLOOKUP($A186,'Annex 2 EHV charges'!$A:$O,7,0))</f>
        <v/>
      </c>
      <c r="E186" s="177" t="str">
        <f>IFERROR(IF(VLOOKUP($A186,'Annex 2 EHV charges'!$A:$O,8,FALSE)=0,"",VLOOKUP($A186,'Annex 2 EHV charges'!$A:$O,8,FALSE)),"")</f>
        <v/>
      </c>
      <c r="F186" s="178" t="str">
        <f>IFERROR(IF(VLOOKUP($A186,'Annex 2 EHV charges'!$A:$O,9,FALSE)=0,"",VLOOKUP($A186,'Annex 2 EHV charges'!$A:$O,9,FALSE)),"")</f>
        <v/>
      </c>
      <c r="G186" s="179" t="str">
        <f>IFERROR(IF(VLOOKUP($A186,'Annex 2 EHV charges'!$A:$O,10,FALSE)=0,"",VLOOKUP($A186,'Annex 2 EHV charges'!$A:$O,10,FALSE)),"")</f>
        <v/>
      </c>
      <c r="H186" s="179" t="str">
        <f>IFERROR(IF(VLOOKUP($A186,'Annex 2 EHV charges'!$A:$O,11,FALSE)=0,"",VLOOKUP($A186,'Annex 2 EHV charges'!$A:$O,11,FALSE)),"")</f>
        <v/>
      </c>
    </row>
    <row r="187" spans="1:8" x14ac:dyDescent="0.2">
      <c r="A187" s="175" t="str">
        <f t="array" ref="A187">IFERROR(INDEX('Annex 2 EHV charges'!$A$11:$A$260, MATCH(0, IF(ISBLANK('Annex 2 EHV charges'!$A$11:$A$260),1, COUNTIF(A$4:$A186, 'Annex 2 EHV charges'!$A$11:$A$260)), 0)),"")</f>
        <v/>
      </c>
      <c r="B187" s="175" t="str">
        <f>IF($A187="","",VLOOKUP($A187,'Annex 2 EHV charges'!$A:$O,2,0))</f>
        <v/>
      </c>
      <c r="C187" s="176" t="str">
        <f>IF($A187="","",VLOOKUP($A187,'Annex 2 EHV charges'!$A:$O,3,0))</f>
        <v/>
      </c>
      <c r="D187" s="175" t="str">
        <f>IF($A187="","",VLOOKUP($A187,'Annex 2 EHV charges'!$A:$O,7,0))</f>
        <v/>
      </c>
      <c r="E187" s="177" t="str">
        <f>IFERROR(IF(VLOOKUP($A187,'Annex 2 EHV charges'!$A:$O,8,FALSE)=0,"",VLOOKUP($A187,'Annex 2 EHV charges'!$A:$O,8,FALSE)),"")</f>
        <v/>
      </c>
      <c r="F187" s="178" t="str">
        <f>IFERROR(IF(VLOOKUP($A187,'Annex 2 EHV charges'!$A:$O,9,FALSE)=0,"",VLOOKUP($A187,'Annex 2 EHV charges'!$A:$O,9,FALSE)),"")</f>
        <v/>
      </c>
      <c r="G187" s="179" t="str">
        <f>IFERROR(IF(VLOOKUP($A187,'Annex 2 EHV charges'!$A:$O,10,FALSE)=0,"",VLOOKUP($A187,'Annex 2 EHV charges'!$A:$O,10,FALSE)),"")</f>
        <v/>
      </c>
      <c r="H187" s="179" t="str">
        <f>IFERROR(IF(VLOOKUP($A187,'Annex 2 EHV charges'!$A:$O,11,FALSE)=0,"",VLOOKUP($A187,'Annex 2 EHV charges'!$A:$O,11,FALSE)),"")</f>
        <v/>
      </c>
    </row>
    <row r="188" spans="1:8" x14ac:dyDescent="0.2">
      <c r="A188" s="175" t="str">
        <f t="array" ref="A188">IFERROR(INDEX('Annex 2 EHV charges'!$A$11:$A$260, MATCH(0, IF(ISBLANK('Annex 2 EHV charges'!$A$11:$A$260),1, COUNTIF(A$4:$A187, 'Annex 2 EHV charges'!$A$11:$A$260)), 0)),"")</f>
        <v/>
      </c>
      <c r="B188" s="175" t="str">
        <f>IF($A188="","",VLOOKUP($A188,'Annex 2 EHV charges'!$A:$O,2,0))</f>
        <v/>
      </c>
      <c r="C188" s="176" t="str">
        <f>IF($A188="","",VLOOKUP($A188,'Annex 2 EHV charges'!$A:$O,3,0))</f>
        <v/>
      </c>
      <c r="D188" s="175" t="str">
        <f>IF($A188="","",VLOOKUP($A188,'Annex 2 EHV charges'!$A:$O,7,0))</f>
        <v/>
      </c>
      <c r="E188" s="177" t="str">
        <f>IFERROR(IF(VLOOKUP($A188,'Annex 2 EHV charges'!$A:$O,8,FALSE)=0,"",VLOOKUP($A188,'Annex 2 EHV charges'!$A:$O,8,FALSE)),"")</f>
        <v/>
      </c>
      <c r="F188" s="178" t="str">
        <f>IFERROR(IF(VLOOKUP($A188,'Annex 2 EHV charges'!$A:$O,9,FALSE)=0,"",VLOOKUP($A188,'Annex 2 EHV charges'!$A:$O,9,FALSE)),"")</f>
        <v/>
      </c>
      <c r="G188" s="179" t="str">
        <f>IFERROR(IF(VLOOKUP($A188,'Annex 2 EHV charges'!$A:$O,10,FALSE)=0,"",VLOOKUP($A188,'Annex 2 EHV charges'!$A:$O,10,FALSE)),"")</f>
        <v/>
      </c>
      <c r="H188" s="179" t="str">
        <f>IFERROR(IF(VLOOKUP($A188,'Annex 2 EHV charges'!$A:$O,11,FALSE)=0,"",VLOOKUP($A188,'Annex 2 EHV charges'!$A:$O,11,FALSE)),"")</f>
        <v/>
      </c>
    </row>
    <row r="189" spans="1:8" x14ac:dyDescent="0.2">
      <c r="A189" s="175" t="str">
        <f t="array" ref="A189">IFERROR(INDEX('Annex 2 EHV charges'!$A$11:$A$260, MATCH(0, IF(ISBLANK('Annex 2 EHV charges'!$A$11:$A$260),1, COUNTIF(A$4:$A188, 'Annex 2 EHV charges'!$A$11:$A$260)), 0)),"")</f>
        <v/>
      </c>
      <c r="B189" s="175" t="str">
        <f>IF($A189="","",VLOOKUP($A189,'Annex 2 EHV charges'!$A:$O,2,0))</f>
        <v/>
      </c>
      <c r="C189" s="176" t="str">
        <f>IF($A189="","",VLOOKUP($A189,'Annex 2 EHV charges'!$A:$O,3,0))</f>
        <v/>
      </c>
      <c r="D189" s="175" t="str">
        <f>IF($A189="","",VLOOKUP($A189,'Annex 2 EHV charges'!$A:$O,7,0))</f>
        <v/>
      </c>
      <c r="E189" s="177" t="str">
        <f>IFERROR(IF(VLOOKUP($A189,'Annex 2 EHV charges'!$A:$O,8,FALSE)=0,"",VLOOKUP($A189,'Annex 2 EHV charges'!$A:$O,8,FALSE)),"")</f>
        <v/>
      </c>
      <c r="F189" s="178" t="str">
        <f>IFERROR(IF(VLOOKUP($A189,'Annex 2 EHV charges'!$A:$O,9,FALSE)=0,"",VLOOKUP($A189,'Annex 2 EHV charges'!$A:$O,9,FALSE)),"")</f>
        <v/>
      </c>
      <c r="G189" s="179" t="str">
        <f>IFERROR(IF(VLOOKUP($A189,'Annex 2 EHV charges'!$A:$O,10,FALSE)=0,"",VLOOKUP($A189,'Annex 2 EHV charges'!$A:$O,10,FALSE)),"")</f>
        <v/>
      </c>
      <c r="H189" s="179" t="str">
        <f>IFERROR(IF(VLOOKUP($A189,'Annex 2 EHV charges'!$A:$O,11,FALSE)=0,"",VLOOKUP($A189,'Annex 2 EHV charges'!$A:$O,11,FALSE)),"")</f>
        <v/>
      </c>
    </row>
    <row r="190" spans="1:8" x14ac:dyDescent="0.2">
      <c r="A190" s="175" t="str">
        <f t="array" ref="A190">IFERROR(INDEX('Annex 2 EHV charges'!$A$11:$A$260, MATCH(0, IF(ISBLANK('Annex 2 EHV charges'!$A$11:$A$260),1, COUNTIF(A$4:$A189, 'Annex 2 EHV charges'!$A$11:$A$260)), 0)),"")</f>
        <v/>
      </c>
      <c r="B190" s="175" t="str">
        <f>IF($A190="","",VLOOKUP($A190,'Annex 2 EHV charges'!$A:$O,2,0))</f>
        <v/>
      </c>
      <c r="C190" s="176" t="str">
        <f>IF($A190="","",VLOOKUP($A190,'Annex 2 EHV charges'!$A:$O,3,0))</f>
        <v/>
      </c>
      <c r="D190" s="175" t="str">
        <f>IF($A190="","",VLOOKUP($A190,'Annex 2 EHV charges'!$A:$O,7,0))</f>
        <v/>
      </c>
      <c r="E190" s="177" t="str">
        <f>IFERROR(IF(VLOOKUP($A190,'Annex 2 EHV charges'!$A:$O,8,FALSE)=0,"",VLOOKUP($A190,'Annex 2 EHV charges'!$A:$O,8,FALSE)),"")</f>
        <v/>
      </c>
      <c r="F190" s="178" t="str">
        <f>IFERROR(IF(VLOOKUP($A190,'Annex 2 EHV charges'!$A:$O,9,FALSE)=0,"",VLOOKUP($A190,'Annex 2 EHV charges'!$A:$O,9,FALSE)),"")</f>
        <v/>
      </c>
      <c r="G190" s="179" t="str">
        <f>IFERROR(IF(VLOOKUP($A190,'Annex 2 EHV charges'!$A:$O,10,FALSE)=0,"",VLOOKUP($A190,'Annex 2 EHV charges'!$A:$O,10,FALSE)),"")</f>
        <v/>
      </c>
      <c r="H190" s="179" t="str">
        <f>IFERROR(IF(VLOOKUP($A190,'Annex 2 EHV charges'!$A:$O,11,FALSE)=0,"",VLOOKUP($A190,'Annex 2 EHV charges'!$A:$O,11,FALSE)),"")</f>
        <v/>
      </c>
    </row>
    <row r="191" spans="1:8" x14ac:dyDescent="0.2">
      <c r="A191" s="175" t="str">
        <f t="array" ref="A191">IFERROR(INDEX('Annex 2 EHV charges'!$A$11:$A$260, MATCH(0, IF(ISBLANK('Annex 2 EHV charges'!$A$11:$A$260),1, COUNTIF(A$4:$A190, 'Annex 2 EHV charges'!$A$11:$A$260)), 0)),"")</f>
        <v/>
      </c>
      <c r="B191" s="175" t="str">
        <f>IF($A191="","",VLOOKUP($A191,'Annex 2 EHV charges'!$A:$O,2,0))</f>
        <v/>
      </c>
      <c r="C191" s="176" t="str">
        <f>IF($A191="","",VLOOKUP($A191,'Annex 2 EHV charges'!$A:$O,3,0))</f>
        <v/>
      </c>
      <c r="D191" s="175" t="str">
        <f>IF($A191="","",VLOOKUP($A191,'Annex 2 EHV charges'!$A:$O,7,0))</f>
        <v/>
      </c>
      <c r="E191" s="177" t="str">
        <f>IFERROR(IF(VLOOKUP($A191,'Annex 2 EHV charges'!$A:$O,8,FALSE)=0,"",VLOOKUP($A191,'Annex 2 EHV charges'!$A:$O,8,FALSE)),"")</f>
        <v/>
      </c>
      <c r="F191" s="178" t="str">
        <f>IFERROR(IF(VLOOKUP($A191,'Annex 2 EHV charges'!$A:$O,9,FALSE)=0,"",VLOOKUP($A191,'Annex 2 EHV charges'!$A:$O,9,FALSE)),"")</f>
        <v/>
      </c>
      <c r="G191" s="179" t="str">
        <f>IFERROR(IF(VLOOKUP($A191,'Annex 2 EHV charges'!$A:$O,10,FALSE)=0,"",VLOOKUP($A191,'Annex 2 EHV charges'!$A:$O,10,FALSE)),"")</f>
        <v/>
      </c>
      <c r="H191" s="179" t="str">
        <f>IFERROR(IF(VLOOKUP($A191,'Annex 2 EHV charges'!$A:$O,11,FALSE)=0,"",VLOOKUP($A191,'Annex 2 EHV charges'!$A:$O,11,FALSE)),"")</f>
        <v/>
      </c>
    </row>
    <row r="192" spans="1:8" x14ac:dyDescent="0.2">
      <c r="A192" s="175" t="str">
        <f t="array" ref="A192">IFERROR(INDEX('Annex 2 EHV charges'!$A$11:$A$260, MATCH(0, IF(ISBLANK('Annex 2 EHV charges'!$A$11:$A$260),1, COUNTIF(A$4:$A191, 'Annex 2 EHV charges'!$A$11:$A$260)), 0)),"")</f>
        <v/>
      </c>
      <c r="B192" s="175" t="str">
        <f>IF($A192="","",VLOOKUP($A192,'Annex 2 EHV charges'!$A:$O,2,0))</f>
        <v/>
      </c>
      <c r="C192" s="176" t="str">
        <f>IF($A192="","",VLOOKUP($A192,'Annex 2 EHV charges'!$A:$O,3,0))</f>
        <v/>
      </c>
      <c r="D192" s="175" t="str">
        <f>IF($A192="","",VLOOKUP($A192,'Annex 2 EHV charges'!$A:$O,7,0))</f>
        <v/>
      </c>
      <c r="E192" s="177" t="str">
        <f>IFERROR(IF(VLOOKUP($A192,'Annex 2 EHV charges'!$A:$O,8,FALSE)=0,"",VLOOKUP($A192,'Annex 2 EHV charges'!$A:$O,8,FALSE)),"")</f>
        <v/>
      </c>
      <c r="F192" s="178" t="str">
        <f>IFERROR(IF(VLOOKUP($A192,'Annex 2 EHV charges'!$A:$O,9,FALSE)=0,"",VLOOKUP($A192,'Annex 2 EHV charges'!$A:$O,9,FALSE)),"")</f>
        <v/>
      </c>
      <c r="G192" s="179" t="str">
        <f>IFERROR(IF(VLOOKUP($A192,'Annex 2 EHV charges'!$A:$O,10,FALSE)=0,"",VLOOKUP($A192,'Annex 2 EHV charges'!$A:$O,10,FALSE)),"")</f>
        <v/>
      </c>
      <c r="H192" s="179" t="str">
        <f>IFERROR(IF(VLOOKUP($A192,'Annex 2 EHV charges'!$A:$O,11,FALSE)=0,"",VLOOKUP($A192,'Annex 2 EHV charges'!$A:$O,11,FALSE)),"")</f>
        <v/>
      </c>
    </row>
    <row r="193" spans="1:8" x14ac:dyDescent="0.2">
      <c r="A193" s="175" t="str">
        <f t="array" ref="A193">IFERROR(INDEX('Annex 2 EHV charges'!$A$11:$A$260, MATCH(0, IF(ISBLANK('Annex 2 EHV charges'!$A$11:$A$260),1, COUNTIF(A$4:$A192, 'Annex 2 EHV charges'!$A$11:$A$260)), 0)),"")</f>
        <v/>
      </c>
      <c r="B193" s="175" t="str">
        <f>IF($A193="","",VLOOKUP($A193,'Annex 2 EHV charges'!$A:$O,2,0))</f>
        <v/>
      </c>
      <c r="C193" s="176" t="str">
        <f>IF($A193="","",VLOOKUP($A193,'Annex 2 EHV charges'!$A:$O,3,0))</f>
        <v/>
      </c>
      <c r="D193" s="175" t="str">
        <f>IF($A193="","",VLOOKUP($A193,'Annex 2 EHV charges'!$A:$O,7,0))</f>
        <v/>
      </c>
      <c r="E193" s="177" t="str">
        <f>IFERROR(IF(VLOOKUP($A193,'Annex 2 EHV charges'!$A:$O,8,FALSE)=0,"",VLOOKUP($A193,'Annex 2 EHV charges'!$A:$O,8,FALSE)),"")</f>
        <v/>
      </c>
      <c r="F193" s="178" t="str">
        <f>IFERROR(IF(VLOOKUP($A193,'Annex 2 EHV charges'!$A:$O,9,FALSE)=0,"",VLOOKUP($A193,'Annex 2 EHV charges'!$A:$O,9,FALSE)),"")</f>
        <v/>
      </c>
      <c r="G193" s="179" t="str">
        <f>IFERROR(IF(VLOOKUP($A193,'Annex 2 EHV charges'!$A:$O,10,FALSE)=0,"",VLOOKUP($A193,'Annex 2 EHV charges'!$A:$O,10,FALSE)),"")</f>
        <v/>
      </c>
      <c r="H193" s="179" t="str">
        <f>IFERROR(IF(VLOOKUP($A193,'Annex 2 EHV charges'!$A:$O,11,FALSE)=0,"",VLOOKUP($A193,'Annex 2 EHV charges'!$A:$O,11,FALSE)),"")</f>
        <v/>
      </c>
    </row>
    <row r="194" spans="1:8" x14ac:dyDescent="0.2">
      <c r="A194" s="175" t="str">
        <f t="array" ref="A194">IFERROR(INDEX('Annex 2 EHV charges'!$A$11:$A$260, MATCH(0, IF(ISBLANK('Annex 2 EHV charges'!$A$11:$A$260),1, COUNTIF(A$4:$A193, 'Annex 2 EHV charges'!$A$11:$A$260)), 0)),"")</f>
        <v/>
      </c>
      <c r="B194" s="175" t="str">
        <f>IF($A194="","",VLOOKUP($A194,'Annex 2 EHV charges'!$A:$O,2,0))</f>
        <v/>
      </c>
      <c r="C194" s="176" t="str">
        <f>IF($A194="","",VLOOKUP($A194,'Annex 2 EHV charges'!$A:$O,3,0))</f>
        <v/>
      </c>
      <c r="D194" s="175" t="str">
        <f>IF($A194="","",VLOOKUP($A194,'Annex 2 EHV charges'!$A:$O,7,0))</f>
        <v/>
      </c>
      <c r="E194" s="177" t="str">
        <f>IFERROR(IF(VLOOKUP($A194,'Annex 2 EHV charges'!$A:$O,8,FALSE)=0,"",VLOOKUP($A194,'Annex 2 EHV charges'!$A:$O,8,FALSE)),"")</f>
        <v/>
      </c>
      <c r="F194" s="178" t="str">
        <f>IFERROR(IF(VLOOKUP($A194,'Annex 2 EHV charges'!$A:$O,9,FALSE)=0,"",VLOOKUP($A194,'Annex 2 EHV charges'!$A:$O,9,FALSE)),"")</f>
        <v/>
      </c>
      <c r="G194" s="179" t="str">
        <f>IFERROR(IF(VLOOKUP($A194,'Annex 2 EHV charges'!$A:$O,10,FALSE)=0,"",VLOOKUP($A194,'Annex 2 EHV charges'!$A:$O,10,FALSE)),"")</f>
        <v/>
      </c>
      <c r="H194" s="179" t="str">
        <f>IFERROR(IF(VLOOKUP($A194,'Annex 2 EHV charges'!$A:$O,11,FALSE)=0,"",VLOOKUP($A194,'Annex 2 EHV charges'!$A:$O,11,FALSE)),"")</f>
        <v/>
      </c>
    </row>
    <row r="195" spans="1:8" x14ac:dyDescent="0.2">
      <c r="A195" s="175" t="str">
        <f t="array" ref="A195">IFERROR(INDEX('Annex 2 EHV charges'!$A$11:$A$260, MATCH(0, IF(ISBLANK('Annex 2 EHV charges'!$A$11:$A$260),1, COUNTIF(A$4:$A194, 'Annex 2 EHV charges'!$A$11:$A$260)), 0)),"")</f>
        <v/>
      </c>
      <c r="B195" s="175" t="str">
        <f>IF($A195="","",VLOOKUP($A195,'Annex 2 EHV charges'!$A:$O,2,0))</f>
        <v/>
      </c>
      <c r="C195" s="176" t="str">
        <f>IF($A195="","",VLOOKUP($A195,'Annex 2 EHV charges'!$A:$O,3,0))</f>
        <v/>
      </c>
      <c r="D195" s="175" t="str">
        <f>IF($A195="","",VLOOKUP($A195,'Annex 2 EHV charges'!$A:$O,7,0))</f>
        <v/>
      </c>
      <c r="E195" s="177" t="str">
        <f>IFERROR(IF(VLOOKUP($A195,'Annex 2 EHV charges'!$A:$O,8,FALSE)=0,"",VLOOKUP($A195,'Annex 2 EHV charges'!$A:$O,8,FALSE)),"")</f>
        <v/>
      </c>
      <c r="F195" s="178" t="str">
        <f>IFERROR(IF(VLOOKUP($A195,'Annex 2 EHV charges'!$A:$O,9,FALSE)=0,"",VLOOKUP($A195,'Annex 2 EHV charges'!$A:$O,9,FALSE)),"")</f>
        <v/>
      </c>
      <c r="G195" s="179" t="str">
        <f>IFERROR(IF(VLOOKUP($A195,'Annex 2 EHV charges'!$A:$O,10,FALSE)=0,"",VLOOKUP($A195,'Annex 2 EHV charges'!$A:$O,10,FALSE)),"")</f>
        <v/>
      </c>
      <c r="H195" s="179" t="str">
        <f>IFERROR(IF(VLOOKUP($A195,'Annex 2 EHV charges'!$A:$O,11,FALSE)=0,"",VLOOKUP($A195,'Annex 2 EHV charges'!$A:$O,11,FALSE)),"")</f>
        <v/>
      </c>
    </row>
    <row r="196" spans="1:8" x14ac:dyDescent="0.2">
      <c r="A196" s="175" t="str">
        <f t="array" ref="A196">IFERROR(INDEX('Annex 2 EHV charges'!$A$11:$A$260, MATCH(0, IF(ISBLANK('Annex 2 EHV charges'!$A$11:$A$260),1, COUNTIF(A$4:$A195, 'Annex 2 EHV charges'!$A$11:$A$260)), 0)),"")</f>
        <v/>
      </c>
      <c r="B196" s="175" t="str">
        <f>IF($A196="","",VLOOKUP($A196,'Annex 2 EHV charges'!$A:$O,2,0))</f>
        <v/>
      </c>
      <c r="C196" s="176" t="str">
        <f>IF($A196="","",VLOOKUP($A196,'Annex 2 EHV charges'!$A:$O,3,0))</f>
        <v/>
      </c>
      <c r="D196" s="175" t="str">
        <f>IF($A196="","",VLOOKUP($A196,'Annex 2 EHV charges'!$A:$O,7,0))</f>
        <v/>
      </c>
      <c r="E196" s="177" t="str">
        <f>IFERROR(IF(VLOOKUP($A196,'Annex 2 EHV charges'!$A:$O,8,FALSE)=0,"",VLOOKUP($A196,'Annex 2 EHV charges'!$A:$O,8,FALSE)),"")</f>
        <v/>
      </c>
      <c r="F196" s="178" t="str">
        <f>IFERROR(IF(VLOOKUP($A196,'Annex 2 EHV charges'!$A:$O,9,FALSE)=0,"",VLOOKUP($A196,'Annex 2 EHV charges'!$A:$O,9,FALSE)),"")</f>
        <v/>
      </c>
      <c r="G196" s="179" t="str">
        <f>IFERROR(IF(VLOOKUP($A196,'Annex 2 EHV charges'!$A:$O,10,FALSE)=0,"",VLOOKUP($A196,'Annex 2 EHV charges'!$A:$O,10,FALSE)),"")</f>
        <v/>
      </c>
      <c r="H196" s="179" t="str">
        <f>IFERROR(IF(VLOOKUP($A196,'Annex 2 EHV charges'!$A:$O,11,FALSE)=0,"",VLOOKUP($A196,'Annex 2 EHV charges'!$A:$O,11,FALSE)),"")</f>
        <v/>
      </c>
    </row>
    <row r="197" spans="1:8" x14ac:dyDescent="0.2">
      <c r="A197" s="175" t="str">
        <f t="array" ref="A197">IFERROR(INDEX('Annex 2 EHV charges'!$A$11:$A$260, MATCH(0, IF(ISBLANK('Annex 2 EHV charges'!$A$11:$A$260),1, COUNTIF(A$4:$A196, 'Annex 2 EHV charges'!$A$11:$A$260)), 0)),"")</f>
        <v/>
      </c>
      <c r="B197" s="175" t="str">
        <f>IF($A197="","",VLOOKUP($A197,'Annex 2 EHV charges'!$A:$O,2,0))</f>
        <v/>
      </c>
      <c r="C197" s="176" t="str">
        <f>IF($A197="","",VLOOKUP($A197,'Annex 2 EHV charges'!$A:$O,3,0))</f>
        <v/>
      </c>
      <c r="D197" s="175" t="str">
        <f>IF($A197="","",VLOOKUP($A197,'Annex 2 EHV charges'!$A:$O,7,0))</f>
        <v/>
      </c>
      <c r="E197" s="177" t="str">
        <f>IFERROR(IF(VLOOKUP($A197,'Annex 2 EHV charges'!$A:$O,8,FALSE)=0,"",VLOOKUP($A197,'Annex 2 EHV charges'!$A:$O,8,FALSE)),"")</f>
        <v/>
      </c>
      <c r="F197" s="178" t="str">
        <f>IFERROR(IF(VLOOKUP($A197,'Annex 2 EHV charges'!$A:$O,9,FALSE)=0,"",VLOOKUP($A197,'Annex 2 EHV charges'!$A:$O,9,FALSE)),"")</f>
        <v/>
      </c>
      <c r="G197" s="179" t="str">
        <f>IFERROR(IF(VLOOKUP($A197,'Annex 2 EHV charges'!$A:$O,10,FALSE)=0,"",VLOOKUP($A197,'Annex 2 EHV charges'!$A:$O,10,FALSE)),"")</f>
        <v/>
      </c>
      <c r="H197" s="179" t="str">
        <f>IFERROR(IF(VLOOKUP($A197,'Annex 2 EHV charges'!$A:$O,11,FALSE)=0,"",VLOOKUP($A197,'Annex 2 EHV charges'!$A:$O,11,FALSE)),"")</f>
        <v/>
      </c>
    </row>
    <row r="198" spans="1:8" x14ac:dyDescent="0.2">
      <c r="A198" s="175" t="str">
        <f t="array" ref="A198">IFERROR(INDEX('Annex 2 EHV charges'!$A$11:$A$260, MATCH(0, IF(ISBLANK('Annex 2 EHV charges'!$A$11:$A$260),1, COUNTIF(A$4:$A197, 'Annex 2 EHV charges'!$A$11:$A$260)), 0)),"")</f>
        <v/>
      </c>
      <c r="B198" s="175" t="str">
        <f>IF($A198="","",VLOOKUP($A198,'Annex 2 EHV charges'!$A:$O,2,0))</f>
        <v/>
      </c>
      <c r="C198" s="176" t="str">
        <f>IF($A198="","",VLOOKUP($A198,'Annex 2 EHV charges'!$A:$O,3,0))</f>
        <v/>
      </c>
      <c r="D198" s="175" t="str">
        <f>IF($A198="","",VLOOKUP($A198,'Annex 2 EHV charges'!$A:$O,7,0))</f>
        <v/>
      </c>
      <c r="E198" s="177" t="str">
        <f>IFERROR(IF(VLOOKUP($A198,'Annex 2 EHV charges'!$A:$O,8,FALSE)=0,"",VLOOKUP($A198,'Annex 2 EHV charges'!$A:$O,8,FALSE)),"")</f>
        <v/>
      </c>
      <c r="F198" s="178" t="str">
        <f>IFERROR(IF(VLOOKUP($A198,'Annex 2 EHV charges'!$A:$O,9,FALSE)=0,"",VLOOKUP($A198,'Annex 2 EHV charges'!$A:$O,9,FALSE)),"")</f>
        <v/>
      </c>
      <c r="G198" s="179" t="str">
        <f>IFERROR(IF(VLOOKUP($A198,'Annex 2 EHV charges'!$A:$O,10,FALSE)=0,"",VLOOKUP($A198,'Annex 2 EHV charges'!$A:$O,10,FALSE)),"")</f>
        <v/>
      </c>
      <c r="H198" s="179" t="str">
        <f>IFERROR(IF(VLOOKUP($A198,'Annex 2 EHV charges'!$A:$O,11,FALSE)=0,"",VLOOKUP($A198,'Annex 2 EHV charges'!$A:$O,11,FALSE)),"")</f>
        <v/>
      </c>
    </row>
    <row r="199" spans="1:8" x14ac:dyDescent="0.2">
      <c r="A199" s="175" t="str">
        <f t="array" ref="A199">IFERROR(INDEX('Annex 2 EHV charges'!$A$11:$A$260, MATCH(0, IF(ISBLANK('Annex 2 EHV charges'!$A$11:$A$260),1, COUNTIF(A$4:$A198, 'Annex 2 EHV charges'!$A$11:$A$260)), 0)),"")</f>
        <v/>
      </c>
      <c r="B199" s="175" t="str">
        <f>IF($A199="","",VLOOKUP($A199,'Annex 2 EHV charges'!$A:$O,2,0))</f>
        <v/>
      </c>
      <c r="C199" s="176" t="str">
        <f>IF($A199="","",VLOOKUP($A199,'Annex 2 EHV charges'!$A:$O,3,0))</f>
        <v/>
      </c>
      <c r="D199" s="175" t="str">
        <f>IF($A199="","",VLOOKUP($A199,'Annex 2 EHV charges'!$A:$O,7,0))</f>
        <v/>
      </c>
      <c r="E199" s="177" t="str">
        <f>IFERROR(IF(VLOOKUP($A199,'Annex 2 EHV charges'!$A:$O,8,FALSE)=0,"",VLOOKUP($A199,'Annex 2 EHV charges'!$A:$O,8,FALSE)),"")</f>
        <v/>
      </c>
      <c r="F199" s="178" t="str">
        <f>IFERROR(IF(VLOOKUP($A199,'Annex 2 EHV charges'!$A:$O,9,FALSE)=0,"",VLOOKUP($A199,'Annex 2 EHV charges'!$A:$O,9,FALSE)),"")</f>
        <v/>
      </c>
      <c r="G199" s="179" t="str">
        <f>IFERROR(IF(VLOOKUP($A199,'Annex 2 EHV charges'!$A:$O,10,FALSE)=0,"",VLOOKUP($A199,'Annex 2 EHV charges'!$A:$O,10,FALSE)),"")</f>
        <v/>
      </c>
      <c r="H199" s="179" t="str">
        <f>IFERROR(IF(VLOOKUP($A199,'Annex 2 EHV charges'!$A:$O,11,FALSE)=0,"",VLOOKUP($A199,'Annex 2 EHV charges'!$A:$O,11,FALSE)),"")</f>
        <v/>
      </c>
    </row>
    <row r="200" spans="1:8" x14ac:dyDescent="0.2">
      <c r="A200" s="175" t="str">
        <f t="array" ref="A200">IFERROR(INDEX('Annex 2 EHV charges'!$A$11:$A$260, MATCH(0, IF(ISBLANK('Annex 2 EHV charges'!$A$11:$A$260),1, COUNTIF(A$4:$A199, 'Annex 2 EHV charges'!$A$11:$A$260)), 0)),"")</f>
        <v/>
      </c>
      <c r="B200" s="175" t="str">
        <f>IF($A200="","",VLOOKUP($A200,'Annex 2 EHV charges'!$A:$O,2,0))</f>
        <v/>
      </c>
      <c r="C200" s="176" t="str">
        <f>IF($A200="","",VLOOKUP($A200,'Annex 2 EHV charges'!$A:$O,3,0))</f>
        <v/>
      </c>
      <c r="D200" s="175" t="str">
        <f>IF($A200="","",VLOOKUP($A200,'Annex 2 EHV charges'!$A:$O,7,0))</f>
        <v/>
      </c>
      <c r="E200" s="177" t="str">
        <f>IFERROR(IF(VLOOKUP($A200,'Annex 2 EHV charges'!$A:$O,8,FALSE)=0,"",VLOOKUP($A200,'Annex 2 EHV charges'!$A:$O,8,FALSE)),"")</f>
        <v/>
      </c>
      <c r="F200" s="178" t="str">
        <f>IFERROR(IF(VLOOKUP($A200,'Annex 2 EHV charges'!$A:$O,9,FALSE)=0,"",VLOOKUP($A200,'Annex 2 EHV charges'!$A:$O,9,FALSE)),"")</f>
        <v/>
      </c>
      <c r="G200" s="179" t="str">
        <f>IFERROR(IF(VLOOKUP($A200,'Annex 2 EHV charges'!$A:$O,10,FALSE)=0,"",VLOOKUP($A200,'Annex 2 EHV charges'!$A:$O,10,FALSE)),"")</f>
        <v/>
      </c>
      <c r="H200" s="179" t="str">
        <f>IFERROR(IF(VLOOKUP($A200,'Annex 2 EHV charges'!$A:$O,11,FALSE)=0,"",VLOOKUP($A200,'Annex 2 EHV charges'!$A:$O,11,FALSE)),"")</f>
        <v/>
      </c>
    </row>
    <row r="201" spans="1:8" x14ac:dyDescent="0.2">
      <c r="A201" s="175" t="str">
        <f t="array" ref="A201">IFERROR(INDEX('Annex 2 EHV charges'!$A$11:$A$260, MATCH(0, IF(ISBLANK('Annex 2 EHV charges'!$A$11:$A$260),1, COUNTIF(A$4:$A200, 'Annex 2 EHV charges'!$A$11:$A$260)), 0)),"")</f>
        <v/>
      </c>
      <c r="B201" s="175" t="str">
        <f>IF($A201="","",VLOOKUP($A201,'Annex 2 EHV charges'!$A:$O,2,0))</f>
        <v/>
      </c>
      <c r="C201" s="176" t="str">
        <f>IF($A201="","",VLOOKUP($A201,'Annex 2 EHV charges'!$A:$O,3,0))</f>
        <v/>
      </c>
      <c r="D201" s="175" t="str">
        <f>IF($A201="","",VLOOKUP($A201,'Annex 2 EHV charges'!$A:$O,7,0))</f>
        <v/>
      </c>
      <c r="E201" s="177" t="str">
        <f>IFERROR(IF(VLOOKUP($A201,'Annex 2 EHV charges'!$A:$O,8,FALSE)=0,"",VLOOKUP($A201,'Annex 2 EHV charges'!$A:$O,8,FALSE)),"")</f>
        <v/>
      </c>
      <c r="F201" s="178" t="str">
        <f>IFERROR(IF(VLOOKUP($A201,'Annex 2 EHV charges'!$A:$O,9,FALSE)=0,"",VLOOKUP($A201,'Annex 2 EHV charges'!$A:$O,9,FALSE)),"")</f>
        <v/>
      </c>
      <c r="G201" s="179" t="str">
        <f>IFERROR(IF(VLOOKUP($A201,'Annex 2 EHV charges'!$A:$O,10,FALSE)=0,"",VLOOKUP($A201,'Annex 2 EHV charges'!$A:$O,10,FALSE)),"")</f>
        <v/>
      </c>
      <c r="H201" s="179" t="str">
        <f>IFERROR(IF(VLOOKUP($A201,'Annex 2 EHV charges'!$A:$O,11,FALSE)=0,"",VLOOKUP($A201,'Annex 2 EHV charges'!$A:$O,11,FALSE)),"")</f>
        <v/>
      </c>
    </row>
    <row r="202" spans="1:8" x14ac:dyDescent="0.2">
      <c r="A202" s="175" t="str">
        <f t="array" ref="A202">IFERROR(INDEX('Annex 2 EHV charges'!$A$11:$A$260, MATCH(0, IF(ISBLANK('Annex 2 EHV charges'!$A$11:$A$260),1, COUNTIF(A$4:$A201, 'Annex 2 EHV charges'!$A$11:$A$260)), 0)),"")</f>
        <v/>
      </c>
      <c r="B202" s="175" t="str">
        <f>IF($A202="","",VLOOKUP($A202,'Annex 2 EHV charges'!$A:$O,2,0))</f>
        <v/>
      </c>
      <c r="C202" s="176" t="str">
        <f>IF($A202="","",VLOOKUP($A202,'Annex 2 EHV charges'!$A:$O,3,0))</f>
        <v/>
      </c>
      <c r="D202" s="175" t="str">
        <f>IF($A202="","",VLOOKUP($A202,'Annex 2 EHV charges'!$A:$O,7,0))</f>
        <v/>
      </c>
      <c r="E202" s="177" t="str">
        <f>IFERROR(IF(VLOOKUP($A202,'Annex 2 EHV charges'!$A:$O,8,FALSE)=0,"",VLOOKUP($A202,'Annex 2 EHV charges'!$A:$O,8,FALSE)),"")</f>
        <v/>
      </c>
      <c r="F202" s="178" t="str">
        <f>IFERROR(IF(VLOOKUP($A202,'Annex 2 EHV charges'!$A:$O,9,FALSE)=0,"",VLOOKUP($A202,'Annex 2 EHV charges'!$A:$O,9,FALSE)),"")</f>
        <v/>
      </c>
      <c r="G202" s="179" t="str">
        <f>IFERROR(IF(VLOOKUP($A202,'Annex 2 EHV charges'!$A:$O,10,FALSE)=0,"",VLOOKUP($A202,'Annex 2 EHV charges'!$A:$O,10,FALSE)),"")</f>
        <v/>
      </c>
      <c r="H202" s="179" t="str">
        <f>IFERROR(IF(VLOOKUP($A202,'Annex 2 EHV charges'!$A:$O,11,FALSE)=0,"",VLOOKUP($A202,'Annex 2 EHV charges'!$A:$O,11,FALSE)),"")</f>
        <v/>
      </c>
    </row>
    <row r="203" spans="1:8" x14ac:dyDescent="0.2">
      <c r="A203" s="175" t="str">
        <f t="array" ref="A203">IFERROR(INDEX('Annex 2 EHV charges'!$A$11:$A$260, MATCH(0, IF(ISBLANK('Annex 2 EHV charges'!$A$11:$A$260),1, COUNTIF(A$4:$A202, 'Annex 2 EHV charges'!$A$11:$A$260)), 0)),"")</f>
        <v/>
      </c>
      <c r="B203" s="175" t="str">
        <f>IF($A203="","",VLOOKUP($A203,'Annex 2 EHV charges'!$A:$O,2,0))</f>
        <v/>
      </c>
      <c r="C203" s="176" t="str">
        <f>IF($A203="","",VLOOKUP($A203,'Annex 2 EHV charges'!$A:$O,3,0))</f>
        <v/>
      </c>
      <c r="D203" s="175" t="str">
        <f>IF($A203="","",VLOOKUP($A203,'Annex 2 EHV charges'!$A:$O,7,0))</f>
        <v/>
      </c>
      <c r="E203" s="177" t="str">
        <f>IFERROR(IF(VLOOKUP($A203,'Annex 2 EHV charges'!$A:$O,8,FALSE)=0,"",VLOOKUP($A203,'Annex 2 EHV charges'!$A:$O,8,FALSE)),"")</f>
        <v/>
      </c>
      <c r="F203" s="178" t="str">
        <f>IFERROR(IF(VLOOKUP($A203,'Annex 2 EHV charges'!$A:$O,9,FALSE)=0,"",VLOOKUP($A203,'Annex 2 EHV charges'!$A:$O,9,FALSE)),"")</f>
        <v/>
      </c>
      <c r="G203" s="179" t="str">
        <f>IFERROR(IF(VLOOKUP($A203,'Annex 2 EHV charges'!$A:$O,10,FALSE)=0,"",VLOOKUP($A203,'Annex 2 EHV charges'!$A:$O,10,FALSE)),"")</f>
        <v/>
      </c>
      <c r="H203" s="179" t="str">
        <f>IFERROR(IF(VLOOKUP($A203,'Annex 2 EHV charges'!$A:$O,11,FALSE)=0,"",VLOOKUP($A203,'Annex 2 EHV charges'!$A:$O,11,FALSE)),"")</f>
        <v/>
      </c>
    </row>
    <row r="204" spans="1:8" x14ac:dyDescent="0.2">
      <c r="A204" s="175" t="str">
        <f t="array" ref="A204">IFERROR(INDEX('Annex 2 EHV charges'!$A$11:$A$260, MATCH(0, IF(ISBLANK('Annex 2 EHV charges'!$A$11:$A$260),1, COUNTIF(A$4:$A203, 'Annex 2 EHV charges'!$A$11:$A$260)), 0)),"")</f>
        <v/>
      </c>
      <c r="B204" s="175" t="str">
        <f>IF($A204="","",VLOOKUP($A204,'Annex 2 EHV charges'!$A:$O,2,0))</f>
        <v/>
      </c>
      <c r="C204" s="176" t="str">
        <f>IF($A204="","",VLOOKUP($A204,'Annex 2 EHV charges'!$A:$O,3,0))</f>
        <v/>
      </c>
      <c r="D204" s="175" t="str">
        <f>IF($A204="","",VLOOKUP($A204,'Annex 2 EHV charges'!$A:$O,7,0))</f>
        <v/>
      </c>
      <c r="E204" s="177" t="str">
        <f>IFERROR(IF(VLOOKUP($A204,'Annex 2 EHV charges'!$A:$O,8,FALSE)=0,"",VLOOKUP($A204,'Annex 2 EHV charges'!$A:$O,8,FALSE)),"")</f>
        <v/>
      </c>
      <c r="F204" s="178" t="str">
        <f>IFERROR(IF(VLOOKUP($A204,'Annex 2 EHV charges'!$A:$O,9,FALSE)=0,"",VLOOKUP($A204,'Annex 2 EHV charges'!$A:$O,9,FALSE)),"")</f>
        <v/>
      </c>
      <c r="G204" s="179" t="str">
        <f>IFERROR(IF(VLOOKUP($A204,'Annex 2 EHV charges'!$A:$O,10,FALSE)=0,"",VLOOKUP($A204,'Annex 2 EHV charges'!$A:$O,10,FALSE)),"")</f>
        <v/>
      </c>
      <c r="H204" s="179" t="str">
        <f>IFERROR(IF(VLOOKUP($A204,'Annex 2 EHV charges'!$A:$O,11,FALSE)=0,"",VLOOKUP($A204,'Annex 2 EHV charges'!$A:$O,11,FALSE)),"")</f>
        <v/>
      </c>
    </row>
    <row r="205" spans="1:8" x14ac:dyDescent="0.2">
      <c r="A205" s="175" t="str">
        <f t="array" ref="A205">IFERROR(INDEX('Annex 2 EHV charges'!$A$11:$A$260, MATCH(0, IF(ISBLANK('Annex 2 EHV charges'!$A$11:$A$260),1, COUNTIF(A$4:$A204, 'Annex 2 EHV charges'!$A$11:$A$260)), 0)),"")</f>
        <v/>
      </c>
      <c r="B205" s="175" t="str">
        <f>IF($A205="","",VLOOKUP($A205,'Annex 2 EHV charges'!$A:$O,2,0))</f>
        <v/>
      </c>
      <c r="C205" s="176" t="str">
        <f>IF($A205="","",VLOOKUP($A205,'Annex 2 EHV charges'!$A:$O,3,0))</f>
        <v/>
      </c>
      <c r="D205" s="175" t="str">
        <f>IF($A205="","",VLOOKUP($A205,'Annex 2 EHV charges'!$A:$O,7,0))</f>
        <v/>
      </c>
      <c r="E205" s="177" t="str">
        <f>IFERROR(IF(VLOOKUP($A205,'Annex 2 EHV charges'!$A:$O,8,FALSE)=0,"",VLOOKUP($A205,'Annex 2 EHV charges'!$A:$O,8,FALSE)),"")</f>
        <v/>
      </c>
      <c r="F205" s="178" t="str">
        <f>IFERROR(IF(VLOOKUP($A205,'Annex 2 EHV charges'!$A:$O,9,FALSE)=0,"",VLOOKUP($A205,'Annex 2 EHV charges'!$A:$O,9,FALSE)),"")</f>
        <v/>
      </c>
      <c r="G205" s="179" t="str">
        <f>IFERROR(IF(VLOOKUP($A205,'Annex 2 EHV charges'!$A:$O,10,FALSE)=0,"",VLOOKUP($A205,'Annex 2 EHV charges'!$A:$O,10,FALSE)),"")</f>
        <v/>
      </c>
      <c r="H205" s="179" t="str">
        <f>IFERROR(IF(VLOOKUP($A205,'Annex 2 EHV charges'!$A:$O,11,FALSE)=0,"",VLOOKUP($A205,'Annex 2 EHV charges'!$A:$O,11,FALSE)),"")</f>
        <v/>
      </c>
    </row>
    <row r="206" spans="1:8" x14ac:dyDescent="0.2">
      <c r="A206" s="175" t="str">
        <f t="array" ref="A206">IFERROR(INDEX('Annex 2 EHV charges'!$A$11:$A$260, MATCH(0, IF(ISBLANK('Annex 2 EHV charges'!$A$11:$A$260),1, COUNTIF(A$4:$A205, 'Annex 2 EHV charges'!$A$11:$A$260)), 0)),"")</f>
        <v/>
      </c>
      <c r="B206" s="175" t="str">
        <f>IF($A206="","",VLOOKUP($A206,'Annex 2 EHV charges'!$A:$O,2,0))</f>
        <v/>
      </c>
      <c r="C206" s="176" t="str">
        <f>IF($A206="","",VLOOKUP($A206,'Annex 2 EHV charges'!$A:$O,3,0))</f>
        <v/>
      </c>
      <c r="D206" s="175" t="str">
        <f>IF($A206="","",VLOOKUP($A206,'Annex 2 EHV charges'!$A:$O,7,0))</f>
        <v/>
      </c>
      <c r="E206" s="177" t="str">
        <f>IFERROR(IF(VLOOKUP($A206,'Annex 2 EHV charges'!$A:$O,8,FALSE)=0,"",VLOOKUP($A206,'Annex 2 EHV charges'!$A:$O,8,FALSE)),"")</f>
        <v/>
      </c>
      <c r="F206" s="178" t="str">
        <f>IFERROR(IF(VLOOKUP($A206,'Annex 2 EHV charges'!$A:$O,9,FALSE)=0,"",VLOOKUP($A206,'Annex 2 EHV charges'!$A:$O,9,FALSE)),"")</f>
        <v/>
      </c>
      <c r="G206" s="179" t="str">
        <f>IFERROR(IF(VLOOKUP($A206,'Annex 2 EHV charges'!$A:$O,10,FALSE)=0,"",VLOOKUP($A206,'Annex 2 EHV charges'!$A:$O,10,FALSE)),"")</f>
        <v/>
      </c>
      <c r="H206" s="179" t="str">
        <f>IFERROR(IF(VLOOKUP($A206,'Annex 2 EHV charges'!$A:$O,11,FALSE)=0,"",VLOOKUP($A206,'Annex 2 EHV charges'!$A:$O,11,FALSE)),"")</f>
        <v/>
      </c>
    </row>
    <row r="207" spans="1:8" x14ac:dyDescent="0.2">
      <c r="A207" s="175" t="str">
        <f t="array" ref="A207">IFERROR(INDEX('Annex 2 EHV charges'!$A$11:$A$260, MATCH(0, IF(ISBLANK('Annex 2 EHV charges'!$A$11:$A$260),1, COUNTIF(A$4:$A206, 'Annex 2 EHV charges'!$A$11:$A$260)), 0)),"")</f>
        <v/>
      </c>
      <c r="B207" s="175" t="str">
        <f>IF($A207="","",VLOOKUP($A207,'Annex 2 EHV charges'!$A:$O,2,0))</f>
        <v/>
      </c>
      <c r="C207" s="176" t="str">
        <f>IF($A207="","",VLOOKUP($A207,'Annex 2 EHV charges'!$A:$O,3,0))</f>
        <v/>
      </c>
      <c r="D207" s="175" t="str">
        <f>IF($A207="","",VLOOKUP($A207,'Annex 2 EHV charges'!$A:$O,7,0))</f>
        <v/>
      </c>
      <c r="E207" s="177" t="str">
        <f>IFERROR(IF(VLOOKUP($A207,'Annex 2 EHV charges'!$A:$O,8,FALSE)=0,"",VLOOKUP($A207,'Annex 2 EHV charges'!$A:$O,8,FALSE)),"")</f>
        <v/>
      </c>
      <c r="F207" s="178" t="str">
        <f>IFERROR(IF(VLOOKUP($A207,'Annex 2 EHV charges'!$A:$O,9,FALSE)=0,"",VLOOKUP($A207,'Annex 2 EHV charges'!$A:$O,9,FALSE)),"")</f>
        <v/>
      </c>
      <c r="G207" s="179" t="str">
        <f>IFERROR(IF(VLOOKUP($A207,'Annex 2 EHV charges'!$A:$O,10,FALSE)=0,"",VLOOKUP($A207,'Annex 2 EHV charges'!$A:$O,10,FALSE)),"")</f>
        <v/>
      </c>
      <c r="H207" s="179" t="str">
        <f>IFERROR(IF(VLOOKUP($A207,'Annex 2 EHV charges'!$A:$O,11,FALSE)=0,"",VLOOKUP($A207,'Annex 2 EHV charges'!$A:$O,11,FALSE)),"")</f>
        <v/>
      </c>
    </row>
    <row r="208" spans="1:8" x14ac:dyDescent="0.2">
      <c r="A208" s="175" t="str">
        <f t="array" ref="A208">IFERROR(INDEX('Annex 2 EHV charges'!$A$11:$A$260, MATCH(0, IF(ISBLANK('Annex 2 EHV charges'!$A$11:$A$260),1, COUNTIF(A$4:$A207, 'Annex 2 EHV charges'!$A$11:$A$260)), 0)),"")</f>
        <v/>
      </c>
      <c r="B208" s="175" t="str">
        <f>IF($A208="","",VLOOKUP($A208,'Annex 2 EHV charges'!$A:$O,2,0))</f>
        <v/>
      </c>
      <c r="C208" s="176" t="str">
        <f>IF($A208="","",VLOOKUP($A208,'Annex 2 EHV charges'!$A:$O,3,0))</f>
        <v/>
      </c>
      <c r="D208" s="175" t="str">
        <f>IF($A208="","",VLOOKUP($A208,'Annex 2 EHV charges'!$A:$O,7,0))</f>
        <v/>
      </c>
      <c r="E208" s="177" t="str">
        <f>IFERROR(IF(VLOOKUP($A208,'Annex 2 EHV charges'!$A:$O,8,FALSE)=0,"",VLOOKUP($A208,'Annex 2 EHV charges'!$A:$O,8,FALSE)),"")</f>
        <v/>
      </c>
      <c r="F208" s="178" t="str">
        <f>IFERROR(IF(VLOOKUP($A208,'Annex 2 EHV charges'!$A:$O,9,FALSE)=0,"",VLOOKUP($A208,'Annex 2 EHV charges'!$A:$O,9,FALSE)),"")</f>
        <v/>
      </c>
      <c r="G208" s="179" t="str">
        <f>IFERROR(IF(VLOOKUP($A208,'Annex 2 EHV charges'!$A:$O,10,FALSE)=0,"",VLOOKUP($A208,'Annex 2 EHV charges'!$A:$O,10,FALSE)),"")</f>
        <v/>
      </c>
      <c r="H208" s="179" t="str">
        <f>IFERROR(IF(VLOOKUP($A208,'Annex 2 EHV charges'!$A:$O,11,FALSE)=0,"",VLOOKUP($A208,'Annex 2 EHV charges'!$A:$O,11,FALSE)),"")</f>
        <v/>
      </c>
    </row>
    <row r="209" spans="1:8" x14ac:dyDescent="0.2">
      <c r="A209" s="175" t="str">
        <f t="array" ref="A209">IFERROR(INDEX('Annex 2 EHV charges'!$A$11:$A$260, MATCH(0, IF(ISBLANK('Annex 2 EHV charges'!$A$11:$A$260),1, COUNTIF(A$4:$A208, 'Annex 2 EHV charges'!$A$11:$A$260)), 0)),"")</f>
        <v/>
      </c>
      <c r="B209" s="175" t="str">
        <f>IF($A209="","",VLOOKUP($A209,'Annex 2 EHV charges'!$A:$O,2,0))</f>
        <v/>
      </c>
      <c r="C209" s="176" t="str">
        <f>IF($A209="","",VLOOKUP($A209,'Annex 2 EHV charges'!$A:$O,3,0))</f>
        <v/>
      </c>
      <c r="D209" s="175" t="str">
        <f>IF($A209="","",VLOOKUP($A209,'Annex 2 EHV charges'!$A:$O,7,0))</f>
        <v/>
      </c>
      <c r="E209" s="177" t="str">
        <f>IFERROR(IF(VLOOKUP($A209,'Annex 2 EHV charges'!$A:$O,8,FALSE)=0,"",VLOOKUP($A209,'Annex 2 EHV charges'!$A:$O,8,FALSE)),"")</f>
        <v/>
      </c>
      <c r="F209" s="178" t="str">
        <f>IFERROR(IF(VLOOKUP($A209,'Annex 2 EHV charges'!$A:$O,9,FALSE)=0,"",VLOOKUP($A209,'Annex 2 EHV charges'!$A:$O,9,FALSE)),"")</f>
        <v/>
      </c>
      <c r="G209" s="179" t="str">
        <f>IFERROR(IF(VLOOKUP($A209,'Annex 2 EHV charges'!$A:$O,10,FALSE)=0,"",VLOOKUP($A209,'Annex 2 EHV charges'!$A:$O,10,FALSE)),"")</f>
        <v/>
      </c>
      <c r="H209" s="179" t="str">
        <f>IFERROR(IF(VLOOKUP($A209,'Annex 2 EHV charges'!$A:$O,11,FALSE)=0,"",VLOOKUP($A209,'Annex 2 EHV charges'!$A:$O,11,FALSE)),"")</f>
        <v/>
      </c>
    </row>
    <row r="210" spans="1:8" x14ac:dyDescent="0.2">
      <c r="A210" s="175" t="str">
        <f t="array" ref="A210">IFERROR(INDEX('Annex 2 EHV charges'!$A$11:$A$260, MATCH(0, IF(ISBLANK('Annex 2 EHV charges'!$A$11:$A$260),1, COUNTIF(A$4:$A209, 'Annex 2 EHV charges'!$A$11:$A$260)), 0)),"")</f>
        <v/>
      </c>
      <c r="B210" s="175" t="str">
        <f>IF($A210="","",VLOOKUP($A210,'Annex 2 EHV charges'!$A:$O,2,0))</f>
        <v/>
      </c>
      <c r="C210" s="176" t="str">
        <f>IF($A210="","",VLOOKUP($A210,'Annex 2 EHV charges'!$A:$O,3,0))</f>
        <v/>
      </c>
      <c r="D210" s="175" t="str">
        <f>IF($A210="","",VLOOKUP($A210,'Annex 2 EHV charges'!$A:$O,7,0))</f>
        <v/>
      </c>
      <c r="E210" s="177" t="str">
        <f>IFERROR(IF(VLOOKUP($A210,'Annex 2 EHV charges'!$A:$O,8,FALSE)=0,"",VLOOKUP($A210,'Annex 2 EHV charges'!$A:$O,8,FALSE)),"")</f>
        <v/>
      </c>
      <c r="F210" s="178" t="str">
        <f>IFERROR(IF(VLOOKUP($A210,'Annex 2 EHV charges'!$A:$O,9,FALSE)=0,"",VLOOKUP($A210,'Annex 2 EHV charges'!$A:$O,9,FALSE)),"")</f>
        <v/>
      </c>
      <c r="G210" s="179" t="str">
        <f>IFERROR(IF(VLOOKUP($A210,'Annex 2 EHV charges'!$A:$O,10,FALSE)=0,"",VLOOKUP($A210,'Annex 2 EHV charges'!$A:$O,10,FALSE)),"")</f>
        <v/>
      </c>
      <c r="H210" s="179" t="str">
        <f>IFERROR(IF(VLOOKUP($A210,'Annex 2 EHV charges'!$A:$O,11,FALSE)=0,"",VLOOKUP($A210,'Annex 2 EHV charges'!$A:$O,11,FALSE)),"")</f>
        <v/>
      </c>
    </row>
    <row r="211" spans="1:8" x14ac:dyDescent="0.2">
      <c r="A211" s="175" t="str">
        <f t="array" ref="A211">IFERROR(INDEX('Annex 2 EHV charges'!$A$11:$A$260, MATCH(0, IF(ISBLANK('Annex 2 EHV charges'!$A$11:$A$260),1, COUNTIF(A$4:$A210, 'Annex 2 EHV charges'!$A$11:$A$260)), 0)),"")</f>
        <v/>
      </c>
      <c r="B211" s="175" t="str">
        <f>IF($A211="","",VLOOKUP($A211,'Annex 2 EHV charges'!$A:$O,2,0))</f>
        <v/>
      </c>
      <c r="C211" s="176" t="str">
        <f>IF($A211="","",VLOOKUP($A211,'Annex 2 EHV charges'!$A:$O,3,0))</f>
        <v/>
      </c>
      <c r="D211" s="175" t="str">
        <f>IF($A211="","",VLOOKUP($A211,'Annex 2 EHV charges'!$A:$O,7,0))</f>
        <v/>
      </c>
      <c r="E211" s="177" t="str">
        <f>IFERROR(IF(VLOOKUP($A211,'Annex 2 EHV charges'!$A:$O,8,FALSE)=0,"",VLOOKUP($A211,'Annex 2 EHV charges'!$A:$O,8,FALSE)),"")</f>
        <v/>
      </c>
      <c r="F211" s="178" t="str">
        <f>IFERROR(IF(VLOOKUP($A211,'Annex 2 EHV charges'!$A:$O,9,FALSE)=0,"",VLOOKUP($A211,'Annex 2 EHV charges'!$A:$O,9,FALSE)),"")</f>
        <v/>
      </c>
      <c r="G211" s="179" t="str">
        <f>IFERROR(IF(VLOOKUP($A211,'Annex 2 EHV charges'!$A:$O,10,FALSE)=0,"",VLOOKUP($A211,'Annex 2 EHV charges'!$A:$O,10,FALSE)),"")</f>
        <v/>
      </c>
      <c r="H211" s="179" t="str">
        <f>IFERROR(IF(VLOOKUP($A211,'Annex 2 EHV charges'!$A:$O,11,FALSE)=0,"",VLOOKUP($A211,'Annex 2 EHV charges'!$A:$O,11,FALSE)),"")</f>
        <v/>
      </c>
    </row>
    <row r="212" spans="1:8" x14ac:dyDescent="0.2">
      <c r="A212" s="175" t="str">
        <f t="array" ref="A212">IFERROR(INDEX('Annex 2 EHV charges'!$A$11:$A$260, MATCH(0, IF(ISBLANK('Annex 2 EHV charges'!$A$11:$A$260),1, COUNTIF(A$4:$A211, 'Annex 2 EHV charges'!$A$11:$A$260)), 0)),"")</f>
        <v/>
      </c>
      <c r="B212" s="175" t="str">
        <f>IF($A212="","",VLOOKUP($A212,'Annex 2 EHV charges'!$A:$O,2,0))</f>
        <v/>
      </c>
      <c r="C212" s="176" t="str">
        <f>IF($A212="","",VLOOKUP($A212,'Annex 2 EHV charges'!$A:$O,3,0))</f>
        <v/>
      </c>
      <c r="D212" s="175" t="str">
        <f>IF($A212="","",VLOOKUP($A212,'Annex 2 EHV charges'!$A:$O,7,0))</f>
        <v/>
      </c>
      <c r="E212" s="177" t="str">
        <f>IFERROR(IF(VLOOKUP($A212,'Annex 2 EHV charges'!$A:$O,8,FALSE)=0,"",VLOOKUP($A212,'Annex 2 EHV charges'!$A:$O,8,FALSE)),"")</f>
        <v/>
      </c>
      <c r="F212" s="178" t="str">
        <f>IFERROR(IF(VLOOKUP($A212,'Annex 2 EHV charges'!$A:$O,9,FALSE)=0,"",VLOOKUP($A212,'Annex 2 EHV charges'!$A:$O,9,FALSE)),"")</f>
        <v/>
      </c>
      <c r="G212" s="179" t="str">
        <f>IFERROR(IF(VLOOKUP($A212,'Annex 2 EHV charges'!$A:$O,10,FALSE)=0,"",VLOOKUP($A212,'Annex 2 EHV charges'!$A:$O,10,FALSE)),"")</f>
        <v/>
      </c>
      <c r="H212" s="179" t="str">
        <f>IFERROR(IF(VLOOKUP($A212,'Annex 2 EHV charges'!$A:$O,11,FALSE)=0,"",VLOOKUP($A212,'Annex 2 EHV charges'!$A:$O,11,FALSE)),"")</f>
        <v/>
      </c>
    </row>
    <row r="213" spans="1:8" x14ac:dyDescent="0.2">
      <c r="A213" s="175" t="str">
        <f t="array" ref="A213">IFERROR(INDEX('Annex 2 EHV charges'!$A$11:$A$260, MATCH(0, IF(ISBLANK('Annex 2 EHV charges'!$A$11:$A$260),1, COUNTIF(A$4:$A212, 'Annex 2 EHV charges'!$A$11:$A$260)), 0)),"")</f>
        <v/>
      </c>
      <c r="B213" s="175" t="str">
        <f>IF($A213="","",VLOOKUP($A213,'Annex 2 EHV charges'!$A:$O,2,0))</f>
        <v/>
      </c>
      <c r="C213" s="176" t="str">
        <f>IF($A213="","",VLOOKUP($A213,'Annex 2 EHV charges'!$A:$O,3,0))</f>
        <v/>
      </c>
      <c r="D213" s="175" t="str">
        <f>IF($A213="","",VLOOKUP($A213,'Annex 2 EHV charges'!$A:$O,7,0))</f>
        <v/>
      </c>
      <c r="E213" s="177" t="str">
        <f>IFERROR(IF(VLOOKUP($A213,'Annex 2 EHV charges'!$A:$O,8,FALSE)=0,"",VLOOKUP($A213,'Annex 2 EHV charges'!$A:$O,8,FALSE)),"")</f>
        <v/>
      </c>
      <c r="F213" s="178" t="str">
        <f>IFERROR(IF(VLOOKUP($A213,'Annex 2 EHV charges'!$A:$O,9,FALSE)=0,"",VLOOKUP($A213,'Annex 2 EHV charges'!$A:$O,9,FALSE)),"")</f>
        <v/>
      </c>
      <c r="G213" s="179" t="str">
        <f>IFERROR(IF(VLOOKUP($A213,'Annex 2 EHV charges'!$A:$O,10,FALSE)=0,"",VLOOKUP($A213,'Annex 2 EHV charges'!$A:$O,10,FALSE)),"")</f>
        <v/>
      </c>
      <c r="H213" s="179" t="str">
        <f>IFERROR(IF(VLOOKUP($A213,'Annex 2 EHV charges'!$A:$O,11,FALSE)=0,"",VLOOKUP($A213,'Annex 2 EHV charges'!$A:$O,11,FALSE)),"")</f>
        <v/>
      </c>
    </row>
    <row r="214" spans="1:8" x14ac:dyDescent="0.2">
      <c r="A214" s="175" t="str">
        <f t="array" ref="A214">IFERROR(INDEX('Annex 2 EHV charges'!$A$11:$A$260, MATCH(0, IF(ISBLANK('Annex 2 EHV charges'!$A$11:$A$260),1, COUNTIF(A$4:$A213, 'Annex 2 EHV charges'!$A$11:$A$260)), 0)),"")</f>
        <v/>
      </c>
      <c r="B214" s="175" t="str">
        <f>IF($A214="","",VLOOKUP($A214,'Annex 2 EHV charges'!$A:$O,2,0))</f>
        <v/>
      </c>
      <c r="C214" s="176" t="str">
        <f>IF($A214="","",VLOOKUP($A214,'Annex 2 EHV charges'!$A:$O,3,0))</f>
        <v/>
      </c>
      <c r="D214" s="175" t="str">
        <f>IF($A214="","",VLOOKUP($A214,'Annex 2 EHV charges'!$A:$O,7,0))</f>
        <v/>
      </c>
      <c r="E214" s="177" t="str">
        <f>IFERROR(IF(VLOOKUP($A214,'Annex 2 EHV charges'!$A:$O,8,FALSE)=0,"",VLOOKUP($A214,'Annex 2 EHV charges'!$A:$O,8,FALSE)),"")</f>
        <v/>
      </c>
      <c r="F214" s="178" t="str">
        <f>IFERROR(IF(VLOOKUP($A214,'Annex 2 EHV charges'!$A:$O,9,FALSE)=0,"",VLOOKUP($A214,'Annex 2 EHV charges'!$A:$O,9,FALSE)),"")</f>
        <v/>
      </c>
      <c r="G214" s="179" t="str">
        <f>IFERROR(IF(VLOOKUP($A214,'Annex 2 EHV charges'!$A:$O,10,FALSE)=0,"",VLOOKUP($A214,'Annex 2 EHV charges'!$A:$O,10,FALSE)),"")</f>
        <v/>
      </c>
      <c r="H214" s="179" t="str">
        <f>IFERROR(IF(VLOOKUP($A214,'Annex 2 EHV charges'!$A:$O,11,FALSE)=0,"",VLOOKUP($A214,'Annex 2 EHV charges'!$A:$O,11,FALSE)),"")</f>
        <v/>
      </c>
    </row>
    <row r="215" spans="1:8" x14ac:dyDescent="0.2">
      <c r="A215" s="175" t="str">
        <f t="array" ref="A215">IFERROR(INDEX('Annex 2 EHV charges'!$A$11:$A$260, MATCH(0, IF(ISBLANK('Annex 2 EHV charges'!$A$11:$A$260),1, COUNTIF(A$4:$A214, 'Annex 2 EHV charges'!$A$11:$A$260)), 0)),"")</f>
        <v/>
      </c>
      <c r="B215" s="175" t="str">
        <f>IF($A215="","",VLOOKUP($A215,'Annex 2 EHV charges'!$A:$O,2,0))</f>
        <v/>
      </c>
      <c r="C215" s="176" t="str">
        <f>IF($A215="","",VLOOKUP($A215,'Annex 2 EHV charges'!$A:$O,3,0))</f>
        <v/>
      </c>
      <c r="D215" s="175" t="str">
        <f>IF($A215="","",VLOOKUP($A215,'Annex 2 EHV charges'!$A:$O,7,0))</f>
        <v/>
      </c>
      <c r="E215" s="177" t="str">
        <f>IFERROR(IF(VLOOKUP($A215,'Annex 2 EHV charges'!$A:$O,8,FALSE)=0,"",VLOOKUP($A215,'Annex 2 EHV charges'!$A:$O,8,FALSE)),"")</f>
        <v/>
      </c>
      <c r="F215" s="178" t="str">
        <f>IFERROR(IF(VLOOKUP($A215,'Annex 2 EHV charges'!$A:$O,9,FALSE)=0,"",VLOOKUP($A215,'Annex 2 EHV charges'!$A:$O,9,FALSE)),"")</f>
        <v/>
      </c>
      <c r="G215" s="179" t="str">
        <f>IFERROR(IF(VLOOKUP($A215,'Annex 2 EHV charges'!$A:$O,10,FALSE)=0,"",VLOOKUP($A215,'Annex 2 EHV charges'!$A:$O,10,FALSE)),"")</f>
        <v/>
      </c>
      <c r="H215" s="179" t="str">
        <f>IFERROR(IF(VLOOKUP($A215,'Annex 2 EHV charges'!$A:$O,11,FALSE)=0,"",VLOOKUP($A215,'Annex 2 EHV charges'!$A:$O,11,FALSE)),"")</f>
        <v/>
      </c>
    </row>
    <row r="216" spans="1:8" x14ac:dyDescent="0.2">
      <c r="A216" s="175" t="str">
        <f t="array" ref="A216">IFERROR(INDEX('Annex 2 EHV charges'!$A$11:$A$260, MATCH(0, IF(ISBLANK('Annex 2 EHV charges'!$A$11:$A$260),1, COUNTIF(A$4:$A215, 'Annex 2 EHV charges'!$A$11:$A$260)), 0)),"")</f>
        <v/>
      </c>
      <c r="B216" s="175" t="str">
        <f>IF($A216="","",VLOOKUP($A216,'Annex 2 EHV charges'!$A:$O,2,0))</f>
        <v/>
      </c>
      <c r="C216" s="176" t="str">
        <f>IF($A216="","",VLOOKUP($A216,'Annex 2 EHV charges'!$A:$O,3,0))</f>
        <v/>
      </c>
      <c r="D216" s="175" t="str">
        <f>IF($A216="","",VLOOKUP($A216,'Annex 2 EHV charges'!$A:$O,7,0))</f>
        <v/>
      </c>
      <c r="E216" s="177" t="str">
        <f>IFERROR(IF(VLOOKUP($A216,'Annex 2 EHV charges'!$A:$O,8,FALSE)=0,"",VLOOKUP($A216,'Annex 2 EHV charges'!$A:$O,8,FALSE)),"")</f>
        <v/>
      </c>
      <c r="F216" s="178" t="str">
        <f>IFERROR(IF(VLOOKUP($A216,'Annex 2 EHV charges'!$A:$O,9,FALSE)=0,"",VLOOKUP($A216,'Annex 2 EHV charges'!$A:$O,9,FALSE)),"")</f>
        <v/>
      </c>
      <c r="G216" s="179" t="str">
        <f>IFERROR(IF(VLOOKUP($A216,'Annex 2 EHV charges'!$A:$O,10,FALSE)=0,"",VLOOKUP($A216,'Annex 2 EHV charges'!$A:$O,10,FALSE)),"")</f>
        <v/>
      </c>
      <c r="H216" s="179" t="str">
        <f>IFERROR(IF(VLOOKUP($A216,'Annex 2 EHV charges'!$A:$O,11,FALSE)=0,"",VLOOKUP($A216,'Annex 2 EHV charges'!$A:$O,11,FALSE)),"")</f>
        <v/>
      </c>
    </row>
    <row r="217" spans="1:8" x14ac:dyDescent="0.2">
      <c r="A217" s="175" t="str">
        <f t="array" ref="A217">IFERROR(INDEX('Annex 2 EHV charges'!$A$11:$A$260, MATCH(0, IF(ISBLANK('Annex 2 EHV charges'!$A$11:$A$260),1, COUNTIF(A$4:$A216, 'Annex 2 EHV charges'!$A$11:$A$260)), 0)),"")</f>
        <v/>
      </c>
      <c r="B217" s="175" t="str">
        <f>IF($A217="","",VLOOKUP($A217,'Annex 2 EHV charges'!$A:$O,2,0))</f>
        <v/>
      </c>
      <c r="C217" s="176" t="str">
        <f>IF($A217="","",VLOOKUP($A217,'Annex 2 EHV charges'!$A:$O,3,0))</f>
        <v/>
      </c>
      <c r="D217" s="175" t="str">
        <f>IF($A217="","",VLOOKUP($A217,'Annex 2 EHV charges'!$A:$O,7,0))</f>
        <v/>
      </c>
      <c r="E217" s="177" t="str">
        <f>IFERROR(IF(VLOOKUP($A217,'Annex 2 EHV charges'!$A:$O,8,FALSE)=0,"",VLOOKUP($A217,'Annex 2 EHV charges'!$A:$O,8,FALSE)),"")</f>
        <v/>
      </c>
      <c r="F217" s="178" t="str">
        <f>IFERROR(IF(VLOOKUP($A217,'Annex 2 EHV charges'!$A:$O,9,FALSE)=0,"",VLOOKUP($A217,'Annex 2 EHV charges'!$A:$O,9,FALSE)),"")</f>
        <v/>
      </c>
      <c r="G217" s="179" t="str">
        <f>IFERROR(IF(VLOOKUP($A217,'Annex 2 EHV charges'!$A:$O,10,FALSE)=0,"",VLOOKUP($A217,'Annex 2 EHV charges'!$A:$O,10,FALSE)),"")</f>
        <v/>
      </c>
      <c r="H217" s="179" t="str">
        <f>IFERROR(IF(VLOOKUP($A217,'Annex 2 EHV charges'!$A:$O,11,FALSE)=0,"",VLOOKUP($A217,'Annex 2 EHV charges'!$A:$O,11,FALSE)),"")</f>
        <v/>
      </c>
    </row>
    <row r="218" spans="1:8" x14ac:dyDescent="0.2">
      <c r="A218" s="175" t="str">
        <f t="array" ref="A218">IFERROR(INDEX('Annex 2 EHV charges'!$A$11:$A$260, MATCH(0, IF(ISBLANK('Annex 2 EHV charges'!$A$11:$A$260),1, COUNTIF(A$4:$A217, 'Annex 2 EHV charges'!$A$11:$A$260)), 0)),"")</f>
        <v/>
      </c>
      <c r="B218" s="175" t="str">
        <f>IF($A218="","",VLOOKUP($A218,'Annex 2 EHV charges'!$A:$O,2,0))</f>
        <v/>
      </c>
      <c r="C218" s="176" t="str">
        <f>IF($A218="","",VLOOKUP($A218,'Annex 2 EHV charges'!$A:$O,3,0))</f>
        <v/>
      </c>
      <c r="D218" s="175" t="str">
        <f>IF($A218="","",VLOOKUP($A218,'Annex 2 EHV charges'!$A:$O,7,0))</f>
        <v/>
      </c>
      <c r="E218" s="177" t="str">
        <f>IFERROR(IF(VLOOKUP($A218,'Annex 2 EHV charges'!$A:$O,8,FALSE)=0,"",VLOOKUP($A218,'Annex 2 EHV charges'!$A:$O,8,FALSE)),"")</f>
        <v/>
      </c>
      <c r="F218" s="178" t="str">
        <f>IFERROR(IF(VLOOKUP($A218,'Annex 2 EHV charges'!$A:$O,9,FALSE)=0,"",VLOOKUP($A218,'Annex 2 EHV charges'!$A:$O,9,FALSE)),"")</f>
        <v/>
      </c>
      <c r="G218" s="179" t="str">
        <f>IFERROR(IF(VLOOKUP($A218,'Annex 2 EHV charges'!$A:$O,10,FALSE)=0,"",VLOOKUP($A218,'Annex 2 EHV charges'!$A:$O,10,FALSE)),"")</f>
        <v/>
      </c>
      <c r="H218" s="179" t="str">
        <f>IFERROR(IF(VLOOKUP($A218,'Annex 2 EHV charges'!$A:$O,11,FALSE)=0,"",VLOOKUP($A218,'Annex 2 EHV charges'!$A:$O,11,FALSE)),"")</f>
        <v/>
      </c>
    </row>
    <row r="219" spans="1:8" x14ac:dyDescent="0.2">
      <c r="A219" s="175" t="str">
        <f t="array" ref="A219">IFERROR(INDEX('Annex 2 EHV charges'!$A$11:$A$260, MATCH(0, IF(ISBLANK('Annex 2 EHV charges'!$A$11:$A$260),1, COUNTIF(A$4:$A218, 'Annex 2 EHV charges'!$A$11:$A$260)), 0)),"")</f>
        <v/>
      </c>
      <c r="B219" s="175" t="str">
        <f>IF($A219="","",VLOOKUP($A219,'Annex 2 EHV charges'!$A:$O,2,0))</f>
        <v/>
      </c>
      <c r="C219" s="176" t="str">
        <f>IF($A219="","",VLOOKUP($A219,'Annex 2 EHV charges'!$A:$O,3,0))</f>
        <v/>
      </c>
      <c r="D219" s="175" t="str">
        <f>IF($A219="","",VLOOKUP($A219,'Annex 2 EHV charges'!$A:$O,7,0))</f>
        <v/>
      </c>
      <c r="E219" s="177" t="str">
        <f>IFERROR(IF(VLOOKUP($A219,'Annex 2 EHV charges'!$A:$O,8,FALSE)=0,"",VLOOKUP($A219,'Annex 2 EHV charges'!$A:$O,8,FALSE)),"")</f>
        <v/>
      </c>
      <c r="F219" s="178" t="str">
        <f>IFERROR(IF(VLOOKUP($A219,'Annex 2 EHV charges'!$A:$O,9,FALSE)=0,"",VLOOKUP($A219,'Annex 2 EHV charges'!$A:$O,9,FALSE)),"")</f>
        <v/>
      </c>
      <c r="G219" s="179" t="str">
        <f>IFERROR(IF(VLOOKUP($A219,'Annex 2 EHV charges'!$A:$O,10,FALSE)=0,"",VLOOKUP($A219,'Annex 2 EHV charges'!$A:$O,10,FALSE)),"")</f>
        <v/>
      </c>
      <c r="H219" s="179" t="str">
        <f>IFERROR(IF(VLOOKUP($A219,'Annex 2 EHV charges'!$A:$O,11,FALSE)=0,"",VLOOKUP($A219,'Annex 2 EHV charges'!$A:$O,11,FALSE)),"")</f>
        <v/>
      </c>
    </row>
    <row r="220" spans="1:8" x14ac:dyDescent="0.2">
      <c r="A220" s="175" t="str">
        <f t="array" ref="A220">IFERROR(INDEX('Annex 2 EHV charges'!$A$11:$A$260, MATCH(0, IF(ISBLANK('Annex 2 EHV charges'!$A$11:$A$260),1, COUNTIF(A$4:$A219, 'Annex 2 EHV charges'!$A$11:$A$260)), 0)),"")</f>
        <v/>
      </c>
      <c r="B220" s="175" t="str">
        <f>IF($A220="","",VLOOKUP($A220,'Annex 2 EHV charges'!$A:$O,2,0))</f>
        <v/>
      </c>
      <c r="C220" s="176" t="str">
        <f>IF($A220="","",VLOOKUP($A220,'Annex 2 EHV charges'!$A:$O,3,0))</f>
        <v/>
      </c>
      <c r="D220" s="175" t="str">
        <f>IF($A220="","",VLOOKUP($A220,'Annex 2 EHV charges'!$A:$O,7,0))</f>
        <v/>
      </c>
      <c r="E220" s="177" t="str">
        <f>IFERROR(IF(VLOOKUP($A220,'Annex 2 EHV charges'!$A:$O,8,FALSE)=0,"",VLOOKUP($A220,'Annex 2 EHV charges'!$A:$O,8,FALSE)),"")</f>
        <v/>
      </c>
      <c r="F220" s="178" t="str">
        <f>IFERROR(IF(VLOOKUP($A220,'Annex 2 EHV charges'!$A:$O,9,FALSE)=0,"",VLOOKUP($A220,'Annex 2 EHV charges'!$A:$O,9,FALSE)),"")</f>
        <v/>
      </c>
      <c r="G220" s="179" t="str">
        <f>IFERROR(IF(VLOOKUP($A220,'Annex 2 EHV charges'!$A:$O,10,FALSE)=0,"",VLOOKUP($A220,'Annex 2 EHV charges'!$A:$O,10,FALSE)),"")</f>
        <v/>
      </c>
      <c r="H220" s="179" t="str">
        <f>IFERROR(IF(VLOOKUP($A220,'Annex 2 EHV charges'!$A:$O,11,FALSE)=0,"",VLOOKUP($A220,'Annex 2 EHV charges'!$A:$O,11,FALSE)),"")</f>
        <v/>
      </c>
    </row>
    <row r="221" spans="1:8" x14ac:dyDescent="0.2">
      <c r="A221" s="175" t="str">
        <f t="array" ref="A221">IFERROR(INDEX('Annex 2 EHV charges'!$A$11:$A$260, MATCH(0, IF(ISBLANK('Annex 2 EHV charges'!$A$11:$A$260),1, COUNTIF(A$4:$A220, 'Annex 2 EHV charges'!$A$11:$A$260)), 0)),"")</f>
        <v/>
      </c>
      <c r="B221" s="175" t="str">
        <f>IF($A221="","",VLOOKUP($A221,'Annex 2 EHV charges'!$A:$O,2,0))</f>
        <v/>
      </c>
      <c r="C221" s="176" t="str">
        <f>IF($A221="","",VLOOKUP($A221,'Annex 2 EHV charges'!$A:$O,3,0))</f>
        <v/>
      </c>
      <c r="D221" s="175" t="str">
        <f>IF($A221="","",VLOOKUP($A221,'Annex 2 EHV charges'!$A:$O,7,0))</f>
        <v/>
      </c>
      <c r="E221" s="177" t="str">
        <f>IFERROR(IF(VLOOKUP($A221,'Annex 2 EHV charges'!$A:$O,8,FALSE)=0,"",VLOOKUP($A221,'Annex 2 EHV charges'!$A:$O,8,FALSE)),"")</f>
        <v/>
      </c>
      <c r="F221" s="178" t="str">
        <f>IFERROR(IF(VLOOKUP($A221,'Annex 2 EHV charges'!$A:$O,9,FALSE)=0,"",VLOOKUP($A221,'Annex 2 EHV charges'!$A:$O,9,FALSE)),"")</f>
        <v/>
      </c>
      <c r="G221" s="179" t="str">
        <f>IFERROR(IF(VLOOKUP($A221,'Annex 2 EHV charges'!$A:$O,10,FALSE)=0,"",VLOOKUP($A221,'Annex 2 EHV charges'!$A:$O,10,FALSE)),"")</f>
        <v/>
      </c>
      <c r="H221" s="179" t="str">
        <f>IFERROR(IF(VLOOKUP($A221,'Annex 2 EHV charges'!$A:$O,11,FALSE)=0,"",VLOOKUP($A221,'Annex 2 EHV charges'!$A:$O,11,FALSE)),"")</f>
        <v/>
      </c>
    </row>
    <row r="222" spans="1:8" x14ac:dyDescent="0.2">
      <c r="A222" s="175" t="str">
        <f t="array" ref="A222">IFERROR(INDEX('Annex 2 EHV charges'!$A$11:$A$260, MATCH(0, IF(ISBLANK('Annex 2 EHV charges'!$A$11:$A$260),1, COUNTIF(A$4:$A221, 'Annex 2 EHV charges'!$A$11:$A$260)), 0)),"")</f>
        <v/>
      </c>
      <c r="B222" s="175" t="str">
        <f>IF($A222="","",VLOOKUP($A222,'Annex 2 EHV charges'!$A:$O,2,0))</f>
        <v/>
      </c>
      <c r="C222" s="176" t="str">
        <f>IF($A222="","",VLOOKUP($A222,'Annex 2 EHV charges'!$A:$O,3,0))</f>
        <v/>
      </c>
      <c r="D222" s="175" t="str">
        <f>IF($A222="","",VLOOKUP($A222,'Annex 2 EHV charges'!$A:$O,7,0))</f>
        <v/>
      </c>
      <c r="E222" s="177" t="str">
        <f>IFERROR(IF(VLOOKUP($A222,'Annex 2 EHV charges'!$A:$O,8,FALSE)=0,"",VLOOKUP($A222,'Annex 2 EHV charges'!$A:$O,8,FALSE)),"")</f>
        <v/>
      </c>
      <c r="F222" s="178" t="str">
        <f>IFERROR(IF(VLOOKUP($A222,'Annex 2 EHV charges'!$A:$O,9,FALSE)=0,"",VLOOKUP($A222,'Annex 2 EHV charges'!$A:$O,9,FALSE)),"")</f>
        <v/>
      </c>
      <c r="G222" s="179" t="str">
        <f>IFERROR(IF(VLOOKUP($A222,'Annex 2 EHV charges'!$A:$O,10,FALSE)=0,"",VLOOKUP($A222,'Annex 2 EHV charges'!$A:$O,10,FALSE)),"")</f>
        <v/>
      </c>
      <c r="H222" s="179" t="str">
        <f>IFERROR(IF(VLOOKUP($A222,'Annex 2 EHV charges'!$A:$O,11,FALSE)=0,"",VLOOKUP($A222,'Annex 2 EHV charges'!$A:$O,11,FALSE)),"")</f>
        <v/>
      </c>
    </row>
    <row r="223" spans="1:8" x14ac:dyDescent="0.2">
      <c r="A223" s="175" t="str">
        <f t="array" ref="A223">IFERROR(INDEX('Annex 2 EHV charges'!$A$11:$A$260, MATCH(0, IF(ISBLANK('Annex 2 EHV charges'!$A$11:$A$260),1, COUNTIF(A$4:$A222, 'Annex 2 EHV charges'!$A$11:$A$260)), 0)),"")</f>
        <v/>
      </c>
      <c r="B223" s="175" t="str">
        <f>IF($A223="","",VLOOKUP($A223,'Annex 2 EHV charges'!$A:$O,2,0))</f>
        <v/>
      </c>
      <c r="C223" s="176" t="str">
        <f>IF($A223="","",VLOOKUP($A223,'Annex 2 EHV charges'!$A:$O,3,0))</f>
        <v/>
      </c>
      <c r="D223" s="175" t="str">
        <f>IF($A223="","",VLOOKUP($A223,'Annex 2 EHV charges'!$A:$O,7,0))</f>
        <v/>
      </c>
      <c r="E223" s="177" t="str">
        <f>IFERROR(IF(VLOOKUP($A223,'Annex 2 EHV charges'!$A:$O,8,FALSE)=0,"",VLOOKUP($A223,'Annex 2 EHV charges'!$A:$O,8,FALSE)),"")</f>
        <v/>
      </c>
      <c r="F223" s="178" t="str">
        <f>IFERROR(IF(VLOOKUP($A223,'Annex 2 EHV charges'!$A:$O,9,FALSE)=0,"",VLOOKUP($A223,'Annex 2 EHV charges'!$A:$O,9,FALSE)),"")</f>
        <v/>
      </c>
      <c r="G223" s="179" t="str">
        <f>IFERROR(IF(VLOOKUP($A223,'Annex 2 EHV charges'!$A:$O,10,FALSE)=0,"",VLOOKUP($A223,'Annex 2 EHV charges'!$A:$O,10,FALSE)),"")</f>
        <v/>
      </c>
      <c r="H223" s="179" t="str">
        <f>IFERROR(IF(VLOOKUP($A223,'Annex 2 EHV charges'!$A:$O,11,FALSE)=0,"",VLOOKUP($A223,'Annex 2 EHV charges'!$A:$O,11,FALSE)),"")</f>
        <v/>
      </c>
    </row>
    <row r="224" spans="1:8" x14ac:dyDescent="0.2">
      <c r="A224" s="175" t="str">
        <f t="array" ref="A224">IFERROR(INDEX('Annex 2 EHV charges'!$A$11:$A$260, MATCH(0, IF(ISBLANK('Annex 2 EHV charges'!$A$11:$A$260),1, COUNTIF(A$4:$A223, 'Annex 2 EHV charges'!$A$11:$A$260)), 0)),"")</f>
        <v/>
      </c>
      <c r="B224" s="175" t="str">
        <f>IF($A224="","",VLOOKUP($A224,'Annex 2 EHV charges'!$A:$O,2,0))</f>
        <v/>
      </c>
      <c r="C224" s="176" t="str">
        <f>IF($A224="","",VLOOKUP($A224,'Annex 2 EHV charges'!$A:$O,3,0))</f>
        <v/>
      </c>
      <c r="D224" s="175" t="str">
        <f>IF($A224="","",VLOOKUP($A224,'Annex 2 EHV charges'!$A:$O,7,0))</f>
        <v/>
      </c>
      <c r="E224" s="177" t="str">
        <f>IFERROR(IF(VLOOKUP($A224,'Annex 2 EHV charges'!$A:$O,8,FALSE)=0,"",VLOOKUP($A224,'Annex 2 EHV charges'!$A:$O,8,FALSE)),"")</f>
        <v/>
      </c>
      <c r="F224" s="178" t="str">
        <f>IFERROR(IF(VLOOKUP($A224,'Annex 2 EHV charges'!$A:$O,9,FALSE)=0,"",VLOOKUP($A224,'Annex 2 EHV charges'!$A:$O,9,FALSE)),"")</f>
        <v/>
      </c>
      <c r="G224" s="179" t="str">
        <f>IFERROR(IF(VLOOKUP($A224,'Annex 2 EHV charges'!$A:$O,10,FALSE)=0,"",VLOOKUP($A224,'Annex 2 EHV charges'!$A:$O,10,FALSE)),"")</f>
        <v/>
      </c>
      <c r="H224" s="179" t="str">
        <f>IFERROR(IF(VLOOKUP($A224,'Annex 2 EHV charges'!$A:$O,11,FALSE)=0,"",VLOOKUP($A224,'Annex 2 EHV charges'!$A:$O,11,FALSE)),"")</f>
        <v/>
      </c>
    </row>
    <row r="225" spans="1:8" x14ac:dyDescent="0.2">
      <c r="A225" s="175" t="str">
        <f t="array" ref="A225">IFERROR(INDEX('Annex 2 EHV charges'!$A$11:$A$260, MATCH(0, IF(ISBLANK('Annex 2 EHV charges'!$A$11:$A$260),1, COUNTIF(A$4:$A224, 'Annex 2 EHV charges'!$A$11:$A$260)), 0)),"")</f>
        <v/>
      </c>
      <c r="B225" s="175" t="str">
        <f>IF($A225="","",VLOOKUP($A225,'Annex 2 EHV charges'!$A:$O,2,0))</f>
        <v/>
      </c>
      <c r="C225" s="176" t="str">
        <f>IF($A225="","",VLOOKUP($A225,'Annex 2 EHV charges'!$A:$O,3,0))</f>
        <v/>
      </c>
      <c r="D225" s="175" t="str">
        <f>IF($A225="","",VLOOKUP($A225,'Annex 2 EHV charges'!$A:$O,7,0))</f>
        <v/>
      </c>
      <c r="E225" s="177" t="str">
        <f>IFERROR(IF(VLOOKUP($A225,'Annex 2 EHV charges'!$A:$O,8,FALSE)=0,"",VLOOKUP($A225,'Annex 2 EHV charges'!$A:$O,8,FALSE)),"")</f>
        <v/>
      </c>
      <c r="F225" s="178" t="str">
        <f>IFERROR(IF(VLOOKUP($A225,'Annex 2 EHV charges'!$A:$O,9,FALSE)=0,"",VLOOKUP($A225,'Annex 2 EHV charges'!$A:$O,9,FALSE)),"")</f>
        <v/>
      </c>
      <c r="G225" s="179" t="str">
        <f>IFERROR(IF(VLOOKUP($A225,'Annex 2 EHV charges'!$A:$O,10,FALSE)=0,"",VLOOKUP($A225,'Annex 2 EHV charges'!$A:$O,10,FALSE)),"")</f>
        <v/>
      </c>
      <c r="H225" s="179" t="str">
        <f>IFERROR(IF(VLOOKUP($A225,'Annex 2 EHV charges'!$A:$O,11,FALSE)=0,"",VLOOKUP($A225,'Annex 2 EHV charges'!$A:$O,11,FALSE)),"")</f>
        <v/>
      </c>
    </row>
    <row r="226" spans="1:8" x14ac:dyDescent="0.2">
      <c r="A226" s="175" t="str">
        <f t="array" ref="A226">IFERROR(INDEX('Annex 2 EHV charges'!$A$11:$A$260, MATCH(0, IF(ISBLANK('Annex 2 EHV charges'!$A$11:$A$260),1, COUNTIF(A$4:$A225, 'Annex 2 EHV charges'!$A$11:$A$260)), 0)),"")</f>
        <v/>
      </c>
      <c r="B226" s="175" t="str">
        <f>IF($A226="","",VLOOKUP($A226,'Annex 2 EHV charges'!$A:$O,2,0))</f>
        <v/>
      </c>
      <c r="C226" s="176" t="str">
        <f>IF($A226="","",VLOOKUP($A226,'Annex 2 EHV charges'!$A:$O,3,0))</f>
        <v/>
      </c>
      <c r="D226" s="175" t="str">
        <f>IF($A226="","",VLOOKUP($A226,'Annex 2 EHV charges'!$A:$O,7,0))</f>
        <v/>
      </c>
      <c r="E226" s="177" t="str">
        <f>IFERROR(IF(VLOOKUP($A226,'Annex 2 EHV charges'!$A:$O,8,FALSE)=0,"",VLOOKUP($A226,'Annex 2 EHV charges'!$A:$O,8,FALSE)),"")</f>
        <v/>
      </c>
      <c r="F226" s="178" t="str">
        <f>IFERROR(IF(VLOOKUP($A226,'Annex 2 EHV charges'!$A:$O,9,FALSE)=0,"",VLOOKUP($A226,'Annex 2 EHV charges'!$A:$O,9,FALSE)),"")</f>
        <v/>
      </c>
      <c r="G226" s="179" t="str">
        <f>IFERROR(IF(VLOOKUP($A226,'Annex 2 EHV charges'!$A:$O,10,FALSE)=0,"",VLOOKUP($A226,'Annex 2 EHV charges'!$A:$O,10,FALSE)),"")</f>
        <v/>
      </c>
      <c r="H226" s="179" t="str">
        <f>IFERROR(IF(VLOOKUP($A226,'Annex 2 EHV charges'!$A:$O,11,FALSE)=0,"",VLOOKUP($A226,'Annex 2 EHV charges'!$A:$O,11,FALSE)),"")</f>
        <v/>
      </c>
    </row>
    <row r="227" spans="1:8" x14ac:dyDescent="0.2">
      <c r="A227" s="175" t="str">
        <f t="array" ref="A227">IFERROR(INDEX('Annex 2 EHV charges'!$A$11:$A$260, MATCH(0, IF(ISBLANK('Annex 2 EHV charges'!$A$11:$A$260),1, COUNTIF(A$4:$A226, 'Annex 2 EHV charges'!$A$11:$A$260)), 0)),"")</f>
        <v/>
      </c>
      <c r="B227" s="175" t="str">
        <f>IF($A227="","",VLOOKUP($A227,'Annex 2 EHV charges'!$A:$O,2,0))</f>
        <v/>
      </c>
      <c r="C227" s="176" t="str">
        <f>IF($A227="","",VLOOKUP($A227,'Annex 2 EHV charges'!$A:$O,3,0))</f>
        <v/>
      </c>
      <c r="D227" s="175" t="str">
        <f>IF($A227="","",VLOOKUP($A227,'Annex 2 EHV charges'!$A:$O,7,0))</f>
        <v/>
      </c>
      <c r="E227" s="177" t="str">
        <f>IFERROR(IF(VLOOKUP($A227,'Annex 2 EHV charges'!$A:$O,8,FALSE)=0,"",VLOOKUP($A227,'Annex 2 EHV charges'!$A:$O,8,FALSE)),"")</f>
        <v/>
      </c>
      <c r="F227" s="178" t="str">
        <f>IFERROR(IF(VLOOKUP($A227,'Annex 2 EHV charges'!$A:$O,9,FALSE)=0,"",VLOOKUP($A227,'Annex 2 EHV charges'!$A:$O,9,FALSE)),"")</f>
        <v/>
      </c>
      <c r="G227" s="179" t="str">
        <f>IFERROR(IF(VLOOKUP($A227,'Annex 2 EHV charges'!$A:$O,10,FALSE)=0,"",VLOOKUP($A227,'Annex 2 EHV charges'!$A:$O,10,FALSE)),"")</f>
        <v/>
      </c>
      <c r="H227" s="179" t="str">
        <f>IFERROR(IF(VLOOKUP($A227,'Annex 2 EHV charges'!$A:$O,11,FALSE)=0,"",VLOOKUP($A227,'Annex 2 EHV charges'!$A:$O,11,FALSE)),"")</f>
        <v/>
      </c>
    </row>
    <row r="228" spans="1:8" x14ac:dyDescent="0.2">
      <c r="A228" s="175" t="str">
        <f t="array" ref="A228">IFERROR(INDEX('Annex 2 EHV charges'!$A$11:$A$260, MATCH(0, IF(ISBLANK('Annex 2 EHV charges'!$A$11:$A$260),1, COUNTIF(A$4:$A227, 'Annex 2 EHV charges'!$A$11:$A$260)), 0)),"")</f>
        <v/>
      </c>
      <c r="B228" s="175" t="str">
        <f>IF($A228="","",VLOOKUP($A228,'Annex 2 EHV charges'!$A:$O,2,0))</f>
        <v/>
      </c>
      <c r="C228" s="176" t="str">
        <f>IF($A228="","",VLOOKUP($A228,'Annex 2 EHV charges'!$A:$O,3,0))</f>
        <v/>
      </c>
      <c r="D228" s="175" t="str">
        <f>IF($A228="","",VLOOKUP($A228,'Annex 2 EHV charges'!$A:$O,7,0))</f>
        <v/>
      </c>
      <c r="E228" s="177" t="str">
        <f>IFERROR(IF(VLOOKUP($A228,'Annex 2 EHV charges'!$A:$O,8,FALSE)=0,"",VLOOKUP($A228,'Annex 2 EHV charges'!$A:$O,8,FALSE)),"")</f>
        <v/>
      </c>
      <c r="F228" s="178" t="str">
        <f>IFERROR(IF(VLOOKUP($A228,'Annex 2 EHV charges'!$A:$O,9,FALSE)=0,"",VLOOKUP($A228,'Annex 2 EHV charges'!$A:$O,9,FALSE)),"")</f>
        <v/>
      </c>
      <c r="G228" s="179" t="str">
        <f>IFERROR(IF(VLOOKUP($A228,'Annex 2 EHV charges'!$A:$O,10,FALSE)=0,"",VLOOKUP($A228,'Annex 2 EHV charges'!$A:$O,10,FALSE)),"")</f>
        <v/>
      </c>
      <c r="H228" s="179" t="str">
        <f>IFERROR(IF(VLOOKUP($A228,'Annex 2 EHV charges'!$A:$O,11,FALSE)=0,"",VLOOKUP($A228,'Annex 2 EHV charges'!$A:$O,11,FALSE)),"")</f>
        <v/>
      </c>
    </row>
    <row r="229" spans="1:8" x14ac:dyDescent="0.2">
      <c r="A229" s="175" t="str">
        <f t="array" ref="A229">IFERROR(INDEX('Annex 2 EHV charges'!$A$11:$A$260, MATCH(0, IF(ISBLANK('Annex 2 EHV charges'!$A$11:$A$260),1, COUNTIF(A$4:$A228, 'Annex 2 EHV charges'!$A$11:$A$260)), 0)),"")</f>
        <v/>
      </c>
      <c r="B229" s="175" t="str">
        <f>IF($A229="","",VLOOKUP($A229,'Annex 2 EHV charges'!$A:$O,2,0))</f>
        <v/>
      </c>
      <c r="C229" s="176" t="str">
        <f>IF($A229="","",VLOOKUP($A229,'Annex 2 EHV charges'!$A:$O,3,0))</f>
        <v/>
      </c>
      <c r="D229" s="175" t="str">
        <f>IF($A229="","",VLOOKUP($A229,'Annex 2 EHV charges'!$A:$O,7,0))</f>
        <v/>
      </c>
      <c r="E229" s="177" t="str">
        <f>IFERROR(IF(VLOOKUP($A229,'Annex 2 EHV charges'!$A:$O,8,FALSE)=0,"",VLOOKUP($A229,'Annex 2 EHV charges'!$A:$O,8,FALSE)),"")</f>
        <v/>
      </c>
      <c r="F229" s="178" t="str">
        <f>IFERROR(IF(VLOOKUP($A229,'Annex 2 EHV charges'!$A:$O,9,FALSE)=0,"",VLOOKUP($A229,'Annex 2 EHV charges'!$A:$O,9,FALSE)),"")</f>
        <v/>
      </c>
      <c r="G229" s="179" t="str">
        <f>IFERROR(IF(VLOOKUP($A229,'Annex 2 EHV charges'!$A:$O,10,FALSE)=0,"",VLOOKUP($A229,'Annex 2 EHV charges'!$A:$O,10,FALSE)),"")</f>
        <v/>
      </c>
      <c r="H229" s="179" t="str">
        <f>IFERROR(IF(VLOOKUP($A229,'Annex 2 EHV charges'!$A:$O,11,FALSE)=0,"",VLOOKUP($A229,'Annex 2 EHV charges'!$A:$O,11,FALSE)),"")</f>
        <v/>
      </c>
    </row>
    <row r="230" spans="1:8" x14ac:dyDescent="0.2">
      <c r="A230" s="175" t="str">
        <f t="array" ref="A230">IFERROR(INDEX('Annex 2 EHV charges'!$A$11:$A$260, MATCH(0, IF(ISBLANK('Annex 2 EHV charges'!$A$11:$A$260),1, COUNTIF(A$4:$A229, 'Annex 2 EHV charges'!$A$11:$A$260)), 0)),"")</f>
        <v/>
      </c>
      <c r="B230" s="175" t="str">
        <f>IF($A230="","",VLOOKUP($A230,'Annex 2 EHV charges'!$A:$O,2,0))</f>
        <v/>
      </c>
      <c r="C230" s="176" t="str">
        <f>IF($A230="","",VLOOKUP($A230,'Annex 2 EHV charges'!$A:$O,3,0))</f>
        <v/>
      </c>
      <c r="D230" s="175" t="str">
        <f>IF($A230="","",VLOOKUP($A230,'Annex 2 EHV charges'!$A:$O,7,0))</f>
        <v/>
      </c>
      <c r="E230" s="177" t="str">
        <f>IFERROR(IF(VLOOKUP($A230,'Annex 2 EHV charges'!$A:$O,8,FALSE)=0,"",VLOOKUP($A230,'Annex 2 EHV charges'!$A:$O,8,FALSE)),"")</f>
        <v/>
      </c>
      <c r="F230" s="178" t="str">
        <f>IFERROR(IF(VLOOKUP($A230,'Annex 2 EHV charges'!$A:$O,9,FALSE)=0,"",VLOOKUP($A230,'Annex 2 EHV charges'!$A:$O,9,FALSE)),"")</f>
        <v/>
      </c>
      <c r="G230" s="179" t="str">
        <f>IFERROR(IF(VLOOKUP($A230,'Annex 2 EHV charges'!$A:$O,10,FALSE)=0,"",VLOOKUP($A230,'Annex 2 EHV charges'!$A:$O,10,FALSE)),"")</f>
        <v/>
      </c>
      <c r="H230" s="179" t="str">
        <f>IFERROR(IF(VLOOKUP($A230,'Annex 2 EHV charges'!$A:$O,11,FALSE)=0,"",VLOOKUP($A230,'Annex 2 EHV charges'!$A:$O,11,FALSE)),"")</f>
        <v/>
      </c>
    </row>
    <row r="231" spans="1:8" x14ac:dyDescent="0.2">
      <c r="A231" s="175" t="str">
        <f t="array" ref="A231">IFERROR(INDEX('Annex 2 EHV charges'!$A$11:$A$260, MATCH(0, IF(ISBLANK('Annex 2 EHV charges'!$A$11:$A$260),1, COUNTIF(A$4:$A230, 'Annex 2 EHV charges'!$A$11:$A$260)), 0)),"")</f>
        <v/>
      </c>
      <c r="B231" s="175" t="str">
        <f>IF($A231="","",VLOOKUP($A231,'Annex 2 EHV charges'!$A:$O,2,0))</f>
        <v/>
      </c>
      <c r="C231" s="176" t="str">
        <f>IF($A231="","",VLOOKUP($A231,'Annex 2 EHV charges'!$A:$O,3,0))</f>
        <v/>
      </c>
      <c r="D231" s="175" t="str">
        <f>IF($A231="","",VLOOKUP($A231,'Annex 2 EHV charges'!$A:$O,7,0))</f>
        <v/>
      </c>
      <c r="E231" s="177" t="str">
        <f>IFERROR(IF(VLOOKUP($A231,'Annex 2 EHV charges'!$A:$O,8,FALSE)=0,"",VLOOKUP($A231,'Annex 2 EHV charges'!$A:$O,8,FALSE)),"")</f>
        <v/>
      </c>
      <c r="F231" s="178" t="str">
        <f>IFERROR(IF(VLOOKUP($A231,'Annex 2 EHV charges'!$A:$O,9,FALSE)=0,"",VLOOKUP($A231,'Annex 2 EHV charges'!$A:$O,9,FALSE)),"")</f>
        <v/>
      </c>
      <c r="G231" s="179" t="str">
        <f>IFERROR(IF(VLOOKUP($A231,'Annex 2 EHV charges'!$A:$O,10,FALSE)=0,"",VLOOKUP($A231,'Annex 2 EHV charges'!$A:$O,10,FALSE)),"")</f>
        <v/>
      </c>
      <c r="H231" s="179" t="str">
        <f>IFERROR(IF(VLOOKUP($A231,'Annex 2 EHV charges'!$A:$O,11,FALSE)=0,"",VLOOKUP($A231,'Annex 2 EHV charges'!$A:$O,11,FALSE)),"")</f>
        <v/>
      </c>
    </row>
    <row r="232" spans="1:8" x14ac:dyDescent="0.2">
      <c r="A232" s="175" t="str">
        <f t="array" ref="A232">IFERROR(INDEX('Annex 2 EHV charges'!$A$11:$A$260, MATCH(0, IF(ISBLANK('Annex 2 EHV charges'!$A$11:$A$260),1, COUNTIF(A$4:$A231, 'Annex 2 EHV charges'!$A$11:$A$260)), 0)),"")</f>
        <v/>
      </c>
      <c r="B232" s="175" t="str">
        <f>IF($A232="","",VLOOKUP($A232,'Annex 2 EHV charges'!$A:$O,2,0))</f>
        <v/>
      </c>
      <c r="C232" s="176" t="str">
        <f>IF($A232="","",VLOOKUP($A232,'Annex 2 EHV charges'!$A:$O,3,0))</f>
        <v/>
      </c>
      <c r="D232" s="175" t="str">
        <f>IF($A232="","",VLOOKUP($A232,'Annex 2 EHV charges'!$A:$O,7,0))</f>
        <v/>
      </c>
      <c r="E232" s="177" t="str">
        <f>IFERROR(IF(VLOOKUP($A232,'Annex 2 EHV charges'!$A:$O,8,FALSE)=0,"",VLOOKUP($A232,'Annex 2 EHV charges'!$A:$O,8,FALSE)),"")</f>
        <v/>
      </c>
      <c r="F232" s="178" t="str">
        <f>IFERROR(IF(VLOOKUP($A232,'Annex 2 EHV charges'!$A:$O,9,FALSE)=0,"",VLOOKUP($A232,'Annex 2 EHV charges'!$A:$O,9,FALSE)),"")</f>
        <v/>
      </c>
      <c r="G232" s="179" t="str">
        <f>IFERROR(IF(VLOOKUP($A232,'Annex 2 EHV charges'!$A:$O,10,FALSE)=0,"",VLOOKUP($A232,'Annex 2 EHV charges'!$A:$O,10,FALSE)),"")</f>
        <v/>
      </c>
      <c r="H232" s="179" t="str">
        <f>IFERROR(IF(VLOOKUP($A232,'Annex 2 EHV charges'!$A:$O,11,FALSE)=0,"",VLOOKUP($A232,'Annex 2 EHV charges'!$A:$O,11,FALSE)),"")</f>
        <v/>
      </c>
    </row>
    <row r="233" spans="1:8" x14ac:dyDescent="0.2">
      <c r="A233" s="175" t="str">
        <f t="array" ref="A233">IFERROR(INDEX('Annex 2 EHV charges'!$A$11:$A$260, MATCH(0, IF(ISBLANK('Annex 2 EHV charges'!$A$11:$A$260),1, COUNTIF(A$4:$A232, 'Annex 2 EHV charges'!$A$11:$A$260)), 0)),"")</f>
        <v/>
      </c>
      <c r="B233" s="175" t="str">
        <f>IF($A233="","",VLOOKUP($A233,'Annex 2 EHV charges'!$A:$O,2,0))</f>
        <v/>
      </c>
      <c r="C233" s="176" t="str">
        <f>IF($A233="","",VLOOKUP($A233,'Annex 2 EHV charges'!$A:$O,3,0))</f>
        <v/>
      </c>
      <c r="D233" s="175" t="str">
        <f>IF($A233="","",VLOOKUP($A233,'Annex 2 EHV charges'!$A:$O,7,0))</f>
        <v/>
      </c>
      <c r="E233" s="177" t="str">
        <f>IFERROR(IF(VLOOKUP($A233,'Annex 2 EHV charges'!$A:$O,8,FALSE)=0,"",VLOOKUP($A233,'Annex 2 EHV charges'!$A:$O,8,FALSE)),"")</f>
        <v/>
      </c>
      <c r="F233" s="178" t="str">
        <f>IFERROR(IF(VLOOKUP($A233,'Annex 2 EHV charges'!$A:$O,9,FALSE)=0,"",VLOOKUP($A233,'Annex 2 EHV charges'!$A:$O,9,FALSE)),"")</f>
        <v/>
      </c>
      <c r="G233" s="179" t="str">
        <f>IFERROR(IF(VLOOKUP($A233,'Annex 2 EHV charges'!$A:$O,10,FALSE)=0,"",VLOOKUP($A233,'Annex 2 EHV charges'!$A:$O,10,FALSE)),"")</f>
        <v/>
      </c>
      <c r="H233" s="179" t="str">
        <f>IFERROR(IF(VLOOKUP($A233,'Annex 2 EHV charges'!$A:$O,11,FALSE)=0,"",VLOOKUP($A233,'Annex 2 EHV charges'!$A:$O,11,FALSE)),"")</f>
        <v/>
      </c>
    </row>
    <row r="234" spans="1:8" x14ac:dyDescent="0.2">
      <c r="A234" s="175" t="str">
        <f t="array" ref="A234">IFERROR(INDEX('Annex 2 EHV charges'!$A$11:$A$260, MATCH(0, IF(ISBLANK('Annex 2 EHV charges'!$A$11:$A$260),1, COUNTIF(A$4:$A233, 'Annex 2 EHV charges'!$A$11:$A$260)), 0)),"")</f>
        <v/>
      </c>
      <c r="B234" s="175" t="str">
        <f>IF($A234="","",VLOOKUP($A234,'Annex 2 EHV charges'!$A:$O,2,0))</f>
        <v/>
      </c>
      <c r="C234" s="176" t="str">
        <f>IF($A234="","",VLOOKUP($A234,'Annex 2 EHV charges'!$A:$O,3,0))</f>
        <v/>
      </c>
      <c r="D234" s="175" t="str">
        <f>IF($A234="","",VLOOKUP($A234,'Annex 2 EHV charges'!$A:$O,7,0))</f>
        <v/>
      </c>
      <c r="E234" s="177" t="str">
        <f>IFERROR(IF(VLOOKUP($A234,'Annex 2 EHV charges'!$A:$O,8,FALSE)=0,"",VLOOKUP($A234,'Annex 2 EHV charges'!$A:$O,8,FALSE)),"")</f>
        <v/>
      </c>
      <c r="F234" s="178" t="str">
        <f>IFERROR(IF(VLOOKUP($A234,'Annex 2 EHV charges'!$A:$O,9,FALSE)=0,"",VLOOKUP($A234,'Annex 2 EHV charges'!$A:$O,9,FALSE)),"")</f>
        <v/>
      </c>
      <c r="G234" s="179" t="str">
        <f>IFERROR(IF(VLOOKUP($A234,'Annex 2 EHV charges'!$A:$O,10,FALSE)=0,"",VLOOKUP($A234,'Annex 2 EHV charges'!$A:$O,10,FALSE)),"")</f>
        <v/>
      </c>
      <c r="H234" s="179" t="str">
        <f>IFERROR(IF(VLOOKUP($A234,'Annex 2 EHV charges'!$A:$O,11,FALSE)=0,"",VLOOKUP($A234,'Annex 2 EHV charges'!$A:$O,11,FALSE)),"")</f>
        <v/>
      </c>
    </row>
    <row r="235" spans="1:8" x14ac:dyDescent="0.2">
      <c r="A235" s="175" t="str">
        <f t="array" ref="A235">IFERROR(INDEX('Annex 2 EHV charges'!$A$11:$A$260, MATCH(0, IF(ISBLANK('Annex 2 EHV charges'!$A$11:$A$260),1, COUNTIF(A$4:$A234, 'Annex 2 EHV charges'!$A$11:$A$260)), 0)),"")</f>
        <v/>
      </c>
      <c r="B235" s="175" t="str">
        <f>IF($A235="","",VLOOKUP($A235,'Annex 2 EHV charges'!$A:$O,2,0))</f>
        <v/>
      </c>
      <c r="C235" s="176" t="str">
        <f>IF($A235="","",VLOOKUP($A235,'Annex 2 EHV charges'!$A:$O,3,0))</f>
        <v/>
      </c>
      <c r="D235" s="175" t="str">
        <f>IF($A235="","",VLOOKUP($A235,'Annex 2 EHV charges'!$A:$O,7,0))</f>
        <v/>
      </c>
      <c r="E235" s="177" t="str">
        <f>IFERROR(IF(VLOOKUP($A235,'Annex 2 EHV charges'!$A:$O,8,FALSE)=0,"",VLOOKUP($A235,'Annex 2 EHV charges'!$A:$O,8,FALSE)),"")</f>
        <v/>
      </c>
      <c r="F235" s="178" t="str">
        <f>IFERROR(IF(VLOOKUP($A235,'Annex 2 EHV charges'!$A:$O,9,FALSE)=0,"",VLOOKUP($A235,'Annex 2 EHV charges'!$A:$O,9,FALSE)),"")</f>
        <v/>
      </c>
      <c r="G235" s="179" t="str">
        <f>IFERROR(IF(VLOOKUP($A235,'Annex 2 EHV charges'!$A:$O,10,FALSE)=0,"",VLOOKUP($A235,'Annex 2 EHV charges'!$A:$O,10,FALSE)),"")</f>
        <v/>
      </c>
      <c r="H235" s="179" t="str">
        <f>IFERROR(IF(VLOOKUP($A235,'Annex 2 EHV charges'!$A:$O,11,FALSE)=0,"",VLOOKUP($A235,'Annex 2 EHV charges'!$A:$O,11,FALSE)),"")</f>
        <v/>
      </c>
    </row>
    <row r="236" spans="1:8" x14ac:dyDescent="0.2">
      <c r="A236" s="175" t="str">
        <f t="array" ref="A236">IFERROR(INDEX('Annex 2 EHV charges'!$A$11:$A$260, MATCH(0, IF(ISBLANK('Annex 2 EHV charges'!$A$11:$A$260),1, COUNTIF(A$4:$A235, 'Annex 2 EHV charges'!$A$11:$A$260)), 0)),"")</f>
        <v/>
      </c>
      <c r="B236" s="175" t="str">
        <f>IF($A236="","",VLOOKUP($A236,'Annex 2 EHV charges'!$A:$O,2,0))</f>
        <v/>
      </c>
      <c r="C236" s="176" t="str">
        <f>IF($A236="","",VLOOKUP($A236,'Annex 2 EHV charges'!$A:$O,3,0))</f>
        <v/>
      </c>
      <c r="D236" s="175" t="str">
        <f>IF($A236="","",VLOOKUP($A236,'Annex 2 EHV charges'!$A:$O,7,0))</f>
        <v/>
      </c>
      <c r="E236" s="177" t="str">
        <f>IFERROR(IF(VLOOKUP($A236,'Annex 2 EHV charges'!$A:$O,8,FALSE)=0,"",VLOOKUP($A236,'Annex 2 EHV charges'!$A:$O,8,FALSE)),"")</f>
        <v/>
      </c>
      <c r="F236" s="178" t="str">
        <f>IFERROR(IF(VLOOKUP($A236,'Annex 2 EHV charges'!$A:$O,9,FALSE)=0,"",VLOOKUP($A236,'Annex 2 EHV charges'!$A:$O,9,FALSE)),"")</f>
        <v/>
      </c>
      <c r="G236" s="179" t="str">
        <f>IFERROR(IF(VLOOKUP($A236,'Annex 2 EHV charges'!$A:$O,10,FALSE)=0,"",VLOOKUP($A236,'Annex 2 EHV charges'!$A:$O,10,FALSE)),"")</f>
        <v/>
      </c>
      <c r="H236" s="179" t="str">
        <f>IFERROR(IF(VLOOKUP($A236,'Annex 2 EHV charges'!$A:$O,11,FALSE)=0,"",VLOOKUP($A236,'Annex 2 EHV charges'!$A:$O,11,FALSE)),"")</f>
        <v/>
      </c>
    </row>
    <row r="237" spans="1:8" x14ac:dyDescent="0.2">
      <c r="A237" s="175" t="str">
        <f t="array" ref="A237">IFERROR(INDEX('Annex 2 EHV charges'!$A$11:$A$260, MATCH(0, IF(ISBLANK('Annex 2 EHV charges'!$A$11:$A$260),1, COUNTIF(A$4:$A236, 'Annex 2 EHV charges'!$A$11:$A$260)), 0)),"")</f>
        <v/>
      </c>
      <c r="B237" s="175" t="str">
        <f>IF($A237="","",VLOOKUP($A237,'Annex 2 EHV charges'!$A:$O,2,0))</f>
        <v/>
      </c>
      <c r="C237" s="176" t="str">
        <f>IF($A237="","",VLOOKUP($A237,'Annex 2 EHV charges'!$A:$O,3,0))</f>
        <v/>
      </c>
      <c r="D237" s="175" t="str">
        <f>IF($A237="","",VLOOKUP($A237,'Annex 2 EHV charges'!$A:$O,7,0))</f>
        <v/>
      </c>
      <c r="E237" s="177" t="str">
        <f>IFERROR(IF(VLOOKUP($A237,'Annex 2 EHV charges'!$A:$O,8,FALSE)=0,"",VLOOKUP($A237,'Annex 2 EHV charges'!$A:$O,8,FALSE)),"")</f>
        <v/>
      </c>
      <c r="F237" s="178" t="str">
        <f>IFERROR(IF(VLOOKUP($A237,'Annex 2 EHV charges'!$A:$O,9,FALSE)=0,"",VLOOKUP($A237,'Annex 2 EHV charges'!$A:$O,9,FALSE)),"")</f>
        <v/>
      </c>
      <c r="G237" s="179" t="str">
        <f>IFERROR(IF(VLOOKUP($A237,'Annex 2 EHV charges'!$A:$O,10,FALSE)=0,"",VLOOKUP($A237,'Annex 2 EHV charges'!$A:$O,10,FALSE)),"")</f>
        <v/>
      </c>
      <c r="H237" s="179" t="str">
        <f>IFERROR(IF(VLOOKUP($A237,'Annex 2 EHV charges'!$A:$O,11,FALSE)=0,"",VLOOKUP($A237,'Annex 2 EHV charges'!$A:$O,11,FALSE)),"")</f>
        <v/>
      </c>
    </row>
    <row r="238" spans="1:8" x14ac:dyDescent="0.2">
      <c r="A238" s="175" t="str">
        <f t="array" ref="A238">IFERROR(INDEX('Annex 2 EHV charges'!$A$11:$A$260, MATCH(0, IF(ISBLANK('Annex 2 EHV charges'!$A$11:$A$260),1, COUNTIF(A$4:$A237, 'Annex 2 EHV charges'!$A$11:$A$260)), 0)),"")</f>
        <v/>
      </c>
      <c r="B238" s="175" t="str">
        <f>IF($A238="","",VLOOKUP($A238,'Annex 2 EHV charges'!$A:$O,2,0))</f>
        <v/>
      </c>
      <c r="C238" s="176" t="str">
        <f>IF($A238="","",VLOOKUP($A238,'Annex 2 EHV charges'!$A:$O,3,0))</f>
        <v/>
      </c>
      <c r="D238" s="175" t="str">
        <f>IF($A238="","",VLOOKUP($A238,'Annex 2 EHV charges'!$A:$O,7,0))</f>
        <v/>
      </c>
      <c r="E238" s="177" t="str">
        <f>IFERROR(IF(VLOOKUP($A238,'Annex 2 EHV charges'!$A:$O,8,FALSE)=0,"",VLOOKUP($A238,'Annex 2 EHV charges'!$A:$O,8,FALSE)),"")</f>
        <v/>
      </c>
      <c r="F238" s="178" t="str">
        <f>IFERROR(IF(VLOOKUP($A238,'Annex 2 EHV charges'!$A:$O,9,FALSE)=0,"",VLOOKUP($A238,'Annex 2 EHV charges'!$A:$O,9,FALSE)),"")</f>
        <v/>
      </c>
      <c r="G238" s="179" t="str">
        <f>IFERROR(IF(VLOOKUP($A238,'Annex 2 EHV charges'!$A:$O,10,FALSE)=0,"",VLOOKUP($A238,'Annex 2 EHV charges'!$A:$O,10,FALSE)),"")</f>
        <v/>
      </c>
      <c r="H238" s="179" t="str">
        <f>IFERROR(IF(VLOOKUP($A238,'Annex 2 EHV charges'!$A:$O,11,FALSE)=0,"",VLOOKUP($A238,'Annex 2 EHV charges'!$A:$O,11,FALSE)),"")</f>
        <v/>
      </c>
    </row>
    <row r="239" spans="1:8" x14ac:dyDescent="0.2">
      <c r="A239" s="175" t="str">
        <f t="array" ref="A239">IFERROR(INDEX('Annex 2 EHV charges'!$A$11:$A$260, MATCH(0, IF(ISBLANK('Annex 2 EHV charges'!$A$11:$A$260),1, COUNTIF(A$4:$A238, 'Annex 2 EHV charges'!$A$11:$A$260)), 0)),"")</f>
        <v/>
      </c>
      <c r="B239" s="175" t="str">
        <f>IF($A239="","",VLOOKUP($A239,'Annex 2 EHV charges'!$A:$O,2,0))</f>
        <v/>
      </c>
      <c r="C239" s="176" t="str">
        <f>IF($A239="","",VLOOKUP($A239,'Annex 2 EHV charges'!$A:$O,3,0))</f>
        <v/>
      </c>
      <c r="D239" s="175" t="str">
        <f>IF($A239="","",VLOOKUP($A239,'Annex 2 EHV charges'!$A:$O,7,0))</f>
        <v/>
      </c>
      <c r="E239" s="177" t="str">
        <f>IFERROR(IF(VLOOKUP($A239,'Annex 2 EHV charges'!$A:$O,8,FALSE)=0,"",VLOOKUP($A239,'Annex 2 EHV charges'!$A:$O,8,FALSE)),"")</f>
        <v/>
      </c>
      <c r="F239" s="178" t="str">
        <f>IFERROR(IF(VLOOKUP($A239,'Annex 2 EHV charges'!$A:$O,9,FALSE)=0,"",VLOOKUP($A239,'Annex 2 EHV charges'!$A:$O,9,FALSE)),"")</f>
        <v/>
      </c>
      <c r="G239" s="179" t="str">
        <f>IFERROR(IF(VLOOKUP($A239,'Annex 2 EHV charges'!$A:$O,10,FALSE)=0,"",VLOOKUP($A239,'Annex 2 EHV charges'!$A:$O,10,FALSE)),"")</f>
        <v/>
      </c>
      <c r="H239" s="179" t="str">
        <f>IFERROR(IF(VLOOKUP($A239,'Annex 2 EHV charges'!$A:$O,11,FALSE)=0,"",VLOOKUP($A239,'Annex 2 EHV charges'!$A:$O,11,FALSE)),"")</f>
        <v/>
      </c>
    </row>
    <row r="240" spans="1:8" x14ac:dyDescent="0.2">
      <c r="A240" s="175" t="str">
        <f t="array" ref="A240">IFERROR(INDEX('Annex 2 EHV charges'!$A$11:$A$260, MATCH(0, IF(ISBLANK('Annex 2 EHV charges'!$A$11:$A$260),1, COUNTIF(A$4:$A239, 'Annex 2 EHV charges'!$A$11:$A$260)), 0)),"")</f>
        <v/>
      </c>
      <c r="B240" s="175" t="str">
        <f>IF($A240="","",VLOOKUP($A240,'Annex 2 EHV charges'!$A:$O,2,0))</f>
        <v/>
      </c>
      <c r="C240" s="176" t="str">
        <f>IF($A240="","",VLOOKUP($A240,'Annex 2 EHV charges'!$A:$O,3,0))</f>
        <v/>
      </c>
      <c r="D240" s="175" t="str">
        <f>IF($A240="","",VLOOKUP($A240,'Annex 2 EHV charges'!$A:$O,7,0))</f>
        <v/>
      </c>
      <c r="E240" s="177" t="str">
        <f>IFERROR(IF(VLOOKUP($A240,'Annex 2 EHV charges'!$A:$O,8,FALSE)=0,"",VLOOKUP($A240,'Annex 2 EHV charges'!$A:$O,8,FALSE)),"")</f>
        <v/>
      </c>
      <c r="F240" s="178" t="str">
        <f>IFERROR(IF(VLOOKUP($A240,'Annex 2 EHV charges'!$A:$O,9,FALSE)=0,"",VLOOKUP($A240,'Annex 2 EHV charges'!$A:$O,9,FALSE)),"")</f>
        <v/>
      </c>
      <c r="G240" s="179" t="str">
        <f>IFERROR(IF(VLOOKUP($A240,'Annex 2 EHV charges'!$A:$O,10,FALSE)=0,"",VLOOKUP($A240,'Annex 2 EHV charges'!$A:$O,10,FALSE)),"")</f>
        <v/>
      </c>
      <c r="H240" s="179" t="str">
        <f>IFERROR(IF(VLOOKUP($A240,'Annex 2 EHV charges'!$A:$O,11,FALSE)=0,"",VLOOKUP($A240,'Annex 2 EHV charges'!$A:$O,11,FALSE)),"")</f>
        <v/>
      </c>
    </row>
    <row r="241" spans="1:8" x14ac:dyDescent="0.2">
      <c r="A241" s="175" t="str">
        <f t="array" ref="A241">IFERROR(INDEX('Annex 2 EHV charges'!$A$11:$A$260, MATCH(0, IF(ISBLANK('Annex 2 EHV charges'!$A$11:$A$260),1, COUNTIF(A$4:$A240, 'Annex 2 EHV charges'!$A$11:$A$260)), 0)),"")</f>
        <v/>
      </c>
      <c r="B241" s="175" t="str">
        <f>IF($A241="","",VLOOKUP($A241,'Annex 2 EHV charges'!$A:$O,2,0))</f>
        <v/>
      </c>
      <c r="C241" s="176" t="str">
        <f>IF($A241="","",VLOOKUP($A241,'Annex 2 EHV charges'!$A:$O,3,0))</f>
        <v/>
      </c>
      <c r="D241" s="175" t="str">
        <f>IF($A241="","",VLOOKUP($A241,'Annex 2 EHV charges'!$A:$O,7,0))</f>
        <v/>
      </c>
      <c r="E241" s="177" t="str">
        <f>IFERROR(IF(VLOOKUP($A241,'Annex 2 EHV charges'!$A:$O,8,FALSE)=0,"",VLOOKUP($A241,'Annex 2 EHV charges'!$A:$O,8,FALSE)),"")</f>
        <v/>
      </c>
      <c r="F241" s="178" t="str">
        <f>IFERROR(IF(VLOOKUP($A241,'Annex 2 EHV charges'!$A:$O,9,FALSE)=0,"",VLOOKUP($A241,'Annex 2 EHV charges'!$A:$O,9,FALSE)),"")</f>
        <v/>
      </c>
      <c r="G241" s="179" t="str">
        <f>IFERROR(IF(VLOOKUP($A241,'Annex 2 EHV charges'!$A:$O,10,FALSE)=0,"",VLOOKUP($A241,'Annex 2 EHV charges'!$A:$O,10,FALSE)),"")</f>
        <v/>
      </c>
      <c r="H241" s="179" t="str">
        <f>IFERROR(IF(VLOOKUP($A241,'Annex 2 EHV charges'!$A:$O,11,FALSE)=0,"",VLOOKUP($A241,'Annex 2 EHV charges'!$A:$O,11,FALSE)),"")</f>
        <v/>
      </c>
    </row>
    <row r="242" spans="1:8" x14ac:dyDescent="0.2">
      <c r="A242" s="175" t="str">
        <f t="array" ref="A242">IFERROR(INDEX('Annex 2 EHV charges'!$A$11:$A$260, MATCH(0, IF(ISBLANK('Annex 2 EHV charges'!$A$11:$A$260),1, COUNTIF(A$4:$A241, 'Annex 2 EHV charges'!$A$11:$A$260)), 0)),"")</f>
        <v/>
      </c>
      <c r="B242" s="175" t="str">
        <f>IF($A242="","",VLOOKUP($A242,'Annex 2 EHV charges'!$A:$O,2,0))</f>
        <v/>
      </c>
      <c r="C242" s="176" t="str">
        <f>IF($A242="","",VLOOKUP($A242,'Annex 2 EHV charges'!$A:$O,3,0))</f>
        <v/>
      </c>
      <c r="D242" s="175" t="str">
        <f>IF($A242="","",VLOOKUP($A242,'Annex 2 EHV charges'!$A:$O,7,0))</f>
        <v/>
      </c>
      <c r="E242" s="177" t="str">
        <f>IFERROR(IF(VLOOKUP($A242,'Annex 2 EHV charges'!$A:$O,8,FALSE)=0,"",VLOOKUP($A242,'Annex 2 EHV charges'!$A:$O,8,FALSE)),"")</f>
        <v/>
      </c>
      <c r="F242" s="178" t="str">
        <f>IFERROR(IF(VLOOKUP($A242,'Annex 2 EHV charges'!$A:$O,9,FALSE)=0,"",VLOOKUP($A242,'Annex 2 EHV charges'!$A:$O,9,FALSE)),"")</f>
        <v/>
      </c>
      <c r="G242" s="179" t="str">
        <f>IFERROR(IF(VLOOKUP($A242,'Annex 2 EHV charges'!$A:$O,10,FALSE)=0,"",VLOOKUP($A242,'Annex 2 EHV charges'!$A:$O,10,FALSE)),"")</f>
        <v/>
      </c>
      <c r="H242" s="179" t="str">
        <f>IFERROR(IF(VLOOKUP($A242,'Annex 2 EHV charges'!$A:$O,11,FALSE)=0,"",VLOOKUP($A242,'Annex 2 EHV charges'!$A:$O,11,FALSE)),"")</f>
        <v/>
      </c>
    </row>
    <row r="243" spans="1:8" x14ac:dyDescent="0.2">
      <c r="A243" s="175" t="str">
        <f t="array" ref="A243">IFERROR(INDEX('Annex 2 EHV charges'!$A$11:$A$260, MATCH(0, IF(ISBLANK('Annex 2 EHV charges'!$A$11:$A$260),1, COUNTIF(A$4:$A242, 'Annex 2 EHV charges'!$A$11:$A$260)), 0)),"")</f>
        <v/>
      </c>
      <c r="B243" s="175" t="str">
        <f>IF($A243="","",VLOOKUP($A243,'Annex 2 EHV charges'!$A:$O,2,0))</f>
        <v/>
      </c>
      <c r="C243" s="176" t="str">
        <f>IF($A243="","",VLOOKUP($A243,'Annex 2 EHV charges'!$A:$O,3,0))</f>
        <v/>
      </c>
      <c r="D243" s="175" t="str">
        <f>IF($A243="","",VLOOKUP($A243,'Annex 2 EHV charges'!$A:$O,7,0))</f>
        <v/>
      </c>
      <c r="E243" s="177" t="str">
        <f>IFERROR(IF(VLOOKUP($A243,'Annex 2 EHV charges'!$A:$O,8,FALSE)=0,"",VLOOKUP($A243,'Annex 2 EHV charges'!$A:$O,8,FALSE)),"")</f>
        <v/>
      </c>
      <c r="F243" s="178" t="str">
        <f>IFERROR(IF(VLOOKUP($A243,'Annex 2 EHV charges'!$A:$O,9,FALSE)=0,"",VLOOKUP($A243,'Annex 2 EHV charges'!$A:$O,9,FALSE)),"")</f>
        <v/>
      </c>
      <c r="G243" s="179" t="str">
        <f>IFERROR(IF(VLOOKUP($A243,'Annex 2 EHV charges'!$A:$O,10,FALSE)=0,"",VLOOKUP($A243,'Annex 2 EHV charges'!$A:$O,10,FALSE)),"")</f>
        <v/>
      </c>
      <c r="H243" s="179" t="str">
        <f>IFERROR(IF(VLOOKUP($A243,'Annex 2 EHV charges'!$A:$O,11,FALSE)=0,"",VLOOKUP($A243,'Annex 2 EHV charges'!$A:$O,11,FALSE)),"")</f>
        <v/>
      </c>
    </row>
    <row r="244" spans="1:8" x14ac:dyDescent="0.2">
      <c r="A244" s="175" t="str">
        <f t="array" ref="A244">IFERROR(INDEX('Annex 2 EHV charges'!$A$11:$A$260, MATCH(0, IF(ISBLANK('Annex 2 EHV charges'!$A$11:$A$260),1, COUNTIF(A$4:$A243, 'Annex 2 EHV charges'!$A$11:$A$260)), 0)),"")</f>
        <v/>
      </c>
      <c r="B244" s="175" t="str">
        <f>IF($A244="","",VLOOKUP($A244,'Annex 2 EHV charges'!$A:$O,2,0))</f>
        <v/>
      </c>
      <c r="C244" s="176" t="str">
        <f>IF($A244="","",VLOOKUP($A244,'Annex 2 EHV charges'!$A:$O,3,0))</f>
        <v/>
      </c>
      <c r="D244" s="175" t="str">
        <f>IF($A244="","",VLOOKUP($A244,'Annex 2 EHV charges'!$A:$O,7,0))</f>
        <v/>
      </c>
      <c r="E244" s="177" t="str">
        <f>IFERROR(IF(VLOOKUP($A244,'Annex 2 EHV charges'!$A:$O,8,FALSE)=0,"",VLOOKUP($A244,'Annex 2 EHV charges'!$A:$O,8,FALSE)),"")</f>
        <v/>
      </c>
      <c r="F244" s="178" t="str">
        <f>IFERROR(IF(VLOOKUP($A244,'Annex 2 EHV charges'!$A:$O,9,FALSE)=0,"",VLOOKUP($A244,'Annex 2 EHV charges'!$A:$O,9,FALSE)),"")</f>
        <v/>
      </c>
      <c r="G244" s="179" t="str">
        <f>IFERROR(IF(VLOOKUP($A244,'Annex 2 EHV charges'!$A:$O,10,FALSE)=0,"",VLOOKUP($A244,'Annex 2 EHV charges'!$A:$O,10,FALSE)),"")</f>
        <v/>
      </c>
      <c r="H244" s="179" t="str">
        <f>IFERROR(IF(VLOOKUP($A244,'Annex 2 EHV charges'!$A:$O,11,FALSE)=0,"",VLOOKUP($A244,'Annex 2 EHV charges'!$A:$O,11,FALSE)),"")</f>
        <v/>
      </c>
    </row>
    <row r="245" spans="1:8" x14ac:dyDescent="0.2">
      <c r="A245" s="175" t="str">
        <f t="array" ref="A245">IFERROR(INDEX('Annex 2 EHV charges'!$A$11:$A$260, MATCH(0, IF(ISBLANK('Annex 2 EHV charges'!$A$11:$A$260),1, COUNTIF(A$4:$A244, 'Annex 2 EHV charges'!$A$11:$A$260)), 0)),"")</f>
        <v/>
      </c>
      <c r="B245" s="175" t="str">
        <f>IF($A245="","",VLOOKUP($A245,'Annex 2 EHV charges'!$A:$O,2,0))</f>
        <v/>
      </c>
      <c r="C245" s="176" t="str">
        <f>IF($A245="","",VLOOKUP($A245,'Annex 2 EHV charges'!$A:$O,3,0))</f>
        <v/>
      </c>
      <c r="D245" s="175" t="str">
        <f>IF($A245="","",VLOOKUP($A245,'Annex 2 EHV charges'!$A:$O,7,0))</f>
        <v/>
      </c>
      <c r="E245" s="177" t="str">
        <f>IFERROR(IF(VLOOKUP($A245,'Annex 2 EHV charges'!$A:$O,8,FALSE)=0,"",VLOOKUP($A245,'Annex 2 EHV charges'!$A:$O,8,FALSE)),"")</f>
        <v/>
      </c>
      <c r="F245" s="178" t="str">
        <f>IFERROR(IF(VLOOKUP($A245,'Annex 2 EHV charges'!$A:$O,9,FALSE)=0,"",VLOOKUP($A245,'Annex 2 EHV charges'!$A:$O,9,FALSE)),"")</f>
        <v/>
      </c>
      <c r="G245" s="179" t="str">
        <f>IFERROR(IF(VLOOKUP($A245,'Annex 2 EHV charges'!$A:$O,10,FALSE)=0,"",VLOOKUP($A245,'Annex 2 EHV charges'!$A:$O,10,FALSE)),"")</f>
        <v/>
      </c>
      <c r="H245" s="179" t="str">
        <f>IFERROR(IF(VLOOKUP($A245,'Annex 2 EHV charges'!$A:$O,11,FALSE)=0,"",VLOOKUP($A245,'Annex 2 EHV charges'!$A:$O,11,FALSE)),"")</f>
        <v/>
      </c>
    </row>
    <row r="246" spans="1:8" x14ac:dyDescent="0.2">
      <c r="A246" s="175" t="str">
        <f t="array" ref="A246">IFERROR(INDEX('Annex 2 EHV charges'!$A$11:$A$260, MATCH(0, IF(ISBLANK('Annex 2 EHV charges'!$A$11:$A$260),1, COUNTIF(A$4:$A245, 'Annex 2 EHV charges'!$A$11:$A$260)), 0)),"")</f>
        <v/>
      </c>
      <c r="B246" s="175" t="str">
        <f>IF($A246="","",VLOOKUP($A246,'Annex 2 EHV charges'!$A:$O,2,0))</f>
        <v/>
      </c>
      <c r="C246" s="176" t="str">
        <f>IF($A246="","",VLOOKUP($A246,'Annex 2 EHV charges'!$A:$O,3,0))</f>
        <v/>
      </c>
      <c r="D246" s="175" t="str">
        <f>IF($A246="","",VLOOKUP($A246,'Annex 2 EHV charges'!$A:$O,7,0))</f>
        <v/>
      </c>
      <c r="E246" s="177" t="str">
        <f>IFERROR(IF(VLOOKUP($A246,'Annex 2 EHV charges'!$A:$O,8,FALSE)=0,"",VLOOKUP($A246,'Annex 2 EHV charges'!$A:$O,8,FALSE)),"")</f>
        <v/>
      </c>
      <c r="F246" s="178" t="str">
        <f>IFERROR(IF(VLOOKUP($A246,'Annex 2 EHV charges'!$A:$O,9,FALSE)=0,"",VLOOKUP($A246,'Annex 2 EHV charges'!$A:$O,9,FALSE)),"")</f>
        <v/>
      </c>
      <c r="G246" s="179" t="str">
        <f>IFERROR(IF(VLOOKUP($A246,'Annex 2 EHV charges'!$A:$O,10,FALSE)=0,"",VLOOKUP($A246,'Annex 2 EHV charges'!$A:$O,10,FALSE)),"")</f>
        <v/>
      </c>
      <c r="H246" s="179" t="str">
        <f>IFERROR(IF(VLOOKUP($A246,'Annex 2 EHV charges'!$A:$O,11,FALSE)=0,"",VLOOKUP($A246,'Annex 2 EHV charges'!$A:$O,11,FALSE)),"")</f>
        <v/>
      </c>
    </row>
    <row r="247" spans="1:8" x14ac:dyDescent="0.2">
      <c r="A247" s="175" t="str">
        <f t="array" ref="A247">IFERROR(INDEX('Annex 2 EHV charges'!$A$11:$A$260, MATCH(0, IF(ISBLANK('Annex 2 EHV charges'!$A$11:$A$260),1, COUNTIF(A$4:$A246, 'Annex 2 EHV charges'!$A$11:$A$260)), 0)),"")</f>
        <v/>
      </c>
      <c r="B247" s="175" t="str">
        <f>IF($A247="","",VLOOKUP($A247,'Annex 2 EHV charges'!$A:$O,2,0))</f>
        <v/>
      </c>
      <c r="C247" s="176" t="str">
        <f>IF($A247="","",VLOOKUP($A247,'Annex 2 EHV charges'!$A:$O,3,0))</f>
        <v/>
      </c>
      <c r="D247" s="175" t="str">
        <f>IF($A247="","",VLOOKUP($A247,'Annex 2 EHV charges'!$A:$O,7,0))</f>
        <v/>
      </c>
      <c r="E247" s="177" t="str">
        <f>IFERROR(IF(VLOOKUP($A247,'Annex 2 EHV charges'!$A:$O,8,FALSE)=0,"",VLOOKUP($A247,'Annex 2 EHV charges'!$A:$O,8,FALSE)),"")</f>
        <v/>
      </c>
      <c r="F247" s="178" t="str">
        <f>IFERROR(IF(VLOOKUP($A247,'Annex 2 EHV charges'!$A:$O,9,FALSE)=0,"",VLOOKUP($A247,'Annex 2 EHV charges'!$A:$O,9,FALSE)),"")</f>
        <v/>
      </c>
      <c r="G247" s="179" t="str">
        <f>IFERROR(IF(VLOOKUP($A247,'Annex 2 EHV charges'!$A:$O,10,FALSE)=0,"",VLOOKUP($A247,'Annex 2 EHV charges'!$A:$O,10,FALSE)),"")</f>
        <v/>
      </c>
      <c r="H247" s="179" t="str">
        <f>IFERROR(IF(VLOOKUP($A247,'Annex 2 EHV charges'!$A:$O,11,FALSE)=0,"",VLOOKUP($A247,'Annex 2 EHV charges'!$A:$O,11,FALSE)),"")</f>
        <v/>
      </c>
    </row>
    <row r="248" spans="1:8" x14ac:dyDescent="0.2">
      <c r="A248" s="175" t="str">
        <f t="array" ref="A248">IFERROR(INDEX('Annex 2 EHV charges'!$A$11:$A$260, MATCH(0, IF(ISBLANK('Annex 2 EHV charges'!$A$11:$A$260),1, COUNTIF(A$4:$A247, 'Annex 2 EHV charges'!$A$11:$A$260)), 0)),"")</f>
        <v/>
      </c>
      <c r="B248" s="175" t="str">
        <f>IF($A248="","",VLOOKUP($A248,'Annex 2 EHV charges'!$A:$O,2,0))</f>
        <v/>
      </c>
      <c r="C248" s="176" t="str">
        <f>IF($A248="","",VLOOKUP($A248,'Annex 2 EHV charges'!$A:$O,3,0))</f>
        <v/>
      </c>
      <c r="D248" s="175" t="str">
        <f>IF($A248="","",VLOOKUP($A248,'Annex 2 EHV charges'!$A:$O,7,0))</f>
        <v/>
      </c>
      <c r="E248" s="177" t="str">
        <f>IFERROR(IF(VLOOKUP($A248,'Annex 2 EHV charges'!$A:$O,8,FALSE)=0,"",VLOOKUP($A248,'Annex 2 EHV charges'!$A:$O,8,FALSE)),"")</f>
        <v/>
      </c>
      <c r="F248" s="178" t="str">
        <f>IFERROR(IF(VLOOKUP($A248,'Annex 2 EHV charges'!$A:$O,9,FALSE)=0,"",VLOOKUP($A248,'Annex 2 EHV charges'!$A:$O,9,FALSE)),"")</f>
        <v/>
      </c>
      <c r="G248" s="179" t="str">
        <f>IFERROR(IF(VLOOKUP($A248,'Annex 2 EHV charges'!$A:$O,10,FALSE)=0,"",VLOOKUP($A248,'Annex 2 EHV charges'!$A:$O,10,FALSE)),"")</f>
        <v/>
      </c>
      <c r="H248" s="179" t="str">
        <f>IFERROR(IF(VLOOKUP($A248,'Annex 2 EHV charges'!$A:$O,11,FALSE)=0,"",VLOOKUP($A248,'Annex 2 EHV charges'!$A:$O,11,FALSE)),"")</f>
        <v/>
      </c>
    </row>
    <row r="249" spans="1:8" x14ac:dyDescent="0.2">
      <c r="A249" s="175" t="str">
        <f t="array" ref="A249">IFERROR(INDEX('Annex 2 EHV charges'!$A$11:$A$260, MATCH(0, IF(ISBLANK('Annex 2 EHV charges'!$A$11:$A$260),1, COUNTIF(A$4:$A248, 'Annex 2 EHV charges'!$A$11:$A$260)), 0)),"")</f>
        <v/>
      </c>
      <c r="B249" s="175" t="str">
        <f>IF($A249="","",VLOOKUP($A249,'Annex 2 EHV charges'!$A:$O,2,0))</f>
        <v/>
      </c>
      <c r="C249" s="176" t="str">
        <f>IF($A249="","",VLOOKUP($A249,'Annex 2 EHV charges'!$A:$O,3,0))</f>
        <v/>
      </c>
      <c r="D249" s="175" t="str">
        <f>IF($A249="","",VLOOKUP($A249,'Annex 2 EHV charges'!$A:$O,7,0))</f>
        <v/>
      </c>
      <c r="E249" s="177" t="str">
        <f>IFERROR(IF(VLOOKUP($A249,'Annex 2 EHV charges'!$A:$O,8,FALSE)=0,"",VLOOKUP($A249,'Annex 2 EHV charges'!$A:$O,8,FALSE)),"")</f>
        <v/>
      </c>
      <c r="F249" s="178" t="str">
        <f>IFERROR(IF(VLOOKUP($A249,'Annex 2 EHV charges'!$A:$O,9,FALSE)=0,"",VLOOKUP($A249,'Annex 2 EHV charges'!$A:$O,9,FALSE)),"")</f>
        <v/>
      </c>
      <c r="G249" s="179" t="str">
        <f>IFERROR(IF(VLOOKUP($A249,'Annex 2 EHV charges'!$A:$O,10,FALSE)=0,"",VLOOKUP($A249,'Annex 2 EHV charges'!$A:$O,10,FALSE)),"")</f>
        <v/>
      </c>
      <c r="H249" s="179" t="str">
        <f>IFERROR(IF(VLOOKUP($A249,'Annex 2 EHV charges'!$A:$O,11,FALSE)=0,"",VLOOKUP($A249,'Annex 2 EHV charges'!$A:$O,11,FALSE)),"")</f>
        <v/>
      </c>
    </row>
    <row r="250" spans="1:8" x14ac:dyDescent="0.2">
      <c r="A250" s="175" t="str">
        <f t="array" ref="A250">IFERROR(INDEX('Annex 2 EHV charges'!$A$11:$A$260, MATCH(0, IF(ISBLANK('Annex 2 EHV charges'!$A$11:$A$260),1, COUNTIF(A$4:$A249, 'Annex 2 EHV charges'!$A$11:$A$260)), 0)),"")</f>
        <v/>
      </c>
      <c r="B250" s="175" t="str">
        <f>IF($A250="","",VLOOKUP($A250,'Annex 2 EHV charges'!$A:$O,2,0))</f>
        <v/>
      </c>
      <c r="C250" s="176" t="str">
        <f>IF($A250="","",VLOOKUP($A250,'Annex 2 EHV charges'!$A:$O,3,0))</f>
        <v/>
      </c>
      <c r="D250" s="175" t="str">
        <f>IF($A250="","",VLOOKUP($A250,'Annex 2 EHV charges'!$A:$O,7,0))</f>
        <v/>
      </c>
      <c r="E250" s="177" t="str">
        <f>IFERROR(IF(VLOOKUP($A250,'Annex 2 EHV charges'!$A:$O,8,FALSE)=0,"",VLOOKUP($A250,'Annex 2 EHV charges'!$A:$O,8,FALSE)),"")</f>
        <v/>
      </c>
      <c r="F250" s="178" t="str">
        <f>IFERROR(IF(VLOOKUP($A250,'Annex 2 EHV charges'!$A:$O,9,FALSE)=0,"",VLOOKUP($A250,'Annex 2 EHV charges'!$A:$O,9,FALSE)),"")</f>
        <v/>
      </c>
      <c r="G250" s="179" t="str">
        <f>IFERROR(IF(VLOOKUP($A250,'Annex 2 EHV charges'!$A:$O,10,FALSE)=0,"",VLOOKUP($A250,'Annex 2 EHV charges'!$A:$O,10,FALSE)),"")</f>
        <v/>
      </c>
      <c r="H250" s="179" t="str">
        <f>IFERROR(IF(VLOOKUP($A250,'Annex 2 EHV charges'!$A:$O,11,FALSE)=0,"",VLOOKUP($A250,'Annex 2 EHV charges'!$A:$O,11,FALSE)),"")</f>
        <v/>
      </c>
    </row>
    <row r="251" spans="1:8" x14ac:dyDescent="0.2">
      <c r="A251" s="175" t="str">
        <f t="array" ref="A251">IFERROR(INDEX('Annex 2 EHV charges'!$A$11:$A$260, MATCH(0, IF(ISBLANK('Annex 2 EHV charges'!$A$11:$A$260),1, COUNTIF(A$4:$A250, 'Annex 2 EHV charges'!$A$11:$A$260)), 0)),"")</f>
        <v/>
      </c>
      <c r="B251" s="175" t="str">
        <f>IF($A251="","",VLOOKUP($A251,'Annex 2 EHV charges'!$A:$O,2,0))</f>
        <v/>
      </c>
      <c r="C251" s="176" t="str">
        <f>IF($A251="","",VLOOKUP($A251,'Annex 2 EHV charges'!$A:$O,3,0))</f>
        <v/>
      </c>
      <c r="D251" s="175" t="str">
        <f>IF($A251="","",VLOOKUP($A251,'Annex 2 EHV charges'!$A:$O,7,0))</f>
        <v/>
      </c>
      <c r="E251" s="177" t="str">
        <f>IFERROR(IF(VLOOKUP($A251,'Annex 2 EHV charges'!$A:$O,8,FALSE)=0,"",VLOOKUP($A251,'Annex 2 EHV charges'!$A:$O,8,FALSE)),"")</f>
        <v/>
      </c>
      <c r="F251" s="178" t="str">
        <f>IFERROR(IF(VLOOKUP($A251,'Annex 2 EHV charges'!$A:$O,9,FALSE)=0,"",VLOOKUP($A251,'Annex 2 EHV charges'!$A:$O,9,FALSE)),"")</f>
        <v/>
      </c>
      <c r="G251" s="179" t="str">
        <f>IFERROR(IF(VLOOKUP($A251,'Annex 2 EHV charges'!$A:$O,10,FALSE)=0,"",VLOOKUP($A251,'Annex 2 EHV charges'!$A:$O,10,FALSE)),"")</f>
        <v/>
      </c>
      <c r="H251" s="179" t="str">
        <f>IFERROR(IF(VLOOKUP($A251,'Annex 2 EHV charges'!$A:$O,11,FALSE)=0,"",VLOOKUP($A251,'Annex 2 EHV charges'!$A:$O,11,FALSE)),"")</f>
        <v/>
      </c>
    </row>
    <row r="252" spans="1:8" x14ac:dyDescent="0.2">
      <c r="A252" s="175" t="str">
        <f t="array" ref="A252">IFERROR(INDEX('Annex 2 EHV charges'!$A$11:$A$260, MATCH(0, IF(ISBLANK('Annex 2 EHV charges'!$A$11:$A$260),1, COUNTIF(A$4:$A251, 'Annex 2 EHV charges'!$A$11:$A$260)), 0)),"")</f>
        <v/>
      </c>
      <c r="B252" s="175" t="str">
        <f>IF($A252="","",VLOOKUP($A252,'Annex 2 EHV charges'!$A:$O,2,0))</f>
        <v/>
      </c>
      <c r="C252" s="176" t="str">
        <f>IF($A252="","",VLOOKUP($A252,'Annex 2 EHV charges'!$A:$O,3,0))</f>
        <v/>
      </c>
      <c r="D252" s="175" t="str">
        <f>IF($A252="","",VLOOKUP($A252,'Annex 2 EHV charges'!$A:$O,7,0))</f>
        <v/>
      </c>
      <c r="E252" s="177" t="str">
        <f>IFERROR(IF(VLOOKUP($A252,'Annex 2 EHV charges'!$A:$O,8,FALSE)=0,"",VLOOKUP($A252,'Annex 2 EHV charges'!$A:$O,8,FALSE)),"")</f>
        <v/>
      </c>
      <c r="F252" s="178" t="str">
        <f>IFERROR(IF(VLOOKUP($A252,'Annex 2 EHV charges'!$A:$O,9,FALSE)=0,"",VLOOKUP($A252,'Annex 2 EHV charges'!$A:$O,9,FALSE)),"")</f>
        <v/>
      </c>
      <c r="G252" s="179" t="str">
        <f>IFERROR(IF(VLOOKUP($A252,'Annex 2 EHV charges'!$A:$O,10,FALSE)=0,"",VLOOKUP($A252,'Annex 2 EHV charges'!$A:$O,10,FALSE)),"")</f>
        <v/>
      </c>
      <c r="H252" s="179" t="str">
        <f>IFERROR(IF(VLOOKUP($A252,'Annex 2 EHV charges'!$A:$O,11,FALSE)=0,"",VLOOKUP($A252,'Annex 2 EHV charges'!$A:$O,11,FALSE)),"")</f>
        <v/>
      </c>
    </row>
    <row r="253" spans="1:8" x14ac:dyDescent="0.2">
      <c r="A253" s="175" t="str">
        <f t="array" ref="A253">IFERROR(INDEX('Annex 2 EHV charges'!$A$11:$A$260, MATCH(0, IF(ISBLANK('Annex 2 EHV charges'!$A$11:$A$260),1, COUNTIF(A$4:$A252, 'Annex 2 EHV charges'!$A$11:$A$260)), 0)),"")</f>
        <v/>
      </c>
      <c r="B253" s="175" t="str">
        <f>IF($A253="","",VLOOKUP($A253,'Annex 2 EHV charges'!$A:$O,2,0))</f>
        <v/>
      </c>
      <c r="C253" s="176" t="str">
        <f>IF($A253="","",VLOOKUP($A253,'Annex 2 EHV charges'!$A:$O,3,0))</f>
        <v/>
      </c>
      <c r="D253" s="175" t="str">
        <f>IF($A253="","",VLOOKUP($A253,'Annex 2 EHV charges'!$A:$O,7,0))</f>
        <v/>
      </c>
      <c r="E253" s="177" t="str">
        <f>IFERROR(IF(VLOOKUP($A253,'Annex 2 EHV charges'!$A:$O,8,FALSE)=0,"",VLOOKUP($A253,'Annex 2 EHV charges'!$A:$O,8,FALSE)),"")</f>
        <v/>
      </c>
      <c r="F253" s="178" t="str">
        <f>IFERROR(IF(VLOOKUP($A253,'Annex 2 EHV charges'!$A:$O,9,FALSE)=0,"",VLOOKUP($A253,'Annex 2 EHV charges'!$A:$O,9,FALSE)),"")</f>
        <v/>
      </c>
      <c r="G253" s="179" t="str">
        <f>IFERROR(IF(VLOOKUP($A253,'Annex 2 EHV charges'!$A:$O,10,FALSE)=0,"",VLOOKUP($A253,'Annex 2 EHV charges'!$A:$O,10,FALSE)),"")</f>
        <v/>
      </c>
      <c r="H253" s="179" t="str">
        <f>IFERROR(IF(VLOOKUP($A253,'Annex 2 EHV charges'!$A:$O,11,FALSE)=0,"",VLOOKUP($A253,'Annex 2 EHV charges'!$A:$O,11,FALSE)),"")</f>
        <v/>
      </c>
    </row>
    <row r="254" spans="1:8" x14ac:dyDescent="0.2">
      <c r="A254" s="175" t="str">
        <f t="array" ref="A254">IFERROR(INDEX('Annex 2 EHV charges'!$A$11:$A$260, MATCH(0, IF(ISBLANK('Annex 2 EHV charges'!$A$11:$A$260),1, COUNTIF(A$4:$A253, 'Annex 2 EHV charges'!$A$11:$A$260)), 0)),"")</f>
        <v/>
      </c>
      <c r="B254" s="175" t="str">
        <f>IF($A254="","",VLOOKUP($A254,'Annex 2 EHV charges'!$A:$O,2,0))</f>
        <v/>
      </c>
      <c r="C254" s="176" t="str">
        <f>IF($A254="","",VLOOKUP($A254,'Annex 2 EHV charges'!$A:$O,3,0))</f>
        <v/>
      </c>
      <c r="D254" s="175" t="str">
        <f>IF($A254="","",VLOOKUP($A254,'Annex 2 EHV charges'!$A:$O,7,0))</f>
        <v/>
      </c>
      <c r="E254" s="177" t="str">
        <f>IFERROR(IF(VLOOKUP($A254,'Annex 2 EHV charges'!$A:$O,8,FALSE)=0,"",VLOOKUP($A254,'Annex 2 EHV charges'!$A:$O,8,FALSE)),"")</f>
        <v/>
      </c>
      <c r="F254" s="178" t="str">
        <f>IFERROR(IF(VLOOKUP($A254,'Annex 2 EHV charges'!$A:$O,9,FALSE)=0,"",VLOOKUP($A254,'Annex 2 EHV charges'!$A:$O,9,FALSE)),"")</f>
        <v/>
      </c>
      <c r="G254" s="179" t="str">
        <f>IFERROR(IF(VLOOKUP($A254,'Annex 2 EHV charges'!$A:$O,10,FALSE)=0,"",VLOOKUP($A254,'Annex 2 EHV charges'!$A:$O,10,FALSE)),"")</f>
        <v/>
      </c>
      <c r="H254" s="179" t="str">
        <f>IFERROR(IF(VLOOKUP($A254,'Annex 2 EHV charges'!$A:$O,11,FALSE)=0,"",VLOOKUP($A254,'Annex 2 EHV charges'!$A:$O,11,FALSE)),"")</f>
        <v/>
      </c>
    </row>
  </sheetData>
  <mergeCells count="2">
    <mergeCell ref="A2:H2"/>
    <mergeCell ref="A1:H1"/>
  </mergeCells>
  <pageMargins left="0.39370078740157483" right="0.35433070866141736" top="0.86614173228346458" bottom="0.74803149606299213" header="0.27559055118110237" footer="0.31496062992125984"/>
  <pageSetup paperSize="9" scale="92"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4"/>
  <sheetViews>
    <sheetView view="pageBreakPreview" topLeftCell="A49" zoomScaleNormal="100" zoomScaleSheetLayoutView="100" workbookViewId="0">
      <selection activeCell="A48" sqref="A48"/>
    </sheetView>
  </sheetViews>
  <sheetFormatPr defaultRowHeight="12.75" x14ac:dyDescent="0.2"/>
  <cols>
    <col min="1" max="1" width="14.7109375" style="79" customWidth="1"/>
    <col min="2" max="2" width="13.28515625" style="79" bestFit="1" customWidth="1"/>
    <col min="3" max="3" width="14.85546875" style="85" customWidth="1"/>
    <col min="4" max="4" width="50.7109375" style="85" customWidth="1"/>
    <col min="5" max="5" width="14.7109375" style="86" customWidth="1"/>
    <col min="6" max="7" width="14.7109375" style="87" customWidth="1"/>
    <col min="8" max="8" width="14.7109375" style="79" customWidth="1"/>
    <col min="9" max="9" width="15.5703125" style="79" customWidth="1"/>
    <col min="10" max="16384" width="9.140625" style="79"/>
  </cols>
  <sheetData>
    <row r="1" spans="1:15" ht="66.75" customHeight="1" x14ac:dyDescent="0.2">
      <c r="A1" s="274" t="s">
        <v>657</v>
      </c>
      <c r="B1" s="274"/>
      <c r="C1" s="274"/>
      <c r="D1" s="274"/>
      <c r="E1" s="274"/>
      <c r="F1" s="274"/>
      <c r="G1" s="274"/>
      <c r="H1" s="274"/>
    </row>
    <row r="2" spans="1:15" s="80" customFormat="1" ht="37.5" customHeight="1" x14ac:dyDescent="0.2">
      <c r="A2" s="280" t="str">
        <f>Overview!B4&amp; " - Effective between "&amp;Overview!D4&amp;" and "&amp;Overview!E4&amp;" - "&amp;Overview!F4&amp;" EDCM export charges"</f>
        <v>Western Power Distribution (West Midlands) plc - Effective between 1/4/2016 and 31/3/2017 - Final EDCM export charges</v>
      </c>
      <c r="B2" s="281"/>
      <c r="C2" s="281"/>
      <c r="D2" s="281"/>
      <c r="E2" s="281"/>
      <c r="F2" s="281"/>
      <c r="G2" s="281"/>
      <c r="H2" s="282"/>
    </row>
    <row r="3" spans="1:15" s="109" customFormat="1" ht="18" x14ac:dyDescent="0.2">
      <c r="A3" s="173"/>
      <c r="B3" s="173"/>
      <c r="C3" s="173"/>
      <c r="D3" s="174"/>
      <c r="E3" s="115"/>
      <c r="F3" s="115"/>
      <c r="G3" s="116"/>
      <c r="H3" s="116"/>
      <c r="I3" s="106"/>
      <c r="J3" s="106"/>
      <c r="K3" s="106"/>
      <c r="L3" s="106"/>
      <c r="M3" s="106"/>
      <c r="N3" s="106"/>
      <c r="O3" s="106"/>
    </row>
    <row r="4" spans="1:15" ht="66" customHeight="1" x14ac:dyDescent="0.2">
      <c r="A4" s="211" t="s">
        <v>526</v>
      </c>
      <c r="B4" s="212" t="s">
        <v>490</v>
      </c>
      <c r="C4" s="211" t="s">
        <v>492</v>
      </c>
      <c r="D4" s="213" t="s">
        <v>201</v>
      </c>
      <c r="E4" s="210" t="str">
        <f>'Annex 2 EHV charges'!L10</f>
        <v>Export
Super Red
unit charge
(p/kWh)</v>
      </c>
      <c r="F4" s="213" t="str">
        <f>'Annex 2 EHV charges'!M10</f>
        <v>Export
fixed charge
(p/day)</v>
      </c>
      <c r="G4" s="213" t="str">
        <f>'Annex 2 EHV charges'!N10</f>
        <v>Export
capacity charge
(p/kVA/day)</v>
      </c>
      <c r="H4" s="213" t="str">
        <f>'Annex 2 EHV charges'!O10</f>
        <v>Export
excess capacity charge
(p/kVA/day)</v>
      </c>
    </row>
    <row r="5" spans="1:15" x14ac:dyDescent="0.2">
      <c r="A5" s="176">
        <f t="array" ref="A5">IFERROR(INDEX('Annex 2 EHV charges'!$D$11:$D$260, MATCH(0, IF(ISBLANK('Annex 2 EHV charges'!$D$11:$D$260),1, COUNTIF(A$4:$A4, 'Annex 2 EHV charges'!$D$11:$D$260)), 0)),"")</f>
        <v>933</v>
      </c>
      <c r="B5" s="175">
        <f>IF($A5="","",VLOOKUP($A5,'Annex 2 EHV charges'!$D:$O,2,0))</f>
        <v>933</v>
      </c>
      <c r="C5" s="176">
        <f>IF($A5="","",VLOOKUP($A5,'Annex 2 EHV charges'!$D:$O,3,0))</f>
        <v>1470000533253</v>
      </c>
      <c r="D5" s="175" t="str">
        <f>IF($A5="","",VLOOKUP($A5,'Annex 2 EHV charges'!$D:$O,4,0))</f>
        <v>Troughton Farm PV</v>
      </c>
      <c r="E5" s="180" t="str">
        <f>IFERROR(IF(VLOOKUP($A5,'Annex 2 EHV charges'!$D:$O,9,FALSE)=0,"",VLOOKUP($A5,'Annex 2 EHV charges'!$D:$O,9,FALSE)),"")</f>
        <v/>
      </c>
      <c r="F5" s="181">
        <f>IFERROR(IF(VLOOKUP($A5,'Annex 2 EHV charges'!$D:$O,10,FALSE)=0,"",VLOOKUP($A5,'Annex 2 EHV charges'!$D:$O,10,FALSE)),"")</f>
        <v>603.71</v>
      </c>
      <c r="G5" s="182">
        <f>IFERROR(IF(VLOOKUP($A5,'Annex 2 EHV charges'!$D:$O,11,FALSE)=0,"",VLOOKUP($A5,'Annex 2 EHV charges'!$D:$O,11,FALSE)),"")</f>
        <v>0.06</v>
      </c>
      <c r="H5" s="182">
        <f>IFERROR(IF(VLOOKUP($A5,'Annex 2 EHV charges'!$D:$O,12,FALSE)=0,"",VLOOKUP($A5,'Annex 2 EHV charges'!$D:$O,12,FALSE)),"")</f>
        <v>0.06</v>
      </c>
    </row>
    <row r="6" spans="1:15" x14ac:dyDescent="0.2">
      <c r="A6" s="176">
        <f t="array" ref="A6">IFERROR(INDEX('Annex 2 EHV charges'!$D$11:$D$260, MATCH(0, IF(ISBLANK('Annex 2 EHV charges'!$D$11:$D$260),1, COUNTIF(A$4:$A5, 'Annex 2 EHV charges'!$D$11:$D$260)), 0)),"")</f>
        <v>703</v>
      </c>
      <c r="B6" s="175">
        <f>IF($A6="","",VLOOKUP($A6,'Annex 2 EHV charges'!$D:$O,2,0))</f>
        <v>703</v>
      </c>
      <c r="C6" s="176">
        <f>IF($A6="","",VLOOKUP($A6,'Annex 2 EHV charges'!$D:$O,3,0))</f>
        <v>1430000005417</v>
      </c>
      <c r="D6" s="175" t="str">
        <f>IF($A6="","",VLOOKUP($A6,'Annex 2 EHV charges'!$D:$O,4,0))</f>
        <v>Tyseley Waste</v>
      </c>
      <c r="E6" s="180">
        <f>IFERROR(IF(VLOOKUP($A6,'Annex 2 EHV charges'!$D:$O,9,FALSE)=0,"",VLOOKUP($A6,'Annex 2 EHV charges'!$D:$O,9,FALSE)),"")</f>
        <v>-0.55100000000000005</v>
      </c>
      <c r="F6" s="181">
        <f>IFERROR(IF(VLOOKUP($A6,'Annex 2 EHV charges'!$D:$O,10,FALSE)=0,"",VLOOKUP($A6,'Annex 2 EHV charges'!$D:$O,10,FALSE)),"")</f>
        <v>300.64999999999998</v>
      </c>
      <c r="G6" s="182">
        <f>IFERROR(IF(VLOOKUP($A6,'Annex 2 EHV charges'!$D:$O,11,FALSE)=0,"",VLOOKUP($A6,'Annex 2 EHV charges'!$D:$O,11,FALSE)),"")</f>
        <v>0.06</v>
      </c>
      <c r="H6" s="182">
        <f>IFERROR(IF(VLOOKUP($A6,'Annex 2 EHV charges'!$D:$O,12,FALSE)=0,"",VLOOKUP($A6,'Annex 2 EHV charges'!$D:$O,12,FALSE)),"")</f>
        <v>0.06</v>
      </c>
    </row>
    <row r="7" spans="1:15" x14ac:dyDescent="0.2">
      <c r="A7" s="176">
        <f t="array" ref="A7">IFERROR(INDEX('Annex 2 EHV charges'!$D$11:$D$260, MATCH(0, IF(ISBLANK('Annex 2 EHV charges'!$D$11:$D$260),1, COUNTIF(A$4:$A6, 'Annex 2 EHV charges'!$D$11:$D$260)), 0)),"")</f>
        <v>750</v>
      </c>
      <c r="B7" s="175">
        <f>IF($A7="","",VLOOKUP($A7,'Annex 2 EHV charges'!$D:$O,2,0))</f>
        <v>750</v>
      </c>
      <c r="C7" s="176">
        <f>IF($A7="","",VLOOKUP($A7,'Annex 2 EHV charges'!$D:$O,3,0))</f>
        <v>1470000097965</v>
      </c>
      <c r="D7" s="175" t="str">
        <f>IF($A7="","",VLOOKUP($A7,'Annex 2 EHV charges'!$D:$O,4,0))</f>
        <v>Four Ashes Incinerator</v>
      </c>
      <c r="E7" s="180" t="str">
        <f>IFERROR(IF(VLOOKUP($A7,'Annex 2 EHV charges'!$D:$O,9,FALSE)=0,"",VLOOKUP($A7,'Annex 2 EHV charges'!$D:$O,9,FALSE)),"")</f>
        <v/>
      </c>
      <c r="F7" s="181">
        <f>IFERROR(IF(VLOOKUP($A7,'Annex 2 EHV charges'!$D:$O,10,FALSE)=0,"",VLOOKUP($A7,'Annex 2 EHV charges'!$D:$O,10,FALSE)),"")</f>
        <v>588.14</v>
      </c>
      <c r="G7" s="182">
        <f>IFERROR(IF(VLOOKUP($A7,'Annex 2 EHV charges'!$D:$O,11,FALSE)=0,"",VLOOKUP($A7,'Annex 2 EHV charges'!$D:$O,11,FALSE)),"")</f>
        <v>0.06</v>
      </c>
      <c r="H7" s="182">
        <f>IFERROR(IF(VLOOKUP($A7,'Annex 2 EHV charges'!$D:$O,12,FALSE)=0,"",VLOOKUP($A7,'Annex 2 EHV charges'!$D:$O,12,FALSE)),"")</f>
        <v>0.06</v>
      </c>
    </row>
    <row r="8" spans="1:15" x14ac:dyDescent="0.2">
      <c r="A8" s="176">
        <f t="array" ref="A8">IFERROR(INDEX('Annex 2 EHV charges'!$D$11:$D$260, MATCH(0, IF(ISBLANK('Annex 2 EHV charges'!$D$11:$D$260),1, COUNTIF(A$4:$A7, 'Annex 2 EHV charges'!$D$11:$D$260)), 0)),"")</f>
        <v>751</v>
      </c>
      <c r="B8" s="175">
        <f>IF($A8="","",VLOOKUP($A8,'Annex 2 EHV charges'!$D:$O,2,0))</f>
        <v>751</v>
      </c>
      <c r="C8" s="176">
        <f>IF($A8="","",VLOOKUP($A8,'Annex 2 EHV charges'!$D:$O,3,0))</f>
        <v>1470000077950</v>
      </c>
      <c r="D8" s="175" t="str">
        <f>IF($A8="","",VLOOKUP($A8,'Annex 2 EHV charges'!$D:$O,4,0))</f>
        <v>Witches Farm Solar</v>
      </c>
      <c r="E8" s="180" t="str">
        <f>IFERROR(IF(VLOOKUP($A8,'Annex 2 EHV charges'!$D:$O,9,FALSE)=0,"",VLOOKUP($A8,'Annex 2 EHV charges'!$D:$O,9,FALSE)),"")</f>
        <v/>
      </c>
      <c r="F8" s="181">
        <f>IFERROR(IF(VLOOKUP($A8,'Annex 2 EHV charges'!$D:$O,10,FALSE)=0,"",VLOOKUP($A8,'Annex 2 EHV charges'!$D:$O,10,FALSE)),"")</f>
        <v>381.38</v>
      </c>
      <c r="G8" s="182">
        <f>IFERROR(IF(VLOOKUP($A8,'Annex 2 EHV charges'!$D:$O,11,FALSE)=0,"",VLOOKUP($A8,'Annex 2 EHV charges'!$D:$O,11,FALSE)),"")</f>
        <v>0.06</v>
      </c>
      <c r="H8" s="182">
        <f>IFERROR(IF(VLOOKUP($A8,'Annex 2 EHV charges'!$D:$O,12,FALSE)=0,"",VLOOKUP($A8,'Annex 2 EHV charges'!$D:$O,12,FALSE)),"")</f>
        <v>0.06</v>
      </c>
    </row>
    <row r="9" spans="1:15" ht="25.5" x14ac:dyDescent="0.2">
      <c r="A9" s="176">
        <f t="array" ref="A9">IFERROR(INDEX('Annex 2 EHV charges'!$D$11:$D$260, MATCH(0, IF(ISBLANK('Annex 2 EHV charges'!$D$11:$D$260),1, COUNTIF(A$4:$A8, 'Annex 2 EHV charges'!$D$11:$D$260)), 0)),"")</f>
        <v>708</v>
      </c>
      <c r="B9" s="175">
        <f>IF($A9="","",VLOOKUP($A9,'Annex 2 EHV charges'!$D:$O,2,0))</f>
        <v>708</v>
      </c>
      <c r="C9" s="176" t="str">
        <f>IF($A9="","",VLOOKUP($A9,'Annex 2 EHV charges'!$D:$O,3,0))</f>
        <v>1430000001360
1430000001370</v>
      </c>
      <c r="D9" s="175" t="str">
        <f>IF($A9="","",VLOOKUP($A9,'Annex 2 EHV charges'!$D:$O,4,0))</f>
        <v>Uni of Birmingham</v>
      </c>
      <c r="E9" s="180" t="str">
        <f>IFERROR(IF(VLOOKUP($A9,'Annex 2 EHV charges'!$D:$O,9,FALSE)=0,"",VLOOKUP($A9,'Annex 2 EHV charges'!$D:$O,9,FALSE)),"")</f>
        <v/>
      </c>
      <c r="F9" s="181" t="str">
        <f>IFERROR(IF(VLOOKUP($A9,'Annex 2 EHV charges'!$D:$O,10,FALSE)=0,"",VLOOKUP($A9,'Annex 2 EHV charges'!$D:$O,10,FALSE)),"")</f>
        <v/>
      </c>
      <c r="G9" s="182" t="str">
        <f>IFERROR(IF(VLOOKUP($A9,'Annex 2 EHV charges'!$D:$O,11,FALSE)=0,"",VLOOKUP($A9,'Annex 2 EHV charges'!$D:$O,11,FALSE)),"")</f>
        <v/>
      </c>
      <c r="H9" s="182" t="str">
        <f>IFERROR(IF(VLOOKUP($A9,'Annex 2 EHV charges'!$D:$O,12,FALSE)=0,"",VLOOKUP($A9,'Annex 2 EHV charges'!$D:$O,12,FALSE)),"")</f>
        <v/>
      </c>
    </row>
    <row r="10" spans="1:15" x14ac:dyDescent="0.2">
      <c r="A10" s="176">
        <f t="array" ref="A10">IFERROR(INDEX('Annex 2 EHV charges'!$D$11:$D$260, MATCH(0, IF(ISBLANK('Annex 2 EHV charges'!$D$11:$D$260),1, COUNTIF(A$4:$A9, 'Annex 2 EHV charges'!$D$11:$D$260)), 0)),"")</f>
        <v>732</v>
      </c>
      <c r="B10" s="175">
        <f>IF($A10="","",VLOOKUP($A10,'Annex 2 EHV charges'!$D:$O,2,0))</f>
        <v>732</v>
      </c>
      <c r="C10" s="176">
        <f>IF($A10="","",VLOOKUP($A10,'Annex 2 EHV charges'!$D:$O,3,0))</f>
        <v>1424993500000</v>
      </c>
      <c r="D10" s="175" t="str">
        <f>IF($A10="","",VLOOKUP($A10,'Annex 2 EHV charges'!$D:$O,4,0))</f>
        <v>Wolverhampton Waste Services</v>
      </c>
      <c r="E10" s="180" t="str">
        <f>IFERROR(IF(VLOOKUP($A10,'Annex 2 EHV charges'!$D:$O,9,FALSE)=0,"",VLOOKUP($A10,'Annex 2 EHV charges'!$D:$O,9,FALSE)),"")</f>
        <v/>
      </c>
      <c r="F10" s="181" t="str">
        <f>IFERROR(IF(VLOOKUP($A10,'Annex 2 EHV charges'!$D:$O,10,FALSE)=0,"",VLOOKUP($A10,'Annex 2 EHV charges'!$D:$O,10,FALSE)),"")</f>
        <v/>
      </c>
      <c r="G10" s="182" t="str">
        <f>IFERROR(IF(VLOOKUP($A10,'Annex 2 EHV charges'!$D:$O,11,FALSE)=0,"",VLOOKUP($A10,'Annex 2 EHV charges'!$D:$O,11,FALSE)),"")</f>
        <v/>
      </c>
      <c r="H10" s="182" t="str">
        <f>IFERROR(IF(VLOOKUP($A10,'Annex 2 EHV charges'!$D:$O,12,FALSE)=0,"",VLOOKUP($A10,'Annex 2 EHV charges'!$D:$O,12,FALSE)),"")</f>
        <v/>
      </c>
    </row>
    <row r="11" spans="1:15" ht="25.5" x14ac:dyDescent="0.2">
      <c r="A11" s="176">
        <f t="array" ref="A11">IFERROR(INDEX('Annex 2 EHV charges'!$D$11:$D$260, MATCH(0, IF(ISBLANK('Annex 2 EHV charges'!$D$11:$D$260),1, COUNTIF(A$4:$A10, 'Annex 2 EHV charges'!$D$11:$D$260)), 0)),"")</f>
        <v>733</v>
      </c>
      <c r="B11" s="175">
        <f>IF($A11="","",VLOOKUP($A11,'Annex 2 EHV charges'!$D:$O,2,0))</f>
        <v>733</v>
      </c>
      <c r="C11" s="176" t="str">
        <f>IF($A11="","",VLOOKUP($A11,'Annex 2 EHV charges'!$D:$O,3,0))</f>
        <v>1430000000915
1430000000924</v>
      </c>
      <c r="D11" s="175" t="str">
        <f>IF($A11="","",VLOOKUP($A11,'Annex 2 EHV charges'!$D:$O,4,0))</f>
        <v>Stoke CHP</v>
      </c>
      <c r="E11" s="180" t="str">
        <f>IFERROR(IF(VLOOKUP($A11,'Annex 2 EHV charges'!$D:$O,9,FALSE)=0,"",VLOOKUP($A11,'Annex 2 EHV charges'!$D:$O,9,FALSE)),"")</f>
        <v/>
      </c>
      <c r="F11" s="181" t="str">
        <f>IFERROR(IF(VLOOKUP($A11,'Annex 2 EHV charges'!$D:$O,10,FALSE)=0,"",VLOOKUP($A11,'Annex 2 EHV charges'!$D:$O,10,FALSE)),"")</f>
        <v/>
      </c>
      <c r="G11" s="182" t="str">
        <f>IFERROR(IF(VLOOKUP($A11,'Annex 2 EHV charges'!$D:$O,11,FALSE)=0,"",VLOOKUP($A11,'Annex 2 EHV charges'!$D:$O,11,FALSE)),"")</f>
        <v/>
      </c>
      <c r="H11" s="182" t="str">
        <f>IFERROR(IF(VLOOKUP($A11,'Annex 2 EHV charges'!$D:$O,12,FALSE)=0,"",VLOOKUP($A11,'Annex 2 EHV charges'!$D:$O,12,FALSE)),"")</f>
        <v/>
      </c>
    </row>
    <row r="12" spans="1:15" x14ac:dyDescent="0.2">
      <c r="A12" s="176">
        <f t="array" ref="A12">IFERROR(INDEX('Annex 2 EHV charges'!$D$11:$D$260, MATCH(0, IF(ISBLANK('Annex 2 EHV charges'!$D$11:$D$260),1, COUNTIF(A$4:$A11, 'Annex 2 EHV charges'!$D$11:$D$260)), 0)),"")</f>
        <v>734</v>
      </c>
      <c r="B12" s="175">
        <f>IF($A12="","",VLOOKUP($A12,'Annex 2 EHV charges'!$D:$O,2,0))</f>
        <v>734</v>
      </c>
      <c r="C12" s="176">
        <f>IF($A12="","",VLOOKUP($A12,'Annex 2 EHV charges'!$D:$O,3,0))</f>
        <v>1425793500001</v>
      </c>
      <c r="D12" s="175" t="str">
        <f>IF($A12="","",VLOOKUP($A12,'Annex 2 EHV charges'!$D:$O,4,0))</f>
        <v>Hanford Waste Services</v>
      </c>
      <c r="E12" s="180" t="str">
        <f>IFERROR(IF(VLOOKUP($A12,'Annex 2 EHV charges'!$D:$O,9,FALSE)=0,"",VLOOKUP($A12,'Annex 2 EHV charges'!$D:$O,9,FALSE)),"")</f>
        <v/>
      </c>
      <c r="F12" s="181" t="str">
        <f>IFERROR(IF(VLOOKUP($A12,'Annex 2 EHV charges'!$D:$O,10,FALSE)=0,"",VLOOKUP($A12,'Annex 2 EHV charges'!$D:$O,10,FALSE)),"")</f>
        <v/>
      </c>
      <c r="G12" s="182" t="str">
        <f>IFERROR(IF(VLOOKUP($A12,'Annex 2 EHV charges'!$D:$O,11,FALSE)=0,"",VLOOKUP($A12,'Annex 2 EHV charges'!$D:$O,11,FALSE)),"")</f>
        <v/>
      </c>
      <c r="H12" s="182" t="str">
        <f>IFERROR(IF(VLOOKUP($A12,'Annex 2 EHV charges'!$D:$O,12,FALSE)=0,"",VLOOKUP($A12,'Annex 2 EHV charges'!$D:$O,12,FALSE)),"")</f>
        <v/>
      </c>
    </row>
    <row r="13" spans="1:15" ht="25.5" x14ac:dyDescent="0.2">
      <c r="A13" s="176">
        <f t="array" ref="A13">IFERROR(INDEX('Annex 2 EHV charges'!$D$11:$D$260, MATCH(0, IF(ISBLANK('Annex 2 EHV charges'!$D$11:$D$260),1, COUNTIF(A$4:$A12, 'Annex 2 EHV charges'!$D$11:$D$260)), 0)),"")</f>
        <v>735</v>
      </c>
      <c r="B13" s="175">
        <f>IF($A13="","",VLOOKUP($A13,'Annex 2 EHV charges'!$D:$O,2,0))</f>
        <v>735</v>
      </c>
      <c r="C13" s="176" t="str">
        <f>IF($A13="","",VLOOKUP($A13,'Annex 2 EHV charges'!$D:$O,3,0))</f>
        <v>1430000033051
1430000033060</v>
      </c>
      <c r="D13" s="175" t="str">
        <f>IF($A13="","",VLOOKUP($A13,'Annex 2 EHV charges'!$D:$O,4,0))</f>
        <v>NR Kidsgrove</v>
      </c>
      <c r="E13" s="180" t="str">
        <f>IFERROR(IF(VLOOKUP($A13,'Annex 2 EHV charges'!$D:$O,9,FALSE)=0,"",VLOOKUP($A13,'Annex 2 EHV charges'!$D:$O,9,FALSE)),"")</f>
        <v/>
      </c>
      <c r="F13" s="181" t="str">
        <f>IFERROR(IF(VLOOKUP($A13,'Annex 2 EHV charges'!$D:$O,10,FALSE)=0,"",VLOOKUP($A13,'Annex 2 EHV charges'!$D:$O,10,FALSE)),"")</f>
        <v/>
      </c>
      <c r="G13" s="182" t="str">
        <f>IFERROR(IF(VLOOKUP($A13,'Annex 2 EHV charges'!$D:$O,11,FALSE)=0,"",VLOOKUP($A13,'Annex 2 EHV charges'!$D:$O,11,FALSE)),"")</f>
        <v/>
      </c>
      <c r="H13" s="182" t="str">
        <f>IFERROR(IF(VLOOKUP($A13,'Annex 2 EHV charges'!$D:$O,12,FALSE)=0,"",VLOOKUP($A13,'Annex 2 EHV charges'!$D:$O,12,FALSE)),"")</f>
        <v/>
      </c>
    </row>
    <row r="14" spans="1:15" ht="25.5" x14ac:dyDescent="0.2">
      <c r="A14" s="176">
        <f t="array" ref="A14">IFERROR(INDEX('Annex 2 EHV charges'!$D$11:$D$260, MATCH(0, IF(ISBLANK('Annex 2 EHV charges'!$D$11:$D$260),1, COUNTIF(A$4:$A13, 'Annex 2 EHV charges'!$D$11:$D$260)), 0)),"")</f>
        <v>736</v>
      </c>
      <c r="B14" s="175">
        <f>IF($A14="","",VLOOKUP($A14,'Annex 2 EHV charges'!$D:$O,2,0))</f>
        <v>736</v>
      </c>
      <c r="C14" s="176" t="str">
        <f>IF($A14="","",VLOOKUP($A14,'Annex 2 EHV charges'!$D:$O,3,0))</f>
        <v>1430000033098
1430000033103</v>
      </c>
      <c r="D14" s="175" t="str">
        <f>IF($A14="","",VLOOKUP($A14,'Annex 2 EHV charges'!$D:$O,4,0))</f>
        <v>NR Stafford</v>
      </c>
      <c r="E14" s="180" t="str">
        <f>IFERROR(IF(VLOOKUP($A14,'Annex 2 EHV charges'!$D:$O,9,FALSE)=0,"",VLOOKUP($A14,'Annex 2 EHV charges'!$D:$O,9,FALSE)),"")</f>
        <v/>
      </c>
      <c r="F14" s="181" t="str">
        <f>IFERROR(IF(VLOOKUP($A14,'Annex 2 EHV charges'!$D:$O,10,FALSE)=0,"",VLOOKUP($A14,'Annex 2 EHV charges'!$D:$O,10,FALSE)),"")</f>
        <v/>
      </c>
      <c r="G14" s="182" t="str">
        <f>IFERROR(IF(VLOOKUP($A14,'Annex 2 EHV charges'!$D:$O,11,FALSE)=0,"",VLOOKUP($A14,'Annex 2 EHV charges'!$D:$O,11,FALSE)),"")</f>
        <v/>
      </c>
      <c r="H14" s="182" t="str">
        <f>IFERROR(IF(VLOOKUP($A14,'Annex 2 EHV charges'!$D:$O,12,FALSE)=0,"",VLOOKUP($A14,'Annex 2 EHV charges'!$D:$O,12,FALSE)),"")</f>
        <v/>
      </c>
    </row>
    <row r="15" spans="1:15" ht="25.5" x14ac:dyDescent="0.2">
      <c r="A15" s="176">
        <f t="array" ref="A15">IFERROR(INDEX('Annex 2 EHV charges'!$D$11:$D$260, MATCH(0, IF(ISBLANK('Annex 2 EHV charges'!$D$11:$D$260),1, COUNTIF(A$4:$A14, 'Annex 2 EHV charges'!$D$11:$D$260)), 0)),"")</f>
        <v>741</v>
      </c>
      <c r="B15" s="175">
        <f>IF($A15="","",VLOOKUP($A15,'Annex 2 EHV charges'!$D:$O,2,0))</f>
        <v>741</v>
      </c>
      <c r="C15" s="176" t="str">
        <f>IF($A15="","",VLOOKUP($A15,'Annex 2 EHV charges'!$D:$O,3,0))</f>
        <v>1430000033070
1430000044090</v>
      </c>
      <c r="D15" s="175" t="str">
        <f>IF($A15="","",VLOOKUP($A15,'Annex 2 EHV charges'!$D:$O,4,0))</f>
        <v>NR Washwood Heath</v>
      </c>
      <c r="E15" s="180" t="str">
        <f>IFERROR(IF(VLOOKUP($A15,'Annex 2 EHV charges'!$D:$O,9,FALSE)=0,"",VLOOKUP($A15,'Annex 2 EHV charges'!$D:$O,9,FALSE)),"")</f>
        <v/>
      </c>
      <c r="F15" s="181" t="str">
        <f>IFERROR(IF(VLOOKUP($A15,'Annex 2 EHV charges'!$D:$O,10,FALSE)=0,"",VLOOKUP($A15,'Annex 2 EHV charges'!$D:$O,10,FALSE)),"")</f>
        <v/>
      </c>
      <c r="G15" s="182" t="str">
        <f>IFERROR(IF(VLOOKUP($A15,'Annex 2 EHV charges'!$D:$O,11,FALSE)=0,"",VLOOKUP($A15,'Annex 2 EHV charges'!$D:$O,11,FALSE)),"")</f>
        <v/>
      </c>
      <c r="H15" s="182" t="str">
        <f>IFERROR(IF(VLOOKUP($A15,'Annex 2 EHV charges'!$D:$O,12,FALSE)=0,"",VLOOKUP($A15,'Annex 2 EHV charges'!$D:$O,12,FALSE)),"")</f>
        <v/>
      </c>
    </row>
    <row r="16" spans="1:15" x14ac:dyDescent="0.2">
      <c r="A16" s="176">
        <f t="array" ref="A16">IFERROR(INDEX('Annex 2 EHV charges'!$D$11:$D$260, MATCH(0, IF(ISBLANK('Annex 2 EHV charges'!$D$11:$D$260),1, COUNTIF(A$4:$A15, 'Annex 2 EHV charges'!$D$11:$D$260)), 0)),"")</f>
        <v>737</v>
      </c>
      <c r="B16" s="175">
        <f>IF($A16="","",VLOOKUP($A16,'Annex 2 EHV charges'!$D:$O,2,0))</f>
        <v>737</v>
      </c>
      <c r="C16" s="176">
        <f>IF($A16="","",VLOOKUP($A16,'Annex 2 EHV charges'!$D:$O,3,0))</f>
        <v>1430000033121</v>
      </c>
      <c r="D16" s="175" t="str">
        <f>IF($A16="","",VLOOKUP($A16,'Annex 2 EHV charges'!$D:$O,4,0))</f>
        <v>NR Winson Green</v>
      </c>
      <c r="E16" s="180" t="str">
        <f>IFERROR(IF(VLOOKUP($A16,'Annex 2 EHV charges'!$D:$O,9,FALSE)=0,"",VLOOKUP($A16,'Annex 2 EHV charges'!$D:$O,9,FALSE)),"")</f>
        <v/>
      </c>
      <c r="F16" s="181" t="str">
        <f>IFERROR(IF(VLOOKUP($A16,'Annex 2 EHV charges'!$D:$O,10,FALSE)=0,"",VLOOKUP($A16,'Annex 2 EHV charges'!$D:$O,10,FALSE)),"")</f>
        <v/>
      </c>
      <c r="G16" s="182" t="str">
        <f>IFERROR(IF(VLOOKUP($A16,'Annex 2 EHV charges'!$D:$O,11,FALSE)=0,"",VLOOKUP($A16,'Annex 2 EHV charges'!$D:$O,11,FALSE)),"")</f>
        <v/>
      </c>
      <c r="H16" s="182" t="str">
        <f>IFERROR(IF(VLOOKUP($A16,'Annex 2 EHV charges'!$D:$O,12,FALSE)=0,"",VLOOKUP($A16,'Annex 2 EHV charges'!$D:$O,12,FALSE)),"")</f>
        <v/>
      </c>
    </row>
    <row r="17" spans="1:8" x14ac:dyDescent="0.2">
      <c r="A17" s="176">
        <f t="array" ref="A17">IFERROR(INDEX('Annex 2 EHV charges'!$D$11:$D$260, MATCH(0, IF(ISBLANK('Annex 2 EHV charges'!$D$11:$D$260),1, COUNTIF(A$4:$A16, 'Annex 2 EHV charges'!$D$11:$D$260)), 0)),"")</f>
        <v>738</v>
      </c>
      <c r="B17" s="175">
        <f>IF($A17="","",VLOOKUP($A17,'Annex 2 EHV charges'!$D:$O,2,0))</f>
        <v>738</v>
      </c>
      <c r="C17" s="176">
        <f>IF($A17="","",VLOOKUP($A17,'Annex 2 EHV charges'!$D:$O,3,0))</f>
        <v>1430000033089</v>
      </c>
      <c r="D17" s="175" t="str">
        <f>IF($A17="","",VLOOKUP($A17,'Annex 2 EHV charges'!$D:$O,4,0))</f>
        <v>NR Smethwick</v>
      </c>
      <c r="E17" s="180" t="str">
        <f>IFERROR(IF(VLOOKUP($A17,'Annex 2 EHV charges'!$D:$O,9,FALSE)=0,"",VLOOKUP($A17,'Annex 2 EHV charges'!$D:$O,9,FALSE)),"")</f>
        <v/>
      </c>
      <c r="F17" s="181" t="str">
        <f>IFERROR(IF(VLOOKUP($A17,'Annex 2 EHV charges'!$D:$O,10,FALSE)=0,"",VLOOKUP($A17,'Annex 2 EHV charges'!$D:$O,10,FALSE)),"")</f>
        <v/>
      </c>
      <c r="G17" s="182" t="str">
        <f>IFERROR(IF(VLOOKUP($A17,'Annex 2 EHV charges'!$D:$O,11,FALSE)=0,"",VLOOKUP($A17,'Annex 2 EHV charges'!$D:$O,11,FALSE)),"")</f>
        <v/>
      </c>
      <c r="H17" s="182" t="str">
        <f>IFERROR(IF(VLOOKUP($A17,'Annex 2 EHV charges'!$D:$O,12,FALSE)=0,"",VLOOKUP($A17,'Annex 2 EHV charges'!$D:$O,12,FALSE)),"")</f>
        <v/>
      </c>
    </row>
    <row r="18" spans="1:8" x14ac:dyDescent="0.2">
      <c r="A18" s="176">
        <f t="array" ref="A18">IFERROR(INDEX('Annex 2 EHV charges'!$D$11:$D$260, MATCH(0, IF(ISBLANK('Annex 2 EHV charges'!$D$11:$D$260),1, COUNTIF(A$4:$A17, 'Annex 2 EHV charges'!$D$11:$D$260)), 0)),"")</f>
        <v>739</v>
      </c>
      <c r="B18" s="175">
        <f>IF($A18="","",VLOOKUP($A18,'Annex 2 EHV charges'!$D:$O,2,0))</f>
        <v>739</v>
      </c>
      <c r="C18" s="176">
        <f>IF($A18="","",VLOOKUP($A18,'Annex 2 EHV charges'!$D:$O,3,0))</f>
        <v>1430000033112</v>
      </c>
      <c r="D18" s="175" t="str">
        <f>IF($A18="","",VLOOKUP($A18,'Annex 2 EHV charges'!$D:$O,4,0))</f>
        <v>NR Willenhall</v>
      </c>
      <c r="E18" s="180" t="str">
        <f>IFERROR(IF(VLOOKUP($A18,'Annex 2 EHV charges'!$D:$O,9,FALSE)=0,"",VLOOKUP($A18,'Annex 2 EHV charges'!$D:$O,9,FALSE)),"")</f>
        <v/>
      </c>
      <c r="F18" s="181" t="str">
        <f>IFERROR(IF(VLOOKUP($A18,'Annex 2 EHV charges'!$D:$O,10,FALSE)=0,"",VLOOKUP($A18,'Annex 2 EHV charges'!$D:$O,10,FALSE)),"")</f>
        <v/>
      </c>
      <c r="G18" s="182" t="str">
        <f>IFERROR(IF(VLOOKUP($A18,'Annex 2 EHV charges'!$D:$O,11,FALSE)=0,"",VLOOKUP($A18,'Annex 2 EHV charges'!$D:$O,11,FALSE)),"")</f>
        <v/>
      </c>
      <c r="H18" s="182" t="str">
        <f>IFERROR(IF(VLOOKUP($A18,'Annex 2 EHV charges'!$D:$O,12,FALSE)=0,"",VLOOKUP($A18,'Annex 2 EHV charges'!$D:$O,12,FALSE)),"")</f>
        <v/>
      </c>
    </row>
    <row r="19" spans="1:8" x14ac:dyDescent="0.2">
      <c r="A19" s="176">
        <f t="array" ref="A19">IFERROR(INDEX('Annex 2 EHV charges'!$D$11:$D$260, MATCH(0, IF(ISBLANK('Annex 2 EHV charges'!$D$11:$D$260),1, COUNTIF(A$4:$A18, 'Annex 2 EHV charges'!$D$11:$D$260)), 0)),"")</f>
        <v>748</v>
      </c>
      <c r="B19" s="175">
        <f>IF($A19="","",VLOOKUP($A19,'Annex 2 EHV charges'!$D:$O,2,0))</f>
        <v>748</v>
      </c>
      <c r="C19" s="176">
        <f>IF($A19="","",VLOOKUP($A19,'Annex 2 EHV charges'!$D:$O,3,0))</f>
        <v>1460002083355</v>
      </c>
      <c r="D19" s="175" t="str">
        <f>IF($A19="","",VLOOKUP($A19,'Annex 2 EHV charges'!$D:$O,4,0))</f>
        <v>Northwick STOR</v>
      </c>
      <c r="E19" s="180" t="str">
        <f>IFERROR(IF(VLOOKUP($A19,'Annex 2 EHV charges'!$D:$O,9,FALSE)=0,"",VLOOKUP($A19,'Annex 2 EHV charges'!$D:$O,9,FALSE)),"")</f>
        <v/>
      </c>
      <c r="F19" s="181" t="str">
        <f>IFERROR(IF(VLOOKUP($A19,'Annex 2 EHV charges'!$D:$O,10,FALSE)=0,"",VLOOKUP($A19,'Annex 2 EHV charges'!$D:$O,10,FALSE)),"")</f>
        <v/>
      </c>
      <c r="G19" s="182">
        <f>IFERROR(IF(VLOOKUP($A19,'Annex 2 EHV charges'!$D:$O,11,FALSE)=0,"",VLOOKUP($A19,'Annex 2 EHV charges'!$D:$O,11,FALSE)),"")</f>
        <v>0.06</v>
      </c>
      <c r="H19" s="182">
        <f>IFERROR(IF(VLOOKUP($A19,'Annex 2 EHV charges'!$D:$O,12,FALSE)=0,"",VLOOKUP($A19,'Annex 2 EHV charges'!$D:$O,12,FALSE)),"")</f>
        <v>0.06</v>
      </c>
    </row>
    <row r="20" spans="1:8" x14ac:dyDescent="0.2">
      <c r="A20" s="176">
        <f t="array" ref="A20">IFERROR(INDEX('Annex 2 EHV charges'!$D$11:$D$260, MATCH(0, IF(ISBLANK('Annex 2 EHV charges'!$D$11:$D$260),1, COUNTIF(A$4:$A19, 'Annex 2 EHV charges'!$D$11:$D$260)), 0)),"")</f>
        <v>749</v>
      </c>
      <c r="B20" s="175">
        <f>IF($A20="","",VLOOKUP($A20,'Annex 2 EHV charges'!$D:$O,2,0))</f>
        <v>749</v>
      </c>
      <c r="C20" s="176">
        <f>IF($A20="","",VLOOKUP($A20,'Annex 2 EHV charges'!$D:$O,3,0))</f>
        <v>1460002258671</v>
      </c>
      <c r="D20" s="175" t="str">
        <f>IF($A20="","",VLOOKUP($A20,'Annex 2 EHV charges'!$D:$O,4,0))</f>
        <v>Swancote</v>
      </c>
      <c r="E20" s="180">
        <f>IFERROR(IF(VLOOKUP($A20,'Annex 2 EHV charges'!$D:$O,9,FALSE)=0,"",VLOOKUP($A20,'Annex 2 EHV charges'!$D:$O,9,FALSE)),"")</f>
        <v>-0.86399999999999999</v>
      </c>
      <c r="F20" s="181">
        <f>IFERROR(IF(VLOOKUP($A20,'Annex 2 EHV charges'!$D:$O,10,FALSE)=0,"",VLOOKUP($A20,'Annex 2 EHV charges'!$D:$O,10,FALSE)),"")</f>
        <v>281.41000000000003</v>
      </c>
      <c r="G20" s="182">
        <f>IFERROR(IF(VLOOKUP($A20,'Annex 2 EHV charges'!$D:$O,11,FALSE)=0,"",VLOOKUP($A20,'Annex 2 EHV charges'!$D:$O,11,FALSE)),"")</f>
        <v>0.06</v>
      </c>
      <c r="H20" s="182">
        <f>IFERROR(IF(VLOOKUP($A20,'Annex 2 EHV charges'!$D:$O,12,FALSE)=0,"",VLOOKUP($A20,'Annex 2 EHV charges'!$D:$O,12,FALSE)),"")</f>
        <v>0.06</v>
      </c>
    </row>
    <row r="21" spans="1:8" x14ac:dyDescent="0.2">
      <c r="A21" s="176">
        <f t="array" ref="A21">IFERROR(INDEX('Annex 2 EHV charges'!$D$11:$D$260, MATCH(0, IF(ISBLANK('Annex 2 EHV charges'!$D$11:$D$260),1, COUNTIF(A$4:$A20, 'Annex 2 EHV charges'!$D$11:$D$260)), 0)),"")</f>
        <v>752</v>
      </c>
      <c r="B21" s="175">
        <f>IF($A21="","",VLOOKUP($A21,'Annex 2 EHV charges'!$D:$O,2,0))</f>
        <v>752</v>
      </c>
      <c r="C21" s="176">
        <f>IF($A21="","",VLOOKUP($A21,'Annex 2 EHV charges'!$D:$O,3,0))</f>
        <v>1460002256034</v>
      </c>
      <c r="D21" s="175" t="str">
        <f>IF($A21="","",VLOOKUP($A21,'Annex 2 EHV charges'!$D:$O,4,0))</f>
        <v>Spring Hill Solar generation</v>
      </c>
      <c r="E21" s="180" t="str">
        <f>IFERROR(IF(VLOOKUP($A21,'Annex 2 EHV charges'!$D:$O,9,FALSE)=0,"",VLOOKUP($A21,'Annex 2 EHV charges'!$D:$O,9,FALSE)),"")</f>
        <v/>
      </c>
      <c r="F21" s="181" t="str">
        <f>IFERROR(IF(VLOOKUP($A21,'Annex 2 EHV charges'!$D:$O,10,FALSE)=0,"",VLOOKUP($A21,'Annex 2 EHV charges'!$D:$O,10,FALSE)),"")</f>
        <v/>
      </c>
      <c r="G21" s="182">
        <f>IFERROR(IF(VLOOKUP($A21,'Annex 2 EHV charges'!$D:$O,11,FALSE)=0,"",VLOOKUP($A21,'Annex 2 EHV charges'!$D:$O,11,FALSE)),"")</f>
        <v>0.06</v>
      </c>
      <c r="H21" s="182">
        <f>IFERROR(IF(VLOOKUP($A21,'Annex 2 EHV charges'!$D:$O,12,FALSE)=0,"",VLOOKUP($A21,'Annex 2 EHV charges'!$D:$O,12,FALSE)),"")</f>
        <v>0.06</v>
      </c>
    </row>
    <row r="22" spans="1:8" x14ac:dyDescent="0.2">
      <c r="A22" s="176">
        <f t="array" ref="A22">IFERROR(INDEX('Annex 2 EHV charges'!$D$11:$D$260, MATCH(0, IF(ISBLANK('Annex 2 EHV charges'!$D$11:$D$260),1, COUNTIF(A$4:$A21, 'Annex 2 EHV charges'!$D$11:$D$260)), 0)),"")</f>
        <v>753</v>
      </c>
      <c r="B22" s="175">
        <f>IF($A22="","",VLOOKUP($A22,'Annex 2 EHV charges'!$D:$O,2,0))</f>
        <v>753</v>
      </c>
      <c r="C22" s="176">
        <f>IF($A22="","",VLOOKUP($A22,'Annex 2 EHV charges'!$D:$O,3,0))</f>
        <v>1470000086147</v>
      </c>
      <c r="D22" s="175" t="str">
        <f>IF($A22="","",VLOOKUP($A22,'Annex 2 EHV charges'!$D:$O,4,0))</f>
        <v>Greenfrog STOR generation</v>
      </c>
      <c r="E22" s="180" t="str">
        <f>IFERROR(IF(VLOOKUP($A22,'Annex 2 EHV charges'!$D:$O,9,FALSE)=0,"",VLOOKUP($A22,'Annex 2 EHV charges'!$D:$O,9,FALSE)),"")</f>
        <v/>
      </c>
      <c r="F22" s="181" t="str">
        <f>IFERROR(IF(VLOOKUP($A22,'Annex 2 EHV charges'!$D:$O,10,FALSE)=0,"",VLOOKUP($A22,'Annex 2 EHV charges'!$D:$O,10,FALSE)),"")</f>
        <v/>
      </c>
      <c r="G22" s="182">
        <f>IFERROR(IF(VLOOKUP($A22,'Annex 2 EHV charges'!$D:$O,11,FALSE)=0,"",VLOOKUP($A22,'Annex 2 EHV charges'!$D:$O,11,FALSE)),"")</f>
        <v>0.06</v>
      </c>
      <c r="H22" s="182">
        <f>IFERROR(IF(VLOOKUP($A22,'Annex 2 EHV charges'!$D:$O,12,FALSE)=0,"",VLOOKUP($A22,'Annex 2 EHV charges'!$D:$O,12,FALSE)),"")</f>
        <v>0.06</v>
      </c>
    </row>
    <row r="23" spans="1:8" x14ac:dyDescent="0.2">
      <c r="A23" s="176">
        <f t="array" ref="A23">IFERROR(INDEX('Annex 2 EHV charges'!$D$11:$D$260, MATCH(0, IF(ISBLANK('Annex 2 EHV charges'!$D$11:$D$260),1, COUNTIF(A$4:$A22, 'Annex 2 EHV charges'!$D$11:$D$260)), 0)),"")</f>
        <v>754</v>
      </c>
      <c r="B23" s="175">
        <f>IF($A23="","",VLOOKUP($A23,'Annex 2 EHV charges'!$D:$O,2,0))</f>
        <v>754</v>
      </c>
      <c r="C23" s="176">
        <f>IF($A23="","",VLOOKUP($A23,'Annex 2 EHV charges'!$D:$O,3,0))</f>
        <v>1470000223441</v>
      </c>
      <c r="D23" s="175" t="str">
        <f>IF($A23="","",VLOOKUP($A23,'Annex 2 EHV charges'!$D:$O,4,0))</f>
        <v>Union Road</v>
      </c>
      <c r="E23" s="180" t="str">
        <f>IFERROR(IF(VLOOKUP($A23,'Annex 2 EHV charges'!$D:$O,9,FALSE)=0,"",VLOOKUP($A23,'Annex 2 EHV charges'!$D:$O,9,FALSE)),"")</f>
        <v/>
      </c>
      <c r="F23" s="181">
        <f>IFERROR(IF(VLOOKUP($A23,'Annex 2 EHV charges'!$D:$O,10,FALSE)=0,"",VLOOKUP($A23,'Annex 2 EHV charges'!$D:$O,10,FALSE)),"")</f>
        <v>1318.05</v>
      </c>
      <c r="G23" s="182">
        <f>IFERROR(IF(VLOOKUP($A23,'Annex 2 EHV charges'!$D:$O,11,FALSE)=0,"",VLOOKUP($A23,'Annex 2 EHV charges'!$D:$O,11,FALSE)),"")</f>
        <v>0.06</v>
      </c>
      <c r="H23" s="182">
        <f>IFERROR(IF(VLOOKUP($A23,'Annex 2 EHV charges'!$D:$O,12,FALSE)=0,"",VLOOKUP($A23,'Annex 2 EHV charges'!$D:$O,12,FALSE)),"")</f>
        <v>0.06</v>
      </c>
    </row>
    <row r="24" spans="1:8" ht="25.5" x14ac:dyDescent="0.2">
      <c r="A24" s="176">
        <f t="array" ref="A24">IFERROR(INDEX('Annex 2 EHV charges'!$D$11:$D$260, MATCH(0, IF(ISBLANK('Annex 2 EHV charges'!$D$11:$D$260),1, COUNTIF(A$4:$A23, 'Annex 2 EHV charges'!$D$11:$D$260)), 0)),"")</f>
        <v>731</v>
      </c>
      <c r="B24" s="175">
        <f>IF($A24="","",VLOOKUP($A24,'Annex 2 EHV charges'!$D:$O,2,0))</f>
        <v>731</v>
      </c>
      <c r="C24" s="176" t="str">
        <f>IF($A24="","",VLOOKUP($A24,'Annex 2 EHV charges'!$D:$O,3,0))</f>
        <v>1421464500007
1422464500009</v>
      </c>
      <c r="D24" s="175" t="str">
        <f>IF($A24="","",VLOOKUP($A24,'Annex 2 EHV charges'!$D:$O,4,0))</f>
        <v>Quatt</v>
      </c>
      <c r="E24" s="180" t="str">
        <f>IFERROR(IF(VLOOKUP($A24,'Annex 2 EHV charges'!$D:$O,9,FALSE)=0,"",VLOOKUP($A24,'Annex 2 EHV charges'!$D:$O,9,FALSE)),"")</f>
        <v/>
      </c>
      <c r="F24" s="181" t="str">
        <f>IFERROR(IF(VLOOKUP($A24,'Annex 2 EHV charges'!$D:$O,10,FALSE)=0,"",VLOOKUP($A24,'Annex 2 EHV charges'!$D:$O,10,FALSE)),"")</f>
        <v/>
      </c>
      <c r="G24" s="182" t="str">
        <f>IFERROR(IF(VLOOKUP($A24,'Annex 2 EHV charges'!$D:$O,11,FALSE)=0,"",VLOOKUP($A24,'Annex 2 EHV charges'!$D:$O,11,FALSE)),"")</f>
        <v/>
      </c>
      <c r="H24" s="182" t="str">
        <f>IFERROR(IF(VLOOKUP($A24,'Annex 2 EHV charges'!$D:$O,12,FALSE)=0,"",VLOOKUP($A24,'Annex 2 EHV charges'!$D:$O,12,FALSE)),"")</f>
        <v/>
      </c>
    </row>
    <row r="25" spans="1:8" x14ac:dyDescent="0.2">
      <c r="A25" s="176">
        <f t="array" ref="A25">IFERROR(INDEX('Annex 2 EHV charges'!$D$11:$D$260, MATCH(0, IF(ISBLANK('Annex 2 EHV charges'!$D$11:$D$260),1, COUNTIF(A$4:$A24, 'Annex 2 EHV charges'!$D$11:$D$260)), 0)),"")</f>
        <v>746</v>
      </c>
      <c r="B25" s="175">
        <f>IF($A25="","",VLOOKUP($A25,'Annex 2 EHV charges'!$D:$O,2,0))</f>
        <v>746</v>
      </c>
      <c r="C25" s="176">
        <f>IF($A25="","",VLOOKUP($A25,'Annex 2 EHV charges'!$D:$O,3,0))</f>
        <v>1426886500004</v>
      </c>
      <c r="D25" s="175" t="str">
        <f>IF($A25="","",VLOOKUP($A25,'Annex 2 EHV charges'!$D:$O,4,0))</f>
        <v>Knypersley</v>
      </c>
      <c r="E25" s="180">
        <f>IFERROR(IF(VLOOKUP($A25,'Annex 2 EHV charges'!$D:$O,9,FALSE)=0,"",VLOOKUP($A25,'Annex 2 EHV charges'!$D:$O,9,FALSE)),"")</f>
        <v>-0.443</v>
      </c>
      <c r="F25" s="181">
        <f>IFERROR(IF(VLOOKUP($A25,'Annex 2 EHV charges'!$D:$O,10,FALSE)=0,"",VLOOKUP($A25,'Annex 2 EHV charges'!$D:$O,10,FALSE)),"")</f>
        <v>35.770000000000003</v>
      </c>
      <c r="G25" s="182">
        <f>IFERROR(IF(VLOOKUP($A25,'Annex 2 EHV charges'!$D:$O,11,FALSE)=0,"",VLOOKUP($A25,'Annex 2 EHV charges'!$D:$O,11,FALSE)),"")</f>
        <v>0.06</v>
      </c>
      <c r="H25" s="182">
        <f>IFERROR(IF(VLOOKUP($A25,'Annex 2 EHV charges'!$D:$O,12,FALSE)=0,"",VLOOKUP($A25,'Annex 2 EHV charges'!$D:$O,12,FALSE)),"")</f>
        <v>0.06</v>
      </c>
    </row>
    <row r="26" spans="1:8" x14ac:dyDescent="0.2">
      <c r="A26" s="176">
        <f t="array" ref="A26">IFERROR(INDEX('Annex 2 EHV charges'!$D$11:$D$260, MATCH(0, IF(ISBLANK('Annex 2 EHV charges'!$D$11:$D$260),1, COUNTIF(A$4:$A25, 'Annex 2 EHV charges'!$D$11:$D$260)), 0)),"")</f>
        <v>755</v>
      </c>
      <c r="B26" s="175">
        <f>IF($A26="","",VLOOKUP($A26,'Annex 2 EHV charges'!$D:$O,2,0))</f>
        <v>755</v>
      </c>
      <c r="C26" s="176">
        <f>IF($A26="","",VLOOKUP($A26,'Annex 2 EHV charges'!$D:$O,3,0))</f>
        <v>1470000190530</v>
      </c>
      <c r="D26" s="175" t="str">
        <f>IF($A26="","",VLOOKUP($A26,'Annex 2 EHV charges'!$D:$O,4,0))</f>
        <v>Battlefield Incinerator</v>
      </c>
      <c r="E26" s="180">
        <f>IFERROR(IF(VLOOKUP($A26,'Annex 2 EHV charges'!$D:$O,9,FALSE)=0,"",VLOOKUP($A26,'Annex 2 EHV charges'!$D:$O,9,FALSE)),"")</f>
        <v>-1.089</v>
      </c>
      <c r="F26" s="181">
        <f>IFERROR(IF(VLOOKUP($A26,'Annex 2 EHV charges'!$D:$O,10,FALSE)=0,"",VLOOKUP($A26,'Annex 2 EHV charges'!$D:$O,10,FALSE)),"")</f>
        <v>467.95</v>
      </c>
      <c r="G26" s="182">
        <f>IFERROR(IF(VLOOKUP($A26,'Annex 2 EHV charges'!$D:$O,11,FALSE)=0,"",VLOOKUP($A26,'Annex 2 EHV charges'!$D:$O,11,FALSE)),"")</f>
        <v>0.06</v>
      </c>
      <c r="H26" s="182">
        <f>IFERROR(IF(VLOOKUP($A26,'Annex 2 EHV charges'!$D:$O,12,FALSE)=0,"",VLOOKUP($A26,'Annex 2 EHV charges'!$D:$O,12,FALSE)),"")</f>
        <v>0.06</v>
      </c>
    </row>
    <row r="27" spans="1:8" x14ac:dyDescent="0.2">
      <c r="A27" s="176">
        <f t="array" ref="A27">IFERROR(INDEX('Annex 2 EHV charges'!$D$11:$D$260, MATCH(0, IF(ISBLANK('Annex 2 EHV charges'!$D$11:$D$260),1, COUNTIF(A$4:$A26, 'Annex 2 EHV charges'!$D$11:$D$260)), 0)),"")</f>
        <v>756</v>
      </c>
      <c r="B27" s="175">
        <f>IF($A27="","",VLOOKUP($A27,'Annex 2 EHV charges'!$D:$O,2,0))</f>
        <v>756</v>
      </c>
      <c r="C27" s="176">
        <f>IF($A27="","",VLOOKUP($A27,'Annex 2 EHV charges'!$D:$O,3,0))</f>
        <v>1470000275556</v>
      </c>
      <c r="D27" s="175" t="str">
        <f>IF($A27="","",VLOOKUP($A27,'Annex 2 EHV charges'!$D:$O,4,0))</f>
        <v>Says Court Farm PV</v>
      </c>
      <c r="E27" s="180" t="str">
        <f>IFERROR(IF(VLOOKUP($A27,'Annex 2 EHV charges'!$D:$O,9,FALSE)=0,"",VLOOKUP($A27,'Annex 2 EHV charges'!$D:$O,9,FALSE)),"")</f>
        <v/>
      </c>
      <c r="F27" s="181">
        <f>IFERROR(IF(VLOOKUP($A27,'Annex 2 EHV charges'!$D:$O,10,FALSE)=0,"",VLOOKUP($A27,'Annex 2 EHV charges'!$D:$O,10,FALSE)),"")</f>
        <v>477.33</v>
      </c>
      <c r="G27" s="182">
        <f>IFERROR(IF(VLOOKUP($A27,'Annex 2 EHV charges'!$D:$O,11,FALSE)=0,"",VLOOKUP($A27,'Annex 2 EHV charges'!$D:$O,11,FALSE)),"")</f>
        <v>0.06</v>
      </c>
      <c r="H27" s="182">
        <f>IFERROR(IF(VLOOKUP($A27,'Annex 2 EHV charges'!$D:$O,12,FALSE)=0,"",VLOOKUP($A27,'Annex 2 EHV charges'!$D:$O,12,FALSE)),"")</f>
        <v>0.06</v>
      </c>
    </row>
    <row r="28" spans="1:8" ht="25.5" x14ac:dyDescent="0.2">
      <c r="A28" s="176">
        <f t="array" ref="A28">IFERROR(INDEX('Annex 2 EHV charges'!$D$11:$D$260, MATCH(0, IF(ISBLANK('Annex 2 EHV charges'!$D$11:$D$260),1, COUNTIF(A$4:$A27, 'Annex 2 EHV charges'!$D$11:$D$260)), 0)),"")</f>
        <v>757</v>
      </c>
      <c r="B28" s="175">
        <f>IF($A28="","",VLOOKUP($A28,'Annex 2 EHV charges'!$D:$O,2,0))</f>
        <v>757</v>
      </c>
      <c r="C28" s="176" t="str">
        <f>IF($A28="","",VLOOKUP($A28,'Annex 2 EHV charges'!$D:$O,3,0))</f>
        <v>1470000283690
1470000444142</v>
      </c>
      <c r="D28" s="175" t="str">
        <f>IF($A28="","",VLOOKUP($A28,'Annex 2 EHV charges'!$D:$O,4,0))</f>
        <v>Hayford Farm Solar Park</v>
      </c>
      <c r="E28" s="180" t="str">
        <f>IFERROR(IF(VLOOKUP($A28,'Annex 2 EHV charges'!$D:$O,9,FALSE)=0,"",VLOOKUP($A28,'Annex 2 EHV charges'!$D:$O,9,FALSE)),"")</f>
        <v/>
      </c>
      <c r="F28" s="181">
        <f>IFERROR(IF(VLOOKUP($A28,'Annex 2 EHV charges'!$D:$O,10,FALSE)=0,"",VLOOKUP($A28,'Annex 2 EHV charges'!$D:$O,10,FALSE)),"")</f>
        <v>495.99</v>
      </c>
      <c r="G28" s="182">
        <f>IFERROR(IF(VLOOKUP($A28,'Annex 2 EHV charges'!$D:$O,11,FALSE)=0,"",VLOOKUP($A28,'Annex 2 EHV charges'!$D:$O,11,FALSE)),"")</f>
        <v>0.06</v>
      </c>
      <c r="H28" s="182">
        <f>IFERROR(IF(VLOOKUP($A28,'Annex 2 EHV charges'!$D:$O,12,FALSE)=0,"",VLOOKUP($A28,'Annex 2 EHV charges'!$D:$O,12,FALSE)),"")</f>
        <v>0.06</v>
      </c>
    </row>
    <row r="29" spans="1:8" x14ac:dyDescent="0.2">
      <c r="A29" s="176">
        <f t="array" ref="A29">IFERROR(INDEX('Annex 2 EHV charges'!$D$11:$D$260, MATCH(0, IF(ISBLANK('Annex 2 EHV charges'!$D$11:$D$260),1, COUNTIF(A$4:$A28, 'Annex 2 EHV charges'!$D$11:$D$260)), 0)),"")</f>
        <v>758</v>
      </c>
      <c r="B29" s="175">
        <f>IF($A29="","",VLOOKUP($A29,'Annex 2 EHV charges'!$D:$O,2,0))</f>
        <v>758</v>
      </c>
      <c r="C29" s="176">
        <f>IF($A29="","",VLOOKUP($A29,'Annex 2 EHV charges'!$D:$O,3,0))</f>
        <v>1470000303910</v>
      </c>
      <c r="D29" s="175" t="str">
        <f>IF($A29="","",VLOOKUP($A29,'Annex 2 EHV charges'!$D:$O,4,0))</f>
        <v>Rotherdale Solar Farm</v>
      </c>
      <c r="E29" s="180" t="str">
        <f>IFERROR(IF(VLOOKUP($A29,'Annex 2 EHV charges'!$D:$O,9,FALSE)=0,"",VLOOKUP($A29,'Annex 2 EHV charges'!$D:$O,9,FALSE)),"")</f>
        <v/>
      </c>
      <c r="F29" s="181" t="str">
        <f>IFERROR(IF(VLOOKUP($A29,'Annex 2 EHV charges'!$D:$O,10,FALSE)=0,"",VLOOKUP($A29,'Annex 2 EHV charges'!$D:$O,10,FALSE)),"")</f>
        <v/>
      </c>
      <c r="G29" s="182">
        <f>IFERROR(IF(VLOOKUP($A29,'Annex 2 EHV charges'!$D:$O,11,FALSE)=0,"",VLOOKUP($A29,'Annex 2 EHV charges'!$D:$O,11,FALSE)),"")</f>
        <v>0.06</v>
      </c>
      <c r="H29" s="182">
        <f>IFERROR(IF(VLOOKUP($A29,'Annex 2 EHV charges'!$D:$O,12,FALSE)=0,"",VLOOKUP($A29,'Annex 2 EHV charges'!$D:$O,12,FALSE)),"")</f>
        <v>0.06</v>
      </c>
    </row>
    <row r="30" spans="1:8" x14ac:dyDescent="0.2">
      <c r="A30" s="176">
        <f t="array" ref="A30">IFERROR(INDEX('Annex 2 EHV charges'!$D$11:$D$260, MATCH(0, IF(ISBLANK('Annex 2 EHV charges'!$D$11:$D$260),1, COUNTIF(A$4:$A29, 'Annex 2 EHV charges'!$D$11:$D$260)), 0)),"")</f>
        <v>759</v>
      </c>
      <c r="B30" s="175">
        <f>IF($A30="","",VLOOKUP($A30,'Annex 2 EHV charges'!$D:$O,2,0))</f>
        <v>759</v>
      </c>
      <c r="C30" s="176">
        <f>IF($A30="","",VLOOKUP($A30,'Annex 2 EHV charges'!$D:$O,3,0))</f>
        <v>1470000406430</v>
      </c>
      <c r="D30" s="175" t="str">
        <f>IF($A30="","",VLOOKUP($A30,'Annex 2 EHV charges'!$D:$O,4,0))</f>
        <v>Lower Newton Solar Farm</v>
      </c>
      <c r="E30" s="180" t="str">
        <f>IFERROR(IF(VLOOKUP($A30,'Annex 2 EHV charges'!$D:$O,9,FALSE)=0,"",VLOOKUP($A30,'Annex 2 EHV charges'!$D:$O,9,FALSE)),"")</f>
        <v/>
      </c>
      <c r="F30" s="181">
        <f>IFERROR(IF(VLOOKUP($A30,'Annex 2 EHV charges'!$D:$O,10,FALSE)=0,"",VLOOKUP($A30,'Annex 2 EHV charges'!$D:$O,10,FALSE)),"")</f>
        <v>685.27</v>
      </c>
      <c r="G30" s="182">
        <f>IFERROR(IF(VLOOKUP($A30,'Annex 2 EHV charges'!$D:$O,11,FALSE)=0,"",VLOOKUP($A30,'Annex 2 EHV charges'!$D:$O,11,FALSE)),"")</f>
        <v>0.06</v>
      </c>
      <c r="H30" s="182">
        <f>IFERROR(IF(VLOOKUP($A30,'Annex 2 EHV charges'!$D:$O,12,FALSE)=0,"",VLOOKUP($A30,'Annex 2 EHV charges'!$D:$O,12,FALSE)),"")</f>
        <v>0.06</v>
      </c>
    </row>
    <row r="31" spans="1:8" x14ac:dyDescent="0.2">
      <c r="A31" s="176">
        <f t="array" ref="A31">IFERROR(INDEX('Annex 2 EHV charges'!$D$11:$D$260, MATCH(0, IF(ISBLANK('Annex 2 EHV charges'!$D$11:$D$260),1, COUNTIF(A$4:$A30, 'Annex 2 EHV charges'!$D$11:$D$260)), 0)),"")</f>
        <v>760</v>
      </c>
      <c r="B31" s="175">
        <f>IF($A31="","",VLOOKUP($A31,'Annex 2 EHV charges'!$D:$O,2,0))</f>
        <v>760</v>
      </c>
      <c r="C31" s="176">
        <f>IF($A31="","",VLOOKUP($A31,'Annex 2 EHV charges'!$D:$O,3,0))</f>
        <v>1470000416800</v>
      </c>
      <c r="D31" s="175" t="str">
        <f>IF($A31="","",VLOOKUP($A31,'Annex 2 EHV charges'!$D:$O,4,0))</f>
        <v>Wrockwardine Solar Farm</v>
      </c>
      <c r="E31" s="180" t="str">
        <f>IFERROR(IF(VLOOKUP($A31,'Annex 2 EHV charges'!$D:$O,9,FALSE)=0,"",VLOOKUP($A31,'Annex 2 EHV charges'!$D:$O,9,FALSE)),"")</f>
        <v/>
      </c>
      <c r="F31" s="181" t="str">
        <f>IFERROR(IF(VLOOKUP($A31,'Annex 2 EHV charges'!$D:$O,10,FALSE)=0,"",VLOOKUP($A31,'Annex 2 EHV charges'!$D:$O,10,FALSE)),"")</f>
        <v/>
      </c>
      <c r="G31" s="182">
        <f>IFERROR(IF(VLOOKUP($A31,'Annex 2 EHV charges'!$D:$O,11,FALSE)=0,"",VLOOKUP($A31,'Annex 2 EHV charges'!$D:$O,11,FALSE)),"")</f>
        <v>0.06</v>
      </c>
      <c r="H31" s="182">
        <f>IFERROR(IF(VLOOKUP($A31,'Annex 2 EHV charges'!$D:$O,12,FALSE)=0,"",VLOOKUP($A31,'Annex 2 EHV charges'!$D:$O,12,FALSE)),"")</f>
        <v>0.06</v>
      </c>
    </row>
    <row r="32" spans="1:8" x14ac:dyDescent="0.2">
      <c r="A32" s="176">
        <f t="array" ref="A32">IFERROR(INDEX('Annex 2 EHV charges'!$D$11:$D$260, MATCH(0, IF(ISBLANK('Annex 2 EHV charges'!$D$11:$D$260),1, COUNTIF(A$4:$A31, 'Annex 2 EHV charges'!$D$11:$D$260)), 0)),"")</f>
        <v>761</v>
      </c>
      <c r="B32" s="175">
        <f>IF($A32="","",VLOOKUP($A32,'Annex 2 EHV charges'!$D:$O,2,0))</f>
        <v>761</v>
      </c>
      <c r="C32" s="176">
        <f>IF($A32="","",VLOOKUP($A32,'Annex 2 EHV charges'!$D:$O,3,0))</f>
        <v>1470000425549</v>
      </c>
      <c r="D32" s="175" t="str">
        <f>IF($A32="","",VLOOKUP($A32,'Annex 2 EHV charges'!$D:$O,4,0))</f>
        <v>Condover Solar Farm</v>
      </c>
      <c r="E32" s="180" t="str">
        <f>IFERROR(IF(VLOOKUP($A32,'Annex 2 EHV charges'!$D:$O,9,FALSE)=0,"",VLOOKUP($A32,'Annex 2 EHV charges'!$D:$O,9,FALSE)),"")</f>
        <v/>
      </c>
      <c r="F32" s="181">
        <f>IFERROR(IF(VLOOKUP($A32,'Annex 2 EHV charges'!$D:$O,10,FALSE)=0,"",VLOOKUP($A32,'Annex 2 EHV charges'!$D:$O,10,FALSE)),"")</f>
        <v>2217.4</v>
      </c>
      <c r="G32" s="182">
        <f>IFERROR(IF(VLOOKUP($A32,'Annex 2 EHV charges'!$D:$O,11,FALSE)=0,"",VLOOKUP($A32,'Annex 2 EHV charges'!$D:$O,11,FALSE)),"")</f>
        <v>0.06</v>
      </c>
      <c r="H32" s="182">
        <f>IFERROR(IF(VLOOKUP($A32,'Annex 2 EHV charges'!$D:$O,12,FALSE)=0,"",VLOOKUP($A32,'Annex 2 EHV charges'!$D:$O,12,FALSE)),"")</f>
        <v>0.06</v>
      </c>
    </row>
    <row r="33" spans="1:8" x14ac:dyDescent="0.2">
      <c r="A33" s="176">
        <f t="array" ref="A33">IFERROR(INDEX('Annex 2 EHV charges'!$D$11:$D$260, MATCH(0, IF(ISBLANK('Annex 2 EHV charges'!$D$11:$D$260),1, COUNTIF(A$4:$A32, 'Annex 2 EHV charges'!$D$11:$D$260)), 0)),"")</f>
        <v>762</v>
      </c>
      <c r="B33" s="175">
        <f>IF($A33="","",VLOOKUP($A33,'Annex 2 EHV charges'!$D:$O,2,0))</f>
        <v>762</v>
      </c>
      <c r="C33" s="176">
        <f>IF($A33="","",VLOOKUP($A33,'Annex 2 EHV charges'!$D:$O,3,0))</f>
        <v>1470000426134</v>
      </c>
      <c r="D33" s="175" t="str">
        <f>IF($A33="","",VLOOKUP($A33,'Annex 2 EHV charges'!$D:$O,4,0))</f>
        <v>Tower Hill Farm PV</v>
      </c>
      <c r="E33" s="180" t="str">
        <f>IFERROR(IF(VLOOKUP($A33,'Annex 2 EHV charges'!$D:$O,9,FALSE)=0,"",VLOOKUP($A33,'Annex 2 EHV charges'!$D:$O,9,FALSE)),"")</f>
        <v/>
      </c>
      <c r="F33" s="181">
        <f>IFERROR(IF(VLOOKUP($A33,'Annex 2 EHV charges'!$D:$O,10,FALSE)=0,"",VLOOKUP($A33,'Annex 2 EHV charges'!$D:$O,10,FALSE)),"")</f>
        <v>654.73</v>
      </c>
      <c r="G33" s="182">
        <f>IFERROR(IF(VLOOKUP($A33,'Annex 2 EHV charges'!$D:$O,11,FALSE)=0,"",VLOOKUP($A33,'Annex 2 EHV charges'!$D:$O,11,FALSE)),"")</f>
        <v>0.06</v>
      </c>
      <c r="H33" s="182">
        <f>IFERROR(IF(VLOOKUP($A33,'Annex 2 EHV charges'!$D:$O,12,FALSE)=0,"",VLOOKUP($A33,'Annex 2 EHV charges'!$D:$O,12,FALSE)),"")</f>
        <v>0.06</v>
      </c>
    </row>
    <row r="34" spans="1:8" x14ac:dyDescent="0.2">
      <c r="A34" s="176">
        <f t="array" ref="A34">IFERROR(INDEX('Annex 2 EHV charges'!$D$11:$D$260, MATCH(0, IF(ISBLANK('Annex 2 EHV charges'!$D$11:$D$260),1, COUNTIF(A$4:$A33, 'Annex 2 EHV charges'!$D$11:$D$260)), 0)),"")</f>
        <v>763</v>
      </c>
      <c r="B34" s="175">
        <f>IF($A34="","",VLOOKUP($A34,'Annex 2 EHV charges'!$D:$O,2,0))</f>
        <v>763</v>
      </c>
      <c r="C34" s="176">
        <f>IF($A34="","",VLOOKUP($A34,'Annex 2 EHV charges'!$D:$O,3,0))</f>
        <v>1470000429775</v>
      </c>
      <c r="D34" s="175" t="str">
        <f>IF($A34="","",VLOOKUP($A34,'Annex 2 EHV charges'!$D:$O,4,0))</f>
        <v>Hill House Farm Solar</v>
      </c>
      <c r="E34" s="180" t="str">
        <f>IFERROR(IF(VLOOKUP($A34,'Annex 2 EHV charges'!$D:$O,9,FALSE)=0,"",VLOOKUP($A34,'Annex 2 EHV charges'!$D:$O,9,FALSE)),"")</f>
        <v/>
      </c>
      <c r="F34" s="181">
        <f>IFERROR(IF(VLOOKUP($A34,'Annex 2 EHV charges'!$D:$O,10,FALSE)=0,"",VLOOKUP($A34,'Annex 2 EHV charges'!$D:$O,10,FALSE)),"")</f>
        <v>1954.39</v>
      </c>
      <c r="G34" s="182">
        <f>IFERROR(IF(VLOOKUP($A34,'Annex 2 EHV charges'!$D:$O,11,FALSE)=0,"",VLOOKUP($A34,'Annex 2 EHV charges'!$D:$O,11,FALSE)),"")</f>
        <v>0.06</v>
      </c>
      <c r="H34" s="182">
        <f>IFERROR(IF(VLOOKUP($A34,'Annex 2 EHV charges'!$D:$O,12,FALSE)=0,"",VLOOKUP($A34,'Annex 2 EHV charges'!$D:$O,12,FALSE)),"")</f>
        <v>0.06</v>
      </c>
    </row>
    <row r="35" spans="1:8" x14ac:dyDescent="0.2">
      <c r="A35" s="176">
        <f t="array" ref="A35">IFERROR(INDEX('Annex 2 EHV charges'!$D$11:$D$260, MATCH(0, IF(ISBLANK('Annex 2 EHV charges'!$D$11:$D$260),1, COUNTIF(A$4:$A34, 'Annex 2 EHV charges'!$D$11:$D$260)), 0)),"")</f>
        <v>764</v>
      </c>
      <c r="B35" s="175">
        <f>IF($A35="","",VLOOKUP($A35,'Annex 2 EHV charges'!$D:$O,2,0))</f>
        <v>764</v>
      </c>
      <c r="C35" s="176">
        <f>IF($A35="","",VLOOKUP($A35,'Annex 2 EHV charges'!$D:$O,3,0))</f>
        <v>1470000430103</v>
      </c>
      <c r="D35" s="175" t="str">
        <f>IF($A35="","",VLOOKUP($A35,'Annex 2 EHV charges'!$D:$O,4,0))</f>
        <v>Pitchford Farm Solar</v>
      </c>
      <c r="E35" s="180" t="str">
        <f>IFERROR(IF(VLOOKUP($A35,'Annex 2 EHV charges'!$D:$O,9,FALSE)=0,"",VLOOKUP($A35,'Annex 2 EHV charges'!$D:$O,9,FALSE)),"")</f>
        <v/>
      </c>
      <c r="F35" s="181">
        <f>IFERROR(IF(VLOOKUP($A35,'Annex 2 EHV charges'!$D:$O,10,FALSE)=0,"",VLOOKUP($A35,'Annex 2 EHV charges'!$D:$O,10,FALSE)),"")</f>
        <v>2019.25</v>
      </c>
      <c r="G35" s="182">
        <f>IFERROR(IF(VLOOKUP($A35,'Annex 2 EHV charges'!$D:$O,11,FALSE)=0,"",VLOOKUP($A35,'Annex 2 EHV charges'!$D:$O,11,FALSE)),"")</f>
        <v>0.06</v>
      </c>
      <c r="H35" s="182">
        <f>IFERROR(IF(VLOOKUP($A35,'Annex 2 EHV charges'!$D:$O,12,FALSE)=0,"",VLOOKUP($A35,'Annex 2 EHV charges'!$D:$O,12,FALSE)),"")</f>
        <v>0.06</v>
      </c>
    </row>
    <row r="36" spans="1:8" x14ac:dyDescent="0.2">
      <c r="A36" s="176">
        <f t="array" ref="A36">IFERROR(INDEX('Annex 2 EHV charges'!$D$11:$D$260, MATCH(0, IF(ISBLANK('Annex 2 EHV charges'!$D$11:$D$260),1, COUNTIF(A$4:$A35, 'Annex 2 EHV charges'!$D$11:$D$260)), 0)),"")</f>
        <v>765</v>
      </c>
      <c r="B36" s="175">
        <f>IF($A36="","",VLOOKUP($A36,'Annex 2 EHV charges'!$D:$O,2,0))</f>
        <v>765</v>
      </c>
      <c r="C36" s="176">
        <f>IF($A36="","",VLOOKUP($A36,'Annex 2 EHV charges'!$D:$O,3,0))</f>
        <v>1470000437758</v>
      </c>
      <c r="D36" s="175" t="str">
        <f>IF($A36="","",VLOOKUP($A36,'Annex 2 EHV charges'!$D:$O,4,0))</f>
        <v>Sundorne Solar Park</v>
      </c>
      <c r="E36" s="180" t="str">
        <f>IFERROR(IF(VLOOKUP($A36,'Annex 2 EHV charges'!$D:$O,9,FALSE)=0,"",VLOOKUP($A36,'Annex 2 EHV charges'!$D:$O,9,FALSE)),"")</f>
        <v/>
      </c>
      <c r="F36" s="181">
        <f>IFERROR(IF(VLOOKUP($A36,'Annex 2 EHV charges'!$D:$O,10,FALSE)=0,"",VLOOKUP($A36,'Annex 2 EHV charges'!$D:$O,10,FALSE)),"")</f>
        <v>251.94</v>
      </c>
      <c r="G36" s="182">
        <f>IFERROR(IF(VLOOKUP($A36,'Annex 2 EHV charges'!$D:$O,11,FALSE)=0,"",VLOOKUP($A36,'Annex 2 EHV charges'!$D:$O,11,FALSE)),"")</f>
        <v>0.06</v>
      </c>
      <c r="H36" s="182">
        <f>IFERROR(IF(VLOOKUP($A36,'Annex 2 EHV charges'!$D:$O,12,FALSE)=0,"",VLOOKUP($A36,'Annex 2 EHV charges'!$D:$O,12,FALSE)),"")</f>
        <v>0.06</v>
      </c>
    </row>
    <row r="37" spans="1:8" x14ac:dyDescent="0.2">
      <c r="A37" s="176">
        <f t="array" ref="A37">IFERROR(INDEX('Annex 2 EHV charges'!$D$11:$D$260, MATCH(0, IF(ISBLANK('Annex 2 EHV charges'!$D$11:$D$260),1, COUNTIF(A$4:$A36, 'Annex 2 EHV charges'!$D$11:$D$260)), 0)),"")</f>
        <v>766</v>
      </c>
      <c r="B37" s="175">
        <f>IF($A37="","",VLOOKUP($A37,'Annex 2 EHV charges'!$D:$O,2,0))</f>
        <v>766</v>
      </c>
      <c r="C37" s="176">
        <f>IF($A37="","",VLOOKUP($A37,'Annex 2 EHV charges'!$D:$O,3,0))</f>
        <v>1470000473765</v>
      </c>
      <c r="D37" s="175" t="str">
        <f>IF($A37="","",VLOOKUP($A37,'Annex 2 EHV charges'!$D:$O,4,0))</f>
        <v>Hartlebury EFW</v>
      </c>
      <c r="E37" s="180">
        <f>IFERROR(IF(VLOOKUP($A37,'Annex 2 EHV charges'!$D:$O,9,FALSE)=0,"",VLOOKUP($A37,'Annex 2 EHV charges'!$D:$O,9,FALSE)),"")</f>
        <v>-2.3570000000000002</v>
      </c>
      <c r="F37" s="181">
        <f>IFERROR(IF(VLOOKUP($A37,'Annex 2 EHV charges'!$D:$O,10,FALSE)=0,"",VLOOKUP($A37,'Annex 2 EHV charges'!$D:$O,10,FALSE)),"")</f>
        <v>4051.95</v>
      </c>
      <c r="G37" s="182">
        <f>IFERROR(IF(VLOOKUP($A37,'Annex 2 EHV charges'!$D:$O,11,FALSE)=0,"",VLOOKUP($A37,'Annex 2 EHV charges'!$D:$O,11,FALSE)),"")</f>
        <v>0.06</v>
      </c>
      <c r="H37" s="182">
        <f>IFERROR(IF(VLOOKUP($A37,'Annex 2 EHV charges'!$D:$O,12,FALSE)=0,"",VLOOKUP($A37,'Annex 2 EHV charges'!$D:$O,12,FALSE)),"")</f>
        <v>0.06</v>
      </c>
    </row>
    <row r="38" spans="1:8" x14ac:dyDescent="0.2">
      <c r="A38" s="176">
        <f t="array" ref="A38">IFERROR(INDEX('Annex 2 EHV charges'!$D$11:$D$260, MATCH(0, IF(ISBLANK('Annex 2 EHV charges'!$D$11:$D$260),1, COUNTIF(A$4:$A37, 'Annex 2 EHV charges'!$D$11:$D$260)), 0)),"")</f>
        <v>767</v>
      </c>
      <c r="B38" s="175">
        <f>IF($A38="","",VLOOKUP($A38,'Annex 2 EHV charges'!$D:$O,2,0))</f>
        <v>767</v>
      </c>
      <c r="C38" s="176">
        <f>IF($A38="","",VLOOKUP($A38,'Annex 2 EHV charges'!$D:$O,3,0))</f>
        <v>1470000478736</v>
      </c>
      <c r="D38" s="175" t="str">
        <f>IF($A38="","",VLOOKUP($A38,'Annex 2 EHV charges'!$D:$O,4,0))</f>
        <v>Upper Huntingford PV</v>
      </c>
      <c r="E38" s="180" t="str">
        <f>IFERROR(IF(VLOOKUP($A38,'Annex 2 EHV charges'!$D:$O,9,FALSE)=0,"",VLOOKUP($A38,'Annex 2 EHV charges'!$D:$O,9,FALSE)),"")</f>
        <v/>
      </c>
      <c r="F38" s="181">
        <f>IFERROR(IF(VLOOKUP($A38,'Annex 2 EHV charges'!$D:$O,10,FALSE)=0,"",VLOOKUP($A38,'Annex 2 EHV charges'!$D:$O,10,FALSE)),"")</f>
        <v>220.44</v>
      </c>
      <c r="G38" s="182">
        <f>IFERROR(IF(VLOOKUP($A38,'Annex 2 EHV charges'!$D:$O,11,FALSE)=0,"",VLOOKUP($A38,'Annex 2 EHV charges'!$D:$O,11,FALSE)),"")</f>
        <v>0.06</v>
      </c>
      <c r="H38" s="182">
        <f>IFERROR(IF(VLOOKUP($A38,'Annex 2 EHV charges'!$D:$O,12,FALSE)=0,"",VLOOKUP($A38,'Annex 2 EHV charges'!$D:$O,12,FALSE)),"")</f>
        <v>0.06</v>
      </c>
    </row>
    <row r="39" spans="1:8" x14ac:dyDescent="0.2">
      <c r="A39" s="176">
        <f t="array" ref="A39">IFERROR(INDEX('Annex 2 EHV charges'!$D$11:$D$260, MATCH(0, IF(ISBLANK('Annex 2 EHV charges'!$D$11:$D$260),1, COUNTIF(A$4:$A38, 'Annex 2 EHV charges'!$D$11:$D$260)), 0)),"")</f>
        <v>768</v>
      </c>
      <c r="B39" s="175">
        <f>IF($A39="","",VLOOKUP($A39,'Annex 2 EHV charges'!$D:$O,2,0))</f>
        <v>768</v>
      </c>
      <c r="C39" s="176">
        <f>IF($A39="","",VLOOKUP($A39,'Annex 2 EHV charges'!$D:$O,3,0))</f>
        <v>1470000479206</v>
      </c>
      <c r="D39" s="175" t="str">
        <f>IF($A39="","",VLOOKUP($A39,'Annex 2 EHV charges'!$D:$O,4,0))</f>
        <v>Ring O Bells Solar</v>
      </c>
      <c r="E39" s="180" t="str">
        <f>IFERROR(IF(VLOOKUP($A39,'Annex 2 EHV charges'!$D:$O,9,FALSE)=0,"",VLOOKUP($A39,'Annex 2 EHV charges'!$D:$O,9,FALSE)),"")</f>
        <v/>
      </c>
      <c r="F39" s="181">
        <f>IFERROR(IF(VLOOKUP($A39,'Annex 2 EHV charges'!$D:$O,10,FALSE)=0,"",VLOOKUP($A39,'Annex 2 EHV charges'!$D:$O,10,FALSE)),"")</f>
        <v>459.28</v>
      </c>
      <c r="G39" s="182">
        <f>IFERROR(IF(VLOOKUP($A39,'Annex 2 EHV charges'!$D:$O,11,FALSE)=0,"",VLOOKUP($A39,'Annex 2 EHV charges'!$D:$O,11,FALSE)),"")</f>
        <v>0.06</v>
      </c>
      <c r="H39" s="182">
        <f>IFERROR(IF(VLOOKUP($A39,'Annex 2 EHV charges'!$D:$O,12,FALSE)=0,"",VLOOKUP($A39,'Annex 2 EHV charges'!$D:$O,12,FALSE)),"")</f>
        <v>0.06</v>
      </c>
    </row>
    <row r="40" spans="1:8" x14ac:dyDescent="0.2">
      <c r="A40" s="176">
        <f t="array" ref="A40">IFERROR(INDEX('Annex 2 EHV charges'!$D$11:$D$260, MATCH(0, IF(ISBLANK('Annex 2 EHV charges'!$D$11:$D$260),1, COUNTIF(A$4:$A39, 'Annex 2 EHV charges'!$D$11:$D$260)), 0)),"")</f>
        <v>769</v>
      </c>
      <c r="B40" s="175">
        <f>IF($A40="","",VLOOKUP($A40,'Annex 2 EHV charges'!$D:$O,2,0))</f>
        <v>769</v>
      </c>
      <c r="C40" s="176">
        <f>IF($A40="","",VLOOKUP($A40,'Annex 2 EHV charges'!$D:$O,3,0))</f>
        <v>1470000501650</v>
      </c>
      <c r="D40" s="175" t="str">
        <f>IF($A40="","",VLOOKUP($A40,'Annex 2 EHV charges'!$D:$O,4,0))</f>
        <v>Hall Farm PV Awre</v>
      </c>
      <c r="E40" s="180" t="str">
        <f>IFERROR(IF(VLOOKUP($A40,'Annex 2 EHV charges'!$D:$O,9,FALSE)=0,"",VLOOKUP($A40,'Annex 2 EHV charges'!$D:$O,9,FALSE)),"")</f>
        <v/>
      </c>
      <c r="F40" s="181">
        <f>IFERROR(IF(VLOOKUP($A40,'Annex 2 EHV charges'!$D:$O,10,FALSE)=0,"",VLOOKUP($A40,'Annex 2 EHV charges'!$D:$O,10,FALSE)),"")</f>
        <v>620.66</v>
      </c>
      <c r="G40" s="182">
        <f>IFERROR(IF(VLOOKUP($A40,'Annex 2 EHV charges'!$D:$O,11,FALSE)=0,"",VLOOKUP($A40,'Annex 2 EHV charges'!$D:$O,11,FALSE)),"")</f>
        <v>0.06</v>
      </c>
      <c r="H40" s="182">
        <f>IFERROR(IF(VLOOKUP($A40,'Annex 2 EHV charges'!$D:$O,12,FALSE)=0,"",VLOOKUP($A40,'Annex 2 EHV charges'!$D:$O,12,FALSE)),"")</f>
        <v>0.06</v>
      </c>
    </row>
    <row r="41" spans="1:8" x14ac:dyDescent="0.2">
      <c r="A41" s="176">
        <f t="array" ref="A41">IFERROR(INDEX('Annex 2 EHV charges'!$D$11:$D$260, MATCH(0, IF(ISBLANK('Annex 2 EHV charges'!$D$11:$D$260),1, COUNTIF(A$4:$A40, 'Annex 2 EHV charges'!$D$11:$D$260)), 0)),"")</f>
        <v>805</v>
      </c>
      <c r="B41" s="175">
        <f>IF($A41="","",VLOOKUP($A41,'Annex 2 EHV charges'!$D:$O,2,0))</f>
        <v>805</v>
      </c>
      <c r="C41" s="176">
        <f>IF($A41="","",VLOOKUP($A41,'Annex 2 EHV charges'!$D:$O,3,0))</f>
        <v>1470000174900</v>
      </c>
      <c r="D41" s="175" t="str">
        <f>IF($A41="","",VLOOKUP($A41,'Annex 2 EHV charges'!$D:$O,4,0))</f>
        <v>5 Mile Drive Solar Park</v>
      </c>
      <c r="E41" s="180" t="str">
        <f>IFERROR(IF(VLOOKUP($A41,'Annex 2 EHV charges'!$D:$O,9,FALSE)=0,"",VLOOKUP($A41,'Annex 2 EHV charges'!$D:$O,9,FALSE)),"")</f>
        <v/>
      </c>
      <c r="F41" s="181" t="str">
        <f>IFERROR(IF(VLOOKUP($A41,'Annex 2 EHV charges'!$D:$O,10,FALSE)=0,"",VLOOKUP($A41,'Annex 2 EHV charges'!$D:$O,10,FALSE)),"")</f>
        <v/>
      </c>
      <c r="G41" s="182">
        <f>IFERROR(IF(VLOOKUP($A41,'Annex 2 EHV charges'!$D:$O,11,FALSE)=0,"",VLOOKUP($A41,'Annex 2 EHV charges'!$D:$O,11,FALSE)),"")</f>
        <v>0.06</v>
      </c>
      <c r="H41" s="182">
        <f>IFERROR(IF(VLOOKUP($A41,'Annex 2 EHV charges'!$D:$O,12,FALSE)=0,"",VLOOKUP($A41,'Annex 2 EHV charges'!$D:$O,12,FALSE)),"")</f>
        <v>0.06</v>
      </c>
    </row>
    <row r="42" spans="1:8" x14ac:dyDescent="0.2">
      <c r="A42" s="176">
        <f t="array" ref="A42">IFERROR(INDEX('Annex 2 EHV charges'!$D$11:$D$260, MATCH(0, IF(ISBLANK('Annex 2 EHV charges'!$D$11:$D$260),1, COUNTIF(A$4:$A41, 'Annex 2 EHV charges'!$D$11:$D$260)), 0)),"")</f>
        <v>815</v>
      </c>
      <c r="B42" s="175">
        <f>IF($A42="","",VLOOKUP($A42,'Annex 2 EHV charges'!$D:$O,2,0))</f>
        <v>815</v>
      </c>
      <c r="C42" s="176">
        <f>IF($A42="","",VLOOKUP($A42,'Annex 2 EHV charges'!$D:$O,3,0))</f>
        <v>1470000535890</v>
      </c>
      <c r="D42" s="175" t="str">
        <f>IF($A42="","",VLOOKUP($A42,'Annex 2 EHV charges'!$D:$O,4,0))</f>
        <v>Wickhamford PV</v>
      </c>
      <c r="E42" s="180" t="str">
        <f>IFERROR(IF(VLOOKUP($A42,'Annex 2 EHV charges'!$D:$O,9,FALSE)=0,"",VLOOKUP($A42,'Annex 2 EHV charges'!$D:$O,9,FALSE)),"")</f>
        <v/>
      </c>
      <c r="F42" s="181">
        <f>IFERROR(IF(VLOOKUP($A42,'Annex 2 EHV charges'!$D:$O,10,FALSE)=0,"",VLOOKUP($A42,'Annex 2 EHV charges'!$D:$O,10,FALSE)),"")</f>
        <v>758.11</v>
      </c>
      <c r="G42" s="182">
        <f>IFERROR(IF(VLOOKUP($A42,'Annex 2 EHV charges'!$D:$O,11,FALSE)=0,"",VLOOKUP($A42,'Annex 2 EHV charges'!$D:$O,11,FALSE)),"")</f>
        <v>0.06</v>
      </c>
      <c r="H42" s="182">
        <f>IFERROR(IF(VLOOKUP($A42,'Annex 2 EHV charges'!$D:$O,12,FALSE)=0,"",VLOOKUP($A42,'Annex 2 EHV charges'!$D:$O,12,FALSE)),"")</f>
        <v>0.06</v>
      </c>
    </row>
    <row r="43" spans="1:8" x14ac:dyDescent="0.2">
      <c r="A43" s="176">
        <f t="array" ref="A43">IFERROR(INDEX('Annex 2 EHV charges'!$D$11:$D$260, MATCH(0, IF(ISBLANK('Annex 2 EHV charges'!$D$11:$D$260),1, COUNTIF(A$4:$A42, 'Annex 2 EHV charges'!$D$11:$D$260)), 0)),"")</f>
        <v>816</v>
      </c>
      <c r="B43" s="175">
        <f>IF($A43="","",VLOOKUP($A43,'Annex 2 EHV charges'!$D:$O,2,0))</f>
        <v>816</v>
      </c>
      <c r="C43" s="176">
        <f>IF($A43="","",VLOOKUP($A43,'Annex 2 EHV charges'!$D:$O,3,0))</f>
        <v>1470000540552</v>
      </c>
      <c r="D43" s="175" t="str">
        <f>IF($A43="","",VLOOKUP($A43,'Annex 2 EHV charges'!$D:$O,4,0))</f>
        <v>Yorkley Wood Farm PV</v>
      </c>
      <c r="E43" s="180" t="str">
        <f>IFERROR(IF(VLOOKUP($A43,'Annex 2 EHV charges'!$D:$O,9,FALSE)=0,"",VLOOKUP($A43,'Annex 2 EHV charges'!$D:$O,9,FALSE)),"")</f>
        <v/>
      </c>
      <c r="F43" s="181">
        <f>IFERROR(IF(VLOOKUP($A43,'Annex 2 EHV charges'!$D:$O,10,FALSE)=0,"",VLOOKUP($A43,'Annex 2 EHV charges'!$D:$O,10,FALSE)),"")</f>
        <v>298.94</v>
      </c>
      <c r="G43" s="182">
        <f>IFERROR(IF(VLOOKUP($A43,'Annex 2 EHV charges'!$D:$O,11,FALSE)=0,"",VLOOKUP($A43,'Annex 2 EHV charges'!$D:$O,11,FALSE)),"")</f>
        <v>0.06</v>
      </c>
      <c r="H43" s="182">
        <f>IFERROR(IF(VLOOKUP($A43,'Annex 2 EHV charges'!$D:$O,12,FALSE)=0,"",VLOOKUP($A43,'Annex 2 EHV charges'!$D:$O,12,FALSE)),"")</f>
        <v>0.06</v>
      </c>
    </row>
    <row r="44" spans="1:8" x14ac:dyDescent="0.2">
      <c r="A44" s="176">
        <f t="array" ref="A44">IFERROR(INDEX('Annex 2 EHV charges'!$D$11:$D$260, MATCH(0, IF(ISBLANK('Annex 2 EHV charges'!$D$11:$D$260),1, COUNTIF(A$4:$A43, 'Annex 2 EHV charges'!$D$11:$D$260)), 0)),"")</f>
        <v>817</v>
      </c>
      <c r="B44" s="175">
        <f>IF($A44="","",VLOOKUP($A44,'Annex 2 EHV charges'!$D:$O,2,0))</f>
        <v>817</v>
      </c>
      <c r="C44" s="176">
        <f>IF($A44="","",VLOOKUP($A44,'Annex 2 EHV charges'!$D:$O,3,0))</f>
        <v>1470000542328</v>
      </c>
      <c r="D44" s="175" t="str">
        <f>IF($A44="","",VLOOKUP($A44,'Annex 2 EHV charges'!$D:$O,4,0))</f>
        <v>Awbridge Farm Diesel Gen</v>
      </c>
      <c r="E44" s="180" t="str">
        <f>IFERROR(IF(VLOOKUP($A44,'Annex 2 EHV charges'!$D:$O,9,FALSE)=0,"",VLOOKUP($A44,'Annex 2 EHV charges'!$D:$O,9,FALSE)),"")</f>
        <v/>
      </c>
      <c r="F44" s="181">
        <f>IFERROR(IF(VLOOKUP($A44,'Annex 2 EHV charges'!$D:$O,10,FALSE)=0,"",VLOOKUP($A44,'Annex 2 EHV charges'!$D:$O,10,FALSE)),"")</f>
        <v>1429.57</v>
      </c>
      <c r="G44" s="182">
        <f>IFERROR(IF(VLOOKUP($A44,'Annex 2 EHV charges'!$D:$O,11,FALSE)=0,"",VLOOKUP($A44,'Annex 2 EHV charges'!$D:$O,11,FALSE)),"")</f>
        <v>0.06</v>
      </c>
      <c r="H44" s="182">
        <f>IFERROR(IF(VLOOKUP($A44,'Annex 2 EHV charges'!$D:$O,12,FALSE)=0,"",VLOOKUP($A44,'Annex 2 EHV charges'!$D:$O,12,FALSE)),"")</f>
        <v>0.06</v>
      </c>
    </row>
    <row r="45" spans="1:8" x14ac:dyDescent="0.2">
      <c r="A45" s="176">
        <f t="array" ref="A45">IFERROR(INDEX('Annex 2 EHV charges'!$D$11:$D$260, MATCH(0, IF(ISBLANK('Annex 2 EHV charges'!$D$11:$D$260),1, COUNTIF(A$4:$A44, 'Annex 2 EHV charges'!$D$11:$D$260)), 0)),"")</f>
        <v>818</v>
      </c>
      <c r="B45" s="175">
        <f>IF($A45="","",VLOOKUP($A45,'Annex 2 EHV charges'!$D:$O,2,0))</f>
        <v>818</v>
      </c>
      <c r="C45" s="176">
        <f>IF($A45="","",VLOOKUP($A45,'Annex 2 EHV charges'!$D:$O,3,0))</f>
        <v>1470000542842</v>
      </c>
      <c r="D45" s="175" t="str">
        <f>IF($A45="","",VLOOKUP($A45,'Annex 2 EHV charges'!$D:$O,4,0))</f>
        <v>Bristol Rd Glos STOR</v>
      </c>
      <c r="E45" s="180" t="str">
        <f>IFERROR(IF(VLOOKUP($A45,'Annex 2 EHV charges'!$D:$O,9,FALSE)=0,"",VLOOKUP($A45,'Annex 2 EHV charges'!$D:$O,9,FALSE)),"")</f>
        <v/>
      </c>
      <c r="F45" s="181">
        <f>IFERROR(IF(VLOOKUP($A45,'Annex 2 EHV charges'!$D:$O,10,FALSE)=0,"",VLOOKUP($A45,'Annex 2 EHV charges'!$D:$O,10,FALSE)),"")</f>
        <v>542.76</v>
      </c>
      <c r="G45" s="182">
        <f>IFERROR(IF(VLOOKUP($A45,'Annex 2 EHV charges'!$D:$O,11,FALSE)=0,"",VLOOKUP($A45,'Annex 2 EHV charges'!$D:$O,11,FALSE)),"")</f>
        <v>0.06</v>
      </c>
      <c r="H45" s="182">
        <f>IFERROR(IF(VLOOKUP($A45,'Annex 2 EHV charges'!$D:$O,12,FALSE)=0,"",VLOOKUP($A45,'Annex 2 EHV charges'!$D:$O,12,FALSE)),"")</f>
        <v>0.06</v>
      </c>
    </row>
    <row r="46" spans="1:8" x14ac:dyDescent="0.2">
      <c r="A46" s="176">
        <f t="array" ref="A46">IFERROR(INDEX('Annex 2 EHV charges'!$D$11:$D$260, MATCH(0, IF(ISBLANK('Annex 2 EHV charges'!$D$11:$D$260),1, COUNTIF(A$4:$A45, 'Annex 2 EHV charges'!$D$11:$D$260)), 0)),"")</f>
        <v>819</v>
      </c>
      <c r="B46" s="175">
        <f>IF($A46="","",VLOOKUP($A46,'Annex 2 EHV charges'!$D:$O,2,0))</f>
        <v>819</v>
      </c>
      <c r="C46" s="176">
        <f>IF($A46="","",VLOOKUP($A46,'Annex 2 EHV charges'!$D:$O,3,0))</f>
        <v>1470000542806</v>
      </c>
      <c r="D46" s="175" t="str">
        <f>IF($A46="","",VLOOKUP($A46,'Annex 2 EHV charges'!$D:$O,4,0))</f>
        <v>Actrees Farm PV</v>
      </c>
      <c r="E46" s="180" t="str">
        <f>IFERROR(IF(VLOOKUP($A46,'Annex 2 EHV charges'!$D:$O,9,FALSE)=0,"",VLOOKUP($A46,'Annex 2 EHV charges'!$D:$O,9,FALSE)),"")</f>
        <v/>
      </c>
      <c r="F46" s="181">
        <f>IFERROR(IF(VLOOKUP($A46,'Annex 2 EHV charges'!$D:$O,10,FALSE)=0,"",VLOOKUP($A46,'Annex 2 EHV charges'!$D:$O,10,FALSE)),"")</f>
        <v>2477.17</v>
      </c>
      <c r="G46" s="182">
        <f>IFERROR(IF(VLOOKUP($A46,'Annex 2 EHV charges'!$D:$O,11,FALSE)=0,"",VLOOKUP($A46,'Annex 2 EHV charges'!$D:$O,11,FALSE)),"")</f>
        <v>0.06</v>
      </c>
      <c r="H46" s="182">
        <f>IFERROR(IF(VLOOKUP($A46,'Annex 2 EHV charges'!$D:$O,12,FALSE)=0,"",VLOOKUP($A46,'Annex 2 EHV charges'!$D:$O,12,FALSE)),"")</f>
        <v>0.06</v>
      </c>
    </row>
    <row r="47" spans="1:8" x14ac:dyDescent="0.2">
      <c r="A47" s="176">
        <f t="array" ref="A47">IFERROR(INDEX('Annex 2 EHV charges'!$D$11:$D$260, MATCH(0, IF(ISBLANK('Annex 2 EHV charges'!$D$11:$D$260),1, COUNTIF(A$4:$A46, 'Annex 2 EHV charges'!$D$11:$D$260)), 0)),"")</f>
        <v>820</v>
      </c>
      <c r="B47" s="175">
        <f>IF($A47="","",VLOOKUP($A47,'Annex 2 EHV charges'!$D:$O,2,0))</f>
        <v>820</v>
      </c>
      <c r="C47" s="176">
        <f>IF($A47="","",VLOOKUP($A47,'Annex 2 EHV charges'!$D:$O,3,0))</f>
        <v>1470000548427</v>
      </c>
      <c r="D47" s="175" t="str">
        <f>IF($A47="","",VLOOKUP($A47,'Annex 2 EHV charges'!$D:$O,4,0))</f>
        <v>Sheriffhales Farm PV</v>
      </c>
      <c r="E47" s="180" t="str">
        <f>IFERROR(IF(VLOOKUP($A47,'Annex 2 EHV charges'!$D:$O,9,FALSE)=0,"",VLOOKUP($A47,'Annex 2 EHV charges'!$D:$O,9,FALSE)),"")</f>
        <v/>
      </c>
      <c r="F47" s="181">
        <f>IFERROR(IF(VLOOKUP($A47,'Annex 2 EHV charges'!$D:$O,10,FALSE)=0,"",VLOOKUP($A47,'Annex 2 EHV charges'!$D:$O,10,FALSE)),"")</f>
        <v>3374.49</v>
      </c>
      <c r="G47" s="182">
        <f>IFERROR(IF(VLOOKUP($A47,'Annex 2 EHV charges'!$D:$O,11,FALSE)=0,"",VLOOKUP($A47,'Annex 2 EHV charges'!$D:$O,11,FALSE)),"")</f>
        <v>0.06</v>
      </c>
      <c r="H47" s="182">
        <f>IFERROR(IF(VLOOKUP($A47,'Annex 2 EHV charges'!$D:$O,12,FALSE)=0,"",VLOOKUP($A47,'Annex 2 EHV charges'!$D:$O,12,FALSE)),"")</f>
        <v>0.06</v>
      </c>
    </row>
    <row r="48" spans="1:8" x14ac:dyDescent="0.2">
      <c r="A48" s="176" t="str">
        <f t="array" ref="A48">IFERROR(INDEX('Annex 2 EHV charges'!$D$11:$D$260, MATCH(0, IF(ISBLANK('Annex 2 EHV charges'!$D$11:$D$260),1, COUNTIF(A$4:$A47, 'Annex 2 EHV charges'!$D$11:$D$260)), 0)),"")</f>
        <v>7070E</v>
      </c>
      <c r="B48" s="175">
        <f>IF($A48="","",VLOOKUP($A48,'Annex 2 EHV charges'!$D:$O,2,0))</f>
        <v>7070</v>
      </c>
      <c r="C48" s="176">
        <f>IF($A48="","",VLOOKUP($A48,'Annex 2 EHV charges'!$D:$O,3,0))</f>
        <v>7070</v>
      </c>
      <c r="D48" s="175" t="str">
        <f>IF($A48="","",VLOOKUP($A48,'Annex 2 EHV charges'!$D:$O,4,0))</f>
        <v>Heartlands Power Ltd / Fort Dunlop</v>
      </c>
      <c r="E48" s="180" t="str">
        <f>IFERROR(IF(VLOOKUP($A48,'Annex 2 EHV charges'!$D:$O,9,FALSE)=0,"",VLOOKUP($A48,'Annex 2 EHV charges'!$D:$O,9,FALSE)),"")</f>
        <v/>
      </c>
      <c r="F48" s="181" t="str">
        <f>IFERROR(IF(VLOOKUP($A48,'Annex 2 EHV charges'!$D:$O,10,FALSE)=0,"",VLOOKUP($A48,'Annex 2 EHV charges'!$D:$O,10,FALSE)),"")</f>
        <v/>
      </c>
      <c r="G48" s="182" t="str">
        <f>IFERROR(IF(VLOOKUP($A48,'Annex 2 EHV charges'!$D:$O,11,FALSE)=0,"",VLOOKUP($A48,'Annex 2 EHV charges'!$D:$O,11,FALSE)),"")</f>
        <v/>
      </c>
      <c r="H48" s="182" t="str">
        <f>IFERROR(IF(VLOOKUP($A48,'Annex 2 EHV charges'!$D:$O,12,FALSE)=0,"",VLOOKUP($A48,'Annex 2 EHV charges'!$D:$O,12,FALSE)),"")</f>
        <v/>
      </c>
    </row>
    <row r="49" spans="1:8" x14ac:dyDescent="0.2">
      <c r="A49" s="176">
        <f t="array" ref="A49">IFERROR(INDEX('Annex 2 EHV charges'!$D$11:$D$260, MATCH(0, IF(ISBLANK('Annex 2 EHV charges'!$D$11:$D$260),1, COUNTIF(A$4:$A48, 'Annex 2 EHV charges'!$D$11:$D$260)), 0)),"")</f>
        <v>745</v>
      </c>
      <c r="B49" s="175">
        <f>IF($A49="","",VLOOKUP($A49,'Annex 2 EHV charges'!$D:$O,2,0))</f>
        <v>745</v>
      </c>
      <c r="C49" s="176">
        <f>IF($A49="","",VLOOKUP($A49,'Annex 2 EHV charges'!$D:$O,3,0))</f>
        <v>1430000021836</v>
      </c>
      <c r="D49" s="175" t="str">
        <f>IF($A49="","",VLOOKUP($A49,'Annex 2 EHV charges'!$D:$O,4,0))</f>
        <v>Redditch Gas Turbine</v>
      </c>
      <c r="E49" s="180" t="str">
        <f>IFERROR(IF(VLOOKUP($A49,'Annex 2 EHV charges'!$D:$O,9,FALSE)=0,"",VLOOKUP($A49,'Annex 2 EHV charges'!$D:$O,9,FALSE)),"")</f>
        <v/>
      </c>
      <c r="F49" s="181" t="str">
        <f>IFERROR(IF(VLOOKUP($A49,'Annex 2 EHV charges'!$D:$O,10,FALSE)=0,"",VLOOKUP($A49,'Annex 2 EHV charges'!$D:$O,10,FALSE)),"")</f>
        <v/>
      </c>
      <c r="G49" s="182" t="str">
        <f>IFERROR(IF(VLOOKUP($A49,'Annex 2 EHV charges'!$D:$O,11,FALSE)=0,"",VLOOKUP($A49,'Annex 2 EHV charges'!$D:$O,11,FALSE)),"")</f>
        <v/>
      </c>
      <c r="H49" s="182" t="str">
        <f>IFERROR(IF(VLOOKUP($A49,'Annex 2 EHV charges'!$D:$O,12,FALSE)=0,"",VLOOKUP($A49,'Annex 2 EHV charges'!$D:$O,12,FALSE)),"")</f>
        <v/>
      </c>
    </row>
    <row r="50" spans="1:8" x14ac:dyDescent="0.2">
      <c r="A50" s="176" t="str">
        <f t="array" ref="A50">IFERROR(INDEX('Annex 2 EHV charges'!$D$11:$D$260, MATCH(0, IF(ISBLANK('Annex 2 EHV charges'!$D$11:$D$260),1, COUNTIF(A$4:$A49, 'Annex 2 EHV charges'!$D$11:$D$260)), 0)),"")</f>
        <v>New Export 1</v>
      </c>
      <c r="B50" s="175" t="str">
        <f>IF($A50="","",VLOOKUP($A50,'Annex 2 EHV charges'!$D:$O,2,0))</f>
        <v>New Export 1</v>
      </c>
      <c r="C50" s="176" t="str">
        <f>IF($A50="","",VLOOKUP($A50,'Annex 2 EHV charges'!$D:$O,3,0))</f>
        <v>New Export 1</v>
      </c>
      <c r="D50" s="175" t="str">
        <f>IF($A50="","",VLOOKUP($A50,'Annex 2 EHV charges'!$D:$O,4,0))</f>
        <v>Defford Solar Farm</v>
      </c>
      <c r="E50" s="180" t="str">
        <f>IFERROR(IF(VLOOKUP($A50,'Annex 2 EHV charges'!$D:$O,9,FALSE)=0,"",VLOOKUP($A50,'Annex 2 EHV charges'!$D:$O,9,FALSE)),"")</f>
        <v/>
      </c>
      <c r="F50" s="181">
        <f>IFERROR(IF(VLOOKUP($A50,'Annex 2 EHV charges'!$D:$O,10,FALSE)=0,"",VLOOKUP($A50,'Annex 2 EHV charges'!$D:$O,10,FALSE)),"")</f>
        <v>5152.7700000000004</v>
      </c>
      <c r="G50" s="182">
        <f>IFERROR(IF(VLOOKUP($A50,'Annex 2 EHV charges'!$D:$O,11,FALSE)=0,"",VLOOKUP($A50,'Annex 2 EHV charges'!$D:$O,11,FALSE)),"")</f>
        <v>0.06</v>
      </c>
      <c r="H50" s="182">
        <f>IFERROR(IF(VLOOKUP($A50,'Annex 2 EHV charges'!$D:$O,12,FALSE)=0,"",VLOOKUP($A50,'Annex 2 EHV charges'!$D:$O,12,FALSE)),"")</f>
        <v>0.06</v>
      </c>
    </row>
    <row r="51" spans="1:8" x14ac:dyDescent="0.2">
      <c r="A51" s="176" t="str">
        <f t="array" ref="A51">IFERROR(INDEX('Annex 2 EHV charges'!$D$11:$D$260, MATCH(0, IF(ISBLANK('Annex 2 EHV charges'!$D$11:$D$260),1, COUNTIF(A$4:$A50, 'Annex 2 EHV charges'!$D$11:$D$260)), 0)),"")</f>
        <v>New Export 2</v>
      </c>
      <c r="B51" s="175" t="str">
        <f>IF($A51="","",VLOOKUP($A51,'Annex 2 EHV charges'!$D:$O,2,0))</f>
        <v>New Export 2</v>
      </c>
      <c r="C51" s="176" t="str">
        <f>IF($A51="","",VLOOKUP($A51,'Annex 2 EHV charges'!$D:$O,3,0))</f>
        <v>New Export 2</v>
      </c>
      <c r="D51" s="175" t="str">
        <f>IF($A51="","",VLOOKUP($A51,'Annex 2 EHV charges'!$D:$O,4,0))</f>
        <v>Fryers Road Waste Generation option 2</v>
      </c>
      <c r="E51" s="180" t="str">
        <f>IFERROR(IF(VLOOKUP($A51,'Annex 2 EHV charges'!$D:$O,9,FALSE)=0,"",VLOOKUP($A51,'Annex 2 EHV charges'!$D:$O,9,FALSE)),"")</f>
        <v/>
      </c>
      <c r="F51" s="181">
        <f>IFERROR(IF(VLOOKUP($A51,'Annex 2 EHV charges'!$D:$O,10,FALSE)=0,"",VLOOKUP($A51,'Annex 2 EHV charges'!$D:$O,10,FALSE)),"")</f>
        <v>2728.49</v>
      </c>
      <c r="G51" s="182">
        <f>IFERROR(IF(VLOOKUP($A51,'Annex 2 EHV charges'!$D:$O,11,FALSE)=0,"",VLOOKUP($A51,'Annex 2 EHV charges'!$D:$O,11,FALSE)),"")</f>
        <v>0.06</v>
      </c>
      <c r="H51" s="182">
        <f>IFERROR(IF(VLOOKUP($A51,'Annex 2 EHV charges'!$D:$O,12,FALSE)=0,"",VLOOKUP($A51,'Annex 2 EHV charges'!$D:$O,12,FALSE)),"")</f>
        <v>0.06</v>
      </c>
    </row>
    <row r="52" spans="1:8" x14ac:dyDescent="0.2">
      <c r="A52" s="176" t="str">
        <f t="array" ref="A52">IFERROR(INDEX('Annex 2 EHV charges'!$D$11:$D$260, MATCH(0, IF(ISBLANK('Annex 2 EHV charges'!$D$11:$D$260),1, COUNTIF(A$4:$A51, 'Annex 2 EHV charges'!$D$11:$D$260)), 0)),"")</f>
        <v>New Export 3</v>
      </c>
      <c r="B52" s="175" t="str">
        <f>IF($A52="","",VLOOKUP($A52,'Annex 2 EHV charges'!$D:$O,2,0))</f>
        <v>New Export 3</v>
      </c>
      <c r="C52" s="176" t="str">
        <f>IF($A52="","",VLOOKUP($A52,'Annex 2 EHV charges'!$D:$O,3,0))</f>
        <v>New Export 3</v>
      </c>
      <c r="D52" s="175" t="str">
        <f>IF($A52="","",VLOOKUP($A52,'Annex 2 EHV charges'!$D:$O,4,0))</f>
        <v>Giffords Way</v>
      </c>
      <c r="E52" s="180" t="str">
        <f>IFERROR(IF(VLOOKUP($A52,'Annex 2 EHV charges'!$D:$O,9,FALSE)=0,"",VLOOKUP($A52,'Annex 2 EHV charges'!$D:$O,9,FALSE)),"")</f>
        <v/>
      </c>
      <c r="F52" s="181">
        <f>IFERROR(IF(VLOOKUP($A52,'Annex 2 EHV charges'!$D:$O,10,FALSE)=0,"",VLOOKUP($A52,'Annex 2 EHV charges'!$D:$O,10,FALSE)),"")</f>
        <v>1432.44</v>
      </c>
      <c r="G52" s="182">
        <f>IFERROR(IF(VLOOKUP($A52,'Annex 2 EHV charges'!$D:$O,11,FALSE)=0,"",VLOOKUP($A52,'Annex 2 EHV charges'!$D:$O,11,FALSE)),"")</f>
        <v>0.06</v>
      </c>
      <c r="H52" s="182">
        <f>IFERROR(IF(VLOOKUP($A52,'Annex 2 EHV charges'!$D:$O,12,FALSE)=0,"",VLOOKUP($A52,'Annex 2 EHV charges'!$D:$O,12,FALSE)),"")</f>
        <v>0.06</v>
      </c>
    </row>
    <row r="53" spans="1:8" x14ac:dyDescent="0.2">
      <c r="A53" s="176" t="str">
        <f t="array" ref="A53">IFERROR(INDEX('Annex 2 EHV charges'!$D$11:$D$260, MATCH(0, IF(ISBLANK('Annex 2 EHV charges'!$D$11:$D$260),1, COUNTIF(A$4:$A52, 'Annex 2 EHV charges'!$D$11:$D$260)), 0)),"")</f>
        <v>New Export 4</v>
      </c>
      <c r="B53" s="175" t="str">
        <f>IF($A53="","",VLOOKUP($A53,'Annex 2 EHV charges'!$D:$O,2,0))</f>
        <v>New Export 4</v>
      </c>
      <c r="C53" s="176" t="str">
        <f>IF($A53="","",VLOOKUP($A53,'Annex 2 EHV charges'!$D:$O,3,0))</f>
        <v>New Export 4</v>
      </c>
      <c r="D53" s="175" t="str">
        <f>IF($A53="","",VLOOKUP($A53,'Annex 2 EHV charges'!$D:$O,4,0))</f>
        <v>Green Fm Latteridge PV</v>
      </c>
      <c r="E53" s="180" t="str">
        <f>IFERROR(IF(VLOOKUP($A53,'Annex 2 EHV charges'!$D:$O,9,FALSE)=0,"",VLOOKUP($A53,'Annex 2 EHV charges'!$D:$O,9,FALSE)),"")</f>
        <v/>
      </c>
      <c r="F53" s="181">
        <f>IFERROR(IF(VLOOKUP($A53,'Annex 2 EHV charges'!$D:$O,10,FALSE)=0,"",VLOOKUP($A53,'Annex 2 EHV charges'!$D:$O,10,FALSE)),"")</f>
        <v>716.02</v>
      </c>
      <c r="G53" s="182">
        <f>IFERROR(IF(VLOOKUP($A53,'Annex 2 EHV charges'!$D:$O,11,FALSE)=0,"",VLOOKUP($A53,'Annex 2 EHV charges'!$D:$O,11,FALSE)),"")</f>
        <v>0.06</v>
      </c>
      <c r="H53" s="182">
        <f>IFERROR(IF(VLOOKUP($A53,'Annex 2 EHV charges'!$D:$O,12,FALSE)=0,"",VLOOKUP($A53,'Annex 2 EHV charges'!$D:$O,12,FALSE)),"")</f>
        <v>0.06</v>
      </c>
    </row>
    <row r="54" spans="1:8" x14ac:dyDescent="0.2">
      <c r="A54" s="176" t="str">
        <f t="array" ref="A54">IFERROR(INDEX('Annex 2 EHV charges'!$D$11:$D$260, MATCH(0, IF(ISBLANK('Annex 2 EHV charges'!$D$11:$D$260),1, COUNTIF(A$4:$A53, 'Annex 2 EHV charges'!$D$11:$D$260)), 0)),"")</f>
        <v>New Export 5</v>
      </c>
      <c r="B54" s="175" t="str">
        <f>IF($A54="","",VLOOKUP($A54,'Annex 2 EHV charges'!$D:$O,2,0))</f>
        <v>New Export 5</v>
      </c>
      <c r="C54" s="176" t="str">
        <f>IF($A54="","",VLOOKUP($A54,'Annex 2 EHV charges'!$D:$O,3,0))</f>
        <v>New Export 5</v>
      </c>
      <c r="D54" s="175" t="str">
        <f>IF($A54="","",VLOOKUP($A54,'Annex 2 EHV charges'!$D:$O,4,0))</f>
        <v>Gretton Solar Farm</v>
      </c>
      <c r="E54" s="180" t="str">
        <f>IFERROR(IF(VLOOKUP($A54,'Annex 2 EHV charges'!$D:$O,9,FALSE)=0,"",VLOOKUP($A54,'Annex 2 EHV charges'!$D:$O,9,FALSE)),"")</f>
        <v/>
      </c>
      <c r="F54" s="181">
        <f>IFERROR(IF(VLOOKUP($A54,'Annex 2 EHV charges'!$D:$O,10,FALSE)=0,"",VLOOKUP($A54,'Annex 2 EHV charges'!$D:$O,10,FALSE)),"")</f>
        <v>2786.88</v>
      </c>
      <c r="G54" s="182">
        <f>IFERROR(IF(VLOOKUP($A54,'Annex 2 EHV charges'!$D:$O,11,FALSE)=0,"",VLOOKUP($A54,'Annex 2 EHV charges'!$D:$O,11,FALSE)),"")</f>
        <v>0.06</v>
      </c>
      <c r="H54" s="182">
        <f>IFERROR(IF(VLOOKUP($A54,'Annex 2 EHV charges'!$D:$O,12,FALSE)=0,"",VLOOKUP($A54,'Annex 2 EHV charges'!$D:$O,12,FALSE)),"")</f>
        <v>0.06</v>
      </c>
    </row>
    <row r="55" spans="1:8" x14ac:dyDescent="0.2">
      <c r="A55" s="176" t="str">
        <f t="array" ref="A55">IFERROR(INDEX('Annex 2 EHV charges'!$D$11:$D$260, MATCH(0, IF(ISBLANK('Annex 2 EHV charges'!$D$11:$D$260),1, COUNTIF(A$4:$A54, 'Annex 2 EHV charges'!$D$11:$D$260)), 0)),"")</f>
        <v>New Export 6</v>
      </c>
      <c r="B55" s="175" t="str">
        <f>IF($A55="","",VLOOKUP($A55,'Annex 2 EHV charges'!$D:$O,2,0))</f>
        <v>New Export 6</v>
      </c>
      <c r="C55" s="176" t="str">
        <f>IF($A55="","",VLOOKUP($A55,'Annex 2 EHV charges'!$D:$O,3,0))</f>
        <v>New Export 6</v>
      </c>
      <c r="D55" s="175" t="str">
        <f>IF($A55="","",VLOOKUP($A55,'Annex 2 EHV charges'!$D:$O,4,0))</f>
        <v>Hayes Farm Solar Farm</v>
      </c>
      <c r="E55" s="180" t="str">
        <f>IFERROR(IF(VLOOKUP($A55,'Annex 2 EHV charges'!$D:$O,9,FALSE)=0,"",VLOOKUP($A55,'Annex 2 EHV charges'!$D:$O,9,FALSE)),"")</f>
        <v/>
      </c>
      <c r="F55" s="181">
        <f>IFERROR(IF(VLOOKUP($A55,'Annex 2 EHV charges'!$D:$O,10,FALSE)=0,"",VLOOKUP($A55,'Annex 2 EHV charges'!$D:$O,10,FALSE)),"")</f>
        <v>1584.99</v>
      </c>
      <c r="G55" s="182">
        <f>IFERROR(IF(VLOOKUP($A55,'Annex 2 EHV charges'!$D:$O,11,FALSE)=0,"",VLOOKUP($A55,'Annex 2 EHV charges'!$D:$O,11,FALSE)),"")</f>
        <v>0.06</v>
      </c>
      <c r="H55" s="182">
        <f>IFERROR(IF(VLOOKUP($A55,'Annex 2 EHV charges'!$D:$O,12,FALSE)=0,"",VLOOKUP($A55,'Annex 2 EHV charges'!$D:$O,12,FALSE)),"")</f>
        <v>0.06</v>
      </c>
    </row>
    <row r="56" spans="1:8" x14ac:dyDescent="0.2">
      <c r="A56" s="176" t="str">
        <f t="array" ref="A56">IFERROR(INDEX('Annex 2 EHV charges'!$D$11:$D$260, MATCH(0, IF(ISBLANK('Annex 2 EHV charges'!$D$11:$D$260),1, COUNTIF(A$4:$A55, 'Annex 2 EHV charges'!$D$11:$D$260)), 0)),"")</f>
        <v>New Export 7</v>
      </c>
      <c r="B56" s="175" t="str">
        <f>IF($A56="","",VLOOKUP($A56,'Annex 2 EHV charges'!$D:$O,2,0))</f>
        <v>New Export 7</v>
      </c>
      <c r="C56" s="176" t="str">
        <f>IF($A56="","",VLOOKUP($A56,'Annex 2 EHV charges'!$D:$O,3,0))</f>
        <v>New Export 7</v>
      </c>
      <c r="D56" s="175" t="str">
        <f>IF($A56="","",VLOOKUP($A56,'Annex 2 EHV charges'!$D:$O,4,0))</f>
        <v>High Trees Farm Solar Farm</v>
      </c>
      <c r="E56" s="180" t="str">
        <f>IFERROR(IF(VLOOKUP($A56,'Annex 2 EHV charges'!$D:$O,9,FALSE)=0,"",VLOOKUP($A56,'Annex 2 EHV charges'!$D:$O,9,FALSE)),"")</f>
        <v/>
      </c>
      <c r="F56" s="181">
        <f>IFERROR(IF(VLOOKUP($A56,'Annex 2 EHV charges'!$D:$O,10,FALSE)=0,"",VLOOKUP($A56,'Annex 2 EHV charges'!$D:$O,10,FALSE)),"")</f>
        <v>349.26</v>
      </c>
      <c r="G56" s="182">
        <f>IFERROR(IF(VLOOKUP($A56,'Annex 2 EHV charges'!$D:$O,11,FALSE)=0,"",VLOOKUP($A56,'Annex 2 EHV charges'!$D:$O,11,FALSE)),"")</f>
        <v>0.06</v>
      </c>
      <c r="H56" s="182">
        <f>IFERROR(IF(VLOOKUP($A56,'Annex 2 EHV charges'!$D:$O,12,FALSE)=0,"",VLOOKUP($A56,'Annex 2 EHV charges'!$D:$O,12,FALSE)),"")</f>
        <v>0.06</v>
      </c>
    </row>
    <row r="57" spans="1:8" x14ac:dyDescent="0.2">
      <c r="A57" s="176" t="str">
        <f t="array" ref="A57">IFERROR(INDEX('Annex 2 EHV charges'!$D$11:$D$260, MATCH(0, IF(ISBLANK('Annex 2 EHV charges'!$D$11:$D$260),1, COUNTIF(A$4:$A56, 'Annex 2 EHV charges'!$D$11:$D$260)), 0)),"")</f>
        <v>New Export 8</v>
      </c>
      <c r="B57" s="175" t="str">
        <f>IF($A57="","",VLOOKUP($A57,'Annex 2 EHV charges'!$D:$O,2,0))</f>
        <v>New Export 8</v>
      </c>
      <c r="C57" s="176" t="str">
        <f>IF($A57="","",VLOOKUP($A57,'Annex 2 EHV charges'!$D:$O,3,0))</f>
        <v>New Export 8</v>
      </c>
      <c r="D57" s="175" t="str">
        <f>IF($A57="","",VLOOKUP($A57,'Annex 2 EHV charges'!$D:$O,4,0))</f>
        <v>Little Frome Solar Farm</v>
      </c>
      <c r="E57" s="180" t="str">
        <f>IFERROR(IF(VLOOKUP($A57,'Annex 2 EHV charges'!$D:$O,9,FALSE)=0,"",VLOOKUP($A57,'Annex 2 EHV charges'!$D:$O,9,FALSE)),"")</f>
        <v/>
      </c>
      <c r="F57" s="181">
        <f>IFERROR(IF(VLOOKUP($A57,'Annex 2 EHV charges'!$D:$O,10,FALSE)=0,"",VLOOKUP($A57,'Annex 2 EHV charges'!$D:$O,10,FALSE)),"")</f>
        <v>520.23</v>
      </c>
      <c r="G57" s="182">
        <f>IFERROR(IF(VLOOKUP($A57,'Annex 2 EHV charges'!$D:$O,11,FALSE)=0,"",VLOOKUP($A57,'Annex 2 EHV charges'!$D:$O,11,FALSE)),"")</f>
        <v>0.06</v>
      </c>
      <c r="H57" s="182">
        <f>IFERROR(IF(VLOOKUP($A57,'Annex 2 EHV charges'!$D:$O,12,FALSE)=0,"",VLOOKUP($A57,'Annex 2 EHV charges'!$D:$O,12,FALSE)),"")</f>
        <v>0.06</v>
      </c>
    </row>
    <row r="58" spans="1:8" x14ac:dyDescent="0.2">
      <c r="A58" s="176" t="str">
        <f t="array" ref="A58">IFERROR(INDEX('Annex 2 EHV charges'!$D$11:$D$260, MATCH(0, IF(ISBLANK('Annex 2 EHV charges'!$D$11:$D$260),1, COUNTIF(A$4:$A57, 'Annex 2 EHV charges'!$D$11:$D$260)), 0)),"")</f>
        <v>New Export 9</v>
      </c>
      <c r="B58" s="175" t="str">
        <f>IF($A58="","",VLOOKUP($A58,'Annex 2 EHV charges'!$D:$O,2,0))</f>
        <v>New Export 9</v>
      </c>
      <c r="C58" s="176" t="str">
        <f>IF($A58="","",VLOOKUP($A58,'Annex 2 EHV charges'!$D:$O,3,0))</f>
        <v>New Export 9</v>
      </c>
      <c r="D58" s="175" t="str">
        <f>IF($A58="","",VLOOKUP($A58,'Annex 2 EHV charges'!$D:$O,4,0))</f>
        <v>Lower Fields Solar Farm</v>
      </c>
      <c r="E58" s="180" t="str">
        <f>IFERROR(IF(VLOOKUP($A58,'Annex 2 EHV charges'!$D:$O,9,FALSE)=0,"",VLOOKUP($A58,'Annex 2 EHV charges'!$D:$O,9,FALSE)),"")</f>
        <v/>
      </c>
      <c r="F58" s="181">
        <f>IFERROR(IF(VLOOKUP($A58,'Annex 2 EHV charges'!$D:$O,10,FALSE)=0,"",VLOOKUP($A58,'Annex 2 EHV charges'!$D:$O,10,FALSE)),"")</f>
        <v>448.28</v>
      </c>
      <c r="G58" s="182">
        <f>IFERROR(IF(VLOOKUP($A58,'Annex 2 EHV charges'!$D:$O,11,FALSE)=0,"",VLOOKUP($A58,'Annex 2 EHV charges'!$D:$O,11,FALSE)),"")</f>
        <v>0.06</v>
      </c>
      <c r="H58" s="182">
        <f>IFERROR(IF(VLOOKUP($A58,'Annex 2 EHV charges'!$D:$O,12,FALSE)=0,"",VLOOKUP($A58,'Annex 2 EHV charges'!$D:$O,12,FALSE)),"")</f>
        <v>0.06</v>
      </c>
    </row>
    <row r="59" spans="1:8" x14ac:dyDescent="0.2">
      <c r="A59" s="176" t="str">
        <f t="array" ref="A59">IFERROR(INDEX('Annex 2 EHV charges'!$D$11:$D$260, MATCH(0, IF(ISBLANK('Annex 2 EHV charges'!$D$11:$D$260),1, COUNTIF(A$4:$A58, 'Annex 2 EHV charges'!$D$11:$D$260)), 0)),"")</f>
        <v>New Export 10</v>
      </c>
      <c r="B59" s="175" t="str">
        <f>IF($A59="","",VLOOKUP($A59,'Annex 2 EHV charges'!$D:$O,2,0))</f>
        <v>New Export 10</v>
      </c>
      <c r="C59" s="176" t="str">
        <f>IF($A59="","",VLOOKUP($A59,'Annex 2 EHV charges'!$D:$O,3,0))</f>
        <v>New Export 10</v>
      </c>
      <c r="D59" s="175" t="str">
        <f>IF($A59="","",VLOOKUP($A59,'Annex 2 EHV charges'!$D:$O,4,0))</f>
        <v>Nibley Mill Solar Farm</v>
      </c>
      <c r="E59" s="180" t="str">
        <f>IFERROR(IF(VLOOKUP($A59,'Annex 2 EHV charges'!$D:$O,9,FALSE)=0,"",VLOOKUP($A59,'Annex 2 EHV charges'!$D:$O,9,FALSE)),"")</f>
        <v/>
      </c>
      <c r="F59" s="181">
        <f>IFERROR(IF(VLOOKUP($A59,'Annex 2 EHV charges'!$D:$O,10,FALSE)=0,"",VLOOKUP($A59,'Annex 2 EHV charges'!$D:$O,10,FALSE)),"")</f>
        <v>1120.53</v>
      </c>
      <c r="G59" s="182">
        <f>IFERROR(IF(VLOOKUP($A59,'Annex 2 EHV charges'!$D:$O,11,FALSE)=0,"",VLOOKUP($A59,'Annex 2 EHV charges'!$D:$O,11,FALSE)),"")</f>
        <v>0.06</v>
      </c>
      <c r="H59" s="182">
        <f>IFERROR(IF(VLOOKUP($A59,'Annex 2 EHV charges'!$D:$O,12,FALSE)=0,"",VLOOKUP($A59,'Annex 2 EHV charges'!$D:$O,12,FALSE)),"")</f>
        <v>0.06</v>
      </c>
    </row>
    <row r="60" spans="1:8" x14ac:dyDescent="0.2">
      <c r="A60" s="176" t="str">
        <f t="array" ref="A60">IFERROR(INDEX('Annex 2 EHV charges'!$D$11:$D$260, MATCH(0, IF(ISBLANK('Annex 2 EHV charges'!$D$11:$D$260),1, COUNTIF(A$4:$A59, 'Annex 2 EHV charges'!$D$11:$D$260)), 0)),"")</f>
        <v>New Export 11</v>
      </c>
      <c r="B60" s="175" t="str">
        <f>IF($A60="","",VLOOKUP($A60,'Annex 2 EHV charges'!$D:$O,2,0))</f>
        <v>New Export 11</v>
      </c>
      <c r="C60" s="176" t="str">
        <f>IF($A60="","",VLOOKUP($A60,'Annex 2 EHV charges'!$D:$O,3,0))</f>
        <v>New Export 11</v>
      </c>
      <c r="D60" s="175" t="str">
        <f>IF($A60="","",VLOOKUP($A60,'Annex 2 EHV charges'!$D:$O,4,0))</f>
        <v>Old Hill Solar Park</v>
      </c>
      <c r="E60" s="180" t="str">
        <f>IFERROR(IF(VLOOKUP($A60,'Annex 2 EHV charges'!$D:$O,9,FALSE)=0,"",VLOOKUP($A60,'Annex 2 EHV charges'!$D:$O,9,FALSE)),"")</f>
        <v/>
      </c>
      <c r="F60" s="181">
        <f>IFERROR(IF(VLOOKUP($A60,'Annex 2 EHV charges'!$D:$O,10,FALSE)=0,"",VLOOKUP($A60,'Annex 2 EHV charges'!$D:$O,10,FALSE)),"")</f>
        <v>257.16000000000003</v>
      </c>
      <c r="G60" s="182">
        <f>IFERROR(IF(VLOOKUP($A60,'Annex 2 EHV charges'!$D:$O,11,FALSE)=0,"",VLOOKUP($A60,'Annex 2 EHV charges'!$D:$O,11,FALSE)),"")</f>
        <v>0.06</v>
      </c>
      <c r="H60" s="182">
        <f>IFERROR(IF(VLOOKUP($A60,'Annex 2 EHV charges'!$D:$O,12,FALSE)=0,"",VLOOKUP($A60,'Annex 2 EHV charges'!$D:$O,12,FALSE)),"")</f>
        <v>0.06</v>
      </c>
    </row>
    <row r="61" spans="1:8" x14ac:dyDescent="0.2">
      <c r="A61" s="176" t="str">
        <f t="array" ref="A61">IFERROR(INDEX('Annex 2 EHV charges'!$D$11:$D$260, MATCH(0, IF(ISBLANK('Annex 2 EHV charges'!$D$11:$D$260),1, COUNTIF(A$4:$A60, 'Annex 2 EHV charges'!$D$11:$D$260)), 0)),"")</f>
        <v>New Export 13</v>
      </c>
      <c r="B61" s="175" t="str">
        <f>IF($A61="","",VLOOKUP($A61,'Annex 2 EHV charges'!$D:$O,2,0))</f>
        <v>New Export 13</v>
      </c>
      <c r="C61" s="176" t="str">
        <f>IF($A61="","",VLOOKUP($A61,'Annex 2 EHV charges'!$D:$O,3,0))</f>
        <v>New Export 13</v>
      </c>
      <c r="D61" s="175" t="str">
        <f>IF($A61="","",VLOOKUP($A61,'Annex 2 EHV charges'!$D:$O,4,0))</f>
        <v>Radbrooke Pastures PV</v>
      </c>
      <c r="E61" s="180" t="str">
        <f>IFERROR(IF(VLOOKUP($A61,'Annex 2 EHV charges'!$D:$O,9,FALSE)=0,"",VLOOKUP($A61,'Annex 2 EHV charges'!$D:$O,9,FALSE)),"")</f>
        <v/>
      </c>
      <c r="F61" s="181" t="str">
        <f>IFERROR(IF(VLOOKUP($A61,'Annex 2 EHV charges'!$D:$O,10,FALSE)=0,"",VLOOKUP($A61,'Annex 2 EHV charges'!$D:$O,10,FALSE)),"")</f>
        <v/>
      </c>
      <c r="G61" s="182">
        <f>IFERROR(IF(VLOOKUP($A61,'Annex 2 EHV charges'!$D:$O,11,FALSE)=0,"",VLOOKUP($A61,'Annex 2 EHV charges'!$D:$O,11,FALSE)),"")</f>
        <v>0.06</v>
      </c>
      <c r="H61" s="182">
        <f>IFERROR(IF(VLOOKUP($A61,'Annex 2 EHV charges'!$D:$O,12,FALSE)=0,"",VLOOKUP($A61,'Annex 2 EHV charges'!$D:$O,12,FALSE)),"")</f>
        <v>0.06</v>
      </c>
    </row>
    <row r="62" spans="1:8" x14ac:dyDescent="0.2">
      <c r="A62" s="176" t="str">
        <f t="array" ref="A62">IFERROR(INDEX('Annex 2 EHV charges'!$D$11:$D$260, MATCH(0, IF(ISBLANK('Annex 2 EHV charges'!$D$11:$D$260),1, COUNTIF(A$4:$A61, 'Annex 2 EHV charges'!$D$11:$D$260)), 0)),"")</f>
        <v>New Export 14</v>
      </c>
      <c r="B62" s="175" t="str">
        <f>IF($A62="","",VLOOKUP($A62,'Annex 2 EHV charges'!$D:$O,2,0))</f>
        <v>New Export 14</v>
      </c>
      <c r="C62" s="176" t="str">
        <f>IF($A62="","",VLOOKUP($A62,'Annex 2 EHV charges'!$D:$O,3,0))</f>
        <v>New Export 14</v>
      </c>
      <c r="D62" s="175" t="str">
        <f>IF($A62="","",VLOOKUP($A62,'Annex 2 EHV charges'!$D:$O,4,0))</f>
        <v>Roden Solar Farm</v>
      </c>
      <c r="E62" s="180" t="str">
        <f>IFERROR(IF(VLOOKUP($A62,'Annex 2 EHV charges'!$D:$O,9,FALSE)=0,"",VLOOKUP($A62,'Annex 2 EHV charges'!$D:$O,9,FALSE)),"")</f>
        <v/>
      </c>
      <c r="F62" s="181" t="str">
        <f>IFERROR(IF(VLOOKUP($A62,'Annex 2 EHV charges'!$D:$O,10,FALSE)=0,"",VLOOKUP($A62,'Annex 2 EHV charges'!$D:$O,10,FALSE)),"")</f>
        <v/>
      </c>
      <c r="G62" s="182">
        <f>IFERROR(IF(VLOOKUP($A62,'Annex 2 EHV charges'!$D:$O,11,FALSE)=0,"",VLOOKUP($A62,'Annex 2 EHV charges'!$D:$O,11,FALSE)),"")</f>
        <v>0.06</v>
      </c>
      <c r="H62" s="182">
        <f>IFERROR(IF(VLOOKUP($A62,'Annex 2 EHV charges'!$D:$O,12,FALSE)=0,"",VLOOKUP($A62,'Annex 2 EHV charges'!$D:$O,12,FALSE)),"")</f>
        <v>0.06</v>
      </c>
    </row>
    <row r="63" spans="1:8" x14ac:dyDescent="0.2">
      <c r="A63" s="176" t="str">
        <f t="array" ref="A63">IFERROR(INDEX('Annex 2 EHV charges'!$D$11:$D$260, MATCH(0, IF(ISBLANK('Annex 2 EHV charges'!$D$11:$D$260),1, COUNTIF(A$4:$A62, 'Annex 2 EHV charges'!$D$11:$D$260)), 0)),"")</f>
        <v>New Export 15</v>
      </c>
      <c r="B63" s="175" t="str">
        <f>IF($A63="","",VLOOKUP($A63,'Annex 2 EHV charges'!$D:$O,2,0))</f>
        <v>New Export 15</v>
      </c>
      <c r="C63" s="176" t="str">
        <f>IF($A63="","",VLOOKUP($A63,'Annex 2 EHV charges'!$D:$O,3,0))</f>
        <v>New Export 15</v>
      </c>
      <c r="D63" s="175" t="str">
        <f>IF($A63="","",VLOOKUP($A63,'Annex 2 EHV charges'!$D:$O,4,0))</f>
        <v>Sunny Acres Solar Farm</v>
      </c>
      <c r="E63" s="180" t="str">
        <f>IFERROR(IF(VLOOKUP($A63,'Annex 2 EHV charges'!$D:$O,9,FALSE)=0,"",VLOOKUP($A63,'Annex 2 EHV charges'!$D:$O,9,FALSE)),"")</f>
        <v/>
      </c>
      <c r="F63" s="181" t="str">
        <f>IFERROR(IF(VLOOKUP($A63,'Annex 2 EHV charges'!$D:$O,10,FALSE)=0,"",VLOOKUP($A63,'Annex 2 EHV charges'!$D:$O,10,FALSE)),"")</f>
        <v/>
      </c>
      <c r="G63" s="182">
        <f>IFERROR(IF(VLOOKUP($A63,'Annex 2 EHV charges'!$D:$O,11,FALSE)=0,"",VLOOKUP($A63,'Annex 2 EHV charges'!$D:$O,11,FALSE)),"")</f>
        <v>0.06</v>
      </c>
      <c r="H63" s="182">
        <f>IFERROR(IF(VLOOKUP($A63,'Annex 2 EHV charges'!$D:$O,12,FALSE)=0,"",VLOOKUP($A63,'Annex 2 EHV charges'!$D:$O,12,FALSE)),"")</f>
        <v>0.06</v>
      </c>
    </row>
    <row r="64" spans="1:8" x14ac:dyDescent="0.2">
      <c r="A64" s="176" t="str">
        <f t="array" ref="A64">IFERROR(INDEX('Annex 2 EHV charges'!$D$11:$D$260, MATCH(0, IF(ISBLANK('Annex 2 EHV charges'!$D$11:$D$260),1, COUNTIF(A$4:$A63, 'Annex 2 EHV charges'!$D$11:$D$260)), 0)),"")</f>
        <v>New Export 16</v>
      </c>
      <c r="B64" s="175" t="str">
        <f>IF($A64="","",VLOOKUP($A64,'Annex 2 EHV charges'!$D:$O,2,0))</f>
        <v>New Export 16</v>
      </c>
      <c r="C64" s="176" t="str">
        <f>IF($A64="","",VLOOKUP($A64,'Annex 2 EHV charges'!$D:$O,3,0))</f>
        <v>New Export 16</v>
      </c>
      <c r="D64" s="175" t="str">
        <f>IF($A64="","",VLOOKUP($A64,'Annex 2 EHV charges'!$D:$O,4,0))</f>
        <v>Upper Solar Farm, Near Manor Farm</v>
      </c>
      <c r="E64" s="180" t="str">
        <f>IFERROR(IF(VLOOKUP($A64,'Annex 2 EHV charges'!$D:$O,9,FALSE)=0,"",VLOOKUP($A64,'Annex 2 EHV charges'!$D:$O,9,FALSE)),"")</f>
        <v/>
      </c>
      <c r="F64" s="181">
        <f>IFERROR(IF(VLOOKUP($A64,'Annex 2 EHV charges'!$D:$O,10,FALSE)=0,"",VLOOKUP($A64,'Annex 2 EHV charges'!$D:$O,10,FALSE)),"")</f>
        <v>258.37</v>
      </c>
      <c r="G64" s="182">
        <f>IFERROR(IF(VLOOKUP($A64,'Annex 2 EHV charges'!$D:$O,11,FALSE)=0,"",VLOOKUP($A64,'Annex 2 EHV charges'!$D:$O,11,FALSE)),"")</f>
        <v>0.06</v>
      </c>
      <c r="H64" s="182">
        <f>IFERROR(IF(VLOOKUP($A64,'Annex 2 EHV charges'!$D:$O,12,FALSE)=0,"",VLOOKUP($A64,'Annex 2 EHV charges'!$D:$O,12,FALSE)),"")</f>
        <v>0.06</v>
      </c>
    </row>
    <row r="65" spans="1:8" x14ac:dyDescent="0.2">
      <c r="A65" s="176" t="str">
        <f t="array" ref="A65">IFERROR(INDEX('Annex 2 EHV charges'!$D$11:$D$260, MATCH(0, IF(ISBLANK('Annex 2 EHV charges'!$D$11:$D$260),1, COUNTIF(A$4:$A64, 'Annex 2 EHV charges'!$D$11:$D$260)), 0)),"")</f>
        <v>New Export 17</v>
      </c>
      <c r="B65" s="175" t="str">
        <f>IF($A65="","",VLOOKUP($A65,'Annex 2 EHV charges'!$D:$O,2,0))</f>
        <v>New Export 17</v>
      </c>
      <c r="C65" s="176" t="str">
        <f>IF($A65="","",VLOOKUP($A65,'Annex 2 EHV charges'!$D:$O,3,0))</f>
        <v>New Export 17</v>
      </c>
      <c r="D65" s="175" t="str">
        <f>IF($A65="","",VLOOKUP($A65,'Annex 2 EHV charges'!$D:$O,4,0))</f>
        <v>Upper Meadowly Solar Farm</v>
      </c>
      <c r="E65" s="180" t="str">
        <f>IFERROR(IF(VLOOKUP($A65,'Annex 2 EHV charges'!$D:$O,9,FALSE)=0,"",VLOOKUP($A65,'Annex 2 EHV charges'!$D:$O,9,FALSE)),"")</f>
        <v/>
      </c>
      <c r="F65" s="181">
        <f>IFERROR(IF(VLOOKUP($A65,'Annex 2 EHV charges'!$D:$O,10,FALSE)=0,"",VLOOKUP($A65,'Annex 2 EHV charges'!$D:$O,10,FALSE)),"")</f>
        <v>1869.67</v>
      </c>
      <c r="G65" s="182">
        <f>IFERROR(IF(VLOOKUP($A65,'Annex 2 EHV charges'!$D:$O,11,FALSE)=0,"",VLOOKUP($A65,'Annex 2 EHV charges'!$D:$O,11,FALSE)),"")</f>
        <v>0.06</v>
      </c>
      <c r="H65" s="182">
        <f>IFERROR(IF(VLOOKUP($A65,'Annex 2 EHV charges'!$D:$O,12,FALSE)=0,"",VLOOKUP($A65,'Annex 2 EHV charges'!$D:$O,12,FALSE)),"")</f>
        <v>0.06</v>
      </c>
    </row>
    <row r="66" spans="1:8" x14ac:dyDescent="0.2">
      <c r="A66" s="176">
        <f t="array" ref="A66">IFERROR(INDEX('Annex 2 EHV charges'!$D$11:$D$260, MATCH(0, IF(ISBLANK('Annex 2 EHV charges'!$D$11:$D$260),1, COUNTIF(A$4:$A65, 'Annex 2 EHV charges'!$D$11:$D$260)), 0)),"")</f>
        <v>821</v>
      </c>
      <c r="B66" s="175">
        <f>IF($A66="","",VLOOKUP($A66,'Annex 2 EHV charges'!$D:$O,2,0))</f>
        <v>821</v>
      </c>
      <c r="C66" s="176">
        <f>IF($A66="","",VLOOKUP($A66,'Annex 2 EHV charges'!$D:$O,3,0))</f>
        <v>1470000552441</v>
      </c>
      <c r="D66" s="175" t="str">
        <f>IF($A66="","",VLOOKUP($A66,'Annex 2 EHV charges'!$D:$O,4,0))</f>
        <v>Upper Wick Farm PV</v>
      </c>
      <c r="E66" s="180" t="str">
        <f>IFERROR(IF(VLOOKUP($A66,'Annex 2 EHV charges'!$D:$O,9,FALSE)=0,"",VLOOKUP($A66,'Annex 2 EHV charges'!$D:$O,9,FALSE)),"")</f>
        <v/>
      </c>
      <c r="F66" s="181">
        <f>IFERROR(IF(VLOOKUP($A66,'Annex 2 EHV charges'!$D:$O,10,FALSE)=0,"",VLOOKUP($A66,'Annex 2 EHV charges'!$D:$O,10,FALSE)),"")</f>
        <v>260.51</v>
      </c>
      <c r="G66" s="182">
        <f>IFERROR(IF(VLOOKUP($A66,'Annex 2 EHV charges'!$D:$O,11,FALSE)=0,"",VLOOKUP($A66,'Annex 2 EHV charges'!$D:$O,11,FALSE)),"")</f>
        <v>0.06</v>
      </c>
      <c r="H66" s="182">
        <f>IFERROR(IF(VLOOKUP($A66,'Annex 2 EHV charges'!$D:$O,12,FALSE)=0,"",VLOOKUP($A66,'Annex 2 EHV charges'!$D:$O,12,FALSE)),"")</f>
        <v>0.06</v>
      </c>
    </row>
    <row r="67" spans="1:8" x14ac:dyDescent="0.2">
      <c r="A67" s="176" t="str">
        <f t="array" ref="A67">IFERROR(INDEX('Annex 2 EHV charges'!$D$11:$D$260, MATCH(0, IF(ISBLANK('Annex 2 EHV charges'!$D$11:$D$260),1, COUNTIF(A$4:$A66, 'Annex 2 EHV charges'!$D$11:$D$260)), 0)),"")</f>
        <v>New Export 18</v>
      </c>
      <c r="B67" s="175" t="str">
        <f>IF($A67="","",VLOOKUP($A67,'Annex 2 EHV charges'!$D:$O,2,0))</f>
        <v>New Export 18</v>
      </c>
      <c r="C67" s="176" t="str">
        <f>IF($A67="","",VLOOKUP($A67,'Annex 2 EHV charges'!$D:$O,3,0))</f>
        <v>New Export 18</v>
      </c>
      <c r="D67" s="175" t="str">
        <f>IF($A67="","",VLOOKUP($A67,'Annex 2 EHV charges'!$D:$O,4,0))</f>
        <v>Wednesbury Power</v>
      </c>
      <c r="E67" s="180" t="str">
        <f>IFERROR(IF(VLOOKUP($A67,'Annex 2 EHV charges'!$D:$O,9,FALSE)=0,"",VLOOKUP($A67,'Annex 2 EHV charges'!$D:$O,9,FALSE)),"")</f>
        <v/>
      </c>
      <c r="F67" s="181">
        <f>IFERROR(IF(VLOOKUP($A67,'Annex 2 EHV charges'!$D:$O,10,FALSE)=0,"",VLOOKUP($A67,'Annex 2 EHV charges'!$D:$O,10,FALSE)),"")</f>
        <v>2048.77</v>
      </c>
      <c r="G67" s="182">
        <f>IFERROR(IF(VLOOKUP($A67,'Annex 2 EHV charges'!$D:$O,11,FALSE)=0,"",VLOOKUP($A67,'Annex 2 EHV charges'!$D:$O,11,FALSE)),"")</f>
        <v>0.06</v>
      </c>
      <c r="H67" s="182">
        <f>IFERROR(IF(VLOOKUP($A67,'Annex 2 EHV charges'!$D:$O,12,FALSE)=0,"",VLOOKUP($A67,'Annex 2 EHV charges'!$D:$O,12,FALSE)),"")</f>
        <v>0.06</v>
      </c>
    </row>
    <row r="68" spans="1:8" x14ac:dyDescent="0.2">
      <c r="A68" s="176" t="str">
        <f t="array" ref="A68">IFERROR(INDEX('Annex 2 EHV charges'!$D$11:$D$260, MATCH(0, IF(ISBLANK('Annex 2 EHV charges'!$D$11:$D$260),1, COUNTIF(A$4:$A67, 'Annex 2 EHV charges'!$D$11:$D$260)), 0)),"")</f>
        <v/>
      </c>
      <c r="B68" s="175" t="str">
        <f>IF($A68="","",VLOOKUP($A68,'Annex 2 EHV charges'!$D:$O,2,0))</f>
        <v/>
      </c>
      <c r="C68" s="176" t="str">
        <f>IF($A68="","",VLOOKUP($A68,'Annex 2 EHV charges'!$D:$O,3,0))</f>
        <v/>
      </c>
      <c r="D68" s="175" t="str">
        <f>IF($A68="","",VLOOKUP($A68,'Annex 2 EHV charges'!$D:$O,4,0))</f>
        <v/>
      </c>
      <c r="E68" s="180" t="str">
        <f>IFERROR(IF(VLOOKUP($A68,'Annex 2 EHV charges'!$D:$O,9,FALSE)=0,"",VLOOKUP($A68,'Annex 2 EHV charges'!$D:$O,9,FALSE)),"")</f>
        <v/>
      </c>
      <c r="F68" s="181" t="str">
        <f>IFERROR(IF(VLOOKUP($A68,'Annex 2 EHV charges'!$D:$O,10,FALSE)=0,"",VLOOKUP($A68,'Annex 2 EHV charges'!$D:$O,10,FALSE)),"")</f>
        <v/>
      </c>
      <c r="G68" s="182" t="str">
        <f>IFERROR(IF(VLOOKUP($A68,'Annex 2 EHV charges'!$D:$O,11,FALSE)=0,"",VLOOKUP($A68,'Annex 2 EHV charges'!$D:$O,11,FALSE)),"")</f>
        <v/>
      </c>
      <c r="H68" s="182" t="str">
        <f>IFERROR(IF(VLOOKUP($A68,'Annex 2 EHV charges'!$D:$O,12,FALSE)=0,"",VLOOKUP($A68,'Annex 2 EHV charges'!$D:$O,12,FALSE)),"")</f>
        <v/>
      </c>
    </row>
    <row r="69" spans="1:8" x14ac:dyDescent="0.2">
      <c r="A69" s="176" t="str">
        <f t="array" ref="A69">IFERROR(INDEX('Annex 2 EHV charges'!$D$11:$D$260, MATCH(0, IF(ISBLANK('Annex 2 EHV charges'!$D$11:$D$260),1, COUNTIF(A$4:$A68, 'Annex 2 EHV charges'!$D$11:$D$260)), 0)),"")</f>
        <v/>
      </c>
      <c r="B69" s="175" t="str">
        <f>IF($A69="","",VLOOKUP($A69,'Annex 2 EHV charges'!$D:$O,2,0))</f>
        <v/>
      </c>
      <c r="C69" s="176" t="str">
        <f>IF($A69="","",VLOOKUP($A69,'Annex 2 EHV charges'!$D:$O,3,0))</f>
        <v/>
      </c>
      <c r="D69" s="175" t="str">
        <f>IF($A69="","",VLOOKUP($A69,'Annex 2 EHV charges'!$D:$O,4,0))</f>
        <v/>
      </c>
      <c r="E69" s="180" t="str">
        <f>IFERROR(IF(VLOOKUP($A69,'Annex 2 EHV charges'!$D:$O,9,FALSE)=0,"",VLOOKUP($A69,'Annex 2 EHV charges'!$D:$O,9,FALSE)),"")</f>
        <v/>
      </c>
      <c r="F69" s="181" t="str">
        <f>IFERROR(IF(VLOOKUP($A69,'Annex 2 EHV charges'!$D:$O,10,FALSE)=0,"",VLOOKUP($A69,'Annex 2 EHV charges'!$D:$O,10,FALSE)),"")</f>
        <v/>
      </c>
      <c r="G69" s="182" t="str">
        <f>IFERROR(IF(VLOOKUP($A69,'Annex 2 EHV charges'!$D:$O,11,FALSE)=0,"",VLOOKUP($A69,'Annex 2 EHV charges'!$D:$O,11,FALSE)),"")</f>
        <v/>
      </c>
      <c r="H69" s="182" t="str">
        <f>IFERROR(IF(VLOOKUP($A69,'Annex 2 EHV charges'!$D:$O,12,FALSE)=0,"",VLOOKUP($A69,'Annex 2 EHV charges'!$D:$O,12,FALSE)),"")</f>
        <v/>
      </c>
    </row>
    <row r="70" spans="1:8" x14ac:dyDescent="0.2">
      <c r="A70" s="176" t="str">
        <f t="array" ref="A70">IFERROR(INDEX('Annex 2 EHV charges'!$D$11:$D$260, MATCH(0, IF(ISBLANK('Annex 2 EHV charges'!$D$11:$D$260),1, COUNTIF(A$4:$A69, 'Annex 2 EHV charges'!$D$11:$D$260)), 0)),"")</f>
        <v/>
      </c>
      <c r="B70" s="175" t="str">
        <f>IF($A70="","",VLOOKUP($A70,'Annex 2 EHV charges'!$D:$O,2,0))</f>
        <v/>
      </c>
      <c r="C70" s="176" t="str">
        <f>IF($A70="","",VLOOKUP($A70,'Annex 2 EHV charges'!$D:$O,3,0))</f>
        <v/>
      </c>
      <c r="D70" s="175" t="str">
        <f>IF($A70="","",VLOOKUP($A70,'Annex 2 EHV charges'!$D:$O,4,0))</f>
        <v/>
      </c>
      <c r="E70" s="180" t="str">
        <f>IFERROR(IF(VLOOKUP($A70,'Annex 2 EHV charges'!$D:$O,9,FALSE)=0,"",VLOOKUP($A70,'Annex 2 EHV charges'!$D:$O,9,FALSE)),"")</f>
        <v/>
      </c>
      <c r="F70" s="181" t="str">
        <f>IFERROR(IF(VLOOKUP($A70,'Annex 2 EHV charges'!$D:$O,10,FALSE)=0,"",VLOOKUP($A70,'Annex 2 EHV charges'!$D:$O,10,FALSE)),"")</f>
        <v/>
      </c>
      <c r="G70" s="182" t="str">
        <f>IFERROR(IF(VLOOKUP($A70,'Annex 2 EHV charges'!$D:$O,11,FALSE)=0,"",VLOOKUP($A70,'Annex 2 EHV charges'!$D:$O,11,FALSE)),"")</f>
        <v/>
      </c>
      <c r="H70" s="182" t="str">
        <f>IFERROR(IF(VLOOKUP($A70,'Annex 2 EHV charges'!$D:$O,12,FALSE)=0,"",VLOOKUP($A70,'Annex 2 EHV charges'!$D:$O,12,FALSE)),"")</f>
        <v/>
      </c>
    </row>
    <row r="71" spans="1:8" x14ac:dyDescent="0.2">
      <c r="A71" s="176" t="str">
        <f t="array" ref="A71">IFERROR(INDEX('Annex 2 EHV charges'!$D$11:$D$260, MATCH(0, IF(ISBLANK('Annex 2 EHV charges'!$D$11:$D$260),1, COUNTIF(A$4:$A70, 'Annex 2 EHV charges'!$D$11:$D$260)), 0)),"")</f>
        <v/>
      </c>
      <c r="B71" s="175" t="str">
        <f>IF($A71="","",VLOOKUP($A71,'Annex 2 EHV charges'!$D:$O,2,0))</f>
        <v/>
      </c>
      <c r="C71" s="176" t="str">
        <f>IF($A71="","",VLOOKUP($A71,'Annex 2 EHV charges'!$D:$O,3,0))</f>
        <v/>
      </c>
      <c r="D71" s="175" t="str">
        <f>IF($A71="","",VLOOKUP($A71,'Annex 2 EHV charges'!$D:$O,4,0))</f>
        <v/>
      </c>
      <c r="E71" s="180" t="str">
        <f>IFERROR(IF(VLOOKUP($A71,'Annex 2 EHV charges'!$D:$O,9,FALSE)=0,"",VLOOKUP($A71,'Annex 2 EHV charges'!$D:$O,9,FALSE)),"")</f>
        <v/>
      </c>
      <c r="F71" s="181" t="str">
        <f>IFERROR(IF(VLOOKUP($A71,'Annex 2 EHV charges'!$D:$O,10,FALSE)=0,"",VLOOKUP($A71,'Annex 2 EHV charges'!$D:$O,10,FALSE)),"")</f>
        <v/>
      </c>
      <c r="G71" s="182" t="str">
        <f>IFERROR(IF(VLOOKUP($A71,'Annex 2 EHV charges'!$D:$O,11,FALSE)=0,"",VLOOKUP($A71,'Annex 2 EHV charges'!$D:$O,11,FALSE)),"")</f>
        <v/>
      </c>
      <c r="H71" s="182" t="str">
        <f>IFERROR(IF(VLOOKUP($A71,'Annex 2 EHV charges'!$D:$O,12,FALSE)=0,"",VLOOKUP($A71,'Annex 2 EHV charges'!$D:$O,12,FALSE)),"")</f>
        <v/>
      </c>
    </row>
    <row r="72" spans="1:8" x14ac:dyDescent="0.2">
      <c r="A72" s="176" t="str">
        <f t="array" ref="A72">IFERROR(INDEX('Annex 2 EHV charges'!$D$11:$D$260, MATCH(0, IF(ISBLANK('Annex 2 EHV charges'!$D$11:$D$260),1, COUNTIF(A$4:$A71, 'Annex 2 EHV charges'!$D$11:$D$260)), 0)),"")</f>
        <v/>
      </c>
      <c r="B72" s="175" t="str">
        <f>IF($A72="","",VLOOKUP($A72,'Annex 2 EHV charges'!$D:$O,2,0))</f>
        <v/>
      </c>
      <c r="C72" s="176" t="str">
        <f>IF($A72="","",VLOOKUP($A72,'Annex 2 EHV charges'!$D:$O,3,0))</f>
        <v/>
      </c>
      <c r="D72" s="175" t="str">
        <f>IF($A72="","",VLOOKUP($A72,'Annex 2 EHV charges'!$D:$O,4,0))</f>
        <v/>
      </c>
      <c r="E72" s="180" t="str">
        <f>IFERROR(IF(VLOOKUP($A72,'Annex 2 EHV charges'!$D:$O,9,FALSE)=0,"",VLOOKUP($A72,'Annex 2 EHV charges'!$D:$O,9,FALSE)),"")</f>
        <v/>
      </c>
      <c r="F72" s="181" t="str">
        <f>IFERROR(IF(VLOOKUP($A72,'Annex 2 EHV charges'!$D:$O,10,FALSE)=0,"",VLOOKUP($A72,'Annex 2 EHV charges'!$D:$O,10,FALSE)),"")</f>
        <v/>
      </c>
      <c r="G72" s="182" t="str">
        <f>IFERROR(IF(VLOOKUP($A72,'Annex 2 EHV charges'!$D:$O,11,FALSE)=0,"",VLOOKUP($A72,'Annex 2 EHV charges'!$D:$O,11,FALSE)),"")</f>
        <v/>
      </c>
      <c r="H72" s="182" t="str">
        <f>IFERROR(IF(VLOOKUP($A72,'Annex 2 EHV charges'!$D:$O,12,FALSE)=0,"",VLOOKUP($A72,'Annex 2 EHV charges'!$D:$O,12,FALSE)),"")</f>
        <v/>
      </c>
    </row>
    <row r="73" spans="1:8" x14ac:dyDescent="0.2">
      <c r="A73" s="176" t="str">
        <f t="array" ref="A73">IFERROR(INDEX('Annex 2 EHV charges'!$D$11:$D$260, MATCH(0, IF(ISBLANK('Annex 2 EHV charges'!$D$11:$D$260),1, COUNTIF(A$4:$A72, 'Annex 2 EHV charges'!$D$11:$D$260)), 0)),"")</f>
        <v/>
      </c>
      <c r="B73" s="175" t="str">
        <f>IF($A73="","",VLOOKUP($A73,'Annex 2 EHV charges'!$D:$O,2,0))</f>
        <v/>
      </c>
      <c r="C73" s="176" t="str">
        <f>IF($A73="","",VLOOKUP($A73,'Annex 2 EHV charges'!$D:$O,3,0))</f>
        <v/>
      </c>
      <c r="D73" s="175" t="str">
        <f>IF($A73="","",VLOOKUP($A73,'Annex 2 EHV charges'!$D:$O,4,0))</f>
        <v/>
      </c>
      <c r="E73" s="180" t="str">
        <f>IFERROR(IF(VLOOKUP($A73,'Annex 2 EHV charges'!$D:$O,9,FALSE)=0,"",VLOOKUP($A73,'Annex 2 EHV charges'!$D:$O,9,FALSE)),"")</f>
        <v/>
      </c>
      <c r="F73" s="181" t="str">
        <f>IFERROR(IF(VLOOKUP($A73,'Annex 2 EHV charges'!$D:$O,10,FALSE)=0,"",VLOOKUP($A73,'Annex 2 EHV charges'!$D:$O,10,FALSE)),"")</f>
        <v/>
      </c>
      <c r="G73" s="182" t="str">
        <f>IFERROR(IF(VLOOKUP($A73,'Annex 2 EHV charges'!$D:$O,11,FALSE)=0,"",VLOOKUP($A73,'Annex 2 EHV charges'!$D:$O,11,FALSE)),"")</f>
        <v/>
      </c>
      <c r="H73" s="182" t="str">
        <f>IFERROR(IF(VLOOKUP($A73,'Annex 2 EHV charges'!$D:$O,12,FALSE)=0,"",VLOOKUP($A73,'Annex 2 EHV charges'!$D:$O,12,FALSE)),"")</f>
        <v/>
      </c>
    </row>
    <row r="74" spans="1:8" x14ac:dyDescent="0.2">
      <c r="A74" s="176" t="str">
        <f t="array" ref="A74">IFERROR(INDEX('Annex 2 EHV charges'!$D$11:$D$260, MATCH(0, IF(ISBLANK('Annex 2 EHV charges'!$D$11:$D$260),1, COUNTIF(A$4:$A73, 'Annex 2 EHV charges'!$D$11:$D$260)), 0)),"")</f>
        <v/>
      </c>
      <c r="B74" s="175" t="str">
        <f>IF($A74="","",VLOOKUP($A74,'Annex 2 EHV charges'!$D:$O,2,0))</f>
        <v/>
      </c>
      <c r="C74" s="176" t="str">
        <f>IF($A74="","",VLOOKUP($A74,'Annex 2 EHV charges'!$D:$O,3,0))</f>
        <v/>
      </c>
      <c r="D74" s="175" t="str">
        <f>IF($A74="","",VLOOKUP($A74,'Annex 2 EHV charges'!$D:$O,4,0))</f>
        <v/>
      </c>
      <c r="E74" s="180" t="str">
        <f>IFERROR(IF(VLOOKUP($A74,'Annex 2 EHV charges'!$D:$O,9,FALSE)=0,"",VLOOKUP($A74,'Annex 2 EHV charges'!$D:$O,9,FALSE)),"")</f>
        <v/>
      </c>
      <c r="F74" s="181" t="str">
        <f>IFERROR(IF(VLOOKUP($A74,'Annex 2 EHV charges'!$D:$O,10,FALSE)=0,"",VLOOKUP($A74,'Annex 2 EHV charges'!$D:$O,10,FALSE)),"")</f>
        <v/>
      </c>
      <c r="G74" s="182" t="str">
        <f>IFERROR(IF(VLOOKUP($A74,'Annex 2 EHV charges'!$D:$O,11,FALSE)=0,"",VLOOKUP($A74,'Annex 2 EHV charges'!$D:$O,11,FALSE)),"")</f>
        <v/>
      </c>
      <c r="H74" s="182" t="str">
        <f>IFERROR(IF(VLOOKUP($A74,'Annex 2 EHV charges'!$D:$O,12,FALSE)=0,"",VLOOKUP($A74,'Annex 2 EHV charges'!$D:$O,12,FALSE)),"")</f>
        <v/>
      </c>
    </row>
    <row r="75" spans="1:8" x14ac:dyDescent="0.2">
      <c r="A75" s="176" t="str">
        <f t="array" ref="A75">IFERROR(INDEX('Annex 2 EHV charges'!$D$11:$D$260, MATCH(0, IF(ISBLANK('Annex 2 EHV charges'!$D$11:$D$260),1, COUNTIF(A$4:$A74, 'Annex 2 EHV charges'!$D$11:$D$260)), 0)),"")</f>
        <v/>
      </c>
      <c r="B75" s="175" t="str">
        <f>IF($A75="","",VLOOKUP($A75,'Annex 2 EHV charges'!$D:$O,2,0))</f>
        <v/>
      </c>
      <c r="C75" s="176" t="str">
        <f>IF($A75="","",VLOOKUP($A75,'Annex 2 EHV charges'!$D:$O,3,0))</f>
        <v/>
      </c>
      <c r="D75" s="175" t="str">
        <f>IF($A75="","",VLOOKUP($A75,'Annex 2 EHV charges'!$D:$O,4,0))</f>
        <v/>
      </c>
      <c r="E75" s="180" t="str">
        <f>IFERROR(IF(VLOOKUP($A75,'Annex 2 EHV charges'!$D:$O,9,FALSE)=0,"",VLOOKUP($A75,'Annex 2 EHV charges'!$D:$O,9,FALSE)),"")</f>
        <v/>
      </c>
      <c r="F75" s="181" t="str">
        <f>IFERROR(IF(VLOOKUP($A75,'Annex 2 EHV charges'!$D:$O,10,FALSE)=0,"",VLOOKUP($A75,'Annex 2 EHV charges'!$D:$O,10,FALSE)),"")</f>
        <v/>
      </c>
      <c r="G75" s="182" t="str">
        <f>IFERROR(IF(VLOOKUP($A75,'Annex 2 EHV charges'!$D:$O,11,FALSE)=0,"",VLOOKUP($A75,'Annex 2 EHV charges'!$D:$O,11,FALSE)),"")</f>
        <v/>
      </c>
      <c r="H75" s="182" t="str">
        <f>IFERROR(IF(VLOOKUP($A75,'Annex 2 EHV charges'!$D:$O,12,FALSE)=0,"",VLOOKUP($A75,'Annex 2 EHV charges'!$D:$O,12,FALSE)),"")</f>
        <v/>
      </c>
    </row>
    <row r="76" spans="1:8" x14ac:dyDescent="0.2">
      <c r="A76" s="176" t="str">
        <f t="array" ref="A76">IFERROR(INDEX('Annex 2 EHV charges'!$D$11:$D$260, MATCH(0, IF(ISBLANK('Annex 2 EHV charges'!$D$11:$D$260),1, COUNTIF(A$4:$A75, 'Annex 2 EHV charges'!$D$11:$D$260)), 0)),"")</f>
        <v/>
      </c>
      <c r="B76" s="175" t="str">
        <f>IF($A76="","",VLOOKUP($A76,'Annex 2 EHV charges'!$D:$O,2,0))</f>
        <v/>
      </c>
      <c r="C76" s="176" t="str">
        <f>IF($A76="","",VLOOKUP($A76,'Annex 2 EHV charges'!$D:$O,3,0))</f>
        <v/>
      </c>
      <c r="D76" s="175" t="str">
        <f>IF($A76="","",VLOOKUP($A76,'Annex 2 EHV charges'!$D:$O,4,0))</f>
        <v/>
      </c>
      <c r="E76" s="180" t="str">
        <f>IFERROR(IF(VLOOKUP($A76,'Annex 2 EHV charges'!$D:$O,9,FALSE)=0,"",VLOOKUP($A76,'Annex 2 EHV charges'!$D:$O,9,FALSE)),"")</f>
        <v/>
      </c>
      <c r="F76" s="181" t="str">
        <f>IFERROR(IF(VLOOKUP($A76,'Annex 2 EHV charges'!$D:$O,10,FALSE)=0,"",VLOOKUP($A76,'Annex 2 EHV charges'!$D:$O,10,FALSE)),"")</f>
        <v/>
      </c>
      <c r="G76" s="182" t="str">
        <f>IFERROR(IF(VLOOKUP($A76,'Annex 2 EHV charges'!$D:$O,11,FALSE)=0,"",VLOOKUP($A76,'Annex 2 EHV charges'!$D:$O,11,FALSE)),"")</f>
        <v/>
      </c>
      <c r="H76" s="182" t="str">
        <f>IFERROR(IF(VLOOKUP($A76,'Annex 2 EHV charges'!$D:$O,12,FALSE)=0,"",VLOOKUP($A76,'Annex 2 EHV charges'!$D:$O,12,FALSE)),"")</f>
        <v/>
      </c>
    </row>
    <row r="77" spans="1:8" x14ac:dyDescent="0.2">
      <c r="A77" s="176" t="str">
        <f t="array" ref="A77">IFERROR(INDEX('Annex 2 EHV charges'!$D$11:$D$260, MATCH(0, IF(ISBLANK('Annex 2 EHV charges'!$D$11:$D$260),1, COUNTIF(A$4:$A76, 'Annex 2 EHV charges'!$D$11:$D$260)), 0)),"")</f>
        <v/>
      </c>
      <c r="B77" s="175" t="str">
        <f>IF($A77="","",VLOOKUP($A77,'Annex 2 EHV charges'!$D:$O,2,0))</f>
        <v/>
      </c>
      <c r="C77" s="176" t="str">
        <f>IF($A77="","",VLOOKUP($A77,'Annex 2 EHV charges'!$D:$O,3,0))</f>
        <v/>
      </c>
      <c r="D77" s="175" t="str">
        <f>IF($A77="","",VLOOKUP($A77,'Annex 2 EHV charges'!$D:$O,4,0))</f>
        <v/>
      </c>
      <c r="E77" s="180" t="str">
        <f>IFERROR(IF(VLOOKUP($A77,'Annex 2 EHV charges'!$D:$O,9,FALSE)=0,"",VLOOKUP($A77,'Annex 2 EHV charges'!$D:$O,9,FALSE)),"")</f>
        <v/>
      </c>
      <c r="F77" s="181" t="str">
        <f>IFERROR(IF(VLOOKUP($A77,'Annex 2 EHV charges'!$D:$O,10,FALSE)=0,"",VLOOKUP($A77,'Annex 2 EHV charges'!$D:$O,10,FALSE)),"")</f>
        <v/>
      </c>
      <c r="G77" s="182" t="str">
        <f>IFERROR(IF(VLOOKUP($A77,'Annex 2 EHV charges'!$D:$O,11,FALSE)=0,"",VLOOKUP($A77,'Annex 2 EHV charges'!$D:$O,11,FALSE)),"")</f>
        <v/>
      </c>
      <c r="H77" s="182" t="str">
        <f>IFERROR(IF(VLOOKUP($A77,'Annex 2 EHV charges'!$D:$O,12,FALSE)=0,"",VLOOKUP($A77,'Annex 2 EHV charges'!$D:$O,12,FALSE)),"")</f>
        <v/>
      </c>
    </row>
    <row r="78" spans="1:8" x14ac:dyDescent="0.2">
      <c r="A78" s="176" t="str">
        <f t="array" ref="A78">IFERROR(INDEX('Annex 2 EHV charges'!$D$11:$D$260, MATCH(0, IF(ISBLANK('Annex 2 EHV charges'!$D$11:$D$260),1, COUNTIF(A$4:$A77, 'Annex 2 EHV charges'!$D$11:$D$260)), 0)),"")</f>
        <v/>
      </c>
      <c r="B78" s="175" t="str">
        <f>IF($A78="","",VLOOKUP($A78,'Annex 2 EHV charges'!$D:$O,2,0))</f>
        <v/>
      </c>
      <c r="C78" s="176" t="str">
        <f>IF($A78="","",VLOOKUP($A78,'Annex 2 EHV charges'!$D:$O,3,0))</f>
        <v/>
      </c>
      <c r="D78" s="175" t="str">
        <f>IF($A78="","",VLOOKUP($A78,'Annex 2 EHV charges'!$D:$O,4,0))</f>
        <v/>
      </c>
      <c r="E78" s="180" t="str">
        <f>IFERROR(IF(VLOOKUP($A78,'Annex 2 EHV charges'!$D:$O,9,FALSE)=0,"",VLOOKUP($A78,'Annex 2 EHV charges'!$D:$O,9,FALSE)),"")</f>
        <v/>
      </c>
      <c r="F78" s="181" t="str">
        <f>IFERROR(IF(VLOOKUP($A78,'Annex 2 EHV charges'!$D:$O,10,FALSE)=0,"",VLOOKUP($A78,'Annex 2 EHV charges'!$D:$O,10,FALSE)),"")</f>
        <v/>
      </c>
      <c r="G78" s="182" t="str">
        <f>IFERROR(IF(VLOOKUP($A78,'Annex 2 EHV charges'!$D:$O,11,FALSE)=0,"",VLOOKUP($A78,'Annex 2 EHV charges'!$D:$O,11,FALSE)),"")</f>
        <v/>
      </c>
      <c r="H78" s="182" t="str">
        <f>IFERROR(IF(VLOOKUP($A78,'Annex 2 EHV charges'!$D:$O,12,FALSE)=0,"",VLOOKUP($A78,'Annex 2 EHV charges'!$D:$O,12,FALSE)),"")</f>
        <v/>
      </c>
    </row>
    <row r="79" spans="1:8" x14ac:dyDescent="0.2">
      <c r="A79" s="176" t="str">
        <f t="array" ref="A79">IFERROR(INDEX('Annex 2 EHV charges'!$D$11:$D$260, MATCH(0, IF(ISBLANK('Annex 2 EHV charges'!$D$11:$D$260),1, COUNTIF(A$4:$A78, 'Annex 2 EHV charges'!$D$11:$D$260)), 0)),"")</f>
        <v/>
      </c>
      <c r="B79" s="175" t="str">
        <f>IF($A79="","",VLOOKUP($A79,'Annex 2 EHV charges'!$D:$O,2,0))</f>
        <v/>
      </c>
      <c r="C79" s="176" t="str">
        <f>IF($A79="","",VLOOKUP($A79,'Annex 2 EHV charges'!$D:$O,3,0))</f>
        <v/>
      </c>
      <c r="D79" s="175" t="str">
        <f>IF($A79="","",VLOOKUP($A79,'Annex 2 EHV charges'!$D:$O,4,0))</f>
        <v/>
      </c>
      <c r="E79" s="180" t="str">
        <f>IFERROR(IF(VLOOKUP($A79,'Annex 2 EHV charges'!$D:$O,9,FALSE)=0,"",VLOOKUP($A79,'Annex 2 EHV charges'!$D:$O,9,FALSE)),"")</f>
        <v/>
      </c>
      <c r="F79" s="181" t="str">
        <f>IFERROR(IF(VLOOKUP($A79,'Annex 2 EHV charges'!$D:$O,10,FALSE)=0,"",VLOOKUP($A79,'Annex 2 EHV charges'!$D:$O,10,FALSE)),"")</f>
        <v/>
      </c>
      <c r="G79" s="182" t="str">
        <f>IFERROR(IF(VLOOKUP($A79,'Annex 2 EHV charges'!$D:$O,11,FALSE)=0,"",VLOOKUP($A79,'Annex 2 EHV charges'!$D:$O,11,FALSE)),"")</f>
        <v/>
      </c>
      <c r="H79" s="182" t="str">
        <f>IFERROR(IF(VLOOKUP($A79,'Annex 2 EHV charges'!$D:$O,12,FALSE)=0,"",VLOOKUP($A79,'Annex 2 EHV charges'!$D:$O,12,FALSE)),"")</f>
        <v/>
      </c>
    </row>
    <row r="80" spans="1:8" x14ac:dyDescent="0.2">
      <c r="A80" s="176" t="str">
        <f t="array" ref="A80">IFERROR(INDEX('Annex 2 EHV charges'!$D$11:$D$260, MATCH(0, IF(ISBLANK('Annex 2 EHV charges'!$D$11:$D$260),1, COUNTIF(A$4:$A79, 'Annex 2 EHV charges'!$D$11:$D$260)), 0)),"")</f>
        <v/>
      </c>
      <c r="B80" s="175" t="str">
        <f>IF($A80="","",VLOOKUP($A80,'Annex 2 EHV charges'!$D:$O,2,0))</f>
        <v/>
      </c>
      <c r="C80" s="176" t="str">
        <f>IF($A80="","",VLOOKUP($A80,'Annex 2 EHV charges'!$D:$O,3,0))</f>
        <v/>
      </c>
      <c r="D80" s="175" t="str">
        <f>IF($A80="","",VLOOKUP($A80,'Annex 2 EHV charges'!$D:$O,4,0))</f>
        <v/>
      </c>
      <c r="E80" s="180" t="str">
        <f>IFERROR(IF(VLOOKUP($A80,'Annex 2 EHV charges'!$D:$O,9,FALSE)=0,"",VLOOKUP($A80,'Annex 2 EHV charges'!$D:$O,9,FALSE)),"")</f>
        <v/>
      </c>
      <c r="F80" s="181" t="str">
        <f>IFERROR(IF(VLOOKUP($A80,'Annex 2 EHV charges'!$D:$O,10,FALSE)=0,"",VLOOKUP($A80,'Annex 2 EHV charges'!$D:$O,10,FALSE)),"")</f>
        <v/>
      </c>
      <c r="G80" s="182" t="str">
        <f>IFERROR(IF(VLOOKUP($A80,'Annex 2 EHV charges'!$D:$O,11,FALSE)=0,"",VLOOKUP($A80,'Annex 2 EHV charges'!$D:$O,11,FALSE)),"")</f>
        <v/>
      </c>
      <c r="H80" s="182" t="str">
        <f>IFERROR(IF(VLOOKUP($A80,'Annex 2 EHV charges'!$D:$O,12,FALSE)=0,"",VLOOKUP($A80,'Annex 2 EHV charges'!$D:$O,12,FALSE)),"")</f>
        <v/>
      </c>
    </row>
    <row r="81" spans="1:8" x14ac:dyDescent="0.2">
      <c r="A81" s="176" t="str">
        <f t="array" ref="A81">IFERROR(INDEX('Annex 2 EHV charges'!$D$11:$D$260, MATCH(0, IF(ISBLANK('Annex 2 EHV charges'!$D$11:$D$260),1, COUNTIF(A$4:$A80, 'Annex 2 EHV charges'!$D$11:$D$260)), 0)),"")</f>
        <v/>
      </c>
      <c r="B81" s="175" t="str">
        <f>IF($A81="","",VLOOKUP($A81,'Annex 2 EHV charges'!$D:$O,2,0))</f>
        <v/>
      </c>
      <c r="C81" s="176" t="str">
        <f>IF($A81="","",VLOOKUP($A81,'Annex 2 EHV charges'!$D:$O,3,0))</f>
        <v/>
      </c>
      <c r="D81" s="175" t="str">
        <f>IF($A81="","",VLOOKUP($A81,'Annex 2 EHV charges'!$D:$O,4,0))</f>
        <v/>
      </c>
      <c r="E81" s="180" t="str">
        <f>IFERROR(IF(VLOOKUP($A81,'Annex 2 EHV charges'!$D:$O,9,FALSE)=0,"",VLOOKUP($A81,'Annex 2 EHV charges'!$D:$O,9,FALSE)),"")</f>
        <v/>
      </c>
      <c r="F81" s="181" t="str">
        <f>IFERROR(IF(VLOOKUP($A81,'Annex 2 EHV charges'!$D:$O,10,FALSE)=0,"",VLOOKUP($A81,'Annex 2 EHV charges'!$D:$O,10,FALSE)),"")</f>
        <v/>
      </c>
      <c r="G81" s="182" t="str">
        <f>IFERROR(IF(VLOOKUP($A81,'Annex 2 EHV charges'!$D:$O,11,FALSE)=0,"",VLOOKUP($A81,'Annex 2 EHV charges'!$D:$O,11,FALSE)),"")</f>
        <v/>
      </c>
      <c r="H81" s="182" t="str">
        <f>IFERROR(IF(VLOOKUP($A81,'Annex 2 EHV charges'!$D:$O,12,FALSE)=0,"",VLOOKUP($A81,'Annex 2 EHV charges'!$D:$O,12,FALSE)),"")</f>
        <v/>
      </c>
    </row>
    <row r="82" spans="1:8" x14ac:dyDescent="0.2">
      <c r="A82" s="176" t="str">
        <f t="array" ref="A82">IFERROR(INDEX('Annex 2 EHV charges'!$D$11:$D$260, MATCH(0, IF(ISBLANK('Annex 2 EHV charges'!$D$11:$D$260),1, COUNTIF(A$4:$A81, 'Annex 2 EHV charges'!$D$11:$D$260)), 0)),"")</f>
        <v/>
      </c>
      <c r="B82" s="175" t="str">
        <f>IF($A82="","",VLOOKUP($A82,'Annex 2 EHV charges'!$D:$O,2,0))</f>
        <v/>
      </c>
      <c r="C82" s="176" t="str">
        <f>IF($A82="","",VLOOKUP($A82,'Annex 2 EHV charges'!$D:$O,3,0))</f>
        <v/>
      </c>
      <c r="D82" s="175" t="str">
        <f>IF($A82="","",VLOOKUP($A82,'Annex 2 EHV charges'!$D:$O,4,0))</f>
        <v/>
      </c>
      <c r="E82" s="180" t="str">
        <f>IFERROR(IF(VLOOKUP($A82,'Annex 2 EHV charges'!$D:$O,9,FALSE)=0,"",VLOOKUP($A82,'Annex 2 EHV charges'!$D:$O,9,FALSE)),"")</f>
        <v/>
      </c>
      <c r="F82" s="181" t="str">
        <f>IFERROR(IF(VLOOKUP($A82,'Annex 2 EHV charges'!$D:$O,10,FALSE)=0,"",VLOOKUP($A82,'Annex 2 EHV charges'!$D:$O,10,FALSE)),"")</f>
        <v/>
      </c>
      <c r="G82" s="182" t="str">
        <f>IFERROR(IF(VLOOKUP($A82,'Annex 2 EHV charges'!$D:$O,11,FALSE)=0,"",VLOOKUP($A82,'Annex 2 EHV charges'!$D:$O,11,FALSE)),"")</f>
        <v/>
      </c>
      <c r="H82" s="182" t="str">
        <f>IFERROR(IF(VLOOKUP($A82,'Annex 2 EHV charges'!$D:$O,12,FALSE)=0,"",VLOOKUP($A82,'Annex 2 EHV charges'!$D:$O,12,FALSE)),"")</f>
        <v/>
      </c>
    </row>
    <row r="83" spans="1:8" x14ac:dyDescent="0.2">
      <c r="A83" s="176" t="str">
        <f t="array" ref="A83">IFERROR(INDEX('Annex 2 EHV charges'!$D$11:$D$260, MATCH(0, IF(ISBLANK('Annex 2 EHV charges'!$D$11:$D$260),1, COUNTIF(A$4:$A82, 'Annex 2 EHV charges'!$D$11:$D$260)), 0)),"")</f>
        <v/>
      </c>
      <c r="B83" s="175" t="str">
        <f>IF($A83="","",VLOOKUP($A83,'Annex 2 EHV charges'!$D:$O,2,0))</f>
        <v/>
      </c>
      <c r="C83" s="176" t="str">
        <f>IF($A83="","",VLOOKUP($A83,'Annex 2 EHV charges'!$D:$O,3,0))</f>
        <v/>
      </c>
      <c r="D83" s="175" t="str">
        <f>IF($A83="","",VLOOKUP($A83,'Annex 2 EHV charges'!$D:$O,4,0))</f>
        <v/>
      </c>
      <c r="E83" s="180" t="str">
        <f>IFERROR(IF(VLOOKUP($A83,'Annex 2 EHV charges'!$D:$O,9,FALSE)=0,"",VLOOKUP($A83,'Annex 2 EHV charges'!$D:$O,9,FALSE)),"")</f>
        <v/>
      </c>
      <c r="F83" s="181" t="str">
        <f>IFERROR(IF(VLOOKUP($A83,'Annex 2 EHV charges'!$D:$O,10,FALSE)=0,"",VLOOKUP($A83,'Annex 2 EHV charges'!$D:$O,10,FALSE)),"")</f>
        <v/>
      </c>
      <c r="G83" s="182" t="str">
        <f>IFERROR(IF(VLOOKUP($A83,'Annex 2 EHV charges'!$D:$O,11,FALSE)=0,"",VLOOKUP($A83,'Annex 2 EHV charges'!$D:$O,11,FALSE)),"")</f>
        <v/>
      </c>
      <c r="H83" s="182" t="str">
        <f>IFERROR(IF(VLOOKUP($A83,'Annex 2 EHV charges'!$D:$O,12,FALSE)=0,"",VLOOKUP($A83,'Annex 2 EHV charges'!$D:$O,12,FALSE)),"")</f>
        <v/>
      </c>
    </row>
    <row r="84" spans="1:8" x14ac:dyDescent="0.2">
      <c r="A84" s="176" t="str">
        <f t="array" ref="A84">IFERROR(INDEX('Annex 2 EHV charges'!$D$11:$D$260, MATCH(0, IF(ISBLANK('Annex 2 EHV charges'!$D$11:$D$260),1, COUNTIF(A$4:$A83, 'Annex 2 EHV charges'!$D$11:$D$260)), 0)),"")</f>
        <v/>
      </c>
      <c r="B84" s="175" t="str">
        <f>IF($A84="","",VLOOKUP($A84,'Annex 2 EHV charges'!$D:$O,2,0))</f>
        <v/>
      </c>
      <c r="C84" s="176" t="str">
        <f>IF($A84="","",VLOOKUP($A84,'Annex 2 EHV charges'!$D:$O,3,0))</f>
        <v/>
      </c>
      <c r="D84" s="175" t="str">
        <f>IF($A84="","",VLOOKUP($A84,'Annex 2 EHV charges'!$D:$O,4,0))</f>
        <v/>
      </c>
      <c r="E84" s="180" t="str">
        <f>IFERROR(IF(VLOOKUP($A84,'Annex 2 EHV charges'!$D:$O,9,FALSE)=0,"",VLOOKUP($A84,'Annex 2 EHV charges'!$D:$O,9,FALSE)),"")</f>
        <v/>
      </c>
      <c r="F84" s="181" t="str">
        <f>IFERROR(IF(VLOOKUP($A84,'Annex 2 EHV charges'!$D:$O,10,FALSE)=0,"",VLOOKUP($A84,'Annex 2 EHV charges'!$D:$O,10,FALSE)),"")</f>
        <v/>
      </c>
      <c r="G84" s="182" t="str">
        <f>IFERROR(IF(VLOOKUP($A84,'Annex 2 EHV charges'!$D:$O,11,FALSE)=0,"",VLOOKUP($A84,'Annex 2 EHV charges'!$D:$O,11,FALSE)),"")</f>
        <v/>
      </c>
      <c r="H84" s="182" t="str">
        <f>IFERROR(IF(VLOOKUP($A84,'Annex 2 EHV charges'!$D:$O,12,FALSE)=0,"",VLOOKUP($A84,'Annex 2 EHV charges'!$D:$O,12,FALSE)),"")</f>
        <v/>
      </c>
    </row>
    <row r="85" spans="1:8" x14ac:dyDescent="0.2">
      <c r="A85" s="176" t="str">
        <f t="array" ref="A85">IFERROR(INDEX('Annex 2 EHV charges'!$D$11:$D$260, MATCH(0, IF(ISBLANK('Annex 2 EHV charges'!$D$11:$D$260),1, COUNTIF(A$4:$A84, 'Annex 2 EHV charges'!$D$11:$D$260)), 0)),"")</f>
        <v/>
      </c>
      <c r="B85" s="175" t="str">
        <f>IF($A85="","",VLOOKUP($A85,'Annex 2 EHV charges'!$D:$O,2,0))</f>
        <v/>
      </c>
      <c r="C85" s="176" t="str">
        <f>IF($A85="","",VLOOKUP($A85,'Annex 2 EHV charges'!$D:$O,3,0))</f>
        <v/>
      </c>
      <c r="D85" s="175" t="str">
        <f>IF($A85="","",VLOOKUP($A85,'Annex 2 EHV charges'!$D:$O,4,0))</f>
        <v/>
      </c>
      <c r="E85" s="180" t="str">
        <f>IFERROR(IF(VLOOKUP($A85,'Annex 2 EHV charges'!$D:$O,9,FALSE)=0,"",VLOOKUP($A85,'Annex 2 EHV charges'!$D:$O,9,FALSE)),"")</f>
        <v/>
      </c>
      <c r="F85" s="181" t="str">
        <f>IFERROR(IF(VLOOKUP($A85,'Annex 2 EHV charges'!$D:$O,10,FALSE)=0,"",VLOOKUP($A85,'Annex 2 EHV charges'!$D:$O,10,FALSE)),"")</f>
        <v/>
      </c>
      <c r="G85" s="182" t="str">
        <f>IFERROR(IF(VLOOKUP($A85,'Annex 2 EHV charges'!$D:$O,11,FALSE)=0,"",VLOOKUP($A85,'Annex 2 EHV charges'!$D:$O,11,FALSE)),"")</f>
        <v/>
      </c>
      <c r="H85" s="182" t="str">
        <f>IFERROR(IF(VLOOKUP($A85,'Annex 2 EHV charges'!$D:$O,12,FALSE)=0,"",VLOOKUP($A85,'Annex 2 EHV charges'!$D:$O,12,FALSE)),"")</f>
        <v/>
      </c>
    </row>
    <row r="86" spans="1:8" x14ac:dyDescent="0.2">
      <c r="A86" s="176" t="str">
        <f t="array" ref="A86">IFERROR(INDEX('Annex 2 EHV charges'!$D$11:$D$260, MATCH(0, IF(ISBLANK('Annex 2 EHV charges'!$D$11:$D$260),1, COUNTIF(A$4:$A85, 'Annex 2 EHV charges'!$D$11:$D$260)), 0)),"")</f>
        <v/>
      </c>
      <c r="B86" s="175" t="str">
        <f>IF($A86="","",VLOOKUP($A86,'Annex 2 EHV charges'!$D:$O,2,0))</f>
        <v/>
      </c>
      <c r="C86" s="176" t="str">
        <f>IF($A86="","",VLOOKUP($A86,'Annex 2 EHV charges'!$D:$O,3,0))</f>
        <v/>
      </c>
      <c r="D86" s="175" t="str">
        <f>IF($A86="","",VLOOKUP($A86,'Annex 2 EHV charges'!$D:$O,4,0))</f>
        <v/>
      </c>
      <c r="E86" s="180" t="str">
        <f>IFERROR(IF(VLOOKUP($A86,'Annex 2 EHV charges'!$D:$O,9,FALSE)=0,"",VLOOKUP($A86,'Annex 2 EHV charges'!$D:$O,9,FALSE)),"")</f>
        <v/>
      </c>
      <c r="F86" s="181" t="str">
        <f>IFERROR(IF(VLOOKUP($A86,'Annex 2 EHV charges'!$D:$O,10,FALSE)=0,"",VLOOKUP($A86,'Annex 2 EHV charges'!$D:$O,10,FALSE)),"")</f>
        <v/>
      </c>
      <c r="G86" s="182" t="str">
        <f>IFERROR(IF(VLOOKUP($A86,'Annex 2 EHV charges'!$D:$O,11,FALSE)=0,"",VLOOKUP($A86,'Annex 2 EHV charges'!$D:$O,11,FALSE)),"")</f>
        <v/>
      </c>
      <c r="H86" s="182" t="str">
        <f>IFERROR(IF(VLOOKUP($A86,'Annex 2 EHV charges'!$D:$O,12,FALSE)=0,"",VLOOKUP($A86,'Annex 2 EHV charges'!$D:$O,12,FALSE)),"")</f>
        <v/>
      </c>
    </row>
    <row r="87" spans="1:8" x14ac:dyDescent="0.2">
      <c r="A87" s="176" t="str">
        <f t="array" ref="A87">IFERROR(INDEX('Annex 2 EHV charges'!$D$11:$D$260, MATCH(0, IF(ISBLANK('Annex 2 EHV charges'!$D$11:$D$260),1, COUNTIF(A$4:$A86, 'Annex 2 EHV charges'!$D$11:$D$260)), 0)),"")</f>
        <v/>
      </c>
      <c r="B87" s="175" t="str">
        <f>IF($A87="","",VLOOKUP($A87,'Annex 2 EHV charges'!$D:$O,2,0))</f>
        <v/>
      </c>
      <c r="C87" s="176" t="str">
        <f>IF($A87="","",VLOOKUP($A87,'Annex 2 EHV charges'!$D:$O,3,0))</f>
        <v/>
      </c>
      <c r="D87" s="175" t="str">
        <f>IF($A87="","",VLOOKUP($A87,'Annex 2 EHV charges'!$D:$O,4,0))</f>
        <v/>
      </c>
      <c r="E87" s="180" t="str">
        <f>IFERROR(IF(VLOOKUP($A87,'Annex 2 EHV charges'!$D:$O,9,FALSE)=0,"",VLOOKUP($A87,'Annex 2 EHV charges'!$D:$O,9,FALSE)),"")</f>
        <v/>
      </c>
      <c r="F87" s="181" t="str">
        <f>IFERROR(IF(VLOOKUP($A87,'Annex 2 EHV charges'!$D:$O,10,FALSE)=0,"",VLOOKUP($A87,'Annex 2 EHV charges'!$D:$O,10,FALSE)),"")</f>
        <v/>
      </c>
      <c r="G87" s="182" t="str">
        <f>IFERROR(IF(VLOOKUP($A87,'Annex 2 EHV charges'!$D:$O,11,FALSE)=0,"",VLOOKUP($A87,'Annex 2 EHV charges'!$D:$O,11,FALSE)),"")</f>
        <v/>
      </c>
      <c r="H87" s="182" t="str">
        <f>IFERROR(IF(VLOOKUP($A87,'Annex 2 EHV charges'!$D:$O,12,FALSE)=0,"",VLOOKUP($A87,'Annex 2 EHV charges'!$D:$O,12,FALSE)),"")</f>
        <v/>
      </c>
    </row>
    <row r="88" spans="1:8" x14ac:dyDescent="0.2">
      <c r="A88" s="176" t="str">
        <f t="array" ref="A88">IFERROR(INDEX('Annex 2 EHV charges'!$D$11:$D$260, MATCH(0, IF(ISBLANK('Annex 2 EHV charges'!$D$11:$D$260),1, COUNTIF(A$4:$A87, 'Annex 2 EHV charges'!$D$11:$D$260)), 0)),"")</f>
        <v/>
      </c>
      <c r="B88" s="175" t="str">
        <f>IF($A88="","",VLOOKUP($A88,'Annex 2 EHV charges'!$D:$O,2,0))</f>
        <v/>
      </c>
      <c r="C88" s="176" t="str">
        <f>IF($A88="","",VLOOKUP($A88,'Annex 2 EHV charges'!$D:$O,3,0))</f>
        <v/>
      </c>
      <c r="D88" s="175" t="str">
        <f>IF($A88="","",VLOOKUP($A88,'Annex 2 EHV charges'!$D:$O,4,0))</f>
        <v/>
      </c>
      <c r="E88" s="180" t="str">
        <f>IFERROR(IF(VLOOKUP($A88,'Annex 2 EHV charges'!$D:$O,9,FALSE)=0,"",VLOOKUP($A88,'Annex 2 EHV charges'!$D:$O,9,FALSE)),"")</f>
        <v/>
      </c>
      <c r="F88" s="181" t="str">
        <f>IFERROR(IF(VLOOKUP($A88,'Annex 2 EHV charges'!$D:$O,10,FALSE)=0,"",VLOOKUP($A88,'Annex 2 EHV charges'!$D:$O,10,FALSE)),"")</f>
        <v/>
      </c>
      <c r="G88" s="182" t="str">
        <f>IFERROR(IF(VLOOKUP($A88,'Annex 2 EHV charges'!$D:$O,11,FALSE)=0,"",VLOOKUP($A88,'Annex 2 EHV charges'!$D:$O,11,FALSE)),"")</f>
        <v/>
      </c>
      <c r="H88" s="182" t="str">
        <f>IFERROR(IF(VLOOKUP($A88,'Annex 2 EHV charges'!$D:$O,12,FALSE)=0,"",VLOOKUP($A88,'Annex 2 EHV charges'!$D:$O,12,FALSE)),"")</f>
        <v/>
      </c>
    </row>
    <row r="89" spans="1:8" x14ac:dyDescent="0.2">
      <c r="A89" s="176" t="str">
        <f t="array" ref="A89">IFERROR(INDEX('Annex 2 EHV charges'!$D$11:$D$260, MATCH(0, IF(ISBLANK('Annex 2 EHV charges'!$D$11:$D$260),1, COUNTIF(A$4:$A88, 'Annex 2 EHV charges'!$D$11:$D$260)), 0)),"")</f>
        <v/>
      </c>
      <c r="B89" s="175" t="str">
        <f>IF($A89="","",VLOOKUP($A89,'Annex 2 EHV charges'!$D:$O,2,0))</f>
        <v/>
      </c>
      <c r="C89" s="176" t="str">
        <f>IF($A89="","",VLOOKUP($A89,'Annex 2 EHV charges'!$D:$O,3,0))</f>
        <v/>
      </c>
      <c r="D89" s="175" t="str">
        <f>IF($A89="","",VLOOKUP($A89,'Annex 2 EHV charges'!$D:$O,4,0))</f>
        <v/>
      </c>
      <c r="E89" s="180" t="str">
        <f>IFERROR(IF(VLOOKUP($A89,'Annex 2 EHV charges'!$D:$O,9,FALSE)=0,"",VLOOKUP($A89,'Annex 2 EHV charges'!$D:$O,9,FALSE)),"")</f>
        <v/>
      </c>
      <c r="F89" s="181" t="str">
        <f>IFERROR(IF(VLOOKUP($A89,'Annex 2 EHV charges'!$D:$O,10,FALSE)=0,"",VLOOKUP($A89,'Annex 2 EHV charges'!$D:$O,10,FALSE)),"")</f>
        <v/>
      </c>
      <c r="G89" s="182" t="str">
        <f>IFERROR(IF(VLOOKUP($A89,'Annex 2 EHV charges'!$D:$O,11,FALSE)=0,"",VLOOKUP($A89,'Annex 2 EHV charges'!$D:$O,11,FALSE)),"")</f>
        <v/>
      </c>
      <c r="H89" s="182" t="str">
        <f>IFERROR(IF(VLOOKUP($A89,'Annex 2 EHV charges'!$D:$O,12,FALSE)=0,"",VLOOKUP($A89,'Annex 2 EHV charges'!$D:$O,12,FALSE)),"")</f>
        <v/>
      </c>
    </row>
    <row r="90" spans="1:8" x14ac:dyDescent="0.2">
      <c r="A90" s="176" t="str">
        <f t="array" ref="A90">IFERROR(INDEX('Annex 2 EHV charges'!$D$11:$D$260, MATCH(0, IF(ISBLANK('Annex 2 EHV charges'!$D$11:$D$260),1, COUNTIF(A$4:$A89, 'Annex 2 EHV charges'!$D$11:$D$260)), 0)),"")</f>
        <v/>
      </c>
      <c r="B90" s="175" t="str">
        <f>IF($A90="","",VLOOKUP($A90,'Annex 2 EHV charges'!$D:$O,2,0))</f>
        <v/>
      </c>
      <c r="C90" s="176" t="str">
        <f>IF($A90="","",VLOOKUP($A90,'Annex 2 EHV charges'!$D:$O,3,0))</f>
        <v/>
      </c>
      <c r="D90" s="175" t="str">
        <f>IF($A90="","",VLOOKUP($A90,'Annex 2 EHV charges'!$D:$O,4,0))</f>
        <v/>
      </c>
      <c r="E90" s="180" t="str">
        <f>IFERROR(IF(VLOOKUP($A90,'Annex 2 EHV charges'!$D:$O,9,FALSE)=0,"",VLOOKUP($A90,'Annex 2 EHV charges'!$D:$O,9,FALSE)),"")</f>
        <v/>
      </c>
      <c r="F90" s="181" t="str">
        <f>IFERROR(IF(VLOOKUP($A90,'Annex 2 EHV charges'!$D:$O,10,FALSE)=0,"",VLOOKUP($A90,'Annex 2 EHV charges'!$D:$O,10,FALSE)),"")</f>
        <v/>
      </c>
      <c r="G90" s="182" t="str">
        <f>IFERROR(IF(VLOOKUP($A90,'Annex 2 EHV charges'!$D:$O,11,FALSE)=0,"",VLOOKUP($A90,'Annex 2 EHV charges'!$D:$O,11,FALSE)),"")</f>
        <v/>
      </c>
      <c r="H90" s="182" t="str">
        <f>IFERROR(IF(VLOOKUP($A90,'Annex 2 EHV charges'!$D:$O,12,FALSE)=0,"",VLOOKUP($A90,'Annex 2 EHV charges'!$D:$O,12,FALSE)),"")</f>
        <v/>
      </c>
    </row>
    <row r="91" spans="1:8" x14ac:dyDescent="0.2">
      <c r="A91" s="176" t="str">
        <f t="array" ref="A91">IFERROR(INDEX('Annex 2 EHV charges'!$D$11:$D$260, MATCH(0, IF(ISBLANK('Annex 2 EHV charges'!$D$11:$D$260),1, COUNTIF(A$4:$A90, 'Annex 2 EHV charges'!$D$11:$D$260)), 0)),"")</f>
        <v/>
      </c>
      <c r="B91" s="175" t="str">
        <f>IF($A91="","",VLOOKUP($A91,'Annex 2 EHV charges'!$D:$O,2,0))</f>
        <v/>
      </c>
      <c r="C91" s="176" t="str">
        <f>IF($A91="","",VLOOKUP($A91,'Annex 2 EHV charges'!$D:$O,3,0))</f>
        <v/>
      </c>
      <c r="D91" s="175" t="str">
        <f>IF($A91="","",VLOOKUP($A91,'Annex 2 EHV charges'!$D:$O,4,0))</f>
        <v/>
      </c>
      <c r="E91" s="180" t="str">
        <f>IFERROR(IF(VLOOKUP($A91,'Annex 2 EHV charges'!$D:$O,9,FALSE)=0,"",VLOOKUP($A91,'Annex 2 EHV charges'!$D:$O,9,FALSE)),"")</f>
        <v/>
      </c>
      <c r="F91" s="181" t="str">
        <f>IFERROR(IF(VLOOKUP($A91,'Annex 2 EHV charges'!$D:$O,10,FALSE)=0,"",VLOOKUP($A91,'Annex 2 EHV charges'!$D:$O,10,FALSE)),"")</f>
        <v/>
      </c>
      <c r="G91" s="182" t="str">
        <f>IFERROR(IF(VLOOKUP($A91,'Annex 2 EHV charges'!$D:$O,11,FALSE)=0,"",VLOOKUP($A91,'Annex 2 EHV charges'!$D:$O,11,FALSE)),"")</f>
        <v/>
      </c>
      <c r="H91" s="182" t="str">
        <f>IFERROR(IF(VLOOKUP($A91,'Annex 2 EHV charges'!$D:$O,12,FALSE)=0,"",VLOOKUP($A91,'Annex 2 EHV charges'!$D:$O,12,FALSE)),"")</f>
        <v/>
      </c>
    </row>
    <row r="92" spans="1:8" x14ac:dyDescent="0.2">
      <c r="A92" s="176" t="str">
        <f t="array" ref="A92">IFERROR(INDEX('Annex 2 EHV charges'!$D$11:$D$260, MATCH(0, IF(ISBLANK('Annex 2 EHV charges'!$D$11:$D$260),1, COUNTIF(A$4:$A91, 'Annex 2 EHV charges'!$D$11:$D$260)), 0)),"")</f>
        <v/>
      </c>
      <c r="B92" s="175" t="str">
        <f>IF($A92="","",VLOOKUP($A92,'Annex 2 EHV charges'!$D:$O,2,0))</f>
        <v/>
      </c>
      <c r="C92" s="176" t="str">
        <f>IF($A92="","",VLOOKUP($A92,'Annex 2 EHV charges'!$D:$O,3,0))</f>
        <v/>
      </c>
      <c r="D92" s="175" t="str">
        <f>IF($A92="","",VLOOKUP($A92,'Annex 2 EHV charges'!$D:$O,4,0))</f>
        <v/>
      </c>
      <c r="E92" s="180" t="str">
        <f>IFERROR(IF(VLOOKUP($A92,'Annex 2 EHV charges'!$D:$O,9,FALSE)=0,"",VLOOKUP($A92,'Annex 2 EHV charges'!$D:$O,9,FALSE)),"")</f>
        <v/>
      </c>
      <c r="F92" s="181" t="str">
        <f>IFERROR(IF(VLOOKUP($A92,'Annex 2 EHV charges'!$D:$O,10,FALSE)=0,"",VLOOKUP($A92,'Annex 2 EHV charges'!$D:$O,10,FALSE)),"")</f>
        <v/>
      </c>
      <c r="G92" s="182" t="str">
        <f>IFERROR(IF(VLOOKUP($A92,'Annex 2 EHV charges'!$D:$O,11,FALSE)=0,"",VLOOKUP($A92,'Annex 2 EHV charges'!$D:$O,11,FALSE)),"")</f>
        <v/>
      </c>
      <c r="H92" s="182" t="str">
        <f>IFERROR(IF(VLOOKUP($A92,'Annex 2 EHV charges'!$D:$O,12,FALSE)=0,"",VLOOKUP($A92,'Annex 2 EHV charges'!$D:$O,12,FALSE)),"")</f>
        <v/>
      </c>
    </row>
    <row r="93" spans="1:8" x14ac:dyDescent="0.2">
      <c r="A93" s="176" t="str">
        <f t="array" ref="A93">IFERROR(INDEX('Annex 2 EHV charges'!$D$11:$D$260, MATCH(0, IF(ISBLANK('Annex 2 EHV charges'!$D$11:$D$260),1, COUNTIF(A$4:$A92, 'Annex 2 EHV charges'!$D$11:$D$260)), 0)),"")</f>
        <v/>
      </c>
      <c r="B93" s="175" t="str">
        <f>IF($A93="","",VLOOKUP($A93,'Annex 2 EHV charges'!$D:$O,2,0))</f>
        <v/>
      </c>
      <c r="C93" s="176" t="str">
        <f>IF($A93="","",VLOOKUP($A93,'Annex 2 EHV charges'!$D:$O,3,0))</f>
        <v/>
      </c>
      <c r="D93" s="175" t="str">
        <f>IF($A93="","",VLOOKUP($A93,'Annex 2 EHV charges'!$D:$O,4,0))</f>
        <v/>
      </c>
      <c r="E93" s="180" t="str">
        <f>IFERROR(IF(VLOOKUP($A93,'Annex 2 EHV charges'!$D:$O,9,FALSE)=0,"",VLOOKUP($A93,'Annex 2 EHV charges'!$D:$O,9,FALSE)),"")</f>
        <v/>
      </c>
      <c r="F93" s="181" t="str">
        <f>IFERROR(IF(VLOOKUP($A93,'Annex 2 EHV charges'!$D:$O,10,FALSE)=0,"",VLOOKUP($A93,'Annex 2 EHV charges'!$D:$O,10,FALSE)),"")</f>
        <v/>
      </c>
      <c r="G93" s="182" t="str">
        <f>IFERROR(IF(VLOOKUP($A93,'Annex 2 EHV charges'!$D:$O,11,FALSE)=0,"",VLOOKUP($A93,'Annex 2 EHV charges'!$D:$O,11,FALSE)),"")</f>
        <v/>
      </c>
      <c r="H93" s="182" t="str">
        <f>IFERROR(IF(VLOOKUP($A93,'Annex 2 EHV charges'!$D:$O,12,FALSE)=0,"",VLOOKUP($A93,'Annex 2 EHV charges'!$D:$O,12,FALSE)),"")</f>
        <v/>
      </c>
    </row>
    <row r="94" spans="1:8" x14ac:dyDescent="0.2">
      <c r="A94" s="176" t="str">
        <f t="array" ref="A94">IFERROR(INDEX('Annex 2 EHV charges'!$D$11:$D$260, MATCH(0, IF(ISBLANK('Annex 2 EHV charges'!$D$11:$D$260),1, COUNTIF(A$4:$A93, 'Annex 2 EHV charges'!$D$11:$D$260)), 0)),"")</f>
        <v/>
      </c>
      <c r="B94" s="175" t="str">
        <f>IF($A94="","",VLOOKUP($A94,'Annex 2 EHV charges'!$D:$O,2,0))</f>
        <v/>
      </c>
      <c r="C94" s="176" t="str">
        <f>IF($A94="","",VLOOKUP($A94,'Annex 2 EHV charges'!$D:$O,3,0))</f>
        <v/>
      </c>
      <c r="D94" s="175" t="str">
        <f>IF($A94="","",VLOOKUP($A94,'Annex 2 EHV charges'!$D:$O,4,0))</f>
        <v/>
      </c>
      <c r="E94" s="180" t="str">
        <f>IFERROR(IF(VLOOKUP($A94,'Annex 2 EHV charges'!$D:$O,9,FALSE)=0,"",VLOOKUP($A94,'Annex 2 EHV charges'!$D:$O,9,FALSE)),"")</f>
        <v/>
      </c>
      <c r="F94" s="181" t="str">
        <f>IFERROR(IF(VLOOKUP($A94,'Annex 2 EHV charges'!$D:$O,10,FALSE)=0,"",VLOOKUP($A94,'Annex 2 EHV charges'!$D:$O,10,FALSE)),"")</f>
        <v/>
      </c>
      <c r="G94" s="182" t="str">
        <f>IFERROR(IF(VLOOKUP($A94,'Annex 2 EHV charges'!$D:$O,11,FALSE)=0,"",VLOOKUP($A94,'Annex 2 EHV charges'!$D:$O,11,FALSE)),"")</f>
        <v/>
      </c>
      <c r="H94" s="182" t="str">
        <f>IFERROR(IF(VLOOKUP($A94,'Annex 2 EHV charges'!$D:$O,12,FALSE)=0,"",VLOOKUP($A94,'Annex 2 EHV charges'!$D:$O,12,FALSE)),"")</f>
        <v/>
      </c>
    </row>
    <row r="95" spans="1:8" x14ac:dyDescent="0.2">
      <c r="A95" s="176" t="str">
        <f t="array" ref="A95">IFERROR(INDEX('Annex 2 EHV charges'!$D$11:$D$260, MATCH(0, IF(ISBLANK('Annex 2 EHV charges'!$D$11:$D$260),1, COUNTIF(A$4:$A94, 'Annex 2 EHV charges'!$D$11:$D$260)), 0)),"")</f>
        <v/>
      </c>
      <c r="B95" s="175" t="str">
        <f>IF($A95="","",VLOOKUP($A95,'Annex 2 EHV charges'!$D:$O,2,0))</f>
        <v/>
      </c>
      <c r="C95" s="176" t="str">
        <f>IF($A95="","",VLOOKUP($A95,'Annex 2 EHV charges'!$D:$O,3,0))</f>
        <v/>
      </c>
      <c r="D95" s="175" t="str">
        <f>IF($A95="","",VLOOKUP($A95,'Annex 2 EHV charges'!$D:$O,4,0))</f>
        <v/>
      </c>
      <c r="E95" s="180" t="str">
        <f>IFERROR(IF(VLOOKUP($A95,'Annex 2 EHV charges'!$D:$O,9,FALSE)=0,"",VLOOKUP($A95,'Annex 2 EHV charges'!$D:$O,9,FALSE)),"")</f>
        <v/>
      </c>
      <c r="F95" s="181" t="str">
        <f>IFERROR(IF(VLOOKUP($A95,'Annex 2 EHV charges'!$D:$O,10,FALSE)=0,"",VLOOKUP($A95,'Annex 2 EHV charges'!$D:$O,10,FALSE)),"")</f>
        <v/>
      </c>
      <c r="G95" s="182" t="str">
        <f>IFERROR(IF(VLOOKUP($A95,'Annex 2 EHV charges'!$D:$O,11,FALSE)=0,"",VLOOKUP($A95,'Annex 2 EHV charges'!$D:$O,11,FALSE)),"")</f>
        <v/>
      </c>
      <c r="H95" s="182" t="str">
        <f>IFERROR(IF(VLOOKUP($A95,'Annex 2 EHV charges'!$D:$O,12,FALSE)=0,"",VLOOKUP($A95,'Annex 2 EHV charges'!$D:$O,12,FALSE)),"")</f>
        <v/>
      </c>
    </row>
    <row r="96" spans="1:8" x14ac:dyDescent="0.2">
      <c r="A96" s="176" t="str">
        <f t="array" ref="A96">IFERROR(INDEX('Annex 2 EHV charges'!$D$11:$D$260, MATCH(0, IF(ISBLANK('Annex 2 EHV charges'!$D$11:$D$260),1, COUNTIF(A$4:$A95, 'Annex 2 EHV charges'!$D$11:$D$260)), 0)),"")</f>
        <v/>
      </c>
      <c r="B96" s="175" t="str">
        <f>IF($A96="","",VLOOKUP($A96,'Annex 2 EHV charges'!$D:$O,2,0))</f>
        <v/>
      </c>
      <c r="C96" s="176" t="str">
        <f>IF($A96="","",VLOOKUP($A96,'Annex 2 EHV charges'!$D:$O,3,0))</f>
        <v/>
      </c>
      <c r="D96" s="175" t="str">
        <f>IF($A96="","",VLOOKUP($A96,'Annex 2 EHV charges'!$D:$O,4,0))</f>
        <v/>
      </c>
      <c r="E96" s="180" t="str">
        <f>IFERROR(IF(VLOOKUP($A96,'Annex 2 EHV charges'!$D:$O,9,FALSE)=0,"",VLOOKUP($A96,'Annex 2 EHV charges'!$D:$O,9,FALSE)),"")</f>
        <v/>
      </c>
      <c r="F96" s="181" t="str">
        <f>IFERROR(IF(VLOOKUP($A96,'Annex 2 EHV charges'!$D:$O,10,FALSE)=0,"",VLOOKUP($A96,'Annex 2 EHV charges'!$D:$O,10,FALSE)),"")</f>
        <v/>
      </c>
      <c r="G96" s="182" t="str">
        <f>IFERROR(IF(VLOOKUP($A96,'Annex 2 EHV charges'!$D:$O,11,FALSE)=0,"",VLOOKUP($A96,'Annex 2 EHV charges'!$D:$O,11,FALSE)),"")</f>
        <v/>
      </c>
      <c r="H96" s="182" t="str">
        <f>IFERROR(IF(VLOOKUP($A96,'Annex 2 EHV charges'!$D:$O,12,FALSE)=0,"",VLOOKUP($A96,'Annex 2 EHV charges'!$D:$O,12,FALSE)),"")</f>
        <v/>
      </c>
    </row>
    <row r="97" spans="1:8" x14ac:dyDescent="0.2">
      <c r="A97" s="176" t="str">
        <f t="array" ref="A97">IFERROR(INDEX('Annex 2 EHV charges'!$D$11:$D$260, MATCH(0, IF(ISBLANK('Annex 2 EHV charges'!$D$11:$D$260),1, COUNTIF(A$4:$A96, 'Annex 2 EHV charges'!$D$11:$D$260)), 0)),"")</f>
        <v/>
      </c>
      <c r="B97" s="175" t="str">
        <f>IF($A97="","",VLOOKUP($A97,'Annex 2 EHV charges'!$D:$O,2,0))</f>
        <v/>
      </c>
      <c r="C97" s="176" t="str">
        <f>IF($A97="","",VLOOKUP($A97,'Annex 2 EHV charges'!$D:$O,3,0))</f>
        <v/>
      </c>
      <c r="D97" s="175" t="str">
        <f>IF($A97="","",VLOOKUP($A97,'Annex 2 EHV charges'!$D:$O,4,0))</f>
        <v/>
      </c>
      <c r="E97" s="180" t="str">
        <f>IFERROR(IF(VLOOKUP($A97,'Annex 2 EHV charges'!$D:$O,9,FALSE)=0,"",VLOOKUP($A97,'Annex 2 EHV charges'!$D:$O,9,FALSE)),"")</f>
        <v/>
      </c>
      <c r="F97" s="181" t="str">
        <f>IFERROR(IF(VLOOKUP($A97,'Annex 2 EHV charges'!$D:$O,10,FALSE)=0,"",VLOOKUP($A97,'Annex 2 EHV charges'!$D:$O,10,FALSE)),"")</f>
        <v/>
      </c>
      <c r="G97" s="182" t="str">
        <f>IFERROR(IF(VLOOKUP($A97,'Annex 2 EHV charges'!$D:$O,11,FALSE)=0,"",VLOOKUP($A97,'Annex 2 EHV charges'!$D:$O,11,FALSE)),"")</f>
        <v/>
      </c>
      <c r="H97" s="182" t="str">
        <f>IFERROR(IF(VLOOKUP($A97,'Annex 2 EHV charges'!$D:$O,12,FALSE)=0,"",VLOOKUP($A97,'Annex 2 EHV charges'!$D:$O,12,FALSE)),"")</f>
        <v/>
      </c>
    </row>
    <row r="98" spans="1:8" x14ac:dyDescent="0.2">
      <c r="A98" s="176" t="str">
        <f t="array" ref="A98">IFERROR(INDEX('Annex 2 EHV charges'!$D$11:$D$260, MATCH(0, IF(ISBLANK('Annex 2 EHV charges'!$D$11:$D$260),1, COUNTIF(A$4:$A97, 'Annex 2 EHV charges'!$D$11:$D$260)), 0)),"")</f>
        <v/>
      </c>
      <c r="B98" s="175" t="str">
        <f>IF($A98="","",VLOOKUP($A98,'Annex 2 EHV charges'!$D:$O,2,0))</f>
        <v/>
      </c>
      <c r="C98" s="176" t="str">
        <f>IF($A98="","",VLOOKUP($A98,'Annex 2 EHV charges'!$D:$O,3,0))</f>
        <v/>
      </c>
      <c r="D98" s="175" t="str">
        <f>IF($A98="","",VLOOKUP($A98,'Annex 2 EHV charges'!$D:$O,4,0))</f>
        <v/>
      </c>
      <c r="E98" s="180" t="str">
        <f>IFERROR(IF(VLOOKUP($A98,'Annex 2 EHV charges'!$D:$O,9,FALSE)=0,"",VLOOKUP($A98,'Annex 2 EHV charges'!$D:$O,9,FALSE)),"")</f>
        <v/>
      </c>
      <c r="F98" s="181" t="str">
        <f>IFERROR(IF(VLOOKUP($A98,'Annex 2 EHV charges'!$D:$O,10,FALSE)=0,"",VLOOKUP($A98,'Annex 2 EHV charges'!$D:$O,10,FALSE)),"")</f>
        <v/>
      </c>
      <c r="G98" s="182" t="str">
        <f>IFERROR(IF(VLOOKUP($A98,'Annex 2 EHV charges'!$D:$O,11,FALSE)=0,"",VLOOKUP($A98,'Annex 2 EHV charges'!$D:$O,11,FALSE)),"")</f>
        <v/>
      </c>
      <c r="H98" s="182" t="str">
        <f>IFERROR(IF(VLOOKUP($A98,'Annex 2 EHV charges'!$D:$O,12,FALSE)=0,"",VLOOKUP($A98,'Annex 2 EHV charges'!$D:$O,12,FALSE)),"")</f>
        <v/>
      </c>
    </row>
    <row r="99" spans="1:8" x14ac:dyDescent="0.2">
      <c r="A99" s="176" t="str">
        <f t="array" ref="A99">IFERROR(INDEX('Annex 2 EHV charges'!$D$11:$D$260, MATCH(0, IF(ISBLANK('Annex 2 EHV charges'!$D$11:$D$260),1, COUNTIF(A$4:$A98, 'Annex 2 EHV charges'!$D$11:$D$260)), 0)),"")</f>
        <v/>
      </c>
      <c r="B99" s="175" t="str">
        <f>IF($A99="","",VLOOKUP($A99,'Annex 2 EHV charges'!$D:$O,2,0))</f>
        <v/>
      </c>
      <c r="C99" s="176" t="str">
        <f>IF($A99="","",VLOOKUP($A99,'Annex 2 EHV charges'!$D:$O,3,0))</f>
        <v/>
      </c>
      <c r="D99" s="175" t="str">
        <f>IF($A99="","",VLOOKUP($A99,'Annex 2 EHV charges'!$D:$O,4,0))</f>
        <v/>
      </c>
      <c r="E99" s="180" t="str">
        <f>IFERROR(IF(VLOOKUP($A99,'Annex 2 EHV charges'!$D:$O,9,FALSE)=0,"",VLOOKUP($A99,'Annex 2 EHV charges'!$D:$O,9,FALSE)),"")</f>
        <v/>
      </c>
      <c r="F99" s="181" t="str">
        <f>IFERROR(IF(VLOOKUP($A99,'Annex 2 EHV charges'!$D:$O,10,FALSE)=0,"",VLOOKUP($A99,'Annex 2 EHV charges'!$D:$O,10,FALSE)),"")</f>
        <v/>
      </c>
      <c r="G99" s="182" t="str">
        <f>IFERROR(IF(VLOOKUP($A99,'Annex 2 EHV charges'!$D:$O,11,FALSE)=0,"",VLOOKUP($A99,'Annex 2 EHV charges'!$D:$O,11,FALSE)),"")</f>
        <v/>
      </c>
      <c r="H99" s="182" t="str">
        <f>IFERROR(IF(VLOOKUP($A99,'Annex 2 EHV charges'!$D:$O,12,FALSE)=0,"",VLOOKUP($A99,'Annex 2 EHV charges'!$D:$O,12,FALSE)),"")</f>
        <v/>
      </c>
    </row>
    <row r="100" spans="1:8" x14ac:dyDescent="0.2">
      <c r="A100" s="176" t="str">
        <f t="array" ref="A100">IFERROR(INDEX('Annex 2 EHV charges'!$D$11:$D$260, MATCH(0, IF(ISBLANK('Annex 2 EHV charges'!$D$11:$D$260),1, COUNTIF(A$4:$A99, 'Annex 2 EHV charges'!$D$11:$D$260)), 0)),"")</f>
        <v/>
      </c>
      <c r="B100" s="175" t="str">
        <f>IF($A100="","",VLOOKUP($A100,'Annex 2 EHV charges'!$D:$O,2,0))</f>
        <v/>
      </c>
      <c r="C100" s="176" t="str">
        <f>IF($A100="","",VLOOKUP($A100,'Annex 2 EHV charges'!$D:$O,3,0))</f>
        <v/>
      </c>
      <c r="D100" s="175" t="str">
        <f>IF($A100="","",VLOOKUP($A100,'Annex 2 EHV charges'!$D:$O,4,0))</f>
        <v/>
      </c>
      <c r="E100" s="180" t="str">
        <f>IFERROR(IF(VLOOKUP($A100,'Annex 2 EHV charges'!$D:$O,9,FALSE)=0,"",VLOOKUP($A100,'Annex 2 EHV charges'!$D:$O,9,FALSE)),"")</f>
        <v/>
      </c>
      <c r="F100" s="181" t="str">
        <f>IFERROR(IF(VLOOKUP($A100,'Annex 2 EHV charges'!$D:$O,10,FALSE)=0,"",VLOOKUP($A100,'Annex 2 EHV charges'!$D:$O,10,FALSE)),"")</f>
        <v/>
      </c>
      <c r="G100" s="182" t="str">
        <f>IFERROR(IF(VLOOKUP($A100,'Annex 2 EHV charges'!$D:$O,11,FALSE)=0,"",VLOOKUP($A100,'Annex 2 EHV charges'!$D:$O,11,FALSE)),"")</f>
        <v/>
      </c>
      <c r="H100" s="182" t="str">
        <f>IFERROR(IF(VLOOKUP($A100,'Annex 2 EHV charges'!$D:$O,12,FALSE)=0,"",VLOOKUP($A100,'Annex 2 EHV charges'!$D:$O,12,FALSE)),"")</f>
        <v/>
      </c>
    </row>
    <row r="101" spans="1:8" x14ac:dyDescent="0.2">
      <c r="A101" s="176" t="str">
        <f t="array" ref="A101">IFERROR(INDEX('Annex 2 EHV charges'!$D$11:$D$260, MATCH(0, IF(ISBLANK('Annex 2 EHV charges'!$D$11:$D$260),1, COUNTIF(A$4:$A100, 'Annex 2 EHV charges'!$D$11:$D$260)), 0)),"")</f>
        <v/>
      </c>
      <c r="B101" s="175" t="str">
        <f>IF($A101="","",VLOOKUP($A101,'Annex 2 EHV charges'!$D:$O,2,0))</f>
        <v/>
      </c>
      <c r="C101" s="176" t="str">
        <f>IF($A101="","",VLOOKUP($A101,'Annex 2 EHV charges'!$D:$O,3,0))</f>
        <v/>
      </c>
      <c r="D101" s="175" t="str">
        <f>IF($A101="","",VLOOKUP($A101,'Annex 2 EHV charges'!$D:$O,4,0))</f>
        <v/>
      </c>
      <c r="E101" s="180" t="str">
        <f>IFERROR(IF(VLOOKUP($A101,'Annex 2 EHV charges'!$D:$O,9,FALSE)=0,"",VLOOKUP($A101,'Annex 2 EHV charges'!$D:$O,9,FALSE)),"")</f>
        <v/>
      </c>
      <c r="F101" s="181" t="str">
        <f>IFERROR(IF(VLOOKUP($A101,'Annex 2 EHV charges'!$D:$O,10,FALSE)=0,"",VLOOKUP($A101,'Annex 2 EHV charges'!$D:$O,10,FALSE)),"")</f>
        <v/>
      </c>
      <c r="G101" s="182" t="str">
        <f>IFERROR(IF(VLOOKUP($A101,'Annex 2 EHV charges'!$D:$O,11,FALSE)=0,"",VLOOKUP($A101,'Annex 2 EHV charges'!$D:$O,11,FALSE)),"")</f>
        <v/>
      </c>
      <c r="H101" s="182" t="str">
        <f>IFERROR(IF(VLOOKUP($A101,'Annex 2 EHV charges'!$D:$O,12,FALSE)=0,"",VLOOKUP($A101,'Annex 2 EHV charges'!$D:$O,12,FALSE)),"")</f>
        <v/>
      </c>
    </row>
    <row r="102" spans="1:8" x14ac:dyDescent="0.2">
      <c r="A102" s="176" t="str">
        <f t="array" ref="A102">IFERROR(INDEX('Annex 2 EHV charges'!$D$11:$D$260, MATCH(0, IF(ISBLANK('Annex 2 EHV charges'!$D$11:$D$260),1, COUNTIF(A$4:$A101, 'Annex 2 EHV charges'!$D$11:$D$260)), 0)),"")</f>
        <v/>
      </c>
      <c r="B102" s="175" t="str">
        <f>IF($A102="","",VLOOKUP($A102,'Annex 2 EHV charges'!$D:$O,2,0))</f>
        <v/>
      </c>
      <c r="C102" s="176" t="str">
        <f>IF($A102="","",VLOOKUP($A102,'Annex 2 EHV charges'!$D:$O,3,0))</f>
        <v/>
      </c>
      <c r="D102" s="175" t="str">
        <f>IF($A102="","",VLOOKUP($A102,'Annex 2 EHV charges'!$D:$O,4,0))</f>
        <v/>
      </c>
      <c r="E102" s="180" t="str">
        <f>IFERROR(IF(VLOOKUP($A102,'Annex 2 EHV charges'!$D:$O,9,FALSE)=0,"",VLOOKUP($A102,'Annex 2 EHV charges'!$D:$O,9,FALSE)),"")</f>
        <v/>
      </c>
      <c r="F102" s="181" t="str">
        <f>IFERROR(IF(VLOOKUP($A102,'Annex 2 EHV charges'!$D:$O,10,FALSE)=0,"",VLOOKUP($A102,'Annex 2 EHV charges'!$D:$O,10,FALSE)),"")</f>
        <v/>
      </c>
      <c r="G102" s="182" t="str">
        <f>IFERROR(IF(VLOOKUP($A102,'Annex 2 EHV charges'!$D:$O,11,FALSE)=0,"",VLOOKUP($A102,'Annex 2 EHV charges'!$D:$O,11,FALSE)),"")</f>
        <v/>
      </c>
      <c r="H102" s="182" t="str">
        <f>IFERROR(IF(VLOOKUP($A102,'Annex 2 EHV charges'!$D:$O,12,FALSE)=0,"",VLOOKUP($A102,'Annex 2 EHV charges'!$D:$O,12,FALSE)),"")</f>
        <v/>
      </c>
    </row>
    <row r="103" spans="1:8" x14ac:dyDescent="0.2">
      <c r="A103" s="176" t="str">
        <f t="array" ref="A103">IFERROR(INDEX('Annex 2 EHV charges'!$D$11:$D$260, MATCH(0, IF(ISBLANK('Annex 2 EHV charges'!$D$11:$D$260),1, COUNTIF(A$4:$A102, 'Annex 2 EHV charges'!$D$11:$D$260)), 0)),"")</f>
        <v/>
      </c>
      <c r="B103" s="175" t="str">
        <f>IF($A103="","",VLOOKUP($A103,'Annex 2 EHV charges'!$D:$O,2,0))</f>
        <v/>
      </c>
      <c r="C103" s="176" t="str">
        <f>IF($A103="","",VLOOKUP($A103,'Annex 2 EHV charges'!$D:$O,3,0))</f>
        <v/>
      </c>
      <c r="D103" s="175" t="str">
        <f>IF($A103="","",VLOOKUP($A103,'Annex 2 EHV charges'!$D:$O,4,0))</f>
        <v/>
      </c>
      <c r="E103" s="180" t="str">
        <f>IFERROR(IF(VLOOKUP($A103,'Annex 2 EHV charges'!$D:$O,9,FALSE)=0,"",VLOOKUP($A103,'Annex 2 EHV charges'!$D:$O,9,FALSE)),"")</f>
        <v/>
      </c>
      <c r="F103" s="181" t="str">
        <f>IFERROR(IF(VLOOKUP($A103,'Annex 2 EHV charges'!$D:$O,10,FALSE)=0,"",VLOOKUP($A103,'Annex 2 EHV charges'!$D:$O,10,FALSE)),"")</f>
        <v/>
      </c>
      <c r="G103" s="182" t="str">
        <f>IFERROR(IF(VLOOKUP($A103,'Annex 2 EHV charges'!$D:$O,11,FALSE)=0,"",VLOOKUP($A103,'Annex 2 EHV charges'!$D:$O,11,FALSE)),"")</f>
        <v/>
      </c>
      <c r="H103" s="182" t="str">
        <f>IFERROR(IF(VLOOKUP($A103,'Annex 2 EHV charges'!$D:$O,12,FALSE)=0,"",VLOOKUP($A103,'Annex 2 EHV charges'!$D:$O,12,FALSE)),"")</f>
        <v/>
      </c>
    </row>
    <row r="104" spans="1:8" x14ac:dyDescent="0.2">
      <c r="A104" s="176" t="str">
        <f t="array" ref="A104">IFERROR(INDEX('Annex 2 EHV charges'!$D$11:$D$260, MATCH(0, IF(ISBLANK('Annex 2 EHV charges'!$D$11:$D$260),1, COUNTIF(A$4:$A103, 'Annex 2 EHV charges'!$D$11:$D$260)), 0)),"")</f>
        <v/>
      </c>
      <c r="B104" s="175" t="str">
        <f>IF($A104="","",VLOOKUP($A104,'Annex 2 EHV charges'!$D:$O,2,0))</f>
        <v/>
      </c>
      <c r="C104" s="176" t="str">
        <f>IF($A104="","",VLOOKUP($A104,'Annex 2 EHV charges'!$D:$O,3,0))</f>
        <v/>
      </c>
      <c r="D104" s="175" t="str">
        <f>IF($A104="","",VLOOKUP($A104,'Annex 2 EHV charges'!$D:$O,4,0))</f>
        <v/>
      </c>
      <c r="E104" s="180" t="str">
        <f>IFERROR(IF(VLOOKUP($A104,'Annex 2 EHV charges'!$D:$O,9,FALSE)=0,"",VLOOKUP($A104,'Annex 2 EHV charges'!$D:$O,9,FALSE)),"")</f>
        <v/>
      </c>
      <c r="F104" s="181" t="str">
        <f>IFERROR(IF(VLOOKUP($A104,'Annex 2 EHV charges'!$D:$O,10,FALSE)=0,"",VLOOKUP($A104,'Annex 2 EHV charges'!$D:$O,10,FALSE)),"")</f>
        <v/>
      </c>
      <c r="G104" s="182" t="str">
        <f>IFERROR(IF(VLOOKUP($A104,'Annex 2 EHV charges'!$D:$O,11,FALSE)=0,"",VLOOKUP($A104,'Annex 2 EHV charges'!$D:$O,11,FALSE)),"")</f>
        <v/>
      </c>
      <c r="H104" s="182" t="str">
        <f>IFERROR(IF(VLOOKUP($A104,'Annex 2 EHV charges'!$D:$O,12,FALSE)=0,"",VLOOKUP($A104,'Annex 2 EHV charges'!$D:$O,12,FALSE)),"")</f>
        <v/>
      </c>
    </row>
    <row r="105" spans="1:8" x14ac:dyDescent="0.2">
      <c r="A105" s="176" t="str">
        <f t="array" ref="A105">IFERROR(INDEX('Annex 2 EHV charges'!$D$11:$D$260, MATCH(0, IF(ISBLANK('Annex 2 EHV charges'!$D$11:$D$260),1, COUNTIF(A$4:$A104, 'Annex 2 EHV charges'!$D$11:$D$260)), 0)),"")</f>
        <v/>
      </c>
      <c r="B105" s="175" t="str">
        <f>IF($A105="","",VLOOKUP($A105,'Annex 2 EHV charges'!$D:$O,2,0))</f>
        <v/>
      </c>
      <c r="C105" s="176" t="str">
        <f>IF($A105="","",VLOOKUP($A105,'Annex 2 EHV charges'!$D:$O,3,0))</f>
        <v/>
      </c>
      <c r="D105" s="175" t="str">
        <f>IF($A105="","",VLOOKUP($A105,'Annex 2 EHV charges'!$D:$O,4,0))</f>
        <v/>
      </c>
      <c r="E105" s="180" t="str">
        <f>IFERROR(IF(VLOOKUP($A105,'Annex 2 EHV charges'!$D:$O,9,FALSE)=0,"",VLOOKUP($A105,'Annex 2 EHV charges'!$D:$O,9,FALSE)),"")</f>
        <v/>
      </c>
      <c r="F105" s="181" t="str">
        <f>IFERROR(IF(VLOOKUP($A105,'Annex 2 EHV charges'!$D:$O,10,FALSE)=0,"",VLOOKUP($A105,'Annex 2 EHV charges'!$D:$O,10,FALSE)),"")</f>
        <v/>
      </c>
      <c r="G105" s="182" t="str">
        <f>IFERROR(IF(VLOOKUP($A105,'Annex 2 EHV charges'!$D:$O,11,FALSE)=0,"",VLOOKUP($A105,'Annex 2 EHV charges'!$D:$O,11,FALSE)),"")</f>
        <v/>
      </c>
      <c r="H105" s="182" t="str">
        <f>IFERROR(IF(VLOOKUP($A105,'Annex 2 EHV charges'!$D:$O,12,FALSE)=0,"",VLOOKUP($A105,'Annex 2 EHV charges'!$D:$O,12,FALSE)),"")</f>
        <v/>
      </c>
    </row>
    <row r="106" spans="1:8" x14ac:dyDescent="0.2">
      <c r="A106" s="176" t="str">
        <f t="array" ref="A106">IFERROR(INDEX('Annex 2 EHV charges'!$D$11:$D$260, MATCH(0, IF(ISBLANK('Annex 2 EHV charges'!$D$11:$D$260),1, COUNTIF(A$4:$A105, 'Annex 2 EHV charges'!$D$11:$D$260)), 0)),"")</f>
        <v/>
      </c>
      <c r="B106" s="175" t="str">
        <f>IF($A106="","",VLOOKUP($A106,'Annex 2 EHV charges'!$D:$O,2,0))</f>
        <v/>
      </c>
      <c r="C106" s="176" t="str">
        <f>IF($A106="","",VLOOKUP($A106,'Annex 2 EHV charges'!$D:$O,3,0))</f>
        <v/>
      </c>
      <c r="D106" s="175" t="str">
        <f>IF($A106="","",VLOOKUP($A106,'Annex 2 EHV charges'!$D:$O,4,0))</f>
        <v/>
      </c>
      <c r="E106" s="180" t="str">
        <f>IFERROR(IF(VLOOKUP($A106,'Annex 2 EHV charges'!$D:$O,9,FALSE)=0,"",VLOOKUP($A106,'Annex 2 EHV charges'!$D:$O,9,FALSE)),"")</f>
        <v/>
      </c>
      <c r="F106" s="181" t="str">
        <f>IFERROR(IF(VLOOKUP($A106,'Annex 2 EHV charges'!$D:$O,10,FALSE)=0,"",VLOOKUP($A106,'Annex 2 EHV charges'!$D:$O,10,FALSE)),"")</f>
        <v/>
      </c>
      <c r="G106" s="182" t="str">
        <f>IFERROR(IF(VLOOKUP($A106,'Annex 2 EHV charges'!$D:$O,11,FALSE)=0,"",VLOOKUP($A106,'Annex 2 EHV charges'!$D:$O,11,FALSE)),"")</f>
        <v/>
      </c>
      <c r="H106" s="182" t="str">
        <f>IFERROR(IF(VLOOKUP($A106,'Annex 2 EHV charges'!$D:$O,12,FALSE)=0,"",VLOOKUP($A106,'Annex 2 EHV charges'!$D:$O,12,FALSE)),"")</f>
        <v/>
      </c>
    </row>
    <row r="107" spans="1:8" x14ac:dyDescent="0.2">
      <c r="A107" s="176" t="str">
        <f t="array" ref="A107">IFERROR(INDEX('Annex 2 EHV charges'!$D$11:$D$260, MATCH(0, IF(ISBLANK('Annex 2 EHV charges'!$D$11:$D$260),1, COUNTIF(A$4:$A106, 'Annex 2 EHV charges'!$D$11:$D$260)), 0)),"")</f>
        <v/>
      </c>
      <c r="B107" s="175" t="str">
        <f>IF($A107="","",VLOOKUP($A107,'Annex 2 EHV charges'!$D:$O,2,0))</f>
        <v/>
      </c>
      <c r="C107" s="176" t="str">
        <f>IF($A107="","",VLOOKUP($A107,'Annex 2 EHV charges'!$D:$O,3,0))</f>
        <v/>
      </c>
      <c r="D107" s="175" t="str">
        <f>IF($A107="","",VLOOKUP($A107,'Annex 2 EHV charges'!$D:$O,4,0))</f>
        <v/>
      </c>
      <c r="E107" s="180" t="str">
        <f>IFERROR(IF(VLOOKUP($A107,'Annex 2 EHV charges'!$D:$O,9,FALSE)=0,"",VLOOKUP($A107,'Annex 2 EHV charges'!$D:$O,9,FALSE)),"")</f>
        <v/>
      </c>
      <c r="F107" s="181" t="str">
        <f>IFERROR(IF(VLOOKUP($A107,'Annex 2 EHV charges'!$D:$O,10,FALSE)=0,"",VLOOKUP($A107,'Annex 2 EHV charges'!$D:$O,10,FALSE)),"")</f>
        <v/>
      </c>
      <c r="G107" s="182" t="str">
        <f>IFERROR(IF(VLOOKUP($A107,'Annex 2 EHV charges'!$D:$O,11,FALSE)=0,"",VLOOKUP($A107,'Annex 2 EHV charges'!$D:$O,11,FALSE)),"")</f>
        <v/>
      </c>
      <c r="H107" s="182" t="str">
        <f>IFERROR(IF(VLOOKUP($A107,'Annex 2 EHV charges'!$D:$O,12,FALSE)=0,"",VLOOKUP($A107,'Annex 2 EHV charges'!$D:$O,12,FALSE)),"")</f>
        <v/>
      </c>
    </row>
    <row r="108" spans="1:8" x14ac:dyDescent="0.2">
      <c r="A108" s="176" t="str">
        <f t="array" ref="A108">IFERROR(INDEX('Annex 2 EHV charges'!$D$11:$D$260, MATCH(0, IF(ISBLANK('Annex 2 EHV charges'!$D$11:$D$260),1, COUNTIF(A$4:$A107, 'Annex 2 EHV charges'!$D$11:$D$260)), 0)),"")</f>
        <v/>
      </c>
      <c r="B108" s="175" t="str">
        <f>IF($A108="","",VLOOKUP($A108,'Annex 2 EHV charges'!$D:$O,2,0))</f>
        <v/>
      </c>
      <c r="C108" s="176" t="str">
        <f>IF($A108="","",VLOOKUP($A108,'Annex 2 EHV charges'!$D:$O,3,0))</f>
        <v/>
      </c>
      <c r="D108" s="175" t="str">
        <f>IF($A108="","",VLOOKUP($A108,'Annex 2 EHV charges'!$D:$O,4,0))</f>
        <v/>
      </c>
      <c r="E108" s="180" t="str">
        <f>IFERROR(IF(VLOOKUP($A108,'Annex 2 EHV charges'!$D:$O,9,FALSE)=0,"",VLOOKUP($A108,'Annex 2 EHV charges'!$D:$O,9,FALSE)),"")</f>
        <v/>
      </c>
      <c r="F108" s="181" t="str">
        <f>IFERROR(IF(VLOOKUP($A108,'Annex 2 EHV charges'!$D:$O,10,FALSE)=0,"",VLOOKUP($A108,'Annex 2 EHV charges'!$D:$O,10,FALSE)),"")</f>
        <v/>
      </c>
      <c r="G108" s="182" t="str">
        <f>IFERROR(IF(VLOOKUP($A108,'Annex 2 EHV charges'!$D:$O,11,FALSE)=0,"",VLOOKUP($A108,'Annex 2 EHV charges'!$D:$O,11,FALSE)),"")</f>
        <v/>
      </c>
      <c r="H108" s="182" t="str">
        <f>IFERROR(IF(VLOOKUP($A108,'Annex 2 EHV charges'!$D:$O,12,FALSE)=0,"",VLOOKUP($A108,'Annex 2 EHV charges'!$D:$O,12,FALSE)),"")</f>
        <v/>
      </c>
    </row>
    <row r="109" spans="1:8" x14ac:dyDescent="0.2">
      <c r="A109" s="176" t="str">
        <f t="array" ref="A109">IFERROR(INDEX('Annex 2 EHV charges'!$D$11:$D$260, MATCH(0, IF(ISBLANK('Annex 2 EHV charges'!$D$11:$D$260),1, COUNTIF(A$4:$A108, 'Annex 2 EHV charges'!$D$11:$D$260)), 0)),"")</f>
        <v/>
      </c>
      <c r="B109" s="175" t="str">
        <f>IF($A109="","",VLOOKUP($A109,'Annex 2 EHV charges'!$D:$O,2,0))</f>
        <v/>
      </c>
      <c r="C109" s="176" t="str">
        <f>IF($A109="","",VLOOKUP($A109,'Annex 2 EHV charges'!$D:$O,3,0))</f>
        <v/>
      </c>
      <c r="D109" s="175" t="str">
        <f>IF($A109="","",VLOOKUP($A109,'Annex 2 EHV charges'!$D:$O,4,0))</f>
        <v/>
      </c>
      <c r="E109" s="180" t="str">
        <f>IFERROR(IF(VLOOKUP($A109,'Annex 2 EHV charges'!$D:$O,9,FALSE)=0,"",VLOOKUP($A109,'Annex 2 EHV charges'!$D:$O,9,FALSE)),"")</f>
        <v/>
      </c>
      <c r="F109" s="181" t="str">
        <f>IFERROR(IF(VLOOKUP($A109,'Annex 2 EHV charges'!$D:$O,10,FALSE)=0,"",VLOOKUP($A109,'Annex 2 EHV charges'!$D:$O,10,FALSE)),"")</f>
        <v/>
      </c>
      <c r="G109" s="182" t="str">
        <f>IFERROR(IF(VLOOKUP($A109,'Annex 2 EHV charges'!$D:$O,11,FALSE)=0,"",VLOOKUP($A109,'Annex 2 EHV charges'!$D:$O,11,FALSE)),"")</f>
        <v/>
      </c>
      <c r="H109" s="182" t="str">
        <f>IFERROR(IF(VLOOKUP($A109,'Annex 2 EHV charges'!$D:$O,12,FALSE)=0,"",VLOOKUP($A109,'Annex 2 EHV charges'!$D:$O,12,FALSE)),"")</f>
        <v/>
      </c>
    </row>
    <row r="110" spans="1:8" x14ac:dyDescent="0.2">
      <c r="A110" s="176" t="str">
        <f t="array" ref="A110">IFERROR(INDEX('Annex 2 EHV charges'!$D$11:$D$260, MATCH(0, IF(ISBLANK('Annex 2 EHV charges'!$D$11:$D$260),1, COUNTIF(A$4:$A109, 'Annex 2 EHV charges'!$D$11:$D$260)), 0)),"")</f>
        <v/>
      </c>
      <c r="B110" s="175" t="str">
        <f>IF($A110="","",VLOOKUP($A110,'Annex 2 EHV charges'!$D:$O,2,0))</f>
        <v/>
      </c>
      <c r="C110" s="176" t="str">
        <f>IF($A110="","",VLOOKUP($A110,'Annex 2 EHV charges'!$D:$O,3,0))</f>
        <v/>
      </c>
      <c r="D110" s="175" t="str">
        <f>IF($A110="","",VLOOKUP($A110,'Annex 2 EHV charges'!$D:$O,4,0))</f>
        <v/>
      </c>
      <c r="E110" s="180" t="str">
        <f>IFERROR(IF(VLOOKUP($A110,'Annex 2 EHV charges'!$D:$O,9,FALSE)=0,"",VLOOKUP($A110,'Annex 2 EHV charges'!$D:$O,9,FALSE)),"")</f>
        <v/>
      </c>
      <c r="F110" s="181" t="str">
        <f>IFERROR(IF(VLOOKUP($A110,'Annex 2 EHV charges'!$D:$O,10,FALSE)=0,"",VLOOKUP($A110,'Annex 2 EHV charges'!$D:$O,10,FALSE)),"")</f>
        <v/>
      </c>
      <c r="G110" s="182" t="str">
        <f>IFERROR(IF(VLOOKUP($A110,'Annex 2 EHV charges'!$D:$O,11,FALSE)=0,"",VLOOKUP($A110,'Annex 2 EHV charges'!$D:$O,11,FALSE)),"")</f>
        <v/>
      </c>
      <c r="H110" s="182" t="str">
        <f>IFERROR(IF(VLOOKUP($A110,'Annex 2 EHV charges'!$D:$O,12,FALSE)=0,"",VLOOKUP($A110,'Annex 2 EHV charges'!$D:$O,12,FALSE)),"")</f>
        <v/>
      </c>
    </row>
    <row r="111" spans="1:8" x14ac:dyDescent="0.2">
      <c r="A111" s="176" t="str">
        <f t="array" ref="A111">IFERROR(INDEX('Annex 2 EHV charges'!$D$11:$D$260, MATCH(0, IF(ISBLANK('Annex 2 EHV charges'!$D$11:$D$260),1, COUNTIF(A$4:$A110, 'Annex 2 EHV charges'!$D$11:$D$260)), 0)),"")</f>
        <v/>
      </c>
      <c r="B111" s="175" t="str">
        <f>IF($A111="","",VLOOKUP($A111,'Annex 2 EHV charges'!$D:$O,2,0))</f>
        <v/>
      </c>
      <c r="C111" s="176" t="str">
        <f>IF($A111="","",VLOOKUP($A111,'Annex 2 EHV charges'!$D:$O,3,0))</f>
        <v/>
      </c>
      <c r="D111" s="175" t="str">
        <f>IF($A111="","",VLOOKUP($A111,'Annex 2 EHV charges'!$D:$O,4,0))</f>
        <v/>
      </c>
      <c r="E111" s="180" t="str">
        <f>IFERROR(IF(VLOOKUP($A111,'Annex 2 EHV charges'!$D:$O,9,FALSE)=0,"",VLOOKUP($A111,'Annex 2 EHV charges'!$D:$O,9,FALSE)),"")</f>
        <v/>
      </c>
      <c r="F111" s="181" t="str">
        <f>IFERROR(IF(VLOOKUP($A111,'Annex 2 EHV charges'!$D:$O,10,FALSE)=0,"",VLOOKUP($A111,'Annex 2 EHV charges'!$D:$O,10,FALSE)),"")</f>
        <v/>
      </c>
      <c r="G111" s="182" t="str">
        <f>IFERROR(IF(VLOOKUP($A111,'Annex 2 EHV charges'!$D:$O,11,FALSE)=0,"",VLOOKUP($A111,'Annex 2 EHV charges'!$D:$O,11,FALSE)),"")</f>
        <v/>
      </c>
      <c r="H111" s="182" t="str">
        <f>IFERROR(IF(VLOOKUP($A111,'Annex 2 EHV charges'!$D:$O,12,FALSE)=0,"",VLOOKUP($A111,'Annex 2 EHV charges'!$D:$O,12,FALSE)),"")</f>
        <v/>
      </c>
    </row>
    <row r="112" spans="1:8" x14ac:dyDescent="0.2">
      <c r="A112" s="176" t="str">
        <f t="array" ref="A112">IFERROR(INDEX('Annex 2 EHV charges'!$D$11:$D$260, MATCH(0, IF(ISBLANK('Annex 2 EHV charges'!$D$11:$D$260),1, COUNTIF(A$4:$A111, 'Annex 2 EHV charges'!$D$11:$D$260)), 0)),"")</f>
        <v/>
      </c>
      <c r="B112" s="175" t="str">
        <f>IF($A112="","",VLOOKUP($A112,'Annex 2 EHV charges'!$D:$O,2,0))</f>
        <v/>
      </c>
      <c r="C112" s="176" t="str">
        <f>IF($A112="","",VLOOKUP($A112,'Annex 2 EHV charges'!$D:$O,3,0))</f>
        <v/>
      </c>
      <c r="D112" s="175" t="str">
        <f>IF($A112="","",VLOOKUP($A112,'Annex 2 EHV charges'!$D:$O,4,0))</f>
        <v/>
      </c>
      <c r="E112" s="180" t="str">
        <f>IFERROR(IF(VLOOKUP($A112,'Annex 2 EHV charges'!$D:$O,9,FALSE)=0,"",VLOOKUP($A112,'Annex 2 EHV charges'!$D:$O,9,FALSE)),"")</f>
        <v/>
      </c>
      <c r="F112" s="181" t="str">
        <f>IFERROR(IF(VLOOKUP($A112,'Annex 2 EHV charges'!$D:$O,10,FALSE)=0,"",VLOOKUP($A112,'Annex 2 EHV charges'!$D:$O,10,FALSE)),"")</f>
        <v/>
      </c>
      <c r="G112" s="182" t="str">
        <f>IFERROR(IF(VLOOKUP($A112,'Annex 2 EHV charges'!$D:$O,11,FALSE)=0,"",VLOOKUP($A112,'Annex 2 EHV charges'!$D:$O,11,FALSE)),"")</f>
        <v/>
      </c>
      <c r="H112" s="182" t="str">
        <f>IFERROR(IF(VLOOKUP($A112,'Annex 2 EHV charges'!$D:$O,12,FALSE)=0,"",VLOOKUP($A112,'Annex 2 EHV charges'!$D:$O,12,FALSE)),"")</f>
        <v/>
      </c>
    </row>
    <row r="113" spans="1:8" x14ac:dyDescent="0.2">
      <c r="A113" s="176" t="str">
        <f t="array" ref="A113">IFERROR(INDEX('Annex 2 EHV charges'!$D$11:$D$260, MATCH(0, IF(ISBLANK('Annex 2 EHV charges'!$D$11:$D$260),1, COUNTIF(A$4:$A112, 'Annex 2 EHV charges'!$D$11:$D$260)), 0)),"")</f>
        <v/>
      </c>
      <c r="B113" s="175" t="str">
        <f>IF($A113="","",VLOOKUP($A113,'Annex 2 EHV charges'!$D:$O,2,0))</f>
        <v/>
      </c>
      <c r="C113" s="176" t="str">
        <f>IF($A113="","",VLOOKUP($A113,'Annex 2 EHV charges'!$D:$O,3,0))</f>
        <v/>
      </c>
      <c r="D113" s="175" t="str">
        <f>IF($A113="","",VLOOKUP($A113,'Annex 2 EHV charges'!$D:$O,4,0))</f>
        <v/>
      </c>
      <c r="E113" s="180" t="str">
        <f>IFERROR(IF(VLOOKUP($A113,'Annex 2 EHV charges'!$D:$O,9,FALSE)=0,"",VLOOKUP($A113,'Annex 2 EHV charges'!$D:$O,9,FALSE)),"")</f>
        <v/>
      </c>
      <c r="F113" s="181" t="str">
        <f>IFERROR(IF(VLOOKUP($A113,'Annex 2 EHV charges'!$D:$O,10,FALSE)=0,"",VLOOKUP($A113,'Annex 2 EHV charges'!$D:$O,10,FALSE)),"")</f>
        <v/>
      </c>
      <c r="G113" s="182" t="str">
        <f>IFERROR(IF(VLOOKUP($A113,'Annex 2 EHV charges'!$D:$O,11,FALSE)=0,"",VLOOKUP($A113,'Annex 2 EHV charges'!$D:$O,11,FALSE)),"")</f>
        <v/>
      </c>
      <c r="H113" s="182" t="str">
        <f>IFERROR(IF(VLOOKUP($A113,'Annex 2 EHV charges'!$D:$O,12,FALSE)=0,"",VLOOKUP($A113,'Annex 2 EHV charges'!$D:$O,12,FALSE)),"")</f>
        <v/>
      </c>
    </row>
    <row r="114" spans="1:8" x14ac:dyDescent="0.2">
      <c r="A114" s="176" t="str">
        <f t="array" ref="A114">IFERROR(INDEX('Annex 2 EHV charges'!$D$11:$D$260, MATCH(0, IF(ISBLANK('Annex 2 EHV charges'!$D$11:$D$260),1, COUNTIF(A$4:$A113, 'Annex 2 EHV charges'!$D$11:$D$260)), 0)),"")</f>
        <v/>
      </c>
      <c r="B114" s="175" t="str">
        <f>IF($A114="","",VLOOKUP($A114,'Annex 2 EHV charges'!$D:$O,2,0))</f>
        <v/>
      </c>
      <c r="C114" s="176" t="str">
        <f>IF($A114="","",VLOOKUP($A114,'Annex 2 EHV charges'!$D:$O,3,0))</f>
        <v/>
      </c>
      <c r="D114" s="175" t="str">
        <f>IF($A114="","",VLOOKUP($A114,'Annex 2 EHV charges'!$D:$O,4,0))</f>
        <v/>
      </c>
      <c r="E114" s="180" t="str">
        <f>IFERROR(IF(VLOOKUP($A114,'Annex 2 EHV charges'!$D:$O,9,FALSE)=0,"",VLOOKUP($A114,'Annex 2 EHV charges'!$D:$O,9,FALSE)),"")</f>
        <v/>
      </c>
      <c r="F114" s="181" t="str">
        <f>IFERROR(IF(VLOOKUP($A114,'Annex 2 EHV charges'!$D:$O,10,FALSE)=0,"",VLOOKUP($A114,'Annex 2 EHV charges'!$D:$O,10,FALSE)),"")</f>
        <v/>
      </c>
      <c r="G114" s="182" t="str">
        <f>IFERROR(IF(VLOOKUP($A114,'Annex 2 EHV charges'!$D:$O,11,FALSE)=0,"",VLOOKUP($A114,'Annex 2 EHV charges'!$D:$O,11,FALSE)),"")</f>
        <v/>
      </c>
      <c r="H114" s="182" t="str">
        <f>IFERROR(IF(VLOOKUP($A114,'Annex 2 EHV charges'!$D:$O,12,FALSE)=0,"",VLOOKUP($A114,'Annex 2 EHV charges'!$D:$O,12,FALSE)),"")</f>
        <v/>
      </c>
    </row>
    <row r="115" spans="1:8" x14ac:dyDescent="0.2">
      <c r="A115" s="176" t="str">
        <f t="array" ref="A115">IFERROR(INDEX('Annex 2 EHV charges'!$D$11:$D$260, MATCH(0, IF(ISBLANK('Annex 2 EHV charges'!$D$11:$D$260),1, COUNTIF(A$4:$A114, 'Annex 2 EHV charges'!$D$11:$D$260)), 0)),"")</f>
        <v/>
      </c>
      <c r="B115" s="175" t="str">
        <f>IF($A115="","",VLOOKUP($A115,'Annex 2 EHV charges'!$D:$O,2,0))</f>
        <v/>
      </c>
      <c r="C115" s="176" t="str">
        <f>IF($A115="","",VLOOKUP($A115,'Annex 2 EHV charges'!$D:$O,3,0))</f>
        <v/>
      </c>
      <c r="D115" s="175" t="str">
        <f>IF($A115="","",VLOOKUP($A115,'Annex 2 EHV charges'!$D:$O,4,0))</f>
        <v/>
      </c>
      <c r="E115" s="180" t="str">
        <f>IFERROR(IF(VLOOKUP($A115,'Annex 2 EHV charges'!$D:$O,9,FALSE)=0,"",VLOOKUP($A115,'Annex 2 EHV charges'!$D:$O,9,FALSE)),"")</f>
        <v/>
      </c>
      <c r="F115" s="181" t="str">
        <f>IFERROR(IF(VLOOKUP($A115,'Annex 2 EHV charges'!$D:$O,10,FALSE)=0,"",VLOOKUP($A115,'Annex 2 EHV charges'!$D:$O,10,FALSE)),"")</f>
        <v/>
      </c>
      <c r="G115" s="182" t="str">
        <f>IFERROR(IF(VLOOKUP($A115,'Annex 2 EHV charges'!$D:$O,11,FALSE)=0,"",VLOOKUP($A115,'Annex 2 EHV charges'!$D:$O,11,FALSE)),"")</f>
        <v/>
      </c>
      <c r="H115" s="182" t="str">
        <f>IFERROR(IF(VLOOKUP($A115,'Annex 2 EHV charges'!$D:$O,12,FALSE)=0,"",VLOOKUP($A115,'Annex 2 EHV charges'!$D:$O,12,FALSE)),"")</f>
        <v/>
      </c>
    </row>
    <row r="116" spans="1:8" x14ac:dyDescent="0.2">
      <c r="A116" s="176" t="str">
        <f t="array" ref="A116">IFERROR(INDEX('Annex 2 EHV charges'!$D$11:$D$260, MATCH(0, IF(ISBLANK('Annex 2 EHV charges'!$D$11:$D$260),1, COUNTIF(A$4:$A115, 'Annex 2 EHV charges'!$D$11:$D$260)), 0)),"")</f>
        <v/>
      </c>
      <c r="B116" s="175" t="str">
        <f>IF($A116="","",VLOOKUP($A116,'Annex 2 EHV charges'!$D:$O,2,0))</f>
        <v/>
      </c>
      <c r="C116" s="176" t="str">
        <f>IF($A116="","",VLOOKUP($A116,'Annex 2 EHV charges'!$D:$O,3,0))</f>
        <v/>
      </c>
      <c r="D116" s="175" t="str">
        <f>IF($A116="","",VLOOKUP($A116,'Annex 2 EHV charges'!$D:$O,4,0))</f>
        <v/>
      </c>
      <c r="E116" s="180" t="str">
        <f>IFERROR(IF(VLOOKUP($A116,'Annex 2 EHV charges'!$D:$O,9,FALSE)=0,"",VLOOKUP($A116,'Annex 2 EHV charges'!$D:$O,9,FALSE)),"")</f>
        <v/>
      </c>
      <c r="F116" s="181" t="str">
        <f>IFERROR(IF(VLOOKUP($A116,'Annex 2 EHV charges'!$D:$O,10,FALSE)=0,"",VLOOKUP($A116,'Annex 2 EHV charges'!$D:$O,10,FALSE)),"")</f>
        <v/>
      </c>
      <c r="G116" s="182" t="str">
        <f>IFERROR(IF(VLOOKUP($A116,'Annex 2 EHV charges'!$D:$O,11,FALSE)=0,"",VLOOKUP($A116,'Annex 2 EHV charges'!$D:$O,11,FALSE)),"")</f>
        <v/>
      </c>
      <c r="H116" s="182" t="str">
        <f>IFERROR(IF(VLOOKUP($A116,'Annex 2 EHV charges'!$D:$O,12,FALSE)=0,"",VLOOKUP($A116,'Annex 2 EHV charges'!$D:$O,12,FALSE)),"")</f>
        <v/>
      </c>
    </row>
    <row r="117" spans="1:8" x14ac:dyDescent="0.2">
      <c r="A117" s="176" t="str">
        <f t="array" ref="A117">IFERROR(INDEX('Annex 2 EHV charges'!$D$11:$D$260, MATCH(0, IF(ISBLANK('Annex 2 EHV charges'!$D$11:$D$260),1, COUNTIF(A$4:$A116, 'Annex 2 EHV charges'!$D$11:$D$260)), 0)),"")</f>
        <v/>
      </c>
      <c r="B117" s="175" t="str">
        <f>IF($A117="","",VLOOKUP($A117,'Annex 2 EHV charges'!$D:$O,2,0))</f>
        <v/>
      </c>
      <c r="C117" s="176" t="str">
        <f>IF($A117="","",VLOOKUP($A117,'Annex 2 EHV charges'!$D:$O,3,0))</f>
        <v/>
      </c>
      <c r="D117" s="175" t="str">
        <f>IF($A117="","",VLOOKUP($A117,'Annex 2 EHV charges'!$D:$O,4,0))</f>
        <v/>
      </c>
      <c r="E117" s="180" t="str">
        <f>IFERROR(IF(VLOOKUP($A117,'Annex 2 EHV charges'!$D:$O,9,FALSE)=0,"",VLOOKUP($A117,'Annex 2 EHV charges'!$D:$O,9,FALSE)),"")</f>
        <v/>
      </c>
      <c r="F117" s="181" t="str">
        <f>IFERROR(IF(VLOOKUP($A117,'Annex 2 EHV charges'!$D:$O,10,FALSE)=0,"",VLOOKUP($A117,'Annex 2 EHV charges'!$D:$O,10,FALSE)),"")</f>
        <v/>
      </c>
      <c r="G117" s="182" t="str">
        <f>IFERROR(IF(VLOOKUP($A117,'Annex 2 EHV charges'!$D:$O,11,FALSE)=0,"",VLOOKUP($A117,'Annex 2 EHV charges'!$D:$O,11,FALSE)),"")</f>
        <v/>
      </c>
      <c r="H117" s="182" t="str">
        <f>IFERROR(IF(VLOOKUP($A117,'Annex 2 EHV charges'!$D:$O,12,FALSE)=0,"",VLOOKUP($A117,'Annex 2 EHV charges'!$D:$O,12,FALSE)),"")</f>
        <v/>
      </c>
    </row>
    <row r="118" spans="1:8" x14ac:dyDescent="0.2">
      <c r="A118" s="176" t="str">
        <f t="array" ref="A118">IFERROR(INDEX('Annex 2 EHV charges'!$D$11:$D$260, MATCH(0, IF(ISBLANK('Annex 2 EHV charges'!$D$11:$D$260),1, COUNTIF(A$4:$A117, 'Annex 2 EHV charges'!$D$11:$D$260)), 0)),"")</f>
        <v/>
      </c>
      <c r="B118" s="175" t="str">
        <f>IF($A118="","",VLOOKUP($A118,'Annex 2 EHV charges'!$D:$O,2,0))</f>
        <v/>
      </c>
      <c r="C118" s="176" t="str">
        <f>IF($A118="","",VLOOKUP($A118,'Annex 2 EHV charges'!$D:$O,3,0))</f>
        <v/>
      </c>
      <c r="D118" s="175" t="str">
        <f>IF($A118="","",VLOOKUP($A118,'Annex 2 EHV charges'!$D:$O,4,0))</f>
        <v/>
      </c>
      <c r="E118" s="180" t="str">
        <f>IFERROR(IF(VLOOKUP($A118,'Annex 2 EHV charges'!$D:$O,9,FALSE)=0,"",VLOOKUP($A118,'Annex 2 EHV charges'!$D:$O,9,FALSE)),"")</f>
        <v/>
      </c>
      <c r="F118" s="181" t="str">
        <f>IFERROR(IF(VLOOKUP($A118,'Annex 2 EHV charges'!$D:$O,10,FALSE)=0,"",VLOOKUP($A118,'Annex 2 EHV charges'!$D:$O,10,FALSE)),"")</f>
        <v/>
      </c>
      <c r="G118" s="182" t="str">
        <f>IFERROR(IF(VLOOKUP($A118,'Annex 2 EHV charges'!$D:$O,11,FALSE)=0,"",VLOOKUP($A118,'Annex 2 EHV charges'!$D:$O,11,FALSE)),"")</f>
        <v/>
      </c>
      <c r="H118" s="182" t="str">
        <f>IFERROR(IF(VLOOKUP($A118,'Annex 2 EHV charges'!$D:$O,12,FALSE)=0,"",VLOOKUP($A118,'Annex 2 EHV charges'!$D:$O,12,FALSE)),"")</f>
        <v/>
      </c>
    </row>
    <row r="119" spans="1:8" x14ac:dyDescent="0.2">
      <c r="A119" s="176" t="str">
        <f t="array" ref="A119">IFERROR(INDEX('Annex 2 EHV charges'!$D$11:$D$260, MATCH(0, IF(ISBLANK('Annex 2 EHV charges'!$D$11:$D$260),1, COUNTIF(A$4:$A118, 'Annex 2 EHV charges'!$D$11:$D$260)), 0)),"")</f>
        <v/>
      </c>
      <c r="B119" s="175" t="str">
        <f>IF($A119="","",VLOOKUP($A119,'Annex 2 EHV charges'!$D:$O,2,0))</f>
        <v/>
      </c>
      <c r="C119" s="176" t="str">
        <f>IF($A119="","",VLOOKUP($A119,'Annex 2 EHV charges'!$D:$O,3,0))</f>
        <v/>
      </c>
      <c r="D119" s="175" t="str">
        <f>IF($A119="","",VLOOKUP($A119,'Annex 2 EHV charges'!$D:$O,4,0))</f>
        <v/>
      </c>
      <c r="E119" s="180" t="str">
        <f>IFERROR(IF(VLOOKUP($A119,'Annex 2 EHV charges'!$D:$O,9,FALSE)=0,"",VLOOKUP($A119,'Annex 2 EHV charges'!$D:$O,9,FALSE)),"")</f>
        <v/>
      </c>
      <c r="F119" s="181" t="str">
        <f>IFERROR(IF(VLOOKUP($A119,'Annex 2 EHV charges'!$D:$O,10,FALSE)=0,"",VLOOKUP($A119,'Annex 2 EHV charges'!$D:$O,10,FALSE)),"")</f>
        <v/>
      </c>
      <c r="G119" s="182" t="str">
        <f>IFERROR(IF(VLOOKUP($A119,'Annex 2 EHV charges'!$D:$O,11,FALSE)=0,"",VLOOKUP($A119,'Annex 2 EHV charges'!$D:$O,11,FALSE)),"")</f>
        <v/>
      </c>
      <c r="H119" s="182" t="str">
        <f>IFERROR(IF(VLOOKUP($A119,'Annex 2 EHV charges'!$D:$O,12,FALSE)=0,"",VLOOKUP($A119,'Annex 2 EHV charges'!$D:$O,12,FALSE)),"")</f>
        <v/>
      </c>
    </row>
    <row r="120" spans="1:8" x14ac:dyDescent="0.2">
      <c r="A120" s="176" t="str">
        <f t="array" ref="A120">IFERROR(INDEX('Annex 2 EHV charges'!$D$11:$D$260, MATCH(0, IF(ISBLANK('Annex 2 EHV charges'!$D$11:$D$260),1, COUNTIF(A$4:$A119, 'Annex 2 EHV charges'!$D$11:$D$260)), 0)),"")</f>
        <v/>
      </c>
      <c r="B120" s="175" t="str">
        <f>IF($A120="","",VLOOKUP($A120,'Annex 2 EHV charges'!$D:$O,2,0))</f>
        <v/>
      </c>
      <c r="C120" s="176" t="str">
        <f>IF($A120="","",VLOOKUP($A120,'Annex 2 EHV charges'!$D:$O,3,0))</f>
        <v/>
      </c>
      <c r="D120" s="175" t="str">
        <f>IF($A120="","",VLOOKUP($A120,'Annex 2 EHV charges'!$D:$O,4,0))</f>
        <v/>
      </c>
      <c r="E120" s="180" t="str">
        <f>IFERROR(IF(VLOOKUP($A120,'Annex 2 EHV charges'!$D:$O,9,FALSE)=0,"",VLOOKUP($A120,'Annex 2 EHV charges'!$D:$O,9,FALSE)),"")</f>
        <v/>
      </c>
      <c r="F120" s="181" t="str">
        <f>IFERROR(IF(VLOOKUP($A120,'Annex 2 EHV charges'!$D:$O,10,FALSE)=0,"",VLOOKUP($A120,'Annex 2 EHV charges'!$D:$O,10,FALSE)),"")</f>
        <v/>
      </c>
      <c r="G120" s="182" t="str">
        <f>IFERROR(IF(VLOOKUP($A120,'Annex 2 EHV charges'!$D:$O,11,FALSE)=0,"",VLOOKUP($A120,'Annex 2 EHV charges'!$D:$O,11,FALSE)),"")</f>
        <v/>
      </c>
      <c r="H120" s="182" t="str">
        <f>IFERROR(IF(VLOOKUP($A120,'Annex 2 EHV charges'!$D:$O,12,FALSE)=0,"",VLOOKUP($A120,'Annex 2 EHV charges'!$D:$O,12,FALSE)),"")</f>
        <v/>
      </c>
    </row>
    <row r="121" spans="1:8" x14ac:dyDescent="0.2">
      <c r="A121" s="176" t="str">
        <f t="array" ref="A121">IFERROR(INDEX('Annex 2 EHV charges'!$D$11:$D$260, MATCH(0, IF(ISBLANK('Annex 2 EHV charges'!$D$11:$D$260),1, COUNTIF(A$4:$A120, 'Annex 2 EHV charges'!$D$11:$D$260)), 0)),"")</f>
        <v/>
      </c>
      <c r="B121" s="175" t="str">
        <f>IF($A121="","",VLOOKUP($A121,'Annex 2 EHV charges'!$D:$O,2,0))</f>
        <v/>
      </c>
      <c r="C121" s="176" t="str">
        <f>IF($A121="","",VLOOKUP($A121,'Annex 2 EHV charges'!$D:$O,3,0))</f>
        <v/>
      </c>
      <c r="D121" s="175" t="str">
        <f>IF($A121="","",VLOOKUP($A121,'Annex 2 EHV charges'!$D:$O,4,0))</f>
        <v/>
      </c>
      <c r="E121" s="180" t="str">
        <f>IFERROR(IF(VLOOKUP($A121,'Annex 2 EHV charges'!$D:$O,9,FALSE)=0,"",VLOOKUP($A121,'Annex 2 EHV charges'!$D:$O,9,FALSE)),"")</f>
        <v/>
      </c>
      <c r="F121" s="181" t="str">
        <f>IFERROR(IF(VLOOKUP($A121,'Annex 2 EHV charges'!$D:$O,10,FALSE)=0,"",VLOOKUP($A121,'Annex 2 EHV charges'!$D:$O,10,FALSE)),"")</f>
        <v/>
      </c>
      <c r="G121" s="182" t="str">
        <f>IFERROR(IF(VLOOKUP($A121,'Annex 2 EHV charges'!$D:$O,11,FALSE)=0,"",VLOOKUP($A121,'Annex 2 EHV charges'!$D:$O,11,FALSE)),"")</f>
        <v/>
      </c>
      <c r="H121" s="182" t="str">
        <f>IFERROR(IF(VLOOKUP($A121,'Annex 2 EHV charges'!$D:$O,12,FALSE)=0,"",VLOOKUP($A121,'Annex 2 EHV charges'!$D:$O,12,FALSE)),"")</f>
        <v/>
      </c>
    </row>
    <row r="122" spans="1:8" x14ac:dyDescent="0.2">
      <c r="A122" s="176" t="str">
        <f t="array" ref="A122">IFERROR(INDEX('Annex 2 EHV charges'!$D$11:$D$260, MATCH(0, IF(ISBLANK('Annex 2 EHV charges'!$D$11:$D$260),1, COUNTIF(A$4:$A121, 'Annex 2 EHV charges'!$D$11:$D$260)), 0)),"")</f>
        <v/>
      </c>
      <c r="B122" s="175" t="str">
        <f>IF($A122="","",VLOOKUP($A122,'Annex 2 EHV charges'!$D:$O,2,0))</f>
        <v/>
      </c>
      <c r="C122" s="176" t="str">
        <f>IF($A122="","",VLOOKUP($A122,'Annex 2 EHV charges'!$D:$O,3,0))</f>
        <v/>
      </c>
      <c r="D122" s="175" t="str">
        <f>IF($A122="","",VLOOKUP($A122,'Annex 2 EHV charges'!$D:$O,4,0))</f>
        <v/>
      </c>
      <c r="E122" s="180" t="str">
        <f>IFERROR(IF(VLOOKUP($A122,'Annex 2 EHV charges'!$D:$O,9,FALSE)=0,"",VLOOKUP($A122,'Annex 2 EHV charges'!$D:$O,9,FALSE)),"")</f>
        <v/>
      </c>
      <c r="F122" s="181" t="str">
        <f>IFERROR(IF(VLOOKUP($A122,'Annex 2 EHV charges'!$D:$O,10,FALSE)=0,"",VLOOKUP($A122,'Annex 2 EHV charges'!$D:$O,10,FALSE)),"")</f>
        <v/>
      </c>
      <c r="G122" s="182" t="str">
        <f>IFERROR(IF(VLOOKUP($A122,'Annex 2 EHV charges'!$D:$O,11,FALSE)=0,"",VLOOKUP($A122,'Annex 2 EHV charges'!$D:$O,11,FALSE)),"")</f>
        <v/>
      </c>
      <c r="H122" s="182" t="str">
        <f>IFERROR(IF(VLOOKUP($A122,'Annex 2 EHV charges'!$D:$O,12,FALSE)=0,"",VLOOKUP($A122,'Annex 2 EHV charges'!$D:$O,12,FALSE)),"")</f>
        <v/>
      </c>
    </row>
    <row r="123" spans="1:8" x14ac:dyDescent="0.2">
      <c r="A123" s="176" t="str">
        <f t="array" ref="A123">IFERROR(INDEX('Annex 2 EHV charges'!$D$11:$D$260, MATCH(0, IF(ISBLANK('Annex 2 EHV charges'!$D$11:$D$260),1, COUNTIF(A$4:$A122, 'Annex 2 EHV charges'!$D$11:$D$260)), 0)),"")</f>
        <v/>
      </c>
      <c r="B123" s="175" t="str">
        <f>IF($A123="","",VLOOKUP($A123,'Annex 2 EHV charges'!$D:$O,2,0))</f>
        <v/>
      </c>
      <c r="C123" s="176" t="str">
        <f>IF($A123="","",VLOOKUP($A123,'Annex 2 EHV charges'!$D:$O,3,0))</f>
        <v/>
      </c>
      <c r="D123" s="175" t="str">
        <f>IF($A123="","",VLOOKUP($A123,'Annex 2 EHV charges'!$D:$O,4,0))</f>
        <v/>
      </c>
      <c r="E123" s="180" t="str">
        <f>IFERROR(IF(VLOOKUP($A123,'Annex 2 EHV charges'!$D:$O,9,FALSE)=0,"",VLOOKUP($A123,'Annex 2 EHV charges'!$D:$O,9,FALSE)),"")</f>
        <v/>
      </c>
      <c r="F123" s="181" t="str">
        <f>IFERROR(IF(VLOOKUP($A123,'Annex 2 EHV charges'!$D:$O,10,FALSE)=0,"",VLOOKUP($A123,'Annex 2 EHV charges'!$D:$O,10,FALSE)),"")</f>
        <v/>
      </c>
      <c r="G123" s="182" t="str">
        <f>IFERROR(IF(VLOOKUP($A123,'Annex 2 EHV charges'!$D:$O,11,FALSE)=0,"",VLOOKUP($A123,'Annex 2 EHV charges'!$D:$O,11,FALSE)),"")</f>
        <v/>
      </c>
      <c r="H123" s="182" t="str">
        <f>IFERROR(IF(VLOOKUP($A123,'Annex 2 EHV charges'!$D:$O,12,FALSE)=0,"",VLOOKUP($A123,'Annex 2 EHV charges'!$D:$O,12,FALSE)),"")</f>
        <v/>
      </c>
    </row>
    <row r="124" spans="1:8" x14ac:dyDescent="0.2">
      <c r="A124" s="176" t="str">
        <f t="array" ref="A124">IFERROR(INDEX('Annex 2 EHV charges'!$D$11:$D$260, MATCH(0, IF(ISBLANK('Annex 2 EHV charges'!$D$11:$D$260),1, COUNTIF(A$4:$A123, 'Annex 2 EHV charges'!$D$11:$D$260)), 0)),"")</f>
        <v/>
      </c>
      <c r="B124" s="175" t="str">
        <f>IF($A124="","",VLOOKUP($A124,'Annex 2 EHV charges'!$D:$O,2,0))</f>
        <v/>
      </c>
      <c r="C124" s="176" t="str">
        <f>IF($A124="","",VLOOKUP($A124,'Annex 2 EHV charges'!$D:$O,3,0))</f>
        <v/>
      </c>
      <c r="D124" s="175" t="str">
        <f>IF($A124="","",VLOOKUP($A124,'Annex 2 EHV charges'!$D:$O,4,0))</f>
        <v/>
      </c>
      <c r="E124" s="180" t="str">
        <f>IFERROR(IF(VLOOKUP($A124,'Annex 2 EHV charges'!$D:$O,9,FALSE)=0,"",VLOOKUP($A124,'Annex 2 EHV charges'!$D:$O,9,FALSE)),"")</f>
        <v/>
      </c>
      <c r="F124" s="181" t="str">
        <f>IFERROR(IF(VLOOKUP($A124,'Annex 2 EHV charges'!$D:$O,10,FALSE)=0,"",VLOOKUP($A124,'Annex 2 EHV charges'!$D:$O,10,FALSE)),"")</f>
        <v/>
      </c>
      <c r="G124" s="182" t="str">
        <f>IFERROR(IF(VLOOKUP($A124,'Annex 2 EHV charges'!$D:$O,11,FALSE)=0,"",VLOOKUP($A124,'Annex 2 EHV charges'!$D:$O,11,FALSE)),"")</f>
        <v/>
      </c>
      <c r="H124" s="182" t="str">
        <f>IFERROR(IF(VLOOKUP($A124,'Annex 2 EHV charges'!$D:$O,12,FALSE)=0,"",VLOOKUP($A124,'Annex 2 EHV charges'!$D:$O,12,FALSE)),"")</f>
        <v/>
      </c>
    </row>
    <row r="125" spans="1:8" x14ac:dyDescent="0.2">
      <c r="A125" s="176" t="str">
        <f t="array" ref="A125">IFERROR(INDEX('Annex 2 EHV charges'!$D$11:$D$260, MATCH(0, IF(ISBLANK('Annex 2 EHV charges'!$D$11:$D$260),1, COUNTIF(A$4:$A124, 'Annex 2 EHV charges'!$D$11:$D$260)), 0)),"")</f>
        <v/>
      </c>
      <c r="B125" s="175" t="str">
        <f>IF($A125="","",VLOOKUP($A125,'Annex 2 EHV charges'!$D:$O,2,0))</f>
        <v/>
      </c>
      <c r="C125" s="176" t="str">
        <f>IF($A125="","",VLOOKUP($A125,'Annex 2 EHV charges'!$D:$O,3,0))</f>
        <v/>
      </c>
      <c r="D125" s="175" t="str">
        <f>IF($A125="","",VLOOKUP($A125,'Annex 2 EHV charges'!$D:$O,4,0))</f>
        <v/>
      </c>
      <c r="E125" s="180" t="str">
        <f>IFERROR(IF(VLOOKUP($A125,'Annex 2 EHV charges'!$D:$O,9,FALSE)=0,"",VLOOKUP($A125,'Annex 2 EHV charges'!$D:$O,9,FALSE)),"")</f>
        <v/>
      </c>
      <c r="F125" s="181" t="str">
        <f>IFERROR(IF(VLOOKUP($A125,'Annex 2 EHV charges'!$D:$O,10,FALSE)=0,"",VLOOKUP($A125,'Annex 2 EHV charges'!$D:$O,10,FALSE)),"")</f>
        <v/>
      </c>
      <c r="G125" s="182" t="str">
        <f>IFERROR(IF(VLOOKUP($A125,'Annex 2 EHV charges'!$D:$O,11,FALSE)=0,"",VLOOKUP($A125,'Annex 2 EHV charges'!$D:$O,11,FALSE)),"")</f>
        <v/>
      </c>
      <c r="H125" s="182" t="str">
        <f>IFERROR(IF(VLOOKUP($A125,'Annex 2 EHV charges'!$D:$O,12,FALSE)=0,"",VLOOKUP($A125,'Annex 2 EHV charges'!$D:$O,12,FALSE)),"")</f>
        <v/>
      </c>
    </row>
    <row r="126" spans="1:8" x14ac:dyDescent="0.2">
      <c r="A126" s="176" t="str">
        <f t="array" ref="A126">IFERROR(INDEX('Annex 2 EHV charges'!$D$11:$D$260, MATCH(0, IF(ISBLANK('Annex 2 EHV charges'!$D$11:$D$260),1, COUNTIF(A$4:$A125, 'Annex 2 EHV charges'!$D$11:$D$260)), 0)),"")</f>
        <v/>
      </c>
      <c r="B126" s="175" t="str">
        <f>IF($A126="","",VLOOKUP($A126,'Annex 2 EHV charges'!$D:$O,2,0))</f>
        <v/>
      </c>
      <c r="C126" s="176" t="str">
        <f>IF($A126="","",VLOOKUP($A126,'Annex 2 EHV charges'!$D:$O,3,0))</f>
        <v/>
      </c>
      <c r="D126" s="175" t="str">
        <f>IF($A126="","",VLOOKUP($A126,'Annex 2 EHV charges'!$D:$O,4,0))</f>
        <v/>
      </c>
      <c r="E126" s="180" t="str">
        <f>IFERROR(IF(VLOOKUP($A126,'Annex 2 EHV charges'!$D:$O,9,FALSE)=0,"",VLOOKUP($A126,'Annex 2 EHV charges'!$D:$O,9,FALSE)),"")</f>
        <v/>
      </c>
      <c r="F126" s="181" t="str">
        <f>IFERROR(IF(VLOOKUP($A126,'Annex 2 EHV charges'!$D:$O,10,FALSE)=0,"",VLOOKUP($A126,'Annex 2 EHV charges'!$D:$O,10,FALSE)),"")</f>
        <v/>
      </c>
      <c r="G126" s="182" t="str">
        <f>IFERROR(IF(VLOOKUP($A126,'Annex 2 EHV charges'!$D:$O,11,FALSE)=0,"",VLOOKUP($A126,'Annex 2 EHV charges'!$D:$O,11,FALSE)),"")</f>
        <v/>
      </c>
      <c r="H126" s="182" t="str">
        <f>IFERROR(IF(VLOOKUP($A126,'Annex 2 EHV charges'!$D:$O,12,FALSE)=0,"",VLOOKUP($A126,'Annex 2 EHV charges'!$D:$O,12,FALSE)),"")</f>
        <v/>
      </c>
    </row>
    <row r="127" spans="1:8" x14ac:dyDescent="0.2">
      <c r="A127" s="176" t="str">
        <f t="array" ref="A127">IFERROR(INDEX('Annex 2 EHV charges'!$D$11:$D$260, MATCH(0, IF(ISBLANK('Annex 2 EHV charges'!$D$11:$D$260),1, COUNTIF(A$4:$A126, 'Annex 2 EHV charges'!$D$11:$D$260)), 0)),"")</f>
        <v/>
      </c>
      <c r="B127" s="175" t="str">
        <f>IF($A127="","",VLOOKUP($A127,'Annex 2 EHV charges'!$D:$O,2,0))</f>
        <v/>
      </c>
      <c r="C127" s="176" t="str">
        <f>IF($A127="","",VLOOKUP($A127,'Annex 2 EHV charges'!$D:$O,3,0))</f>
        <v/>
      </c>
      <c r="D127" s="175" t="str">
        <f>IF($A127="","",VLOOKUP($A127,'Annex 2 EHV charges'!$D:$O,4,0))</f>
        <v/>
      </c>
      <c r="E127" s="180" t="str">
        <f>IFERROR(IF(VLOOKUP($A127,'Annex 2 EHV charges'!$D:$O,9,FALSE)=0,"",VLOOKUP($A127,'Annex 2 EHV charges'!$D:$O,9,FALSE)),"")</f>
        <v/>
      </c>
      <c r="F127" s="181" t="str">
        <f>IFERROR(IF(VLOOKUP($A127,'Annex 2 EHV charges'!$D:$O,10,FALSE)=0,"",VLOOKUP($A127,'Annex 2 EHV charges'!$D:$O,10,FALSE)),"")</f>
        <v/>
      </c>
      <c r="G127" s="182" t="str">
        <f>IFERROR(IF(VLOOKUP($A127,'Annex 2 EHV charges'!$D:$O,11,FALSE)=0,"",VLOOKUP($A127,'Annex 2 EHV charges'!$D:$O,11,FALSE)),"")</f>
        <v/>
      </c>
      <c r="H127" s="182" t="str">
        <f>IFERROR(IF(VLOOKUP($A127,'Annex 2 EHV charges'!$D:$O,12,FALSE)=0,"",VLOOKUP($A127,'Annex 2 EHV charges'!$D:$O,12,FALSE)),"")</f>
        <v/>
      </c>
    </row>
    <row r="128" spans="1:8" x14ac:dyDescent="0.2">
      <c r="A128" s="176" t="str">
        <f t="array" ref="A128">IFERROR(INDEX('Annex 2 EHV charges'!$D$11:$D$260, MATCH(0, IF(ISBLANK('Annex 2 EHV charges'!$D$11:$D$260),1, COUNTIF(A$4:$A127, 'Annex 2 EHV charges'!$D$11:$D$260)), 0)),"")</f>
        <v/>
      </c>
      <c r="B128" s="175" t="str">
        <f>IF($A128="","",VLOOKUP($A128,'Annex 2 EHV charges'!$D:$O,2,0))</f>
        <v/>
      </c>
      <c r="C128" s="176" t="str">
        <f>IF($A128="","",VLOOKUP($A128,'Annex 2 EHV charges'!$D:$O,3,0))</f>
        <v/>
      </c>
      <c r="D128" s="175" t="str">
        <f>IF($A128="","",VLOOKUP($A128,'Annex 2 EHV charges'!$D:$O,4,0))</f>
        <v/>
      </c>
      <c r="E128" s="180" t="str">
        <f>IFERROR(IF(VLOOKUP($A128,'Annex 2 EHV charges'!$D:$O,9,FALSE)=0,"",VLOOKUP($A128,'Annex 2 EHV charges'!$D:$O,9,FALSE)),"")</f>
        <v/>
      </c>
      <c r="F128" s="181" t="str">
        <f>IFERROR(IF(VLOOKUP($A128,'Annex 2 EHV charges'!$D:$O,10,FALSE)=0,"",VLOOKUP($A128,'Annex 2 EHV charges'!$D:$O,10,FALSE)),"")</f>
        <v/>
      </c>
      <c r="G128" s="182" t="str">
        <f>IFERROR(IF(VLOOKUP($A128,'Annex 2 EHV charges'!$D:$O,11,FALSE)=0,"",VLOOKUP($A128,'Annex 2 EHV charges'!$D:$O,11,FALSE)),"")</f>
        <v/>
      </c>
      <c r="H128" s="182" t="str">
        <f>IFERROR(IF(VLOOKUP($A128,'Annex 2 EHV charges'!$D:$O,12,FALSE)=0,"",VLOOKUP($A128,'Annex 2 EHV charges'!$D:$O,12,FALSE)),"")</f>
        <v/>
      </c>
    </row>
    <row r="129" spans="1:8" x14ac:dyDescent="0.2">
      <c r="A129" s="176" t="str">
        <f t="array" ref="A129">IFERROR(INDEX('Annex 2 EHV charges'!$D$11:$D$260, MATCH(0, IF(ISBLANK('Annex 2 EHV charges'!$D$11:$D$260),1, COUNTIF(A$4:$A128, 'Annex 2 EHV charges'!$D$11:$D$260)), 0)),"")</f>
        <v/>
      </c>
      <c r="B129" s="175" t="str">
        <f>IF($A129="","",VLOOKUP($A129,'Annex 2 EHV charges'!$D:$O,2,0))</f>
        <v/>
      </c>
      <c r="C129" s="176" t="str">
        <f>IF($A129="","",VLOOKUP($A129,'Annex 2 EHV charges'!$D:$O,3,0))</f>
        <v/>
      </c>
      <c r="D129" s="175" t="str">
        <f>IF($A129="","",VLOOKUP($A129,'Annex 2 EHV charges'!$D:$O,4,0))</f>
        <v/>
      </c>
      <c r="E129" s="180" t="str">
        <f>IFERROR(IF(VLOOKUP($A129,'Annex 2 EHV charges'!$D:$O,9,FALSE)=0,"",VLOOKUP($A129,'Annex 2 EHV charges'!$D:$O,9,FALSE)),"")</f>
        <v/>
      </c>
      <c r="F129" s="181" t="str">
        <f>IFERROR(IF(VLOOKUP($A129,'Annex 2 EHV charges'!$D:$O,10,FALSE)=0,"",VLOOKUP($A129,'Annex 2 EHV charges'!$D:$O,10,FALSE)),"")</f>
        <v/>
      </c>
      <c r="G129" s="182" t="str">
        <f>IFERROR(IF(VLOOKUP($A129,'Annex 2 EHV charges'!$D:$O,11,FALSE)=0,"",VLOOKUP($A129,'Annex 2 EHV charges'!$D:$O,11,FALSE)),"")</f>
        <v/>
      </c>
      <c r="H129" s="182" t="str">
        <f>IFERROR(IF(VLOOKUP($A129,'Annex 2 EHV charges'!$D:$O,12,FALSE)=0,"",VLOOKUP($A129,'Annex 2 EHV charges'!$D:$O,12,FALSE)),"")</f>
        <v/>
      </c>
    </row>
    <row r="130" spans="1:8" x14ac:dyDescent="0.2">
      <c r="A130" s="176" t="str">
        <f t="array" ref="A130">IFERROR(INDEX('Annex 2 EHV charges'!$D$11:$D$260, MATCH(0, IF(ISBLANK('Annex 2 EHV charges'!$D$11:$D$260),1, COUNTIF(A$4:$A129, 'Annex 2 EHV charges'!$D$11:$D$260)), 0)),"")</f>
        <v/>
      </c>
      <c r="B130" s="175" t="str">
        <f>IF($A130="","",VLOOKUP($A130,'Annex 2 EHV charges'!$D:$O,2,0))</f>
        <v/>
      </c>
      <c r="C130" s="176" t="str">
        <f>IF($A130="","",VLOOKUP($A130,'Annex 2 EHV charges'!$D:$O,3,0))</f>
        <v/>
      </c>
      <c r="D130" s="175" t="str">
        <f>IF($A130="","",VLOOKUP($A130,'Annex 2 EHV charges'!$D:$O,4,0))</f>
        <v/>
      </c>
      <c r="E130" s="180" t="str">
        <f>IFERROR(IF(VLOOKUP($A130,'Annex 2 EHV charges'!$D:$O,9,FALSE)=0,"",VLOOKUP($A130,'Annex 2 EHV charges'!$D:$O,9,FALSE)),"")</f>
        <v/>
      </c>
      <c r="F130" s="181" t="str">
        <f>IFERROR(IF(VLOOKUP($A130,'Annex 2 EHV charges'!$D:$O,10,FALSE)=0,"",VLOOKUP($A130,'Annex 2 EHV charges'!$D:$O,10,FALSE)),"")</f>
        <v/>
      </c>
      <c r="G130" s="182" t="str">
        <f>IFERROR(IF(VLOOKUP($A130,'Annex 2 EHV charges'!$D:$O,11,FALSE)=0,"",VLOOKUP($A130,'Annex 2 EHV charges'!$D:$O,11,FALSE)),"")</f>
        <v/>
      </c>
      <c r="H130" s="182" t="str">
        <f>IFERROR(IF(VLOOKUP($A130,'Annex 2 EHV charges'!$D:$O,12,FALSE)=0,"",VLOOKUP($A130,'Annex 2 EHV charges'!$D:$O,12,FALSE)),"")</f>
        <v/>
      </c>
    </row>
    <row r="131" spans="1:8" x14ac:dyDescent="0.2">
      <c r="A131" s="176" t="str">
        <f t="array" ref="A131">IFERROR(INDEX('Annex 2 EHV charges'!$D$11:$D$260, MATCH(0, IF(ISBLANK('Annex 2 EHV charges'!$D$11:$D$260),1, COUNTIF(A$4:$A130, 'Annex 2 EHV charges'!$D$11:$D$260)), 0)),"")</f>
        <v/>
      </c>
      <c r="B131" s="175" t="str">
        <f>IF($A131="","",VLOOKUP($A131,'Annex 2 EHV charges'!$D:$O,2,0))</f>
        <v/>
      </c>
      <c r="C131" s="176" t="str">
        <f>IF($A131="","",VLOOKUP($A131,'Annex 2 EHV charges'!$D:$O,3,0))</f>
        <v/>
      </c>
      <c r="D131" s="175" t="str">
        <f>IF($A131="","",VLOOKUP($A131,'Annex 2 EHV charges'!$D:$O,4,0))</f>
        <v/>
      </c>
      <c r="E131" s="180" t="str">
        <f>IFERROR(IF(VLOOKUP($A131,'Annex 2 EHV charges'!$D:$O,9,FALSE)=0,"",VLOOKUP($A131,'Annex 2 EHV charges'!$D:$O,9,FALSE)),"")</f>
        <v/>
      </c>
      <c r="F131" s="181" t="str">
        <f>IFERROR(IF(VLOOKUP($A131,'Annex 2 EHV charges'!$D:$O,10,FALSE)=0,"",VLOOKUP($A131,'Annex 2 EHV charges'!$D:$O,10,FALSE)),"")</f>
        <v/>
      </c>
      <c r="G131" s="182" t="str">
        <f>IFERROR(IF(VLOOKUP($A131,'Annex 2 EHV charges'!$D:$O,11,FALSE)=0,"",VLOOKUP($A131,'Annex 2 EHV charges'!$D:$O,11,FALSE)),"")</f>
        <v/>
      </c>
      <c r="H131" s="182" t="str">
        <f>IFERROR(IF(VLOOKUP($A131,'Annex 2 EHV charges'!$D:$O,12,FALSE)=0,"",VLOOKUP($A131,'Annex 2 EHV charges'!$D:$O,12,FALSE)),"")</f>
        <v/>
      </c>
    </row>
    <row r="132" spans="1:8" x14ac:dyDescent="0.2">
      <c r="A132" s="176" t="str">
        <f t="array" ref="A132">IFERROR(INDEX('Annex 2 EHV charges'!$D$11:$D$260, MATCH(0, IF(ISBLANK('Annex 2 EHV charges'!$D$11:$D$260),1, COUNTIF(A$4:$A131, 'Annex 2 EHV charges'!$D$11:$D$260)), 0)),"")</f>
        <v/>
      </c>
      <c r="B132" s="175" t="str">
        <f>IF($A132="","",VLOOKUP($A132,'Annex 2 EHV charges'!$D:$O,2,0))</f>
        <v/>
      </c>
      <c r="C132" s="176" t="str">
        <f>IF($A132="","",VLOOKUP($A132,'Annex 2 EHV charges'!$D:$O,3,0))</f>
        <v/>
      </c>
      <c r="D132" s="175" t="str">
        <f>IF($A132="","",VLOOKUP($A132,'Annex 2 EHV charges'!$D:$O,4,0))</f>
        <v/>
      </c>
      <c r="E132" s="180" t="str">
        <f>IFERROR(IF(VLOOKUP($A132,'Annex 2 EHV charges'!$D:$O,9,FALSE)=0,"",VLOOKUP($A132,'Annex 2 EHV charges'!$D:$O,9,FALSE)),"")</f>
        <v/>
      </c>
      <c r="F132" s="181" t="str">
        <f>IFERROR(IF(VLOOKUP($A132,'Annex 2 EHV charges'!$D:$O,10,FALSE)=0,"",VLOOKUP($A132,'Annex 2 EHV charges'!$D:$O,10,FALSE)),"")</f>
        <v/>
      </c>
      <c r="G132" s="182" t="str">
        <f>IFERROR(IF(VLOOKUP($A132,'Annex 2 EHV charges'!$D:$O,11,FALSE)=0,"",VLOOKUP($A132,'Annex 2 EHV charges'!$D:$O,11,FALSE)),"")</f>
        <v/>
      </c>
      <c r="H132" s="182" t="str">
        <f>IFERROR(IF(VLOOKUP($A132,'Annex 2 EHV charges'!$D:$O,12,FALSE)=0,"",VLOOKUP($A132,'Annex 2 EHV charges'!$D:$O,12,FALSE)),"")</f>
        <v/>
      </c>
    </row>
    <row r="133" spans="1:8" x14ac:dyDescent="0.2">
      <c r="A133" s="176" t="str">
        <f t="array" ref="A133">IFERROR(INDEX('Annex 2 EHV charges'!$D$11:$D$260, MATCH(0, IF(ISBLANK('Annex 2 EHV charges'!$D$11:$D$260),1, COUNTIF(A$4:$A132, 'Annex 2 EHV charges'!$D$11:$D$260)), 0)),"")</f>
        <v/>
      </c>
      <c r="B133" s="175" t="str">
        <f>IF($A133="","",VLOOKUP($A133,'Annex 2 EHV charges'!$D:$O,2,0))</f>
        <v/>
      </c>
      <c r="C133" s="176" t="str">
        <f>IF($A133="","",VLOOKUP($A133,'Annex 2 EHV charges'!$D:$O,3,0))</f>
        <v/>
      </c>
      <c r="D133" s="175" t="str">
        <f>IF($A133="","",VLOOKUP($A133,'Annex 2 EHV charges'!$D:$O,4,0))</f>
        <v/>
      </c>
      <c r="E133" s="180" t="str">
        <f>IFERROR(IF(VLOOKUP($A133,'Annex 2 EHV charges'!$D:$O,9,FALSE)=0,"",VLOOKUP($A133,'Annex 2 EHV charges'!$D:$O,9,FALSE)),"")</f>
        <v/>
      </c>
      <c r="F133" s="181" t="str">
        <f>IFERROR(IF(VLOOKUP($A133,'Annex 2 EHV charges'!$D:$O,10,FALSE)=0,"",VLOOKUP($A133,'Annex 2 EHV charges'!$D:$O,10,FALSE)),"")</f>
        <v/>
      </c>
      <c r="G133" s="182" t="str">
        <f>IFERROR(IF(VLOOKUP($A133,'Annex 2 EHV charges'!$D:$O,11,FALSE)=0,"",VLOOKUP($A133,'Annex 2 EHV charges'!$D:$O,11,FALSE)),"")</f>
        <v/>
      </c>
      <c r="H133" s="182" t="str">
        <f>IFERROR(IF(VLOOKUP($A133,'Annex 2 EHV charges'!$D:$O,12,FALSE)=0,"",VLOOKUP($A133,'Annex 2 EHV charges'!$D:$O,12,FALSE)),"")</f>
        <v/>
      </c>
    </row>
    <row r="134" spans="1:8" x14ac:dyDescent="0.2">
      <c r="A134" s="176" t="str">
        <f t="array" ref="A134">IFERROR(INDEX('Annex 2 EHV charges'!$D$11:$D$260, MATCH(0, IF(ISBLANK('Annex 2 EHV charges'!$D$11:$D$260),1, COUNTIF(A$4:$A133, 'Annex 2 EHV charges'!$D$11:$D$260)), 0)),"")</f>
        <v/>
      </c>
      <c r="B134" s="175" t="str">
        <f>IF($A134="","",VLOOKUP($A134,'Annex 2 EHV charges'!$D:$O,2,0))</f>
        <v/>
      </c>
      <c r="C134" s="176" t="str">
        <f>IF($A134="","",VLOOKUP($A134,'Annex 2 EHV charges'!$D:$O,3,0))</f>
        <v/>
      </c>
      <c r="D134" s="175" t="str">
        <f>IF($A134="","",VLOOKUP($A134,'Annex 2 EHV charges'!$D:$O,4,0))</f>
        <v/>
      </c>
      <c r="E134" s="180" t="str">
        <f>IFERROR(IF(VLOOKUP($A134,'Annex 2 EHV charges'!$D:$O,9,FALSE)=0,"",VLOOKUP($A134,'Annex 2 EHV charges'!$D:$O,9,FALSE)),"")</f>
        <v/>
      </c>
      <c r="F134" s="181" t="str">
        <f>IFERROR(IF(VLOOKUP($A134,'Annex 2 EHV charges'!$D:$O,10,FALSE)=0,"",VLOOKUP($A134,'Annex 2 EHV charges'!$D:$O,10,FALSE)),"")</f>
        <v/>
      </c>
      <c r="G134" s="182" t="str">
        <f>IFERROR(IF(VLOOKUP($A134,'Annex 2 EHV charges'!$D:$O,11,FALSE)=0,"",VLOOKUP($A134,'Annex 2 EHV charges'!$D:$O,11,FALSE)),"")</f>
        <v/>
      </c>
      <c r="H134" s="182" t="str">
        <f>IFERROR(IF(VLOOKUP($A134,'Annex 2 EHV charges'!$D:$O,12,FALSE)=0,"",VLOOKUP($A134,'Annex 2 EHV charges'!$D:$O,12,FALSE)),"")</f>
        <v/>
      </c>
    </row>
    <row r="135" spans="1:8" x14ac:dyDescent="0.2">
      <c r="A135" s="176" t="str">
        <f t="array" ref="A135">IFERROR(INDEX('Annex 2 EHV charges'!$D$11:$D$260, MATCH(0, IF(ISBLANK('Annex 2 EHV charges'!$D$11:$D$260),1, COUNTIF(A$4:$A134, 'Annex 2 EHV charges'!$D$11:$D$260)), 0)),"")</f>
        <v/>
      </c>
      <c r="B135" s="175" t="str">
        <f>IF($A135="","",VLOOKUP($A135,'Annex 2 EHV charges'!$D:$O,2,0))</f>
        <v/>
      </c>
      <c r="C135" s="176" t="str">
        <f>IF($A135="","",VLOOKUP($A135,'Annex 2 EHV charges'!$D:$O,3,0))</f>
        <v/>
      </c>
      <c r="D135" s="175" t="str">
        <f>IF($A135="","",VLOOKUP($A135,'Annex 2 EHV charges'!$D:$O,4,0))</f>
        <v/>
      </c>
      <c r="E135" s="180" t="str">
        <f>IFERROR(IF(VLOOKUP($A135,'Annex 2 EHV charges'!$D:$O,9,FALSE)=0,"",VLOOKUP($A135,'Annex 2 EHV charges'!$D:$O,9,FALSE)),"")</f>
        <v/>
      </c>
      <c r="F135" s="181" t="str">
        <f>IFERROR(IF(VLOOKUP($A135,'Annex 2 EHV charges'!$D:$O,10,FALSE)=0,"",VLOOKUP($A135,'Annex 2 EHV charges'!$D:$O,10,FALSE)),"")</f>
        <v/>
      </c>
      <c r="G135" s="182" t="str">
        <f>IFERROR(IF(VLOOKUP($A135,'Annex 2 EHV charges'!$D:$O,11,FALSE)=0,"",VLOOKUP($A135,'Annex 2 EHV charges'!$D:$O,11,FALSE)),"")</f>
        <v/>
      </c>
      <c r="H135" s="182" t="str">
        <f>IFERROR(IF(VLOOKUP($A135,'Annex 2 EHV charges'!$D:$O,12,FALSE)=0,"",VLOOKUP($A135,'Annex 2 EHV charges'!$D:$O,12,FALSE)),"")</f>
        <v/>
      </c>
    </row>
    <row r="136" spans="1:8" x14ac:dyDescent="0.2">
      <c r="A136" s="176" t="str">
        <f t="array" ref="A136">IFERROR(INDEX('Annex 2 EHV charges'!$D$11:$D$260, MATCH(0, IF(ISBLANK('Annex 2 EHV charges'!$D$11:$D$260),1, COUNTIF(A$4:$A135, 'Annex 2 EHV charges'!$D$11:$D$260)), 0)),"")</f>
        <v/>
      </c>
      <c r="B136" s="175" t="str">
        <f>IF($A136="","",VLOOKUP($A136,'Annex 2 EHV charges'!$D:$O,2,0))</f>
        <v/>
      </c>
      <c r="C136" s="176" t="str">
        <f>IF($A136="","",VLOOKUP($A136,'Annex 2 EHV charges'!$D:$O,3,0))</f>
        <v/>
      </c>
      <c r="D136" s="175" t="str">
        <f>IF($A136="","",VLOOKUP($A136,'Annex 2 EHV charges'!$D:$O,4,0))</f>
        <v/>
      </c>
      <c r="E136" s="180" t="str">
        <f>IFERROR(IF(VLOOKUP($A136,'Annex 2 EHV charges'!$D:$O,9,FALSE)=0,"",VLOOKUP($A136,'Annex 2 EHV charges'!$D:$O,9,FALSE)),"")</f>
        <v/>
      </c>
      <c r="F136" s="181" t="str">
        <f>IFERROR(IF(VLOOKUP($A136,'Annex 2 EHV charges'!$D:$O,10,FALSE)=0,"",VLOOKUP($A136,'Annex 2 EHV charges'!$D:$O,10,FALSE)),"")</f>
        <v/>
      </c>
      <c r="G136" s="182" t="str">
        <f>IFERROR(IF(VLOOKUP($A136,'Annex 2 EHV charges'!$D:$O,11,FALSE)=0,"",VLOOKUP($A136,'Annex 2 EHV charges'!$D:$O,11,FALSE)),"")</f>
        <v/>
      </c>
      <c r="H136" s="182" t="str">
        <f>IFERROR(IF(VLOOKUP($A136,'Annex 2 EHV charges'!$D:$O,12,FALSE)=0,"",VLOOKUP($A136,'Annex 2 EHV charges'!$D:$O,12,FALSE)),"")</f>
        <v/>
      </c>
    </row>
    <row r="137" spans="1:8" x14ac:dyDescent="0.2">
      <c r="A137" s="176" t="str">
        <f t="array" ref="A137">IFERROR(INDEX('Annex 2 EHV charges'!$D$11:$D$260, MATCH(0, IF(ISBLANK('Annex 2 EHV charges'!$D$11:$D$260),1, COUNTIF(A$4:$A136, 'Annex 2 EHV charges'!$D$11:$D$260)), 0)),"")</f>
        <v/>
      </c>
      <c r="B137" s="175" t="str">
        <f>IF($A137="","",VLOOKUP($A137,'Annex 2 EHV charges'!$D:$O,2,0))</f>
        <v/>
      </c>
      <c r="C137" s="176" t="str">
        <f>IF($A137="","",VLOOKUP($A137,'Annex 2 EHV charges'!$D:$O,3,0))</f>
        <v/>
      </c>
      <c r="D137" s="175" t="str">
        <f>IF($A137="","",VLOOKUP($A137,'Annex 2 EHV charges'!$D:$O,4,0))</f>
        <v/>
      </c>
      <c r="E137" s="180" t="str">
        <f>IFERROR(IF(VLOOKUP($A137,'Annex 2 EHV charges'!$D:$O,9,FALSE)=0,"",VLOOKUP($A137,'Annex 2 EHV charges'!$D:$O,9,FALSE)),"")</f>
        <v/>
      </c>
      <c r="F137" s="181" t="str">
        <f>IFERROR(IF(VLOOKUP($A137,'Annex 2 EHV charges'!$D:$O,10,FALSE)=0,"",VLOOKUP($A137,'Annex 2 EHV charges'!$D:$O,10,FALSE)),"")</f>
        <v/>
      </c>
      <c r="G137" s="182" t="str">
        <f>IFERROR(IF(VLOOKUP($A137,'Annex 2 EHV charges'!$D:$O,11,FALSE)=0,"",VLOOKUP($A137,'Annex 2 EHV charges'!$D:$O,11,FALSE)),"")</f>
        <v/>
      </c>
      <c r="H137" s="182" t="str">
        <f>IFERROR(IF(VLOOKUP($A137,'Annex 2 EHV charges'!$D:$O,12,FALSE)=0,"",VLOOKUP($A137,'Annex 2 EHV charges'!$D:$O,12,FALSE)),"")</f>
        <v/>
      </c>
    </row>
    <row r="138" spans="1:8" x14ac:dyDescent="0.2">
      <c r="A138" s="176" t="str">
        <f t="array" ref="A138">IFERROR(INDEX('Annex 2 EHV charges'!$D$11:$D$260, MATCH(0, IF(ISBLANK('Annex 2 EHV charges'!$D$11:$D$260),1, COUNTIF(A$4:$A137, 'Annex 2 EHV charges'!$D$11:$D$260)), 0)),"")</f>
        <v/>
      </c>
      <c r="B138" s="175" t="str">
        <f>IF($A138="","",VLOOKUP($A138,'Annex 2 EHV charges'!$D:$O,2,0))</f>
        <v/>
      </c>
      <c r="C138" s="176" t="str">
        <f>IF($A138="","",VLOOKUP($A138,'Annex 2 EHV charges'!$D:$O,3,0))</f>
        <v/>
      </c>
      <c r="D138" s="175" t="str">
        <f>IF($A138="","",VLOOKUP($A138,'Annex 2 EHV charges'!$D:$O,4,0))</f>
        <v/>
      </c>
      <c r="E138" s="180" t="str">
        <f>IFERROR(IF(VLOOKUP($A138,'Annex 2 EHV charges'!$D:$O,9,FALSE)=0,"",VLOOKUP($A138,'Annex 2 EHV charges'!$D:$O,9,FALSE)),"")</f>
        <v/>
      </c>
      <c r="F138" s="181" t="str">
        <f>IFERROR(IF(VLOOKUP($A138,'Annex 2 EHV charges'!$D:$O,10,FALSE)=0,"",VLOOKUP($A138,'Annex 2 EHV charges'!$D:$O,10,FALSE)),"")</f>
        <v/>
      </c>
      <c r="G138" s="182" t="str">
        <f>IFERROR(IF(VLOOKUP($A138,'Annex 2 EHV charges'!$D:$O,11,FALSE)=0,"",VLOOKUP($A138,'Annex 2 EHV charges'!$D:$O,11,FALSE)),"")</f>
        <v/>
      </c>
      <c r="H138" s="182" t="str">
        <f>IFERROR(IF(VLOOKUP($A138,'Annex 2 EHV charges'!$D:$O,12,FALSE)=0,"",VLOOKUP($A138,'Annex 2 EHV charges'!$D:$O,12,FALSE)),"")</f>
        <v/>
      </c>
    </row>
    <row r="139" spans="1:8" x14ac:dyDescent="0.2">
      <c r="A139" s="176" t="str">
        <f t="array" ref="A139">IFERROR(INDEX('Annex 2 EHV charges'!$D$11:$D$260, MATCH(0, IF(ISBLANK('Annex 2 EHV charges'!$D$11:$D$260),1, COUNTIF(A$4:$A138, 'Annex 2 EHV charges'!$D$11:$D$260)), 0)),"")</f>
        <v/>
      </c>
      <c r="B139" s="175" t="str">
        <f>IF($A139="","",VLOOKUP($A139,'Annex 2 EHV charges'!$D:$O,2,0))</f>
        <v/>
      </c>
      <c r="C139" s="176" t="str">
        <f>IF($A139="","",VLOOKUP($A139,'Annex 2 EHV charges'!$D:$O,3,0))</f>
        <v/>
      </c>
      <c r="D139" s="175" t="str">
        <f>IF($A139="","",VLOOKUP($A139,'Annex 2 EHV charges'!$D:$O,4,0))</f>
        <v/>
      </c>
      <c r="E139" s="180" t="str">
        <f>IFERROR(IF(VLOOKUP($A139,'Annex 2 EHV charges'!$D:$O,9,FALSE)=0,"",VLOOKUP($A139,'Annex 2 EHV charges'!$D:$O,9,FALSE)),"")</f>
        <v/>
      </c>
      <c r="F139" s="181" t="str">
        <f>IFERROR(IF(VLOOKUP($A139,'Annex 2 EHV charges'!$D:$O,10,FALSE)=0,"",VLOOKUP($A139,'Annex 2 EHV charges'!$D:$O,10,FALSE)),"")</f>
        <v/>
      </c>
      <c r="G139" s="182" t="str">
        <f>IFERROR(IF(VLOOKUP($A139,'Annex 2 EHV charges'!$D:$O,11,FALSE)=0,"",VLOOKUP($A139,'Annex 2 EHV charges'!$D:$O,11,FALSE)),"")</f>
        <v/>
      </c>
      <c r="H139" s="182" t="str">
        <f>IFERROR(IF(VLOOKUP($A139,'Annex 2 EHV charges'!$D:$O,12,FALSE)=0,"",VLOOKUP($A139,'Annex 2 EHV charges'!$D:$O,12,FALSE)),"")</f>
        <v/>
      </c>
    </row>
    <row r="140" spans="1:8" x14ac:dyDescent="0.2">
      <c r="A140" s="176" t="str">
        <f t="array" ref="A140">IFERROR(INDEX('Annex 2 EHV charges'!$D$11:$D$260, MATCH(0, IF(ISBLANK('Annex 2 EHV charges'!$D$11:$D$260),1, COUNTIF(A$4:$A139, 'Annex 2 EHV charges'!$D$11:$D$260)), 0)),"")</f>
        <v/>
      </c>
      <c r="B140" s="175" t="str">
        <f>IF($A140="","",VLOOKUP($A140,'Annex 2 EHV charges'!$D:$O,2,0))</f>
        <v/>
      </c>
      <c r="C140" s="176" t="str">
        <f>IF($A140="","",VLOOKUP($A140,'Annex 2 EHV charges'!$D:$O,3,0))</f>
        <v/>
      </c>
      <c r="D140" s="175" t="str">
        <f>IF($A140="","",VLOOKUP($A140,'Annex 2 EHV charges'!$D:$O,4,0))</f>
        <v/>
      </c>
      <c r="E140" s="180" t="str">
        <f>IFERROR(IF(VLOOKUP($A140,'Annex 2 EHV charges'!$D:$O,9,FALSE)=0,"",VLOOKUP($A140,'Annex 2 EHV charges'!$D:$O,9,FALSE)),"")</f>
        <v/>
      </c>
      <c r="F140" s="181" t="str">
        <f>IFERROR(IF(VLOOKUP($A140,'Annex 2 EHV charges'!$D:$O,10,FALSE)=0,"",VLOOKUP($A140,'Annex 2 EHV charges'!$D:$O,10,FALSE)),"")</f>
        <v/>
      </c>
      <c r="G140" s="182" t="str">
        <f>IFERROR(IF(VLOOKUP($A140,'Annex 2 EHV charges'!$D:$O,11,FALSE)=0,"",VLOOKUP($A140,'Annex 2 EHV charges'!$D:$O,11,FALSE)),"")</f>
        <v/>
      </c>
      <c r="H140" s="182" t="str">
        <f>IFERROR(IF(VLOOKUP($A140,'Annex 2 EHV charges'!$D:$O,12,FALSE)=0,"",VLOOKUP($A140,'Annex 2 EHV charges'!$D:$O,12,FALSE)),"")</f>
        <v/>
      </c>
    </row>
    <row r="141" spans="1:8" x14ac:dyDescent="0.2">
      <c r="A141" s="176" t="str">
        <f t="array" ref="A141">IFERROR(INDEX('Annex 2 EHV charges'!$D$11:$D$260, MATCH(0, IF(ISBLANK('Annex 2 EHV charges'!$D$11:$D$260),1, COUNTIF(A$4:$A140, 'Annex 2 EHV charges'!$D$11:$D$260)), 0)),"")</f>
        <v/>
      </c>
      <c r="B141" s="175" t="str">
        <f>IF($A141="","",VLOOKUP($A141,'Annex 2 EHV charges'!$D:$O,2,0))</f>
        <v/>
      </c>
      <c r="C141" s="176" t="str">
        <f>IF($A141="","",VLOOKUP($A141,'Annex 2 EHV charges'!$D:$O,3,0))</f>
        <v/>
      </c>
      <c r="D141" s="175" t="str">
        <f>IF($A141="","",VLOOKUP($A141,'Annex 2 EHV charges'!$D:$O,4,0))</f>
        <v/>
      </c>
      <c r="E141" s="180" t="str">
        <f>IFERROR(IF(VLOOKUP($A141,'Annex 2 EHV charges'!$D:$O,9,FALSE)=0,"",VLOOKUP($A141,'Annex 2 EHV charges'!$D:$O,9,FALSE)),"")</f>
        <v/>
      </c>
      <c r="F141" s="181" t="str">
        <f>IFERROR(IF(VLOOKUP($A141,'Annex 2 EHV charges'!$D:$O,10,FALSE)=0,"",VLOOKUP($A141,'Annex 2 EHV charges'!$D:$O,10,FALSE)),"")</f>
        <v/>
      </c>
      <c r="G141" s="182" t="str">
        <f>IFERROR(IF(VLOOKUP($A141,'Annex 2 EHV charges'!$D:$O,11,FALSE)=0,"",VLOOKUP($A141,'Annex 2 EHV charges'!$D:$O,11,FALSE)),"")</f>
        <v/>
      </c>
      <c r="H141" s="182" t="str">
        <f>IFERROR(IF(VLOOKUP($A141,'Annex 2 EHV charges'!$D:$O,12,FALSE)=0,"",VLOOKUP($A141,'Annex 2 EHV charges'!$D:$O,12,FALSE)),"")</f>
        <v/>
      </c>
    </row>
    <row r="142" spans="1:8" x14ac:dyDescent="0.2">
      <c r="A142" s="176" t="str">
        <f t="array" ref="A142">IFERROR(INDEX('Annex 2 EHV charges'!$D$11:$D$260, MATCH(0, IF(ISBLANK('Annex 2 EHV charges'!$D$11:$D$260),1, COUNTIF(A$4:$A141, 'Annex 2 EHV charges'!$D$11:$D$260)), 0)),"")</f>
        <v/>
      </c>
      <c r="B142" s="175" t="str">
        <f>IF($A142="","",VLOOKUP($A142,'Annex 2 EHV charges'!$D:$O,2,0))</f>
        <v/>
      </c>
      <c r="C142" s="176" t="str">
        <f>IF($A142="","",VLOOKUP($A142,'Annex 2 EHV charges'!$D:$O,3,0))</f>
        <v/>
      </c>
      <c r="D142" s="175" t="str">
        <f>IF($A142="","",VLOOKUP($A142,'Annex 2 EHV charges'!$D:$O,4,0))</f>
        <v/>
      </c>
      <c r="E142" s="180" t="str">
        <f>IFERROR(IF(VLOOKUP($A142,'Annex 2 EHV charges'!$D:$O,9,FALSE)=0,"",VLOOKUP($A142,'Annex 2 EHV charges'!$D:$O,9,FALSE)),"")</f>
        <v/>
      </c>
      <c r="F142" s="181" t="str">
        <f>IFERROR(IF(VLOOKUP($A142,'Annex 2 EHV charges'!$D:$O,10,FALSE)=0,"",VLOOKUP($A142,'Annex 2 EHV charges'!$D:$O,10,FALSE)),"")</f>
        <v/>
      </c>
      <c r="G142" s="182" t="str">
        <f>IFERROR(IF(VLOOKUP($A142,'Annex 2 EHV charges'!$D:$O,11,FALSE)=0,"",VLOOKUP($A142,'Annex 2 EHV charges'!$D:$O,11,FALSE)),"")</f>
        <v/>
      </c>
      <c r="H142" s="182" t="str">
        <f>IFERROR(IF(VLOOKUP($A142,'Annex 2 EHV charges'!$D:$O,12,FALSE)=0,"",VLOOKUP($A142,'Annex 2 EHV charges'!$D:$O,12,FALSE)),"")</f>
        <v/>
      </c>
    </row>
    <row r="143" spans="1:8" x14ac:dyDescent="0.2">
      <c r="A143" s="176" t="str">
        <f t="array" ref="A143">IFERROR(INDEX('Annex 2 EHV charges'!$D$11:$D$260, MATCH(0, IF(ISBLANK('Annex 2 EHV charges'!$D$11:$D$260),1, COUNTIF(A$4:$A142, 'Annex 2 EHV charges'!$D$11:$D$260)), 0)),"")</f>
        <v/>
      </c>
      <c r="B143" s="175" t="str">
        <f>IF($A143="","",VLOOKUP($A143,'Annex 2 EHV charges'!$D:$O,2,0))</f>
        <v/>
      </c>
      <c r="C143" s="176" t="str">
        <f>IF($A143="","",VLOOKUP($A143,'Annex 2 EHV charges'!$D:$O,3,0))</f>
        <v/>
      </c>
      <c r="D143" s="175" t="str">
        <f>IF($A143="","",VLOOKUP($A143,'Annex 2 EHV charges'!$D:$O,4,0))</f>
        <v/>
      </c>
      <c r="E143" s="180" t="str">
        <f>IFERROR(IF(VLOOKUP($A143,'Annex 2 EHV charges'!$D:$O,9,FALSE)=0,"",VLOOKUP($A143,'Annex 2 EHV charges'!$D:$O,9,FALSE)),"")</f>
        <v/>
      </c>
      <c r="F143" s="181" t="str">
        <f>IFERROR(IF(VLOOKUP($A143,'Annex 2 EHV charges'!$D:$O,10,FALSE)=0,"",VLOOKUP($A143,'Annex 2 EHV charges'!$D:$O,10,FALSE)),"")</f>
        <v/>
      </c>
      <c r="G143" s="182" t="str">
        <f>IFERROR(IF(VLOOKUP($A143,'Annex 2 EHV charges'!$D:$O,11,FALSE)=0,"",VLOOKUP($A143,'Annex 2 EHV charges'!$D:$O,11,FALSE)),"")</f>
        <v/>
      </c>
      <c r="H143" s="182" t="str">
        <f>IFERROR(IF(VLOOKUP($A143,'Annex 2 EHV charges'!$D:$O,12,FALSE)=0,"",VLOOKUP($A143,'Annex 2 EHV charges'!$D:$O,12,FALSE)),"")</f>
        <v/>
      </c>
    </row>
    <row r="144" spans="1:8" x14ac:dyDescent="0.2">
      <c r="A144" s="176" t="str">
        <f t="array" ref="A144">IFERROR(INDEX('Annex 2 EHV charges'!$D$11:$D$260, MATCH(0, IF(ISBLANK('Annex 2 EHV charges'!$D$11:$D$260),1, COUNTIF(A$4:$A143, 'Annex 2 EHV charges'!$D$11:$D$260)), 0)),"")</f>
        <v/>
      </c>
      <c r="B144" s="175" t="str">
        <f>IF($A144="","",VLOOKUP($A144,'Annex 2 EHV charges'!$D:$O,2,0))</f>
        <v/>
      </c>
      <c r="C144" s="176" t="str">
        <f>IF($A144="","",VLOOKUP($A144,'Annex 2 EHV charges'!$D:$O,3,0))</f>
        <v/>
      </c>
      <c r="D144" s="175" t="str">
        <f>IF($A144="","",VLOOKUP($A144,'Annex 2 EHV charges'!$D:$O,4,0))</f>
        <v/>
      </c>
      <c r="E144" s="180" t="str">
        <f>IFERROR(IF(VLOOKUP($A144,'Annex 2 EHV charges'!$D:$O,9,FALSE)=0,"",VLOOKUP($A144,'Annex 2 EHV charges'!$D:$O,9,FALSE)),"")</f>
        <v/>
      </c>
      <c r="F144" s="181" t="str">
        <f>IFERROR(IF(VLOOKUP($A144,'Annex 2 EHV charges'!$D:$O,10,FALSE)=0,"",VLOOKUP($A144,'Annex 2 EHV charges'!$D:$O,10,FALSE)),"")</f>
        <v/>
      </c>
      <c r="G144" s="182" t="str">
        <f>IFERROR(IF(VLOOKUP($A144,'Annex 2 EHV charges'!$D:$O,11,FALSE)=0,"",VLOOKUP($A144,'Annex 2 EHV charges'!$D:$O,11,FALSE)),"")</f>
        <v/>
      </c>
      <c r="H144" s="182" t="str">
        <f>IFERROR(IF(VLOOKUP($A144,'Annex 2 EHV charges'!$D:$O,12,FALSE)=0,"",VLOOKUP($A144,'Annex 2 EHV charges'!$D:$O,12,FALSE)),"")</f>
        <v/>
      </c>
    </row>
    <row r="145" spans="1:8" x14ac:dyDescent="0.2">
      <c r="A145" s="176" t="str">
        <f t="array" ref="A145">IFERROR(INDEX('Annex 2 EHV charges'!$D$11:$D$260, MATCH(0, IF(ISBLANK('Annex 2 EHV charges'!$D$11:$D$260),1, COUNTIF(A$4:$A144, 'Annex 2 EHV charges'!$D$11:$D$260)), 0)),"")</f>
        <v/>
      </c>
      <c r="B145" s="175" t="str">
        <f>IF($A145="","",VLOOKUP($A145,'Annex 2 EHV charges'!$D:$O,2,0))</f>
        <v/>
      </c>
      <c r="C145" s="176" t="str">
        <f>IF($A145="","",VLOOKUP($A145,'Annex 2 EHV charges'!$D:$O,3,0))</f>
        <v/>
      </c>
      <c r="D145" s="175" t="str">
        <f>IF($A145="","",VLOOKUP($A145,'Annex 2 EHV charges'!$D:$O,4,0))</f>
        <v/>
      </c>
      <c r="E145" s="180" t="str">
        <f>IFERROR(IF(VLOOKUP($A145,'Annex 2 EHV charges'!$D:$O,9,FALSE)=0,"",VLOOKUP($A145,'Annex 2 EHV charges'!$D:$O,9,FALSE)),"")</f>
        <v/>
      </c>
      <c r="F145" s="181" t="str">
        <f>IFERROR(IF(VLOOKUP($A145,'Annex 2 EHV charges'!$D:$O,10,FALSE)=0,"",VLOOKUP($A145,'Annex 2 EHV charges'!$D:$O,10,FALSE)),"")</f>
        <v/>
      </c>
      <c r="G145" s="182" t="str">
        <f>IFERROR(IF(VLOOKUP($A145,'Annex 2 EHV charges'!$D:$O,11,FALSE)=0,"",VLOOKUP($A145,'Annex 2 EHV charges'!$D:$O,11,FALSE)),"")</f>
        <v/>
      </c>
      <c r="H145" s="182" t="str">
        <f>IFERROR(IF(VLOOKUP($A145,'Annex 2 EHV charges'!$D:$O,12,FALSE)=0,"",VLOOKUP($A145,'Annex 2 EHV charges'!$D:$O,12,FALSE)),"")</f>
        <v/>
      </c>
    </row>
    <row r="146" spans="1:8" x14ac:dyDescent="0.2">
      <c r="A146" s="176" t="str">
        <f t="array" ref="A146">IFERROR(INDEX('Annex 2 EHV charges'!$D$11:$D$260, MATCH(0, IF(ISBLANK('Annex 2 EHV charges'!$D$11:$D$260),1, COUNTIF(A$4:$A145, 'Annex 2 EHV charges'!$D$11:$D$260)), 0)),"")</f>
        <v/>
      </c>
      <c r="B146" s="175" t="str">
        <f>IF($A146="","",VLOOKUP($A146,'Annex 2 EHV charges'!$D:$O,2,0))</f>
        <v/>
      </c>
      <c r="C146" s="176" t="str">
        <f>IF($A146="","",VLOOKUP($A146,'Annex 2 EHV charges'!$D:$O,3,0))</f>
        <v/>
      </c>
      <c r="D146" s="175" t="str">
        <f>IF($A146="","",VLOOKUP($A146,'Annex 2 EHV charges'!$D:$O,4,0))</f>
        <v/>
      </c>
      <c r="E146" s="180" t="str">
        <f>IFERROR(IF(VLOOKUP($A146,'Annex 2 EHV charges'!$D:$O,9,FALSE)=0,"",VLOOKUP($A146,'Annex 2 EHV charges'!$D:$O,9,FALSE)),"")</f>
        <v/>
      </c>
      <c r="F146" s="181" t="str">
        <f>IFERROR(IF(VLOOKUP($A146,'Annex 2 EHV charges'!$D:$O,10,FALSE)=0,"",VLOOKUP($A146,'Annex 2 EHV charges'!$D:$O,10,FALSE)),"")</f>
        <v/>
      </c>
      <c r="G146" s="182" t="str">
        <f>IFERROR(IF(VLOOKUP($A146,'Annex 2 EHV charges'!$D:$O,11,FALSE)=0,"",VLOOKUP($A146,'Annex 2 EHV charges'!$D:$O,11,FALSE)),"")</f>
        <v/>
      </c>
      <c r="H146" s="182" t="str">
        <f>IFERROR(IF(VLOOKUP($A146,'Annex 2 EHV charges'!$D:$O,12,FALSE)=0,"",VLOOKUP($A146,'Annex 2 EHV charges'!$D:$O,12,FALSE)),"")</f>
        <v/>
      </c>
    </row>
    <row r="147" spans="1:8" x14ac:dyDescent="0.2">
      <c r="A147" s="176" t="str">
        <f t="array" ref="A147">IFERROR(INDEX('Annex 2 EHV charges'!$D$11:$D$260, MATCH(0, IF(ISBLANK('Annex 2 EHV charges'!$D$11:$D$260),1, COUNTIF(A$4:$A146, 'Annex 2 EHV charges'!$D$11:$D$260)), 0)),"")</f>
        <v/>
      </c>
      <c r="B147" s="175" t="str">
        <f>IF($A147="","",VLOOKUP($A147,'Annex 2 EHV charges'!$D:$O,2,0))</f>
        <v/>
      </c>
      <c r="C147" s="176" t="str">
        <f>IF($A147="","",VLOOKUP($A147,'Annex 2 EHV charges'!$D:$O,3,0))</f>
        <v/>
      </c>
      <c r="D147" s="175" t="str">
        <f>IF($A147="","",VLOOKUP($A147,'Annex 2 EHV charges'!$D:$O,4,0))</f>
        <v/>
      </c>
      <c r="E147" s="180" t="str">
        <f>IFERROR(IF(VLOOKUP($A147,'Annex 2 EHV charges'!$D:$O,9,FALSE)=0,"",VLOOKUP($A147,'Annex 2 EHV charges'!$D:$O,9,FALSE)),"")</f>
        <v/>
      </c>
      <c r="F147" s="181" t="str">
        <f>IFERROR(IF(VLOOKUP($A147,'Annex 2 EHV charges'!$D:$O,10,FALSE)=0,"",VLOOKUP($A147,'Annex 2 EHV charges'!$D:$O,10,FALSE)),"")</f>
        <v/>
      </c>
      <c r="G147" s="182" t="str">
        <f>IFERROR(IF(VLOOKUP($A147,'Annex 2 EHV charges'!$D:$O,11,FALSE)=0,"",VLOOKUP($A147,'Annex 2 EHV charges'!$D:$O,11,FALSE)),"")</f>
        <v/>
      </c>
      <c r="H147" s="182" t="str">
        <f>IFERROR(IF(VLOOKUP($A147,'Annex 2 EHV charges'!$D:$O,12,FALSE)=0,"",VLOOKUP($A147,'Annex 2 EHV charges'!$D:$O,12,FALSE)),"")</f>
        <v/>
      </c>
    </row>
    <row r="148" spans="1:8" x14ac:dyDescent="0.2">
      <c r="A148" s="176" t="str">
        <f t="array" ref="A148">IFERROR(INDEX('Annex 2 EHV charges'!$D$11:$D$260, MATCH(0, IF(ISBLANK('Annex 2 EHV charges'!$D$11:$D$260),1, COUNTIF(A$4:$A147, 'Annex 2 EHV charges'!$D$11:$D$260)), 0)),"")</f>
        <v/>
      </c>
      <c r="B148" s="175" t="str">
        <f>IF($A148="","",VLOOKUP($A148,'Annex 2 EHV charges'!$D:$O,2,0))</f>
        <v/>
      </c>
      <c r="C148" s="176" t="str">
        <f>IF($A148="","",VLOOKUP($A148,'Annex 2 EHV charges'!$D:$O,3,0))</f>
        <v/>
      </c>
      <c r="D148" s="175" t="str">
        <f>IF($A148="","",VLOOKUP($A148,'Annex 2 EHV charges'!$D:$O,4,0))</f>
        <v/>
      </c>
      <c r="E148" s="180" t="str">
        <f>IFERROR(IF(VLOOKUP($A148,'Annex 2 EHV charges'!$D:$O,9,FALSE)=0,"",VLOOKUP($A148,'Annex 2 EHV charges'!$D:$O,9,FALSE)),"")</f>
        <v/>
      </c>
      <c r="F148" s="181" t="str">
        <f>IFERROR(IF(VLOOKUP($A148,'Annex 2 EHV charges'!$D:$O,10,FALSE)=0,"",VLOOKUP($A148,'Annex 2 EHV charges'!$D:$O,10,FALSE)),"")</f>
        <v/>
      </c>
      <c r="G148" s="182" t="str">
        <f>IFERROR(IF(VLOOKUP($A148,'Annex 2 EHV charges'!$D:$O,11,FALSE)=0,"",VLOOKUP($A148,'Annex 2 EHV charges'!$D:$O,11,FALSE)),"")</f>
        <v/>
      </c>
      <c r="H148" s="182" t="str">
        <f>IFERROR(IF(VLOOKUP($A148,'Annex 2 EHV charges'!$D:$O,12,FALSE)=0,"",VLOOKUP($A148,'Annex 2 EHV charges'!$D:$O,12,FALSE)),"")</f>
        <v/>
      </c>
    </row>
    <row r="149" spans="1:8" x14ac:dyDescent="0.2">
      <c r="A149" s="176" t="str">
        <f t="array" ref="A149">IFERROR(INDEX('Annex 2 EHV charges'!$D$11:$D$260, MATCH(0, IF(ISBLANK('Annex 2 EHV charges'!$D$11:$D$260),1, COUNTIF(A$4:$A148, 'Annex 2 EHV charges'!$D$11:$D$260)), 0)),"")</f>
        <v/>
      </c>
      <c r="B149" s="175" t="str">
        <f>IF($A149="","",VLOOKUP($A149,'Annex 2 EHV charges'!$D:$O,2,0))</f>
        <v/>
      </c>
      <c r="C149" s="176" t="str">
        <f>IF($A149="","",VLOOKUP($A149,'Annex 2 EHV charges'!$D:$O,3,0))</f>
        <v/>
      </c>
      <c r="D149" s="175" t="str">
        <f>IF($A149="","",VLOOKUP($A149,'Annex 2 EHV charges'!$D:$O,4,0))</f>
        <v/>
      </c>
      <c r="E149" s="180" t="str">
        <f>IFERROR(IF(VLOOKUP($A149,'Annex 2 EHV charges'!$D:$O,9,FALSE)=0,"",VLOOKUP($A149,'Annex 2 EHV charges'!$D:$O,9,FALSE)),"")</f>
        <v/>
      </c>
      <c r="F149" s="181" t="str">
        <f>IFERROR(IF(VLOOKUP($A149,'Annex 2 EHV charges'!$D:$O,10,FALSE)=0,"",VLOOKUP($A149,'Annex 2 EHV charges'!$D:$O,10,FALSE)),"")</f>
        <v/>
      </c>
      <c r="G149" s="182" t="str">
        <f>IFERROR(IF(VLOOKUP($A149,'Annex 2 EHV charges'!$D:$O,11,FALSE)=0,"",VLOOKUP($A149,'Annex 2 EHV charges'!$D:$O,11,FALSE)),"")</f>
        <v/>
      </c>
      <c r="H149" s="182" t="str">
        <f>IFERROR(IF(VLOOKUP($A149,'Annex 2 EHV charges'!$D:$O,12,FALSE)=0,"",VLOOKUP($A149,'Annex 2 EHV charges'!$D:$O,12,FALSE)),"")</f>
        <v/>
      </c>
    </row>
    <row r="150" spans="1:8" x14ac:dyDescent="0.2">
      <c r="A150" s="176" t="str">
        <f t="array" ref="A150">IFERROR(INDEX('Annex 2 EHV charges'!$D$11:$D$260, MATCH(0, IF(ISBLANK('Annex 2 EHV charges'!$D$11:$D$260),1, COUNTIF(A$4:$A149, 'Annex 2 EHV charges'!$D$11:$D$260)), 0)),"")</f>
        <v/>
      </c>
      <c r="B150" s="175" t="str">
        <f>IF($A150="","",VLOOKUP($A150,'Annex 2 EHV charges'!$D:$O,2,0))</f>
        <v/>
      </c>
      <c r="C150" s="176" t="str">
        <f>IF($A150="","",VLOOKUP($A150,'Annex 2 EHV charges'!$D:$O,3,0))</f>
        <v/>
      </c>
      <c r="D150" s="175" t="str">
        <f>IF($A150="","",VLOOKUP($A150,'Annex 2 EHV charges'!$D:$O,4,0))</f>
        <v/>
      </c>
      <c r="E150" s="180" t="str">
        <f>IFERROR(IF(VLOOKUP($A150,'Annex 2 EHV charges'!$D:$O,9,FALSE)=0,"",VLOOKUP($A150,'Annex 2 EHV charges'!$D:$O,9,FALSE)),"")</f>
        <v/>
      </c>
      <c r="F150" s="181" t="str">
        <f>IFERROR(IF(VLOOKUP($A150,'Annex 2 EHV charges'!$D:$O,10,FALSE)=0,"",VLOOKUP($A150,'Annex 2 EHV charges'!$D:$O,10,FALSE)),"")</f>
        <v/>
      </c>
      <c r="G150" s="182" t="str">
        <f>IFERROR(IF(VLOOKUP($A150,'Annex 2 EHV charges'!$D:$O,11,FALSE)=0,"",VLOOKUP($A150,'Annex 2 EHV charges'!$D:$O,11,FALSE)),"")</f>
        <v/>
      </c>
      <c r="H150" s="182" t="str">
        <f>IFERROR(IF(VLOOKUP($A150,'Annex 2 EHV charges'!$D:$O,12,FALSE)=0,"",VLOOKUP($A150,'Annex 2 EHV charges'!$D:$O,12,FALSE)),"")</f>
        <v/>
      </c>
    </row>
    <row r="151" spans="1:8" x14ac:dyDescent="0.2">
      <c r="A151" s="176" t="str">
        <f t="array" ref="A151">IFERROR(INDEX('Annex 2 EHV charges'!$D$11:$D$260, MATCH(0, IF(ISBLANK('Annex 2 EHV charges'!$D$11:$D$260),1, COUNTIF(A$4:$A150, 'Annex 2 EHV charges'!$D$11:$D$260)), 0)),"")</f>
        <v/>
      </c>
      <c r="B151" s="175" t="str">
        <f>IF($A151="","",VLOOKUP($A151,'Annex 2 EHV charges'!$D:$O,2,0))</f>
        <v/>
      </c>
      <c r="C151" s="176" t="str">
        <f>IF($A151="","",VLOOKUP($A151,'Annex 2 EHV charges'!$D:$O,3,0))</f>
        <v/>
      </c>
      <c r="D151" s="175" t="str">
        <f>IF($A151="","",VLOOKUP($A151,'Annex 2 EHV charges'!$D:$O,4,0))</f>
        <v/>
      </c>
      <c r="E151" s="180" t="str">
        <f>IFERROR(IF(VLOOKUP($A151,'Annex 2 EHV charges'!$D:$O,9,FALSE)=0,"",VLOOKUP($A151,'Annex 2 EHV charges'!$D:$O,9,FALSE)),"")</f>
        <v/>
      </c>
      <c r="F151" s="181" t="str">
        <f>IFERROR(IF(VLOOKUP($A151,'Annex 2 EHV charges'!$D:$O,10,FALSE)=0,"",VLOOKUP($A151,'Annex 2 EHV charges'!$D:$O,10,FALSE)),"")</f>
        <v/>
      </c>
      <c r="G151" s="182" t="str">
        <f>IFERROR(IF(VLOOKUP($A151,'Annex 2 EHV charges'!$D:$O,11,FALSE)=0,"",VLOOKUP($A151,'Annex 2 EHV charges'!$D:$O,11,FALSE)),"")</f>
        <v/>
      </c>
      <c r="H151" s="182" t="str">
        <f>IFERROR(IF(VLOOKUP($A151,'Annex 2 EHV charges'!$D:$O,12,FALSE)=0,"",VLOOKUP($A151,'Annex 2 EHV charges'!$D:$O,12,FALSE)),"")</f>
        <v/>
      </c>
    </row>
    <row r="152" spans="1:8" x14ac:dyDescent="0.2">
      <c r="A152" s="176" t="str">
        <f t="array" ref="A152">IFERROR(INDEX('Annex 2 EHV charges'!$D$11:$D$260, MATCH(0, IF(ISBLANK('Annex 2 EHV charges'!$D$11:$D$260),1, COUNTIF(A$4:$A151, 'Annex 2 EHV charges'!$D$11:$D$260)), 0)),"")</f>
        <v/>
      </c>
      <c r="B152" s="175" t="str">
        <f>IF($A152="","",VLOOKUP($A152,'Annex 2 EHV charges'!$D:$O,2,0))</f>
        <v/>
      </c>
      <c r="C152" s="176" t="str">
        <f>IF($A152="","",VLOOKUP($A152,'Annex 2 EHV charges'!$D:$O,3,0))</f>
        <v/>
      </c>
      <c r="D152" s="175" t="str">
        <f>IF($A152="","",VLOOKUP($A152,'Annex 2 EHV charges'!$D:$O,4,0))</f>
        <v/>
      </c>
      <c r="E152" s="180" t="str">
        <f>IFERROR(IF(VLOOKUP($A152,'Annex 2 EHV charges'!$D:$O,9,FALSE)=0,"",VLOOKUP($A152,'Annex 2 EHV charges'!$D:$O,9,FALSE)),"")</f>
        <v/>
      </c>
      <c r="F152" s="181" t="str">
        <f>IFERROR(IF(VLOOKUP($A152,'Annex 2 EHV charges'!$D:$O,10,FALSE)=0,"",VLOOKUP($A152,'Annex 2 EHV charges'!$D:$O,10,FALSE)),"")</f>
        <v/>
      </c>
      <c r="G152" s="182" t="str">
        <f>IFERROR(IF(VLOOKUP($A152,'Annex 2 EHV charges'!$D:$O,11,FALSE)=0,"",VLOOKUP($A152,'Annex 2 EHV charges'!$D:$O,11,FALSE)),"")</f>
        <v/>
      </c>
      <c r="H152" s="182" t="str">
        <f>IFERROR(IF(VLOOKUP($A152,'Annex 2 EHV charges'!$D:$O,12,FALSE)=0,"",VLOOKUP($A152,'Annex 2 EHV charges'!$D:$O,12,FALSE)),"")</f>
        <v/>
      </c>
    </row>
    <row r="153" spans="1:8" x14ac:dyDescent="0.2">
      <c r="A153" s="176" t="str">
        <f t="array" ref="A153">IFERROR(INDEX('Annex 2 EHV charges'!$D$11:$D$260, MATCH(0, IF(ISBLANK('Annex 2 EHV charges'!$D$11:$D$260),1, COUNTIF(A$4:$A152, 'Annex 2 EHV charges'!$D$11:$D$260)), 0)),"")</f>
        <v/>
      </c>
      <c r="B153" s="175" t="str">
        <f>IF($A153="","",VLOOKUP($A153,'Annex 2 EHV charges'!$D:$O,2,0))</f>
        <v/>
      </c>
      <c r="C153" s="176" t="str">
        <f>IF($A153="","",VLOOKUP($A153,'Annex 2 EHV charges'!$D:$O,3,0))</f>
        <v/>
      </c>
      <c r="D153" s="175" t="str">
        <f>IF($A153="","",VLOOKUP($A153,'Annex 2 EHV charges'!$D:$O,4,0))</f>
        <v/>
      </c>
      <c r="E153" s="180" t="str">
        <f>IFERROR(IF(VLOOKUP($A153,'Annex 2 EHV charges'!$D:$O,9,FALSE)=0,"",VLOOKUP($A153,'Annex 2 EHV charges'!$D:$O,9,FALSE)),"")</f>
        <v/>
      </c>
      <c r="F153" s="181" t="str">
        <f>IFERROR(IF(VLOOKUP($A153,'Annex 2 EHV charges'!$D:$O,10,FALSE)=0,"",VLOOKUP($A153,'Annex 2 EHV charges'!$D:$O,10,FALSE)),"")</f>
        <v/>
      </c>
      <c r="G153" s="182" t="str">
        <f>IFERROR(IF(VLOOKUP($A153,'Annex 2 EHV charges'!$D:$O,11,FALSE)=0,"",VLOOKUP($A153,'Annex 2 EHV charges'!$D:$O,11,FALSE)),"")</f>
        <v/>
      </c>
      <c r="H153" s="182" t="str">
        <f>IFERROR(IF(VLOOKUP($A153,'Annex 2 EHV charges'!$D:$O,12,FALSE)=0,"",VLOOKUP($A153,'Annex 2 EHV charges'!$D:$O,12,FALSE)),"")</f>
        <v/>
      </c>
    </row>
    <row r="154" spans="1:8" x14ac:dyDescent="0.2">
      <c r="A154" s="176" t="str">
        <f t="array" ref="A154">IFERROR(INDEX('Annex 2 EHV charges'!$D$11:$D$260, MATCH(0, IF(ISBLANK('Annex 2 EHV charges'!$D$11:$D$260),1, COUNTIF(A$4:$A153, 'Annex 2 EHV charges'!$D$11:$D$260)), 0)),"")</f>
        <v/>
      </c>
      <c r="B154" s="175" t="str">
        <f>IF($A154="","",VLOOKUP($A154,'Annex 2 EHV charges'!$D:$O,2,0))</f>
        <v/>
      </c>
      <c r="C154" s="176" t="str">
        <f>IF($A154="","",VLOOKUP($A154,'Annex 2 EHV charges'!$D:$O,3,0))</f>
        <v/>
      </c>
      <c r="D154" s="175" t="str">
        <f>IF($A154="","",VLOOKUP($A154,'Annex 2 EHV charges'!$D:$O,4,0))</f>
        <v/>
      </c>
      <c r="E154" s="180" t="str">
        <f>IFERROR(IF(VLOOKUP($A154,'Annex 2 EHV charges'!$D:$O,9,FALSE)=0,"",VLOOKUP($A154,'Annex 2 EHV charges'!$D:$O,9,FALSE)),"")</f>
        <v/>
      </c>
      <c r="F154" s="181" t="str">
        <f>IFERROR(IF(VLOOKUP($A154,'Annex 2 EHV charges'!$D:$O,10,FALSE)=0,"",VLOOKUP($A154,'Annex 2 EHV charges'!$D:$O,10,FALSE)),"")</f>
        <v/>
      </c>
      <c r="G154" s="182" t="str">
        <f>IFERROR(IF(VLOOKUP($A154,'Annex 2 EHV charges'!$D:$O,11,FALSE)=0,"",VLOOKUP($A154,'Annex 2 EHV charges'!$D:$O,11,FALSE)),"")</f>
        <v/>
      </c>
      <c r="H154" s="182" t="str">
        <f>IFERROR(IF(VLOOKUP($A154,'Annex 2 EHV charges'!$D:$O,12,FALSE)=0,"",VLOOKUP($A154,'Annex 2 EHV charges'!$D:$O,12,FALSE)),"")</f>
        <v/>
      </c>
    </row>
    <row r="155" spans="1:8" x14ac:dyDescent="0.2">
      <c r="A155" s="176" t="str">
        <f t="array" ref="A155">IFERROR(INDEX('Annex 2 EHV charges'!$D$11:$D$260, MATCH(0, IF(ISBLANK('Annex 2 EHV charges'!$D$11:$D$260),1, COUNTIF(A$4:$A154, 'Annex 2 EHV charges'!$D$11:$D$260)), 0)),"")</f>
        <v/>
      </c>
      <c r="B155" s="175" t="str">
        <f>IF($A155="","",VLOOKUP($A155,'Annex 2 EHV charges'!$D:$O,2,0))</f>
        <v/>
      </c>
      <c r="C155" s="176" t="str">
        <f>IF($A155="","",VLOOKUP($A155,'Annex 2 EHV charges'!$D:$O,3,0))</f>
        <v/>
      </c>
      <c r="D155" s="175" t="str">
        <f>IF($A155="","",VLOOKUP($A155,'Annex 2 EHV charges'!$D:$O,4,0))</f>
        <v/>
      </c>
      <c r="E155" s="180" t="str">
        <f>IFERROR(IF(VLOOKUP($A155,'Annex 2 EHV charges'!$D:$O,9,FALSE)=0,"",VLOOKUP($A155,'Annex 2 EHV charges'!$D:$O,9,FALSE)),"")</f>
        <v/>
      </c>
      <c r="F155" s="181" t="str">
        <f>IFERROR(IF(VLOOKUP($A155,'Annex 2 EHV charges'!$D:$O,10,FALSE)=0,"",VLOOKUP($A155,'Annex 2 EHV charges'!$D:$O,10,FALSE)),"")</f>
        <v/>
      </c>
      <c r="G155" s="182" t="str">
        <f>IFERROR(IF(VLOOKUP($A155,'Annex 2 EHV charges'!$D:$O,11,FALSE)=0,"",VLOOKUP($A155,'Annex 2 EHV charges'!$D:$O,11,FALSE)),"")</f>
        <v/>
      </c>
      <c r="H155" s="182" t="str">
        <f>IFERROR(IF(VLOOKUP($A155,'Annex 2 EHV charges'!$D:$O,12,FALSE)=0,"",VLOOKUP($A155,'Annex 2 EHV charges'!$D:$O,12,FALSE)),"")</f>
        <v/>
      </c>
    </row>
    <row r="156" spans="1:8" x14ac:dyDescent="0.2">
      <c r="A156" s="176" t="str">
        <f t="array" ref="A156">IFERROR(INDEX('Annex 2 EHV charges'!$D$11:$D$260, MATCH(0, IF(ISBLANK('Annex 2 EHV charges'!$D$11:$D$260),1, COUNTIF(A$4:$A155, 'Annex 2 EHV charges'!$D$11:$D$260)), 0)),"")</f>
        <v/>
      </c>
      <c r="B156" s="175" t="str">
        <f>IF($A156="","",VLOOKUP($A156,'Annex 2 EHV charges'!$D:$O,2,0))</f>
        <v/>
      </c>
      <c r="C156" s="176" t="str">
        <f>IF($A156="","",VLOOKUP($A156,'Annex 2 EHV charges'!$D:$O,3,0))</f>
        <v/>
      </c>
      <c r="D156" s="175" t="str">
        <f>IF($A156="","",VLOOKUP($A156,'Annex 2 EHV charges'!$D:$O,4,0))</f>
        <v/>
      </c>
      <c r="E156" s="180" t="str">
        <f>IFERROR(IF(VLOOKUP($A156,'Annex 2 EHV charges'!$D:$O,9,FALSE)=0,"",VLOOKUP($A156,'Annex 2 EHV charges'!$D:$O,9,FALSE)),"")</f>
        <v/>
      </c>
      <c r="F156" s="181" t="str">
        <f>IFERROR(IF(VLOOKUP($A156,'Annex 2 EHV charges'!$D:$O,10,FALSE)=0,"",VLOOKUP($A156,'Annex 2 EHV charges'!$D:$O,10,FALSE)),"")</f>
        <v/>
      </c>
      <c r="G156" s="182" t="str">
        <f>IFERROR(IF(VLOOKUP($A156,'Annex 2 EHV charges'!$D:$O,11,FALSE)=0,"",VLOOKUP($A156,'Annex 2 EHV charges'!$D:$O,11,FALSE)),"")</f>
        <v/>
      </c>
      <c r="H156" s="182" t="str">
        <f>IFERROR(IF(VLOOKUP($A156,'Annex 2 EHV charges'!$D:$O,12,FALSE)=0,"",VLOOKUP($A156,'Annex 2 EHV charges'!$D:$O,12,FALSE)),"")</f>
        <v/>
      </c>
    </row>
    <row r="157" spans="1:8" x14ac:dyDescent="0.2">
      <c r="A157" s="176" t="str">
        <f t="array" ref="A157">IFERROR(INDEX('Annex 2 EHV charges'!$D$11:$D$260, MATCH(0, IF(ISBLANK('Annex 2 EHV charges'!$D$11:$D$260),1, COUNTIF(A$4:$A156, 'Annex 2 EHV charges'!$D$11:$D$260)), 0)),"")</f>
        <v/>
      </c>
      <c r="B157" s="175" t="str">
        <f>IF($A157="","",VLOOKUP($A157,'Annex 2 EHV charges'!$D:$O,2,0))</f>
        <v/>
      </c>
      <c r="C157" s="176" t="str">
        <f>IF($A157="","",VLOOKUP($A157,'Annex 2 EHV charges'!$D:$O,3,0))</f>
        <v/>
      </c>
      <c r="D157" s="175" t="str">
        <f>IF($A157="","",VLOOKUP($A157,'Annex 2 EHV charges'!$D:$O,4,0))</f>
        <v/>
      </c>
      <c r="E157" s="180" t="str">
        <f>IFERROR(IF(VLOOKUP($A157,'Annex 2 EHV charges'!$D:$O,9,FALSE)=0,"",VLOOKUP($A157,'Annex 2 EHV charges'!$D:$O,9,FALSE)),"")</f>
        <v/>
      </c>
      <c r="F157" s="181" t="str">
        <f>IFERROR(IF(VLOOKUP($A157,'Annex 2 EHV charges'!$D:$O,10,FALSE)=0,"",VLOOKUP($A157,'Annex 2 EHV charges'!$D:$O,10,FALSE)),"")</f>
        <v/>
      </c>
      <c r="G157" s="182" t="str">
        <f>IFERROR(IF(VLOOKUP($A157,'Annex 2 EHV charges'!$D:$O,11,FALSE)=0,"",VLOOKUP($A157,'Annex 2 EHV charges'!$D:$O,11,FALSE)),"")</f>
        <v/>
      </c>
      <c r="H157" s="182" t="str">
        <f>IFERROR(IF(VLOOKUP($A157,'Annex 2 EHV charges'!$D:$O,12,FALSE)=0,"",VLOOKUP($A157,'Annex 2 EHV charges'!$D:$O,12,FALSE)),"")</f>
        <v/>
      </c>
    </row>
    <row r="158" spans="1:8" x14ac:dyDescent="0.2">
      <c r="A158" s="176" t="str">
        <f t="array" ref="A158">IFERROR(INDEX('Annex 2 EHV charges'!$D$11:$D$260, MATCH(0, IF(ISBLANK('Annex 2 EHV charges'!$D$11:$D$260),1, COUNTIF(A$4:$A157, 'Annex 2 EHV charges'!$D$11:$D$260)), 0)),"")</f>
        <v/>
      </c>
      <c r="B158" s="175" t="str">
        <f>IF($A158="","",VLOOKUP($A158,'Annex 2 EHV charges'!$D:$O,2,0))</f>
        <v/>
      </c>
      <c r="C158" s="176" t="str">
        <f>IF($A158="","",VLOOKUP($A158,'Annex 2 EHV charges'!$D:$O,3,0))</f>
        <v/>
      </c>
      <c r="D158" s="175" t="str">
        <f>IF($A158="","",VLOOKUP($A158,'Annex 2 EHV charges'!$D:$O,4,0))</f>
        <v/>
      </c>
      <c r="E158" s="180" t="str">
        <f>IFERROR(IF(VLOOKUP($A158,'Annex 2 EHV charges'!$D:$O,9,FALSE)=0,"",VLOOKUP($A158,'Annex 2 EHV charges'!$D:$O,9,FALSE)),"")</f>
        <v/>
      </c>
      <c r="F158" s="181" t="str">
        <f>IFERROR(IF(VLOOKUP($A158,'Annex 2 EHV charges'!$D:$O,10,FALSE)=0,"",VLOOKUP($A158,'Annex 2 EHV charges'!$D:$O,10,FALSE)),"")</f>
        <v/>
      </c>
      <c r="G158" s="182" t="str">
        <f>IFERROR(IF(VLOOKUP($A158,'Annex 2 EHV charges'!$D:$O,11,FALSE)=0,"",VLOOKUP($A158,'Annex 2 EHV charges'!$D:$O,11,FALSE)),"")</f>
        <v/>
      </c>
      <c r="H158" s="182" t="str">
        <f>IFERROR(IF(VLOOKUP($A158,'Annex 2 EHV charges'!$D:$O,12,FALSE)=0,"",VLOOKUP($A158,'Annex 2 EHV charges'!$D:$O,12,FALSE)),"")</f>
        <v/>
      </c>
    </row>
    <row r="159" spans="1:8" x14ac:dyDescent="0.2">
      <c r="A159" s="176" t="str">
        <f t="array" ref="A159">IFERROR(INDEX('Annex 2 EHV charges'!$D$11:$D$260, MATCH(0, IF(ISBLANK('Annex 2 EHV charges'!$D$11:$D$260),1, COUNTIF(A$4:$A158, 'Annex 2 EHV charges'!$D$11:$D$260)), 0)),"")</f>
        <v/>
      </c>
      <c r="B159" s="175" t="str">
        <f>IF($A159="","",VLOOKUP($A159,'Annex 2 EHV charges'!$D:$O,2,0))</f>
        <v/>
      </c>
      <c r="C159" s="176" t="str">
        <f>IF($A159="","",VLOOKUP($A159,'Annex 2 EHV charges'!$D:$O,3,0))</f>
        <v/>
      </c>
      <c r="D159" s="175" t="str">
        <f>IF($A159="","",VLOOKUP($A159,'Annex 2 EHV charges'!$D:$O,4,0))</f>
        <v/>
      </c>
      <c r="E159" s="180" t="str">
        <f>IFERROR(IF(VLOOKUP($A159,'Annex 2 EHV charges'!$D:$O,9,FALSE)=0,"",VLOOKUP($A159,'Annex 2 EHV charges'!$D:$O,9,FALSE)),"")</f>
        <v/>
      </c>
      <c r="F159" s="181" t="str">
        <f>IFERROR(IF(VLOOKUP($A159,'Annex 2 EHV charges'!$D:$O,10,FALSE)=0,"",VLOOKUP($A159,'Annex 2 EHV charges'!$D:$O,10,FALSE)),"")</f>
        <v/>
      </c>
      <c r="G159" s="182" t="str">
        <f>IFERROR(IF(VLOOKUP($A159,'Annex 2 EHV charges'!$D:$O,11,FALSE)=0,"",VLOOKUP($A159,'Annex 2 EHV charges'!$D:$O,11,FALSE)),"")</f>
        <v/>
      </c>
      <c r="H159" s="182" t="str">
        <f>IFERROR(IF(VLOOKUP($A159,'Annex 2 EHV charges'!$D:$O,12,FALSE)=0,"",VLOOKUP($A159,'Annex 2 EHV charges'!$D:$O,12,FALSE)),"")</f>
        <v/>
      </c>
    </row>
    <row r="160" spans="1:8" x14ac:dyDescent="0.2">
      <c r="A160" s="176" t="str">
        <f t="array" ref="A160">IFERROR(INDEX('Annex 2 EHV charges'!$D$11:$D$260, MATCH(0, IF(ISBLANK('Annex 2 EHV charges'!$D$11:$D$260),1, COUNTIF(A$4:$A159, 'Annex 2 EHV charges'!$D$11:$D$260)), 0)),"")</f>
        <v/>
      </c>
      <c r="B160" s="175" t="str">
        <f>IF($A160="","",VLOOKUP($A160,'Annex 2 EHV charges'!$D:$O,2,0))</f>
        <v/>
      </c>
      <c r="C160" s="176" t="str">
        <f>IF($A160="","",VLOOKUP($A160,'Annex 2 EHV charges'!$D:$O,3,0))</f>
        <v/>
      </c>
      <c r="D160" s="175" t="str">
        <f>IF($A160="","",VLOOKUP($A160,'Annex 2 EHV charges'!$D:$O,4,0))</f>
        <v/>
      </c>
      <c r="E160" s="180" t="str">
        <f>IFERROR(IF(VLOOKUP($A160,'Annex 2 EHV charges'!$D:$O,9,FALSE)=0,"",VLOOKUP($A160,'Annex 2 EHV charges'!$D:$O,9,FALSE)),"")</f>
        <v/>
      </c>
      <c r="F160" s="181" t="str">
        <f>IFERROR(IF(VLOOKUP($A160,'Annex 2 EHV charges'!$D:$O,10,FALSE)=0,"",VLOOKUP($A160,'Annex 2 EHV charges'!$D:$O,10,FALSE)),"")</f>
        <v/>
      </c>
      <c r="G160" s="182" t="str">
        <f>IFERROR(IF(VLOOKUP($A160,'Annex 2 EHV charges'!$D:$O,11,FALSE)=0,"",VLOOKUP($A160,'Annex 2 EHV charges'!$D:$O,11,FALSE)),"")</f>
        <v/>
      </c>
      <c r="H160" s="182" t="str">
        <f>IFERROR(IF(VLOOKUP($A160,'Annex 2 EHV charges'!$D:$O,12,FALSE)=0,"",VLOOKUP($A160,'Annex 2 EHV charges'!$D:$O,12,FALSE)),"")</f>
        <v/>
      </c>
    </row>
    <row r="161" spans="1:8" x14ac:dyDescent="0.2">
      <c r="A161" s="176" t="str">
        <f t="array" ref="A161">IFERROR(INDEX('Annex 2 EHV charges'!$D$11:$D$260, MATCH(0, IF(ISBLANK('Annex 2 EHV charges'!$D$11:$D$260),1, COUNTIF(A$4:$A160, 'Annex 2 EHV charges'!$D$11:$D$260)), 0)),"")</f>
        <v/>
      </c>
      <c r="B161" s="175" t="str">
        <f>IF($A161="","",VLOOKUP($A161,'Annex 2 EHV charges'!$D:$O,2,0))</f>
        <v/>
      </c>
      <c r="C161" s="176" t="str">
        <f>IF($A161="","",VLOOKUP($A161,'Annex 2 EHV charges'!$D:$O,3,0))</f>
        <v/>
      </c>
      <c r="D161" s="175" t="str">
        <f>IF($A161="","",VLOOKUP($A161,'Annex 2 EHV charges'!$D:$O,4,0))</f>
        <v/>
      </c>
      <c r="E161" s="180" t="str">
        <f>IFERROR(IF(VLOOKUP($A161,'Annex 2 EHV charges'!$D:$O,9,FALSE)=0,"",VLOOKUP($A161,'Annex 2 EHV charges'!$D:$O,9,FALSE)),"")</f>
        <v/>
      </c>
      <c r="F161" s="181" t="str">
        <f>IFERROR(IF(VLOOKUP($A161,'Annex 2 EHV charges'!$D:$O,10,FALSE)=0,"",VLOOKUP($A161,'Annex 2 EHV charges'!$D:$O,10,FALSE)),"")</f>
        <v/>
      </c>
      <c r="G161" s="182" t="str">
        <f>IFERROR(IF(VLOOKUP($A161,'Annex 2 EHV charges'!$D:$O,11,FALSE)=0,"",VLOOKUP($A161,'Annex 2 EHV charges'!$D:$O,11,FALSE)),"")</f>
        <v/>
      </c>
      <c r="H161" s="182" t="str">
        <f>IFERROR(IF(VLOOKUP($A161,'Annex 2 EHV charges'!$D:$O,12,FALSE)=0,"",VLOOKUP($A161,'Annex 2 EHV charges'!$D:$O,12,FALSE)),"")</f>
        <v/>
      </c>
    </row>
    <row r="162" spans="1:8" x14ac:dyDescent="0.2">
      <c r="A162" s="176" t="str">
        <f t="array" ref="A162">IFERROR(INDEX('Annex 2 EHV charges'!$D$11:$D$260, MATCH(0, IF(ISBLANK('Annex 2 EHV charges'!$D$11:$D$260),1, COUNTIF(A$4:$A161, 'Annex 2 EHV charges'!$D$11:$D$260)), 0)),"")</f>
        <v/>
      </c>
      <c r="B162" s="175" t="str">
        <f>IF($A162="","",VLOOKUP($A162,'Annex 2 EHV charges'!$D:$O,2,0))</f>
        <v/>
      </c>
      <c r="C162" s="176" t="str">
        <f>IF($A162="","",VLOOKUP($A162,'Annex 2 EHV charges'!$D:$O,3,0))</f>
        <v/>
      </c>
      <c r="D162" s="175" t="str">
        <f>IF($A162="","",VLOOKUP($A162,'Annex 2 EHV charges'!$D:$O,4,0))</f>
        <v/>
      </c>
      <c r="E162" s="180" t="str">
        <f>IFERROR(IF(VLOOKUP($A162,'Annex 2 EHV charges'!$D:$O,9,FALSE)=0,"",VLOOKUP($A162,'Annex 2 EHV charges'!$D:$O,9,FALSE)),"")</f>
        <v/>
      </c>
      <c r="F162" s="181" t="str">
        <f>IFERROR(IF(VLOOKUP($A162,'Annex 2 EHV charges'!$D:$O,10,FALSE)=0,"",VLOOKUP($A162,'Annex 2 EHV charges'!$D:$O,10,FALSE)),"")</f>
        <v/>
      </c>
      <c r="G162" s="182" t="str">
        <f>IFERROR(IF(VLOOKUP($A162,'Annex 2 EHV charges'!$D:$O,11,FALSE)=0,"",VLOOKUP($A162,'Annex 2 EHV charges'!$D:$O,11,FALSE)),"")</f>
        <v/>
      </c>
      <c r="H162" s="182" t="str">
        <f>IFERROR(IF(VLOOKUP($A162,'Annex 2 EHV charges'!$D:$O,12,FALSE)=0,"",VLOOKUP($A162,'Annex 2 EHV charges'!$D:$O,12,FALSE)),"")</f>
        <v/>
      </c>
    </row>
    <row r="163" spans="1:8" x14ac:dyDescent="0.2">
      <c r="A163" s="176" t="str">
        <f t="array" ref="A163">IFERROR(INDEX('Annex 2 EHV charges'!$D$11:$D$260, MATCH(0, IF(ISBLANK('Annex 2 EHV charges'!$D$11:$D$260),1, COUNTIF(A$4:$A162, 'Annex 2 EHV charges'!$D$11:$D$260)), 0)),"")</f>
        <v/>
      </c>
      <c r="B163" s="175" t="str">
        <f>IF($A163="","",VLOOKUP($A163,'Annex 2 EHV charges'!$D:$O,2,0))</f>
        <v/>
      </c>
      <c r="C163" s="176" t="str">
        <f>IF($A163="","",VLOOKUP($A163,'Annex 2 EHV charges'!$D:$O,3,0))</f>
        <v/>
      </c>
      <c r="D163" s="175" t="str">
        <f>IF($A163="","",VLOOKUP($A163,'Annex 2 EHV charges'!$D:$O,4,0))</f>
        <v/>
      </c>
      <c r="E163" s="180" t="str">
        <f>IFERROR(IF(VLOOKUP($A163,'Annex 2 EHV charges'!$D:$O,9,FALSE)=0,"",VLOOKUP($A163,'Annex 2 EHV charges'!$D:$O,9,FALSE)),"")</f>
        <v/>
      </c>
      <c r="F163" s="181" t="str">
        <f>IFERROR(IF(VLOOKUP($A163,'Annex 2 EHV charges'!$D:$O,10,FALSE)=0,"",VLOOKUP($A163,'Annex 2 EHV charges'!$D:$O,10,FALSE)),"")</f>
        <v/>
      </c>
      <c r="G163" s="182" t="str">
        <f>IFERROR(IF(VLOOKUP($A163,'Annex 2 EHV charges'!$D:$O,11,FALSE)=0,"",VLOOKUP($A163,'Annex 2 EHV charges'!$D:$O,11,FALSE)),"")</f>
        <v/>
      </c>
      <c r="H163" s="182" t="str">
        <f>IFERROR(IF(VLOOKUP($A163,'Annex 2 EHV charges'!$D:$O,12,FALSE)=0,"",VLOOKUP($A163,'Annex 2 EHV charges'!$D:$O,12,FALSE)),"")</f>
        <v/>
      </c>
    </row>
    <row r="164" spans="1:8" x14ac:dyDescent="0.2">
      <c r="A164" s="176" t="str">
        <f t="array" ref="A164">IFERROR(INDEX('Annex 2 EHV charges'!$D$11:$D$260, MATCH(0, IF(ISBLANK('Annex 2 EHV charges'!$D$11:$D$260),1, COUNTIF(A$4:$A163, 'Annex 2 EHV charges'!$D$11:$D$260)), 0)),"")</f>
        <v/>
      </c>
      <c r="B164" s="175" t="str">
        <f>IF($A164="","",VLOOKUP($A164,'Annex 2 EHV charges'!$D:$O,2,0))</f>
        <v/>
      </c>
      <c r="C164" s="176" t="str">
        <f>IF($A164="","",VLOOKUP($A164,'Annex 2 EHV charges'!$D:$O,3,0))</f>
        <v/>
      </c>
      <c r="D164" s="175" t="str">
        <f>IF($A164="","",VLOOKUP($A164,'Annex 2 EHV charges'!$D:$O,4,0))</f>
        <v/>
      </c>
      <c r="E164" s="180" t="str">
        <f>IFERROR(IF(VLOOKUP($A164,'Annex 2 EHV charges'!$D:$O,9,FALSE)=0,"",VLOOKUP($A164,'Annex 2 EHV charges'!$D:$O,9,FALSE)),"")</f>
        <v/>
      </c>
      <c r="F164" s="181" t="str">
        <f>IFERROR(IF(VLOOKUP($A164,'Annex 2 EHV charges'!$D:$O,10,FALSE)=0,"",VLOOKUP($A164,'Annex 2 EHV charges'!$D:$O,10,FALSE)),"")</f>
        <v/>
      </c>
      <c r="G164" s="182" t="str">
        <f>IFERROR(IF(VLOOKUP($A164,'Annex 2 EHV charges'!$D:$O,11,FALSE)=0,"",VLOOKUP($A164,'Annex 2 EHV charges'!$D:$O,11,FALSE)),"")</f>
        <v/>
      </c>
      <c r="H164" s="182" t="str">
        <f>IFERROR(IF(VLOOKUP($A164,'Annex 2 EHV charges'!$D:$O,12,FALSE)=0,"",VLOOKUP($A164,'Annex 2 EHV charges'!$D:$O,12,FALSE)),"")</f>
        <v/>
      </c>
    </row>
    <row r="165" spans="1:8" x14ac:dyDescent="0.2">
      <c r="A165" s="176" t="str">
        <f t="array" ref="A165">IFERROR(INDEX('Annex 2 EHV charges'!$D$11:$D$260, MATCH(0, IF(ISBLANK('Annex 2 EHV charges'!$D$11:$D$260),1, COUNTIF(A$4:$A164, 'Annex 2 EHV charges'!$D$11:$D$260)), 0)),"")</f>
        <v/>
      </c>
      <c r="B165" s="175" t="str">
        <f>IF($A165="","",VLOOKUP($A165,'Annex 2 EHV charges'!$D:$O,2,0))</f>
        <v/>
      </c>
      <c r="C165" s="176" t="str">
        <f>IF($A165="","",VLOOKUP($A165,'Annex 2 EHV charges'!$D:$O,3,0))</f>
        <v/>
      </c>
      <c r="D165" s="175" t="str">
        <f>IF($A165="","",VLOOKUP($A165,'Annex 2 EHV charges'!$D:$O,4,0))</f>
        <v/>
      </c>
      <c r="E165" s="180" t="str">
        <f>IFERROR(IF(VLOOKUP($A165,'Annex 2 EHV charges'!$D:$O,9,FALSE)=0,"",VLOOKUP($A165,'Annex 2 EHV charges'!$D:$O,9,FALSE)),"")</f>
        <v/>
      </c>
      <c r="F165" s="181" t="str">
        <f>IFERROR(IF(VLOOKUP($A165,'Annex 2 EHV charges'!$D:$O,10,FALSE)=0,"",VLOOKUP($A165,'Annex 2 EHV charges'!$D:$O,10,FALSE)),"")</f>
        <v/>
      </c>
      <c r="G165" s="182" t="str">
        <f>IFERROR(IF(VLOOKUP($A165,'Annex 2 EHV charges'!$D:$O,11,FALSE)=0,"",VLOOKUP($A165,'Annex 2 EHV charges'!$D:$O,11,FALSE)),"")</f>
        <v/>
      </c>
      <c r="H165" s="182" t="str">
        <f>IFERROR(IF(VLOOKUP($A165,'Annex 2 EHV charges'!$D:$O,12,FALSE)=0,"",VLOOKUP($A165,'Annex 2 EHV charges'!$D:$O,12,FALSE)),"")</f>
        <v/>
      </c>
    </row>
    <row r="166" spans="1:8" x14ac:dyDescent="0.2">
      <c r="A166" s="176" t="str">
        <f t="array" ref="A166">IFERROR(INDEX('Annex 2 EHV charges'!$D$11:$D$260, MATCH(0, IF(ISBLANK('Annex 2 EHV charges'!$D$11:$D$260),1, COUNTIF(A$4:$A165, 'Annex 2 EHV charges'!$D$11:$D$260)), 0)),"")</f>
        <v/>
      </c>
      <c r="B166" s="175" t="str">
        <f>IF($A166="","",VLOOKUP($A166,'Annex 2 EHV charges'!$D:$O,2,0))</f>
        <v/>
      </c>
      <c r="C166" s="176" t="str">
        <f>IF($A166="","",VLOOKUP($A166,'Annex 2 EHV charges'!$D:$O,3,0))</f>
        <v/>
      </c>
      <c r="D166" s="175" t="str">
        <f>IF($A166="","",VLOOKUP($A166,'Annex 2 EHV charges'!$D:$O,4,0))</f>
        <v/>
      </c>
      <c r="E166" s="180" t="str">
        <f>IFERROR(IF(VLOOKUP($A166,'Annex 2 EHV charges'!$D:$O,9,FALSE)=0,"",VLOOKUP($A166,'Annex 2 EHV charges'!$D:$O,9,FALSE)),"")</f>
        <v/>
      </c>
      <c r="F166" s="181" t="str">
        <f>IFERROR(IF(VLOOKUP($A166,'Annex 2 EHV charges'!$D:$O,10,FALSE)=0,"",VLOOKUP($A166,'Annex 2 EHV charges'!$D:$O,10,FALSE)),"")</f>
        <v/>
      </c>
      <c r="G166" s="182" t="str">
        <f>IFERROR(IF(VLOOKUP($A166,'Annex 2 EHV charges'!$D:$O,11,FALSE)=0,"",VLOOKUP($A166,'Annex 2 EHV charges'!$D:$O,11,FALSE)),"")</f>
        <v/>
      </c>
      <c r="H166" s="182" t="str">
        <f>IFERROR(IF(VLOOKUP($A166,'Annex 2 EHV charges'!$D:$O,12,FALSE)=0,"",VLOOKUP($A166,'Annex 2 EHV charges'!$D:$O,12,FALSE)),"")</f>
        <v/>
      </c>
    </row>
    <row r="167" spans="1:8" x14ac:dyDescent="0.2">
      <c r="A167" s="176" t="str">
        <f t="array" ref="A167">IFERROR(INDEX('Annex 2 EHV charges'!$D$11:$D$260, MATCH(0, IF(ISBLANK('Annex 2 EHV charges'!$D$11:$D$260),1, COUNTIF(A$4:$A166, 'Annex 2 EHV charges'!$D$11:$D$260)), 0)),"")</f>
        <v/>
      </c>
      <c r="B167" s="175" t="str">
        <f>IF($A167="","",VLOOKUP($A167,'Annex 2 EHV charges'!$D:$O,2,0))</f>
        <v/>
      </c>
      <c r="C167" s="176" t="str">
        <f>IF($A167="","",VLOOKUP($A167,'Annex 2 EHV charges'!$D:$O,3,0))</f>
        <v/>
      </c>
      <c r="D167" s="175" t="str">
        <f>IF($A167="","",VLOOKUP($A167,'Annex 2 EHV charges'!$D:$O,4,0))</f>
        <v/>
      </c>
      <c r="E167" s="180" t="str">
        <f>IFERROR(IF(VLOOKUP($A167,'Annex 2 EHV charges'!$D:$O,9,FALSE)=0,"",VLOOKUP($A167,'Annex 2 EHV charges'!$D:$O,9,FALSE)),"")</f>
        <v/>
      </c>
      <c r="F167" s="181" t="str">
        <f>IFERROR(IF(VLOOKUP($A167,'Annex 2 EHV charges'!$D:$O,10,FALSE)=0,"",VLOOKUP($A167,'Annex 2 EHV charges'!$D:$O,10,FALSE)),"")</f>
        <v/>
      </c>
      <c r="G167" s="182" t="str">
        <f>IFERROR(IF(VLOOKUP($A167,'Annex 2 EHV charges'!$D:$O,11,FALSE)=0,"",VLOOKUP($A167,'Annex 2 EHV charges'!$D:$O,11,FALSE)),"")</f>
        <v/>
      </c>
      <c r="H167" s="182" t="str">
        <f>IFERROR(IF(VLOOKUP($A167,'Annex 2 EHV charges'!$D:$O,12,FALSE)=0,"",VLOOKUP($A167,'Annex 2 EHV charges'!$D:$O,12,FALSE)),"")</f>
        <v/>
      </c>
    </row>
    <row r="168" spans="1:8" x14ac:dyDescent="0.2">
      <c r="A168" s="176" t="str">
        <f t="array" ref="A168">IFERROR(INDEX('Annex 2 EHV charges'!$D$11:$D$260, MATCH(0, IF(ISBLANK('Annex 2 EHV charges'!$D$11:$D$260),1, COUNTIF(A$4:$A167, 'Annex 2 EHV charges'!$D$11:$D$260)), 0)),"")</f>
        <v/>
      </c>
      <c r="B168" s="175" t="str">
        <f>IF($A168="","",VLOOKUP($A168,'Annex 2 EHV charges'!$D:$O,2,0))</f>
        <v/>
      </c>
      <c r="C168" s="176" t="str">
        <f>IF($A168="","",VLOOKUP($A168,'Annex 2 EHV charges'!$D:$O,3,0))</f>
        <v/>
      </c>
      <c r="D168" s="175" t="str">
        <f>IF($A168="","",VLOOKUP($A168,'Annex 2 EHV charges'!$D:$O,4,0))</f>
        <v/>
      </c>
      <c r="E168" s="180" t="str">
        <f>IFERROR(IF(VLOOKUP($A168,'Annex 2 EHV charges'!$D:$O,9,FALSE)=0,"",VLOOKUP($A168,'Annex 2 EHV charges'!$D:$O,9,FALSE)),"")</f>
        <v/>
      </c>
      <c r="F168" s="181" t="str">
        <f>IFERROR(IF(VLOOKUP($A168,'Annex 2 EHV charges'!$D:$O,10,FALSE)=0,"",VLOOKUP($A168,'Annex 2 EHV charges'!$D:$O,10,FALSE)),"")</f>
        <v/>
      </c>
      <c r="G168" s="182" t="str">
        <f>IFERROR(IF(VLOOKUP($A168,'Annex 2 EHV charges'!$D:$O,11,FALSE)=0,"",VLOOKUP($A168,'Annex 2 EHV charges'!$D:$O,11,FALSE)),"")</f>
        <v/>
      </c>
      <c r="H168" s="182" t="str">
        <f>IFERROR(IF(VLOOKUP($A168,'Annex 2 EHV charges'!$D:$O,12,FALSE)=0,"",VLOOKUP($A168,'Annex 2 EHV charges'!$D:$O,12,FALSE)),"")</f>
        <v/>
      </c>
    </row>
    <row r="169" spans="1:8" x14ac:dyDescent="0.2">
      <c r="A169" s="176" t="str">
        <f t="array" ref="A169">IFERROR(INDEX('Annex 2 EHV charges'!$D$11:$D$260, MATCH(0, IF(ISBLANK('Annex 2 EHV charges'!$D$11:$D$260),1, COUNTIF(A$4:$A168, 'Annex 2 EHV charges'!$D$11:$D$260)), 0)),"")</f>
        <v/>
      </c>
      <c r="B169" s="175" t="str">
        <f>IF($A169="","",VLOOKUP($A169,'Annex 2 EHV charges'!$D:$O,2,0))</f>
        <v/>
      </c>
      <c r="C169" s="176" t="str">
        <f>IF($A169="","",VLOOKUP($A169,'Annex 2 EHV charges'!$D:$O,3,0))</f>
        <v/>
      </c>
      <c r="D169" s="175" t="str">
        <f>IF($A169="","",VLOOKUP($A169,'Annex 2 EHV charges'!$D:$O,4,0))</f>
        <v/>
      </c>
      <c r="E169" s="180" t="str">
        <f>IFERROR(IF(VLOOKUP($A169,'Annex 2 EHV charges'!$D:$O,9,FALSE)=0,"",VLOOKUP($A169,'Annex 2 EHV charges'!$D:$O,9,FALSE)),"")</f>
        <v/>
      </c>
      <c r="F169" s="181" t="str">
        <f>IFERROR(IF(VLOOKUP($A169,'Annex 2 EHV charges'!$D:$O,10,FALSE)=0,"",VLOOKUP($A169,'Annex 2 EHV charges'!$D:$O,10,FALSE)),"")</f>
        <v/>
      </c>
      <c r="G169" s="182" t="str">
        <f>IFERROR(IF(VLOOKUP($A169,'Annex 2 EHV charges'!$D:$O,11,FALSE)=0,"",VLOOKUP($A169,'Annex 2 EHV charges'!$D:$O,11,FALSE)),"")</f>
        <v/>
      </c>
      <c r="H169" s="182" t="str">
        <f>IFERROR(IF(VLOOKUP($A169,'Annex 2 EHV charges'!$D:$O,12,FALSE)=0,"",VLOOKUP($A169,'Annex 2 EHV charges'!$D:$O,12,FALSE)),"")</f>
        <v/>
      </c>
    </row>
    <row r="170" spans="1:8" x14ac:dyDescent="0.2">
      <c r="A170" s="176" t="str">
        <f t="array" ref="A170">IFERROR(INDEX('Annex 2 EHV charges'!$D$11:$D$260, MATCH(0, IF(ISBLANK('Annex 2 EHV charges'!$D$11:$D$260),1, COUNTIF(A$4:$A169, 'Annex 2 EHV charges'!$D$11:$D$260)), 0)),"")</f>
        <v/>
      </c>
      <c r="B170" s="175" t="str">
        <f>IF($A170="","",VLOOKUP($A170,'Annex 2 EHV charges'!$D:$O,2,0))</f>
        <v/>
      </c>
      <c r="C170" s="176" t="str">
        <f>IF($A170="","",VLOOKUP($A170,'Annex 2 EHV charges'!$D:$O,3,0))</f>
        <v/>
      </c>
      <c r="D170" s="175" t="str">
        <f>IF($A170="","",VLOOKUP($A170,'Annex 2 EHV charges'!$D:$O,4,0))</f>
        <v/>
      </c>
      <c r="E170" s="180" t="str">
        <f>IFERROR(IF(VLOOKUP($A170,'Annex 2 EHV charges'!$D:$O,9,FALSE)=0,"",VLOOKUP($A170,'Annex 2 EHV charges'!$D:$O,9,FALSE)),"")</f>
        <v/>
      </c>
      <c r="F170" s="181" t="str">
        <f>IFERROR(IF(VLOOKUP($A170,'Annex 2 EHV charges'!$D:$O,10,FALSE)=0,"",VLOOKUP($A170,'Annex 2 EHV charges'!$D:$O,10,FALSE)),"")</f>
        <v/>
      </c>
      <c r="G170" s="182" t="str">
        <f>IFERROR(IF(VLOOKUP($A170,'Annex 2 EHV charges'!$D:$O,11,FALSE)=0,"",VLOOKUP($A170,'Annex 2 EHV charges'!$D:$O,11,FALSE)),"")</f>
        <v/>
      </c>
      <c r="H170" s="182" t="str">
        <f>IFERROR(IF(VLOOKUP($A170,'Annex 2 EHV charges'!$D:$O,12,FALSE)=0,"",VLOOKUP($A170,'Annex 2 EHV charges'!$D:$O,12,FALSE)),"")</f>
        <v/>
      </c>
    </row>
    <row r="171" spans="1:8" x14ac:dyDescent="0.2">
      <c r="A171" s="176" t="str">
        <f t="array" ref="A171">IFERROR(INDEX('Annex 2 EHV charges'!$D$11:$D$260, MATCH(0, IF(ISBLANK('Annex 2 EHV charges'!$D$11:$D$260),1, COUNTIF(A$4:$A170, 'Annex 2 EHV charges'!$D$11:$D$260)), 0)),"")</f>
        <v/>
      </c>
      <c r="B171" s="175" t="str">
        <f>IF($A171="","",VLOOKUP($A171,'Annex 2 EHV charges'!$D:$O,2,0))</f>
        <v/>
      </c>
      <c r="C171" s="176" t="str">
        <f>IF($A171="","",VLOOKUP($A171,'Annex 2 EHV charges'!$D:$O,3,0))</f>
        <v/>
      </c>
      <c r="D171" s="175" t="str">
        <f>IF($A171="","",VLOOKUP($A171,'Annex 2 EHV charges'!$D:$O,4,0))</f>
        <v/>
      </c>
      <c r="E171" s="180" t="str">
        <f>IFERROR(IF(VLOOKUP($A171,'Annex 2 EHV charges'!$D:$O,9,FALSE)=0,"",VLOOKUP($A171,'Annex 2 EHV charges'!$D:$O,9,FALSE)),"")</f>
        <v/>
      </c>
      <c r="F171" s="181" t="str">
        <f>IFERROR(IF(VLOOKUP($A171,'Annex 2 EHV charges'!$D:$O,10,FALSE)=0,"",VLOOKUP($A171,'Annex 2 EHV charges'!$D:$O,10,FALSE)),"")</f>
        <v/>
      </c>
      <c r="G171" s="182" t="str">
        <f>IFERROR(IF(VLOOKUP($A171,'Annex 2 EHV charges'!$D:$O,11,FALSE)=0,"",VLOOKUP($A171,'Annex 2 EHV charges'!$D:$O,11,FALSE)),"")</f>
        <v/>
      </c>
      <c r="H171" s="182" t="str">
        <f>IFERROR(IF(VLOOKUP($A171,'Annex 2 EHV charges'!$D:$O,12,FALSE)=0,"",VLOOKUP($A171,'Annex 2 EHV charges'!$D:$O,12,FALSE)),"")</f>
        <v/>
      </c>
    </row>
    <row r="172" spans="1:8" x14ac:dyDescent="0.2">
      <c r="A172" s="176" t="str">
        <f t="array" ref="A172">IFERROR(INDEX('Annex 2 EHV charges'!$D$11:$D$260, MATCH(0, IF(ISBLANK('Annex 2 EHV charges'!$D$11:$D$260),1, COUNTIF(A$4:$A171, 'Annex 2 EHV charges'!$D$11:$D$260)), 0)),"")</f>
        <v/>
      </c>
      <c r="B172" s="175" t="str">
        <f>IF($A172="","",VLOOKUP($A172,'Annex 2 EHV charges'!$D:$O,2,0))</f>
        <v/>
      </c>
      <c r="C172" s="176" t="str">
        <f>IF($A172="","",VLOOKUP($A172,'Annex 2 EHV charges'!$D:$O,3,0))</f>
        <v/>
      </c>
      <c r="D172" s="175" t="str">
        <f>IF($A172="","",VLOOKUP($A172,'Annex 2 EHV charges'!$D:$O,4,0))</f>
        <v/>
      </c>
      <c r="E172" s="180" t="str">
        <f>IFERROR(IF(VLOOKUP($A172,'Annex 2 EHV charges'!$D:$O,9,FALSE)=0,"",VLOOKUP($A172,'Annex 2 EHV charges'!$D:$O,9,FALSE)),"")</f>
        <v/>
      </c>
      <c r="F172" s="181" t="str">
        <f>IFERROR(IF(VLOOKUP($A172,'Annex 2 EHV charges'!$D:$O,10,FALSE)=0,"",VLOOKUP($A172,'Annex 2 EHV charges'!$D:$O,10,FALSE)),"")</f>
        <v/>
      </c>
      <c r="G172" s="182" t="str">
        <f>IFERROR(IF(VLOOKUP($A172,'Annex 2 EHV charges'!$D:$O,11,FALSE)=0,"",VLOOKUP($A172,'Annex 2 EHV charges'!$D:$O,11,FALSE)),"")</f>
        <v/>
      </c>
      <c r="H172" s="182" t="str">
        <f>IFERROR(IF(VLOOKUP($A172,'Annex 2 EHV charges'!$D:$O,12,FALSE)=0,"",VLOOKUP($A172,'Annex 2 EHV charges'!$D:$O,12,FALSE)),"")</f>
        <v/>
      </c>
    </row>
    <row r="173" spans="1:8" x14ac:dyDescent="0.2">
      <c r="A173" s="176" t="str">
        <f t="array" ref="A173">IFERROR(INDEX('Annex 2 EHV charges'!$D$11:$D$260, MATCH(0, IF(ISBLANK('Annex 2 EHV charges'!$D$11:$D$260),1, COUNTIF(A$4:$A172, 'Annex 2 EHV charges'!$D$11:$D$260)), 0)),"")</f>
        <v/>
      </c>
      <c r="B173" s="175" t="str">
        <f>IF($A173="","",VLOOKUP($A173,'Annex 2 EHV charges'!$D:$O,2,0))</f>
        <v/>
      </c>
      <c r="C173" s="176" t="str">
        <f>IF($A173="","",VLOOKUP($A173,'Annex 2 EHV charges'!$D:$O,3,0))</f>
        <v/>
      </c>
      <c r="D173" s="175" t="str">
        <f>IF($A173="","",VLOOKUP($A173,'Annex 2 EHV charges'!$D:$O,4,0))</f>
        <v/>
      </c>
      <c r="E173" s="180" t="str">
        <f>IFERROR(IF(VLOOKUP($A173,'Annex 2 EHV charges'!$D:$O,9,FALSE)=0,"",VLOOKUP($A173,'Annex 2 EHV charges'!$D:$O,9,FALSE)),"")</f>
        <v/>
      </c>
      <c r="F173" s="181" t="str">
        <f>IFERROR(IF(VLOOKUP($A173,'Annex 2 EHV charges'!$D:$O,10,FALSE)=0,"",VLOOKUP($A173,'Annex 2 EHV charges'!$D:$O,10,FALSE)),"")</f>
        <v/>
      </c>
      <c r="G173" s="182" t="str">
        <f>IFERROR(IF(VLOOKUP($A173,'Annex 2 EHV charges'!$D:$O,11,FALSE)=0,"",VLOOKUP($A173,'Annex 2 EHV charges'!$D:$O,11,FALSE)),"")</f>
        <v/>
      </c>
      <c r="H173" s="182" t="str">
        <f>IFERROR(IF(VLOOKUP($A173,'Annex 2 EHV charges'!$D:$O,12,FALSE)=0,"",VLOOKUP($A173,'Annex 2 EHV charges'!$D:$O,12,FALSE)),"")</f>
        <v/>
      </c>
    </row>
    <row r="174" spans="1:8" x14ac:dyDescent="0.2">
      <c r="A174" s="176" t="str">
        <f t="array" ref="A174">IFERROR(INDEX('Annex 2 EHV charges'!$D$11:$D$260, MATCH(0, IF(ISBLANK('Annex 2 EHV charges'!$D$11:$D$260),1, COUNTIF(A$4:$A173, 'Annex 2 EHV charges'!$D$11:$D$260)), 0)),"")</f>
        <v/>
      </c>
      <c r="B174" s="175" t="str">
        <f>IF($A174="","",VLOOKUP($A174,'Annex 2 EHV charges'!$D:$O,2,0))</f>
        <v/>
      </c>
      <c r="C174" s="176" t="str">
        <f>IF($A174="","",VLOOKUP($A174,'Annex 2 EHV charges'!$D:$O,3,0))</f>
        <v/>
      </c>
      <c r="D174" s="175" t="str">
        <f>IF($A174="","",VLOOKUP($A174,'Annex 2 EHV charges'!$D:$O,4,0))</f>
        <v/>
      </c>
      <c r="E174" s="180" t="str">
        <f>IFERROR(IF(VLOOKUP($A174,'Annex 2 EHV charges'!$D:$O,9,FALSE)=0,"",VLOOKUP($A174,'Annex 2 EHV charges'!$D:$O,9,FALSE)),"")</f>
        <v/>
      </c>
      <c r="F174" s="181" t="str">
        <f>IFERROR(IF(VLOOKUP($A174,'Annex 2 EHV charges'!$D:$O,10,FALSE)=0,"",VLOOKUP($A174,'Annex 2 EHV charges'!$D:$O,10,FALSE)),"")</f>
        <v/>
      </c>
      <c r="G174" s="182" t="str">
        <f>IFERROR(IF(VLOOKUP($A174,'Annex 2 EHV charges'!$D:$O,11,FALSE)=0,"",VLOOKUP($A174,'Annex 2 EHV charges'!$D:$O,11,FALSE)),"")</f>
        <v/>
      </c>
      <c r="H174" s="182" t="str">
        <f>IFERROR(IF(VLOOKUP($A174,'Annex 2 EHV charges'!$D:$O,12,FALSE)=0,"",VLOOKUP($A174,'Annex 2 EHV charges'!$D:$O,12,FALSE)),"")</f>
        <v/>
      </c>
    </row>
    <row r="175" spans="1:8" x14ac:dyDescent="0.2">
      <c r="A175" s="176" t="str">
        <f t="array" ref="A175">IFERROR(INDEX('Annex 2 EHV charges'!$D$11:$D$260, MATCH(0, IF(ISBLANK('Annex 2 EHV charges'!$D$11:$D$260),1, COUNTIF(A$4:$A174, 'Annex 2 EHV charges'!$D$11:$D$260)), 0)),"")</f>
        <v/>
      </c>
      <c r="B175" s="175" t="str">
        <f>IF($A175="","",VLOOKUP($A175,'Annex 2 EHV charges'!$D:$O,2,0))</f>
        <v/>
      </c>
      <c r="C175" s="176" t="str">
        <f>IF($A175="","",VLOOKUP($A175,'Annex 2 EHV charges'!$D:$O,3,0))</f>
        <v/>
      </c>
      <c r="D175" s="175" t="str">
        <f>IF($A175="","",VLOOKUP($A175,'Annex 2 EHV charges'!$D:$O,4,0))</f>
        <v/>
      </c>
      <c r="E175" s="180" t="str">
        <f>IFERROR(IF(VLOOKUP($A175,'Annex 2 EHV charges'!$D:$O,9,FALSE)=0,"",VLOOKUP($A175,'Annex 2 EHV charges'!$D:$O,9,FALSE)),"")</f>
        <v/>
      </c>
      <c r="F175" s="181" t="str">
        <f>IFERROR(IF(VLOOKUP($A175,'Annex 2 EHV charges'!$D:$O,10,FALSE)=0,"",VLOOKUP($A175,'Annex 2 EHV charges'!$D:$O,10,FALSE)),"")</f>
        <v/>
      </c>
      <c r="G175" s="182" t="str">
        <f>IFERROR(IF(VLOOKUP($A175,'Annex 2 EHV charges'!$D:$O,11,FALSE)=0,"",VLOOKUP($A175,'Annex 2 EHV charges'!$D:$O,11,FALSE)),"")</f>
        <v/>
      </c>
      <c r="H175" s="182" t="str">
        <f>IFERROR(IF(VLOOKUP($A175,'Annex 2 EHV charges'!$D:$O,12,FALSE)=0,"",VLOOKUP($A175,'Annex 2 EHV charges'!$D:$O,12,FALSE)),"")</f>
        <v/>
      </c>
    </row>
    <row r="176" spans="1:8" x14ac:dyDescent="0.2">
      <c r="A176" s="176" t="str">
        <f t="array" ref="A176">IFERROR(INDEX('Annex 2 EHV charges'!$D$11:$D$260, MATCH(0, IF(ISBLANK('Annex 2 EHV charges'!$D$11:$D$260),1, COUNTIF(A$4:$A175, 'Annex 2 EHV charges'!$D$11:$D$260)), 0)),"")</f>
        <v/>
      </c>
      <c r="B176" s="175" t="str">
        <f>IF($A176="","",VLOOKUP($A176,'Annex 2 EHV charges'!$D:$O,2,0))</f>
        <v/>
      </c>
      <c r="C176" s="176" t="str">
        <f>IF($A176="","",VLOOKUP($A176,'Annex 2 EHV charges'!$D:$O,3,0))</f>
        <v/>
      </c>
      <c r="D176" s="175" t="str">
        <f>IF($A176="","",VLOOKUP($A176,'Annex 2 EHV charges'!$D:$O,4,0))</f>
        <v/>
      </c>
      <c r="E176" s="180" t="str">
        <f>IFERROR(IF(VLOOKUP($A176,'Annex 2 EHV charges'!$D:$O,9,FALSE)=0,"",VLOOKUP($A176,'Annex 2 EHV charges'!$D:$O,9,FALSE)),"")</f>
        <v/>
      </c>
      <c r="F176" s="181" t="str">
        <f>IFERROR(IF(VLOOKUP($A176,'Annex 2 EHV charges'!$D:$O,10,FALSE)=0,"",VLOOKUP($A176,'Annex 2 EHV charges'!$D:$O,10,FALSE)),"")</f>
        <v/>
      </c>
      <c r="G176" s="182" t="str">
        <f>IFERROR(IF(VLOOKUP($A176,'Annex 2 EHV charges'!$D:$O,11,FALSE)=0,"",VLOOKUP($A176,'Annex 2 EHV charges'!$D:$O,11,FALSE)),"")</f>
        <v/>
      </c>
      <c r="H176" s="182" t="str">
        <f>IFERROR(IF(VLOOKUP($A176,'Annex 2 EHV charges'!$D:$O,12,FALSE)=0,"",VLOOKUP($A176,'Annex 2 EHV charges'!$D:$O,12,FALSE)),"")</f>
        <v/>
      </c>
    </row>
    <row r="177" spans="1:8" x14ac:dyDescent="0.2">
      <c r="A177" s="176" t="str">
        <f t="array" ref="A177">IFERROR(INDEX('Annex 2 EHV charges'!$D$11:$D$260, MATCH(0, IF(ISBLANK('Annex 2 EHV charges'!$D$11:$D$260),1, COUNTIF(A$4:$A176, 'Annex 2 EHV charges'!$D$11:$D$260)), 0)),"")</f>
        <v/>
      </c>
      <c r="B177" s="175" t="str">
        <f>IF($A177="","",VLOOKUP($A177,'Annex 2 EHV charges'!$D:$O,2,0))</f>
        <v/>
      </c>
      <c r="C177" s="176" t="str">
        <f>IF($A177="","",VLOOKUP($A177,'Annex 2 EHV charges'!$D:$O,3,0))</f>
        <v/>
      </c>
      <c r="D177" s="175" t="str">
        <f>IF($A177="","",VLOOKUP($A177,'Annex 2 EHV charges'!$D:$O,4,0))</f>
        <v/>
      </c>
      <c r="E177" s="180" t="str">
        <f>IFERROR(IF(VLOOKUP($A177,'Annex 2 EHV charges'!$D:$O,9,FALSE)=0,"",VLOOKUP($A177,'Annex 2 EHV charges'!$D:$O,9,FALSE)),"")</f>
        <v/>
      </c>
      <c r="F177" s="181" t="str">
        <f>IFERROR(IF(VLOOKUP($A177,'Annex 2 EHV charges'!$D:$O,10,FALSE)=0,"",VLOOKUP($A177,'Annex 2 EHV charges'!$D:$O,10,FALSE)),"")</f>
        <v/>
      </c>
      <c r="G177" s="182" t="str">
        <f>IFERROR(IF(VLOOKUP($A177,'Annex 2 EHV charges'!$D:$O,11,FALSE)=0,"",VLOOKUP($A177,'Annex 2 EHV charges'!$D:$O,11,FALSE)),"")</f>
        <v/>
      </c>
      <c r="H177" s="182" t="str">
        <f>IFERROR(IF(VLOOKUP($A177,'Annex 2 EHV charges'!$D:$O,12,FALSE)=0,"",VLOOKUP($A177,'Annex 2 EHV charges'!$D:$O,12,FALSE)),"")</f>
        <v/>
      </c>
    </row>
    <row r="178" spans="1:8" x14ac:dyDescent="0.2">
      <c r="A178" s="176" t="str">
        <f t="array" ref="A178">IFERROR(INDEX('Annex 2 EHV charges'!$D$11:$D$260, MATCH(0, IF(ISBLANK('Annex 2 EHV charges'!$D$11:$D$260),1, COUNTIF(A$4:$A177, 'Annex 2 EHV charges'!$D$11:$D$260)), 0)),"")</f>
        <v/>
      </c>
      <c r="B178" s="175" t="str">
        <f>IF($A178="","",VLOOKUP($A178,'Annex 2 EHV charges'!$D:$O,2,0))</f>
        <v/>
      </c>
      <c r="C178" s="176" t="str">
        <f>IF($A178="","",VLOOKUP($A178,'Annex 2 EHV charges'!$D:$O,3,0))</f>
        <v/>
      </c>
      <c r="D178" s="175" t="str">
        <f>IF($A178="","",VLOOKUP($A178,'Annex 2 EHV charges'!$D:$O,4,0))</f>
        <v/>
      </c>
      <c r="E178" s="180" t="str">
        <f>IFERROR(IF(VLOOKUP($A178,'Annex 2 EHV charges'!$D:$O,9,FALSE)=0,"",VLOOKUP($A178,'Annex 2 EHV charges'!$D:$O,9,FALSE)),"")</f>
        <v/>
      </c>
      <c r="F178" s="181" t="str">
        <f>IFERROR(IF(VLOOKUP($A178,'Annex 2 EHV charges'!$D:$O,10,FALSE)=0,"",VLOOKUP($A178,'Annex 2 EHV charges'!$D:$O,10,FALSE)),"")</f>
        <v/>
      </c>
      <c r="G178" s="182" t="str">
        <f>IFERROR(IF(VLOOKUP($A178,'Annex 2 EHV charges'!$D:$O,11,FALSE)=0,"",VLOOKUP($A178,'Annex 2 EHV charges'!$D:$O,11,FALSE)),"")</f>
        <v/>
      </c>
      <c r="H178" s="182" t="str">
        <f>IFERROR(IF(VLOOKUP($A178,'Annex 2 EHV charges'!$D:$O,12,FALSE)=0,"",VLOOKUP($A178,'Annex 2 EHV charges'!$D:$O,12,FALSE)),"")</f>
        <v/>
      </c>
    </row>
    <row r="179" spans="1:8" x14ac:dyDescent="0.2">
      <c r="A179" s="176" t="str">
        <f t="array" ref="A179">IFERROR(INDEX('Annex 2 EHV charges'!$D$11:$D$260, MATCH(0, IF(ISBLANK('Annex 2 EHV charges'!$D$11:$D$260),1, COUNTIF(A$4:$A178, 'Annex 2 EHV charges'!$D$11:$D$260)), 0)),"")</f>
        <v/>
      </c>
      <c r="B179" s="175" t="str">
        <f>IF($A179="","",VLOOKUP($A179,'Annex 2 EHV charges'!$D:$O,2,0))</f>
        <v/>
      </c>
      <c r="C179" s="176" t="str">
        <f>IF($A179="","",VLOOKUP($A179,'Annex 2 EHV charges'!$D:$O,3,0))</f>
        <v/>
      </c>
      <c r="D179" s="175" t="str">
        <f>IF($A179="","",VLOOKUP($A179,'Annex 2 EHV charges'!$D:$O,4,0))</f>
        <v/>
      </c>
      <c r="E179" s="180" t="str">
        <f>IFERROR(IF(VLOOKUP($A179,'Annex 2 EHV charges'!$D:$O,9,FALSE)=0,"",VLOOKUP($A179,'Annex 2 EHV charges'!$D:$O,9,FALSE)),"")</f>
        <v/>
      </c>
      <c r="F179" s="181" t="str">
        <f>IFERROR(IF(VLOOKUP($A179,'Annex 2 EHV charges'!$D:$O,10,FALSE)=0,"",VLOOKUP($A179,'Annex 2 EHV charges'!$D:$O,10,FALSE)),"")</f>
        <v/>
      </c>
      <c r="G179" s="182" t="str">
        <f>IFERROR(IF(VLOOKUP($A179,'Annex 2 EHV charges'!$D:$O,11,FALSE)=0,"",VLOOKUP($A179,'Annex 2 EHV charges'!$D:$O,11,FALSE)),"")</f>
        <v/>
      </c>
      <c r="H179" s="182" t="str">
        <f>IFERROR(IF(VLOOKUP($A179,'Annex 2 EHV charges'!$D:$O,12,FALSE)=0,"",VLOOKUP($A179,'Annex 2 EHV charges'!$D:$O,12,FALSE)),"")</f>
        <v/>
      </c>
    </row>
    <row r="180" spans="1:8" x14ac:dyDescent="0.2">
      <c r="A180" s="176" t="str">
        <f t="array" ref="A180">IFERROR(INDEX('Annex 2 EHV charges'!$D$11:$D$260, MATCH(0, IF(ISBLANK('Annex 2 EHV charges'!$D$11:$D$260),1, COUNTIF(A$4:$A179, 'Annex 2 EHV charges'!$D$11:$D$260)), 0)),"")</f>
        <v/>
      </c>
      <c r="B180" s="175" t="str">
        <f>IF($A180="","",VLOOKUP($A180,'Annex 2 EHV charges'!$D:$O,2,0))</f>
        <v/>
      </c>
      <c r="C180" s="176" t="str">
        <f>IF($A180="","",VLOOKUP($A180,'Annex 2 EHV charges'!$D:$O,3,0))</f>
        <v/>
      </c>
      <c r="D180" s="175" t="str">
        <f>IF($A180="","",VLOOKUP($A180,'Annex 2 EHV charges'!$D:$O,4,0))</f>
        <v/>
      </c>
      <c r="E180" s="180" t="str">
        <f>IFERROR(IF(VLOOKUP($A180,'Annex 2 EHV charges'!$D:$O,9,FALSE)=0,"",VLOOKUP($A180,'Annex 2 EHV charges'!$D:$O,9,FALSE)),"")</f>
        <v/>
      </c>
      <c r="F180" s="181" t="str">
        <f>IFERROR(IF(VLOOKUP($A180,'Annex 2 EHV charges'!$D:$O,10,FALSE)=0,"",VLOOKUP($A180,'Annex 2 EHV charges'!$D:$O,10,FALSE)),"")</f>
        <v/>
      </c>
      <c r="G180" s="182" t="str">
        <f>IFERROR(IF(VLOOKUP($A180,'Annex 2 EHV charges'!$D:$O,11,FALSE)=0,"",VLOOKUP($A180,'Annex 2 EHV charges'!$D:$O,11,FALSE)),"")</f>
        <v/>
      </c>
      <c r="H180" s="182" t="str">
        <f>IFERROR(IF(VLOOKUP($A180,'Annex 2 EHV charges'!$D:$O,12,FALSE)=0,"",VLOOKUP($A180,'Annex 2 EHV charges'!$D:$O,12,FALSE)),"")</f>
        <v/>
      </c>
    </row>
    <row r="181" spans="1:8" x14ac:dyDescent="0.2">
      <c r="A181" s="176" t="str">
        <f t="array" ref="A181">IFERROR(INDEX('Annex 2 EHV charges'!$D$11:$D$260, MATCH(0, IF(ISBLANK('Annex 2 EHV charges'!$D$11:$D$260),1, COUNTIF(A$4:$A180, 'Annex 2 EHV charges'!$D$11:$D$260)), 0)),"")</f>
        <v/>
      </c>
      <c r="B181" s="175" t="str">
        <f>IF($A181="","",VLOOKUP($A181,'Annex 2 EHV charges'!$D:$O,2,0))</f>
        <v/>
      </c>
      <c r="C181" s="176" t="str">
        <f>IF($A181="","",VLOOKUP($A181,'Annex 2 EHV charges'!$D:$O,3,0))</f>
        <v/>
      </c>
      <c r="D181" s="175" t="str">
        <f>IF($A181="","",VLOOKUP($A181,'Annex 2 EHV charges'!$D:$O,4,0))</f>
        <v/>
      </c>
      <c r="E181" s="180" t="str">
        <f>IFERROR(IF(VLOOKUP($A181,'Annex 2 EHV charges'!$D:$O,9,FALSE)=0,"",VLOOKUP($A181,'Annex 2 EHV charges'!$D:$O,9,FALSE)),"")</f>
        <v/>
      </c>
      <c r="F181" s="181" t="str">
        <f>IFERROR(IF(VLOOKUP($A181,'Annex 2 EHV charges'!$D:$O,10,FALSE)=0,"",VLOOKUP($A181,'Annex 2 EHV charges'!$D:$O,10,FALSE)),"")</f>
        <v/>
      </c>
      <c r="G181" s="182" t="str">
        <f>IFERROR(IF(VLOOKUP($A181,'Annex 2 EHV charges'!$D:$O,11,FALSE)=0,"",VLOOKUP($A181,'Annex 2 EHV charges'!$D:$O,11,FALSE)),"")</f>
        <v/>
      </c>
      <c r="H181" s="182" t="str">
        <f>IFERROR(IF(VLOOKUP($A181,'Annex 2 EHV charges'!$D:$O,12,FALSE)=0,"",VLOOKUP($A181,'Annex 2 EHV charges'!$D:$O,12,FALSE)),"")</f>
        <v/>
      </c>
    </row>
    <row r="182" spans="1:8" x14ac:dyDescent="0.2">
      <c r="A182" s="176" t="str">
        <f t="array" ref="A182">IFERROR(INDEX('Annex 2 EHV charges'!$D$11:$D$260, MATCH(0, IF(ISBLANK('Annex 2 EHV charges'!$D$11:$D$260),1, COUNTIF(A$4:$A181, 'Annex 2 EHV charges'!$D$11:$D$260)), 0)),"")</f>
        <v/>
      </c>
      <c r="B182" s="175" t="str">
        <f>IF($A182="","",VLOOKUP($A182,'Annex 2 EHV charges'!$D:$O,2,0))</f>
        <v/>
      </c>
      <c r="C182" s="176" t="str">
        <f>IF($A182="","",VLOOKUP($A182,'Annex 2 EHV charges'!$D:$O,3,0))</f>
        <v/>
      </c>
      <c r="D182" s="175" t="str">
        <f>IF($A182="","",VLOOKUP($A182,'Annex 2 EHV charges'!$D:$O,4,0))</f>
        <v/>
      </c>
      <c r="E182" s="180" t="str">
        <f>IFERROR(IF(VLOOKUP($A182,'Annex 2 EHV charges'!$D:$O,9,FALSE)=0,"",VLOOKUP($A182,'Annex 2 EHV charges'!$D:$O,9,FALSE)),"")</f>
        <v/>
      </c>
      <c r="F182" s="181" t="str">
        <f>IFERROR(IF(VLOOKUP($A182,'Annex 2 EHV charges'!$D:$O,10,FALSE)=0,"",VLOOKUP($A182,'Annex 2 EHV charges'!$D:$O,10,FALSE)),"")</f>
        <v/>
      </c>
      <c r="G182" s="182" t="str">
        <f>IFERROR(IF(VLOOKUP($A182,'Annex 2 EHV charges'!$D:$O,11,FALSE)=0,"",VLOOKUP($A182,'Annex 2 EHV charges'!$D:$O,11,FALSE)),"")</f>
        <v/>
      </c>
      <c r="H182" s="182" t="str">
        <f>IFERROR(IF(VLOOKUP($A182,'Annex 2 EHV charges'!$D:$O,12,FALSE)=0,"",VLOOKUP($A182,'Annex 2 EHV charges'!$D:$O,12,FALSE)),"")</f>
        <v/>
      </c>
    </row>
    <row r="183" spans="1:8" x14ac:dyDescent="0.2">
      <c r="A183" s="176" t="str">
        <f t="array" ref="A183">IFERROR(INDEX('Annex 2 EHV charges'!$D$11:$D$260, MATCH(0, IF(ISBLANK('Annex 2 EHV charges'!$D$11:$D$260),1, COUNTIF(A$4:$A182, 'Annex 2 EHV charges'!$D$11:$D$260)), 0)),"")</f>
        <v/>
      </c>
      <c r="B183" s="175" t="str">
        <f>IF($A183="","",VLOOKUP($A183,'Annex 2 EHV charges'!$D:$O,2,0))</f>
        <v/>
      </c>
      <c r="C183" s="176" t="str">
        <f>IF($A183="","",VLOOKUP($A183,'Annex 2 EHV charges'!$D:$O,3,0))</f>
        <v/>
      </c>
      <c r="D183" s="175" t="str">
        <f>IF($A183="","",VLOOKUP($A183,'Annex 2 EHV charges'!$D:$O,4,0))</f>
        <v/>
      </c>
      <c r="E183" s="180" t="str">
        <f>IFERROR(IF(VLOOKUP($A183,'Annex 2 EHV charges'!$D:$O,9,FALSE)=0,"",VLOOKUP($A183,'Annex 2 EHV charges'!$D:$O,9,FALSE)),"")</f>
        <v/>
      </c>
      <c r="F183" s="181" t="str">
        <f>IFERROR(IF(VLOOKUP($A183,'Annex 2 EHV charges'!$D:$O,10,FALSE)=0,"",VLOOKUP($A183,'Annex 2 EHV charges'!$D:$O,10,FALSE)),"")</f>
        <v/>
      </c>
      <c r="G183" s="182" t="str">
        <f>IFERROR(IF(VLOOKUP($A183,'Annex 2 EHV charges'!$D:$O,11,FALSE)=0,"",VLOOKUP($A183,'Annex 2 EHV charges'!$D:$O,11,FALSE)),"")</f>
        <v/>
      </c>
      <c r="H183" s="182" t="str">
        <f>IFERROR(IF(VLOOKUP($A183,'Annex 2 EHV charges'!$D:$O,12,FALSE)=0,"",VLOOKUP($A183,'Annex 2 EHV charges'!$D:$O,12,FALSE)),"")</f>
        <v/>
      </c>
    </row>
    <row r="184" spans="1:8" x14ac:dyDescent="0.2">
      <c r="A184" s="176" t="str">
        <f t="array" ref="A184">IFERROR(INDEX('Annex 2 EHV charges'!$D$11:$D$260, MATCH(0, IF(ISBLANK('Annex 2 EHV charges'!$D$11:$D$260),1, COUNTIF(A$4:$A183, 'Annex 2 EHV charges'!$D$11:$D$260)), 0)),"")</f>
        <v/>
      </c>
      <c r="B184" s="175" t="str">
        <f>IF($A184="","",VLOOKUP($A184,'Annex 2 EHV charges'!$D:$O,2,0))</f>
        <v/>
      </c>
      <c r="C184" s="176" t="str">
        <f>IF($A184="","",VLOOKUP($A184,'Annex 2 EHV charges'!$D:$O,3,0))</f>
        <v/>
      </c>
      <c r="D184" s="175" t="str">
        <f>IF($A184="","",VLOOKUP($A184,'Annex 2 EHV charges'!$D:$O,4,0))</f>
        <v/>
      </c>
      <c r="E184" s="180" t="str">
        <f>IFERROR(IF(VLOOKUP($A184,'Annex 2 EHV charges'!$D:$O,9,FALSE)=0,"",VLOOKUP($A184,'Annex 2 EHV charges'!$D:$O,9,FALSE)),"")</f>
        <v/>
      </c>
      <c r="F184" s="181" t="str">
        <f>IFERROR(IF(VLOOKUP($A184,'Annex 2 EHV charges'!$D:$O,10,FALSE)=0,"",VLOOKUP($A184,'Annex 2 EHV charges'!$D:$O,10,FALSE)),"")</f>
        <v/>
      </c>
      <c r="G184" s="182" t="str">
        <f>IFERROR(IF(VLOOKUP($A184,'Annex 2 EHV charges'!$D:$O,11,FALSE)=0,"",VLOOKUP($A184,'Annex 2 EHV charges'!$D:$O,11,FALSE)),"")</f>
        <v/>
      </c>
      <c r="H184" s="182" t="str">
        <f>IFERROR(IF(VLOOKUP($A184,'Annex 2 EHV charges'!$D:$O,12,FALSE)=0,"",VLOOKUP($A184,'Annex 2 EHV charges'!$D:$O,12,FALSE)),"")</f>
        <v/>
      </c>
    </row>
    <row r="185" spans="1:8" x14ac:dyDescent="0.2">
      <c r="A185" s="176" t="str">
        <f t="array" ref="A185">IFERROR(INDEX('Annex 2 EHV charges'!$D$11:$D$260, MATCH(0, IF(ISBLANK('Annex 2 EHV charges'!$D$11:$D$260),1, COUNTIF(A$4:$A184, 'Annex 2 EHV charges'!$D$11:$D$260)), 0)),"")</f>
        <v/>
      </c>
      <c r="B185" s="175" t="str">
        <f>IF($A185="","",VLOOKUP($A185,'Annex 2 EHV charges'!$D:$O,2,0))</f>
        <v/>
      </c>
      <c r="C185" s="176" t="str">
        <f>IF($A185="","",VLOOKUP($A185,'Annex 2 EHV charges'!$D:$O,3,0))</f>
        <v/>
      </c>
      <c r="D185" s="175" t="str">
        <f>IF($A185="","",VLOOKUP($A185,'Annex 2 EHV charges'!$D:$O,4,0))</f>
        <v/>
      </c>
      <c r="E185" s="180" t="str">
        <f>IFERROR(IF(VLOOKUP($A185,'Annex 2 EHV charges'!$D:$O,9,FALSE)=0,"",VLOOKUP($A185,'Annex 2 EHV charges'!$D:$O,9,FALSE)),"")</f>
        <v/>
      </c>
      <c r="F185" s="181" t="str">
        <f>IFERROR(IF(VLOOKUP($A185,'Annex 2 EHV charges'!$D:$O,10,FALSE)=0,"",VLOOKUP($A185,'Annex 2 EHV charges'!$D:$O,10,FALSE)),"")</f>
        <v/>
      </c>
      <c r="G185" s="182" t="str">
        <f>IFERROR(IF(VLOOKUP($A185,'Annex 2 EHV charges'!$D:$O,11,FALSE)=0,"",VLOOKUP($A185,'Annex 2 EHV charges'!$D:$O,11,FALSE)),"")</f>
        <v/>
      </c>
      <c r="H185" s="182" t="str">
        <f>IFERROR(IF(VLOOKUP($A185,'Annex 2 EHV charges'!$D:$O,12,FALSE)=0,"",VLOOKUP($A185,'Annex 2 EHV charges'!$D:$O,12,FALSE)),"")</f>
        <v/>
      </c>
    </row>
    <row r="186" spans="1:8" x14ac:dyDescent="0.2">
      <c r="A186" s="176" t="str">
        <f t="array" ref="A186">IFERROR(INDEX('Annex 2 EHV charges'!$D$11:$D$260, MATCH(0, IF(ISBLANK('Annex 2 EHV charges'!$D$11:$D$260),1, COUNTIF(A$4:$A185, 'Annex 2 EHV charges'!$D$11:$D$260)), 0)),"")</f>
        <v/>
      </c>
      <c r="B186" s="175" t="str">
        <f>IF($A186="","",VLOOKUP($A186,'Annex 2 EHV charges'!$D:$O,2,0))</f>
        <v/>
      </c>
      <c r="C186" s="176" t="str">
        <f>IF($A186="","",VLOOKUP($A186,'Annex 2 EHV charges'!$D:$O,3,0))</f>
        <v/>
      </c>
      <c r="D186" s="175" t="str">
        <f>IF($A186="","",VLOOKUP($A186,'Annex 2 EHV charges'!$D:$O,4,0))</f>
        <v/>
      </c>
      <c r="E186" s="180" t="str">
        <f>IFERROR(IF(VLOOKUP($A186,'Annex 2 EHV charges'!$D:$O,9,FALSE)=0,"",VLOOKUP($A186,'Annex 2 EHV charges'!$D:$O,9,FALSE)),"")</f>
        <v/>
      </c>
      <c r="F186" s="181" t="str">
        <f>IFERROR(IF(VLOOKUP($A186,'Annex 2 EHV charges'!$D:$O,10,FALSE)=0,"",VLOOKUP($A186,'Annex 2 EHV charges'!$D:$O,10,FALSE)),"")</f>
        <v/>
      </c>
      <c r="G186" s="182" t="str">
        <f>IFERROR(IF(VLOOKUP($A186,'Annex 2 EHV charges'!$D:$O,11,FALSE)=0,"",VLOOKUP($A186,'Annex 2 EHV charges'!$D:$O,11,FALSE)),"")</f>
        <v/>
      </c>
      <c r="H186" s="182" t="str">
        <f>IFERROR(IF(VLOOKUP($A186,'Annex 2 EHV charges'!$D:$O,12,FALSE)=0,"",VLOOKUP($A186,'Annex 2 EHV charges'!$D:$O,12,FALSE)),"")</f>
        <v/>
      </c>
    </row>
    <row r="187" spans="1:8" x14ac:dyDescent="0.2">
      <c r="A187" s="176" t="str">
        <f t="array" ref="A187">IFERROR(INDEX('Annex 2 EHV charges'!$D$11:$D$260, MATCH(0, IF(ISBLANK('Annex 2 EHV charges'!$D$11:$D$260),1, COUNTIF(A$4:$A186, 'Annex 2 EHV charges'!$D$11:$D$260)), 0)),"")</f>
        <v/>
      </c>
      <c r="B187" s="175" t="str">
        <f>IF($A187="","",VLOOKUP($A187,'Annex 2 EHV charges'!$D:$O,2,0))</f>
        <v/>
      </c>
      <c r="C187" s="176" t="str">
        <f>IF($A187="","",VLOOKUP($A187,'Annex 2 EHV charges'!$D:$O,3,0))</f>
        <v/>
      </c>
      <c r="D187" s="175" t="str">
        <f>IF($A187="","",VLOOKUP($A187,'Annex 2 EHV charges'!$D:$O,4,0))</f>
        <v/>
      </c>
      <c r="E187" s="180" t="str">
        <f>IFERROR(IF(VLOOKUP($A187,'Annex 2 EHV charges'!$D:$O,9,FALSE)=0,"",VLOOKUP($A187,'Annex 2 EHV charges'!$D:$O,9,FALSE)),"")</f>
        <v/>
      </c>
      <c r="F187" s="181" t="str">
        <f>IFERROR(IF(VLOOKUP($A187,'Annex 2 EHV charges'!$D:$O,10,FALSE)=0,"",VLOOKUP($A187,'Annex 2 EHV charges'!$D:$O,10,FALSE)),"")</f>
        <v/>
      </c>
      <c r="G187" s="182" t="str">
        <f>IFERROR(IF(VLOOKUP($A187,'Annex 2 EHV charges'!$D:$O,11,FALSE)=0,"",VLOOKUP($A187,'Annex 2 EHV charges'!$D:$O,11,FALSE)),"")</f>
        <v/>
      </c>
      <c r="H187" s="182" t="str">
        <f>IFERROR(IF(VLOOKUP($A187,'Annex 2 EHV charges'!$D:$O,12,FALSE)=0,"",VLOOKUP($A187,'Annex 2 EHV charges'!$D:$O,12,FALSE)),"")</f>
        <v/>
      </c>
    </row>
    <row r="188" spans="1:8" x14ac:dyDescent="0.2">
      <c r="A188" s="176" t="str">
        <f t="array" ref="A188">IFERROR(INDEX('Annex 2 EHV charges'!$D$11:$D$260, MATCH(0, IF(ISBLANK('Annex 2 EHV charges'!$D$11:$D$260),1, COUNTIF(A$4:$A187, 'Annex 2 EHV charges'!$D$11:$D$260)), 0)),"")</f>
        <v/>
      </c>
      <c r="B188" s="175" t="str">
        <f>IF($A188="","",VLOOKUP($A188,'Annex 2 EHV charges'!$D:$O,2,0))</f>
        <v/>
      </c>
      <c r="C188" s="176" t="str">
        <f>IF($A188="","",VLOOKUP($A188,'Annex 2 EHV charges'!$D:$O,3,0))</f>
        <v/>
      </c>
      <c r="D188" s="175" t="str">
        <f>IF($A188="","",VLOOKUP($A188,'Annex 2 EHV charges'!$D:$O,4,0))</f>
        <v/>
      </c>
      <c r="E188" s="180" t="str">
        <f>IFERROR(IF(VLOOKUP($A188,'Annex 2 EHV charges'!$D:$O,9,FALSE)=0,"",VLOOKUP($A188,'Annex 2 EHV charges'!$D:$O,9,FALSE)),"")</f>
        <v/>
      </c>
      <c r="F188" s="181" t="str">
        <f>IFERROR(IF(VLOOKUP($A188,'Annex 2 EHV charges'!$D:$O,10,FALSE)=0,"",VLOOKUP($A188,'Annex 2 EHV charges'!$D:$O,10,FALSE)),"")</f>
        <v/>
      </c>
      <c r="G188" s="182" t="str">
        <f>IFERROR(IF(VLOOKUP($A188,'Annex 2 EHV charges'!$D:$O,11,FALSE)=0,"",VLOOKUP($A188,'Annex 2 EHV charges'!$D:$O,11,FALSE)),"")</f>
        <v/>
      </c>
      <c r="H188" s="182" t="str">
        <f>IFERROR(IF(VLOOKUP($A188,'Annex 2 EHV charges'!$D:$O,12,FALSE)=0,"",VLOOKUP($A188,'Annex 2 EHV charges'!$D:$O,12,FALSE)),"")</f>
        <v/>
      </c>
    </row>
    <row r="189" spans="1:8" x14ac:dyDescent="0.2">
      <c r="A189" s="176" t="str">
        <f t="array" ref="A189">IFERROR(INDEX('Annex 2 EHV charges'!$D$11:$D$260, MATCH(0, IF(ISBLANK('Annex 2 EHV charges'!$D$11:$D$260),1, COUNTIF(A$4:$A188, 'Annex 2 EHV charges'!$D$11:$D$260)), 0)),"")</f>
        <v/>
      </c>
      <c r="B189" s="175" t="str">
        <f>IF($A189="","",VLOOKUP($A189,'Annex 2 EHV charges'!$D:$O,2,0))</f>
        <v/>
      </c>
      <c r="C189" s="176" t="str">
        <f>IF($A189="","",VLOOKUP($A189,'Annex 2 EHV charges'!$D:$O,3,0))</f>
        <v/>
      </c>
      <c r="D189" s="175" t="str">
        <f>IF($A189="","",VLOOKUP($A189,'Annex 2 EHV charges'!$D:$O,4,0))</f>
        <v/>
      </c>
      <c r="E189" s="180" t="str">
        <f>IFERROR(IF(VLOOKUP($A189,'Annex 2 EHV charges'!$D:$O,9,FALSE)=0,"",VLOOKUP($A189,'Annex 2 EHV charges'!$D:$O,9,FALSE)),"")</f>
        <v/>
      </c>
      <c r="F189" s="181" t="str">
        <f>IFERROR(IF(VLOOKUP($A189,'Annex 2 EHV charges'!$D:$O,10,FALSE)=0,"",VLOOKUP($A189,'Annex 2 EHV charges'!$D:$O,10,FALSE)),"")</f>
        <v/>
      </c>
      <c r="G189" s="182" t="str">
        <f>IFERROR(IF(VLOOKUP($A189,'Annex 2 EHV charges'!$D:$O,11,FALSE)=0,"",VLOOKUP($A189,'Annex 2 EHV charges'!$D:$O,11,FALSE)),"")</f>
        <v/>
      </c>
      <c r="H189" s="182" t="str">
        <f>IFERROR(IF(VLOOKUP($A189,'Annex 2 EHV charges'!$D:$O,12,FALSE)=0,"",VLOOKUP($A189,'Annex 2 EHV charges'!$D:$O,12,FALSE)),"")</f>
        <v/>
      </c>
    </row>
    <row r="190" spans="1:8" x14ac:dyDescent="0.2">
      <c r="A190" s="176" t="str">
        <f t="array" ref="A190">IFERROR(INDEX('Annex 2 EHV charges'!$D$11:$D$260, MATCH(0, IF(ISBLANK('Annex 2 EHV charges'!$D$11:$D$260),1, COUNTIF(A$4:$A189, 'Annex 2 EHV charges'!$D$11:$D$260)), 0)),"")</f>
        <v/>
      </c>
      <c r="B190" s="175" t="str">
        <f>IF($A190="","",VLOOKUP($A190,'Annex 2 EHV charges'!$D:$O,2,0))</f>
        <v/>
      </c>
      <c r="C190" s="176" t="str">
        <f>IF($A190="","",VLOOKUP($A190,'Annex 2 EHV charges'!$D:$O,3,0))</f>
        <v/>
      </c>
      <c r="D190" s="175" t="str">
        <f>IF($A190="","",VLOOKUP($A190,'Annex 2 EHV charges'!$D:$O,4,0))</f>
        <v/>
      </c>
      <c r="E190" s="180" t="str">
        <f>IFERROR(IF(VLOOKUP($A190,'Annex 2 EHV charges'!$D:$O,9,FALSE)=0,"",VLOOKUP($A190,'Annex 2 EHV charges'!$D:$O,9,FALSE)),"")</f>
        <v/>
      </c>
      <c r="F190" s="181" t="str">
        <f>IFERROR(IF(VLOOKUP($A190,'Annex 2 EHV charges'!$D:$O,10,FALSE)=0,"",VLOOKUP($A190,'Annex 2 EHV charges'!$D:$O,10,FALSE)),"")</f>
        <v/>
      </c>
      <c r="G190" s="182" t="str">
        <f>IFERROR(IF(VLOOKUP($A190,'Annex 2 EHV charges'!$D:$O,11,FALSE)=0,"",VLOOKUP($A190,'Annex 2 EHV charges'!$D:$O,11,FALSE)),"")</f>
        <v/>
      </c>
      <c r="H190" s="182" t="str">
        <f>IFERROR(IF(VLOOKUP($A190,'Annex 2 EHV charges'!$D:$O,12,FALSE)=0,"",VLOOKUP($A190,'Annex 2 EHV charges'!$D:$O,12,FALSE)),"")</f>
        <v/>
      </c>
    </row>
    <row r="191" spans="1:8" x14ac:dyDescent="0.2">
      <c r="A191" s="176" t="str">
        <f t="array" ref="A191">IFERROR(INDEX('Annex 2 EHV charges'!$D$11:$D$260, MATCH(0, IF(ISBLANK('Annex 2 EHV charges'!$D$11:$D$260),1, COUNTIF(A$4:$A190, 'Annex 2 EHV charges'!$D$11:$D$260)), 0)),"")</f>
        <v/>
      </c>
      <c r="B191" s="175" t="str">
        <f>IF($A191="","",VLOOKUP($A191,'Annex 2 EHV charges'!$D:$O,2,0))</f>
        <v/>
      </c>
      <c r="C191" s="176" t="str">
        <f>IF($A191="","",VLOOKUP($A191,'Annex 2 EHV charges'!$D:$O,3,0))</f>
        <v/>
      </c>
      <c r="D191" s="175" t="str">
        <f>IF($A191="","",VLOOKUP($A191,'Annex 2 EHV charges'!$D:$O,4,0))</f>
        <v/>
      </c>
      <c r="E191" s="180" t="str">
        <f>IFERROR(IF(VLOOKUP($A191,'Annex 2 EHV charges'!$D:$O,9,FALSE)=0,"",VLOOKUP($A191,'Annex 2 EHV charges'!$D:$O,9,FALSE)),"")</f>
        <v/>
      </c>
      <c r="F191" s="181" t="str">
        <f>IFERROR(IF(VLOOKUP($A191,'Annex 2 EHV charges'!$D:$O,10,FALSE)=0,"",VLOOKUP($A191,'Annex 2 EHV charges'!$D:$O,10,FALSE)),"")</f>
        <v/>
      </c>
      <c r="G191" s="182" t="str">
        <f>IFERROR(IF(VLOOKUP($A191,'Annex 2 EHV charges'!$D:$O,11,FALSE)=0,"",VLOOKUP($A191,'Annex 2 EHV charges'!$D:$O,11,FALSE)),"")</f>
        <v/>
      </c>
      <c r="H191" s="182" t="str">
        <f>IFERROR(IF(VLOOKUP($A191,'Annex 2 EHV charges'!$D:$O,12,FALSE)=0,"",VLOOKUP($A191,'Annex 2 EHV charges'!$D:$O,12,FALSE)),"")</f>
        <v/>
      </c>
    </row>
    <row r="192" spans="1:8" x14ac:dyDescent="0.2">
      <c r="A192" s="176" t="str">
        <f t="array" ref="A192">IFERROR(INDEX('Annex 2 EHV charges'!$D$11:$D$260, MATCH(0, IF(ISBLANK('Annex 2 EHV charges'!$D$11:$D$260),1, COUNTIF(A$4:$A191, 'Annex 2 EHV charges'!$D$11:$D$260)), 0)),"")</f>
        <v/>
      </c>
      <c r="B192" s="175" t="str">
        <f>IF($A192="","",VLOOKUP($A192,'Annex 2 EHV charges'!$D:$O,2,0))</f>
        <v/>
      </c>
      <c r="C192" s="176" t="str">
        <f>IF($A192="","",VLOOKUP($A192,'Annex 2 EHV charges'!$D:$O,3,0))</f>
        <v/>
      </c>
      <c r="D192" s="175" t="str">
        <f>IF($A192="","",VLOOKUP($A192,'Annex 2 EHV charges'!$D:$O,4,0))</f>
        <v/>
      </c>
      <c r="E192" s="180" t="str">
        <f>IFERROR(IF(VLOOKUP($A192,'Annex 2 EHV charges'!$D:$O,9,FALSE)=0,"",VLOOKUP($A192,'Annex 2 EHV charges'!$D:$O,9,FALSE)),"")</f>
        <v/>
      </c>
      <c r="F192" s="181" t="str">
        <f>IFERROR(IF(VLOOKUP($A192,'Annex 2 EHV charges'!$D:$O,10,FALSE)=0,"",VLOOKUP($A192,'Annex 2 EHV charges'!$D:$O,10,FALSE)),"")</f>
        <v/>
      </c>
      <c r="G192" s="182" t="str">
        <f>IFERROR(IF(VLOOKUP($A192,'Annex 2 EHV charges'!$D:$O,11,FALSE)=0,"",VLOOKUP($A192,'Annex 2 EHV charges'!$D:$O,11,FALSE)),"")</f>
        <v/>
      </c>
      <c r="H192" s="182" t="str">
        <f>IFERROR(IF(VLOOKUP($A192,'Annex 2 EHV charges'!$D:$O,12,FALSE)=0,"",VLOOKUP($A192,'Annex 2 EHV charges'!$D:$O,12,FALSE)),"")</f>
        <v/>
      </c>
    </row>
    <row r="193" spans="1:8" x14ac:dyDescent="0.2">
      <c r="A193" s="176" t="str">
        <f t="array" ref="A193">IFERROR(INDEX('Annex 2 EHV charges'!$D$11:$D$260, MATCH(0, IF(ISBLANK('Annex 2 EHV charges'!$D$11:$D$260),1, COUNTIF(A$4:$A192, 'Annex 2 EHV charges'!$D$11:$D$260)), 0)),"")</f>
        <v/>
      </c>
      <c r="B193" s="175" t="str">
        <f>IF($A193="","",VLOOKUP($A193,'Annex 2 EHV charges'!$D:$O,2,0))</f>
        <v/>
      </c>
      <c r="C193" s="176" t="str">
        <f>IF($A193="","",VLOOKUP($A193,'Annex 2 EHV charges'!$D:$O,3,0))</f>
        <v/>
      </c>
      <c r="D193" s="175" t="str">
        <f>IF($A193="","",VLOOKUP($A193,'Annex 2 EHV charges'!$D:$O,4,0))</f>
        <v/>
      </c>
      <c r="E193" s="180" t="str">
        <f>IFERROR(IF(VLOOKUP($A193,'Annex 2 EHV charges'!$D:$O,9,FALSE)=0,"",VLOOKUP($A193,'Annex 2 EHV charges'!$D:$O,9,FALSE)),"")</f>
        <v/>
      </c>
      <c r="F193" s="181" t="str">
        <f>IFERROR(IF(VLOOKUP($A193,'Annex 2 EHV charges'!$D:$O,10,FALSE)=0,"",VLOOKUP($A193,'Annex 2 EHV charges'!$D:$O,10,FALSE)),"")</f>
        <v/>
      </c>
      <c r="G193" s="182" t="str">
        <f>IFERROR(IF(VLOOKUP($A193,'Annex 2 EHV charges'!$D:$O,11,FALSE)=0,"",VLOOKUP($A193,'Annex 2 EHV charges'!$D:$O,11,FALSE)),"")</f>
        <v/>
      </c>
      <c r="H193" s="182" t="str">
        <f>IFERROR(IF(VLOOKUP($A193,'Annex 2 EHV charges'!$D:$O,12,FALSE)=0,"",VLOOKUP($A193,'Annex 2 EHV charges'!$D:$O,12,FALSE)),"")</f>
        <v/>
      </c>
    </row>
    <row r="194" spans="1:8" x14ac:dyDescent="0.2">
      <c r="A194" s="176" t="str">
        <f t="array" ref="A194">IFERROR(INDEX('Annex 2 EHV charges'!$D$11:$D$260, MATCH(0, IF(ISBLANK('Annex 2 EHV charges'!$D$11:$D$260),1, COUNTIF(A$4:$A193, 'Annex 2 EHV charges'!$D$11:$D$260)), 0)),"")</f>
        <v/>
      </c>
      <c r="B194" s="175" t="str">
        <f>IF($A194="","",VLOOKUP($A194,'Annex 2 EHV charges'!$D:$O,2,0))</f>
        <v/>
      </c>
      <c r="C194" s="176" t="str">
        <f>IF($A194="","",VLOOKUP($A194,'Annex 2 EHV charges'!$D:$O,3,0))</f>
        <v/>
      </c>
      <c r="D194" s="175" t="str">
        <f>IF($A194="","",VLOOKUP($A194,'Annex 2 EHV charges'!$D:$O,4,0))</f>
        <v/>
      </c>
      <c r="E194" s="180" t="str">
        <f>IFERROR(IF(VLOOKUP($A194,'Annex 2 EHV charges'!$D:$O,9,FALSE)=0,"",VLOOKUP($A194,'Annex 2 EHV charges'!$D:$O,9,FALSE)),"")</f>
        <v/>
      </c>
      <c r="F194" s="181" t="str">
        <f>IFERROR(IF(VLOOKUP($A194,'Annex 2 EHV charges'!$D:$O,10,FALSE)=0,"",VLOOKUP($A194,'Annex 2 EHV charges'!$D:$O,10,FALSE)),"")</f>
        <v/>
      </c>
      <c r="G194" s="182" t="str">
        <f>IFERROR(IF(VLOOKUP($A194,'Annex 2 EHV charges'!$D:$O,11,FALSE)=0,"",VLOOKUP($A194,'Annex 2 EHV charges'!$D:$O,11,FALSE)),"")</f>
        <v/>
      </c>
      <c r="H194" s="182" t="str">
        <f>IFERROR(IF(VLOOKUP($A194,'Annex 2 EHV charges'!$D:$O,12,FALSE)=0,"",VLOOKUP($A194,'Annex 2 EHV charges'!$D:$O,12,FALSE)),"")</f>
        <v/>
      </c>
    </row>
    <row r="195" spans="1:8" x14ac:dyDescent="0.2">
      <c r="A195" s="176" t="str">
        <f t="array" ref="A195">IFERROR(INDEX('Annex 2 EHV charges'!$D$11:$D$260, MATCH(0, IF(ISBLANK('Annex 2 EHV charges'!$D$11:$D$260),1, COUNTIF(A$4:$A194, 'Annex 2 EHV charges'!$D$11:$D$260)), 0)),"")</f>
        <v/>
      </c>
      <c r="B195" s="175" t="str">
        <f>IF($A195="","",VLOOKUP($A195,'Annex 2 EHV charges'!$D:$O,2,0))</f>
        <v/>
      </c>
      <c r="C195" s="176" t="str">
        <f>IF($A195="","",VLOOKUP($A195,'Annex 2 EHV charges'!$D:$O,3,0))</f>
        <v/>
      </c>
      <c r="D195" s="175" t="str">
        <f>IF($A195="","",VLOOKUP($A195,'Annex 2 EHV charges'!$D:$O,4,0))</f>
        <v/>
      </c>
      <c r="E195" s="180" t="str">
        <f>IFERROR(IF(VLOOKUP($A195,'Annex 2 EHV charges'!$D:$O,9,FALSE)=0,"",VLOOKUP($A195,'Annex 2 EHV charges'!$D:$O,9,FALSE)),"")</f>
        <v/>
      </c>
      <c r="F195" s="181" t="str">
        <f>IFERROR(IF(VLOOKUP($A195,'Annex 2 EHV charges'!$D:$O,10,FALSE)=0,"",VLOOKUP($A195,'Annex 2 EHV charges'!$D:$O,10,FALSE)),"")</f>
        <v/>
      </c>
      <c r="G195" s="182" t="str">
        <f>IFERROR(IF(VLOOKUP($A195,'Annex 2 EHV charges'!$D:$O,11,FALSE)=0,"",VLOOKUP($A195,'Annex 2 EHV charges'!$D:$O,11,FALSE)),"")</f>
        <v/>
      </c>
      <c r="H195" s="182" t="str">
        <f>IFERROR(IF(VLOOKUP($A195,'Annex 2 EHV charges'!$D:$O,12,FALSE)=0,"",VLOOKUP($A195,'Annex 2 EHV charges'!$D:$O,12,FALSE)),"")</f>
        <v/>
      </c>
    </row>
    <row r="196" spans="1:8" x14ac:dyDescent="0.2">
      <c r="A196" s="176" t="str">
        <f t="array" ref="A196">IFERROR(INDEX('Annex 2 EHV charges'!$D$11:$D$260, MATCH(0, IF(ISBLANK('Annex 2 EHV charges'!$D$11:$D$260),1, COUNTIF(A$4:$A195, 'Annex 2 EHV charges'!$D$11:$D$260)), 0)),"")</f>
        <v/>
      </c>
      <c r="B196" s="175" t="str">
        <f>IF($A196="","",VLOOKUP($A196,'Annex 2 EHV charges'!$D:$O,2,0))</f>
        <v/>
      </c>
      <c r="C196" s="176" t="str">
        <f>IF($A196="","",VLOOKUP($A196,'Annex 2 EHV charges'!$D:$O,3,0))</f>
        <v/>
      </c>
      <c r="D196" s="175" t="str">
        <f>IF($A196="","",VLOOKUP($A196,'Annex 2 EHV charges'!$D:$O,4,0))</f>
        <v/>
      </c>
      <c r="E196" s="180" t="str">
        <f>IFERROR(IF(VLOOKUP($A196,'Annex 2 EHV charges'!$D:$O,9,FALSE)=0,"",VLOOKUP($A196,'Annex 2 EHV charges'!$D:$O,9,FALSE)),"")</f>
        <v/>
      </c>
      <c r="F196" s="181" t="str">
        <f>IFERROR(IF(VLOOKUP($A196,'Annex 2 EHV charges'!$D:$O,10,FALSE)=0,"",VLOOKUP($A196,'Annex 2 EHV charges'!$D:$O,10,FALSE)),"")</f>
        <v/>
      </c>
      <c r="G196" s="182" t="str">
        <f>IFERROR(IF(VLOOKUP($A196,'Annex 2 EHV charges'!$D:$O,11,FALSE)=0,"",VLOOKUP($A196,'Annex 2 EHV charges'!$D:$O,11,FALSE)),"")</f>
        <v/>
      </c>
      <c r="H196" s="182" t="str">
        <f>IFERROR(IF(VLOOKUP($A196,'Annex 2 EHV charges'!$D:$O,12,FALSE)=0,"",VLOOKUP($A196,'Annex 2 EHV charges'!$D:$O,12,FALSE)),"")</f>
        <v/>
      </c>
    </row>
    <row r="197" spans="1:8" x14ac:dyDescent="0.2">
      <c r="A197" s="176" t="str">
        <f t="array" ref="A197">IFERROR(INDEX('Annex 2 EHV charges'!$D$11:$D$260, MATCH(0, IF(ISBLANK('Annex 2 EHV charges'!$D$11:$D$260),1, COUNTIF(A$4:$A196, 'Annex 2 EHV charges'!$D$11:$D$260)), 0)),"")</f>
        <v/>
      </c>
      <c r="B197" s="175" t="str">
        <f>IF($A197="","",VLOOKUP($A197,'Annex 2 EHV charges'!$D:$O,2,0))</f>
        <v/>
      </c>
      <c r="C197" s="176" t="str">
        <f>IF($A197="","",VLOOKUP($A197,'Annex 2 EHV charges'!$D:$O,3,0))</f>
        <v/>
      </c>
      <c r="D197" s="175" t="str">
        <f>IF($A197="","",VLOOKUP($A197,'Annex 2 EHV charges'!$D:$O,4,0))</f>
        <v/>
      </c>
      <c r="E197" s="180" t="str">
        <f>IFERROR(IF(VLOOKUP($A197,'Annex 2 EHV charges'!$D:$O,9,FALSE)=0,"",VLOOKUP($A197,'Annex 2 EHV charges'!$D:$O,9,FALSE)),"")</f>
        <v/>
      </c>
      <c r="F197" s="181" t="str">
        <f>IFERROR(IF(VLOOKUP($A197,'Annex 2 EHV charges'!$D:$O,10,FALSE)=0,"",VLOOKUP($A197,'Annex 2 EHV charges'!$D:$O,10,FALSE)),"")</f>
        <v/>
      </c>
      <c r="G197" s="182" t="str">
        <f>IFERROR(IF(VLOOKUP($A197,'Annex 2 EHV charges'!$D:$O,11,FALSE)=0,"",VLOOKUP($A197,'Annex 2 EHV charges'!$D:$O,11,FALSE)),"")</f>
        <v/>
      </c>
      <c r="H197" s="182" t="str">
        <f>IFERROR(IF(VLOOKUP($A197,'Annex 2 EHV charges'!$D:$O,12,FALSE)=0,"",VLOOKUP($A197,'Annex 2 EHV charges'!$D:$O,12,FALSE)),"")</f>
        <v/>
      </c>
    </row>
    <row r="198" spans="1:8" x14ac:dyDescent="0.2">
      <c r="A198" s="176" t="str">
        <f t="array" ref="A198">IFERROR(INDEX('Annex 2 EHV charges'!$D$11:$D$260, MATCH(0, IF(ISBLANK('Annex 2 EHV charges'!$D$11:$D$260),1, COUNTIF(A$4:$A197, 'Annex 2 EHV charges'!$D$11:$D$260)), 0)),"")</f>
        <v/>
      </c>
      <c r="B198" s="175" t="str">
        <f>IF($A198="","",VLOOKUP($A198,'Annex 2 EHV charges'!$D:$O,2,0))</f>
        <v/>
      </c>
      <c r="C198" s="176" t="str">
        <f>IF($A198="","",VLOOKUP($A198,'Annex 2 EHV charges'!$D:$O,3,0))</f>
        <v/>
      </c>
      <c r="D198" s="175" t="str">
        <f>IF($A198="","",VLOOKUP($A198,'Annex 2 EHV charges'!$D:$O,4,0))</f>
        <v/>
      </c>
      <c r="E198" s="180" t="str">
        <f>IFERROR(IF(VLOOKUP($A198,'Annex 2 EHV charges'!$D:$O,9,FALSE)=0,"",VLOOKUP($A198,'Annex 2 EHV charges'!$D:$O,9,FALSE)),"")</f>
        <v/>
      </c>
      <c r="F198" s="181" t="str">
        <f>IFERROR(IF(VLOOKUP($A198,'Annex 2 EHV charges'!$D:$O,10,FALSE)=0,"",VLOOKUP($A198,'Annex 2 EHV charges'!$D:$O,10,FALSE)),"")</f>
        <v/>
      </c>
      <c r="G198" s="182" t="str">
        <f>IFERROR(IF(VLOOKUP($A198,'Annex 2 EHV charges'!$D:$O,11,FALSE)=0,"",VLOOKUP($A198,'Annex 2 EHV charges'!$D:$O,11,FALSE)),"")</f>
        <v/>
      </c>
      <c r="H198" s="182" t="str">
        <f>IFERROR(IF(VLOOKUP($A198,'Annex 2 EHV charges'!$D:$O,12,FALSE)=0,"",VLOOKUP($A198,'Annex 2 EHV charges'!$D:$O,12,FALSE)),"")</f>
        <v/>
      </c>
    </row>
    <row r="199" spans="1:8" x14ac:dyDescent="0.2">
      <c r="A199" s="176" t="str">
        <f t="array" ref="A199">IFERROR(INDEX('Annex 2 EHV charges'!$D$11:$D$260, MATCH(0, IF(ISBLANK('Annex 2 EHV charges'!$D$11:$D$260),1, COUNTIF(A$4:$A198, 'Annex 2 EHV charges'!$D$11:$D$260)), 0)),"")</f>
        <v/>
      </c>
      <c r="B199" s="175" t="str">
        <f>IF($A199="","",VLOOKUP($A199,'Annex 2 EHV charges'!$D:$O,2,0))</f>
        <v/>
      </c>
      <c r="C199" s="176" t="str">
        <f>IF($A199="","",VLOOKUP($A199,'Annex 2 EHV charges'!$D:$O,3,0))</f>
        <v/>
      </c>
      <c r="D199" s="175" t="str">
        <f>IF($A199="","",VLOOKUP($A199,'Annex 2 EHV charges'!$D:$O,4,0))</f>
        <v/>
      </c>
      <c r="E199" s="180" t="str">
        <f>IFERROR(IF(VLOOKUP($A199,'Annex 2 EHV charges'!$D:$O,9,FALSE)=0,"",VLOOKUP($A199,'Annex 2 EHV charges'!$D:$O,9,FALSE)),"")</f>
        <v/>
      </c>
      <c r="F199" s="181" t="str">
        <f>IFERROR(IF(VLOOKUP($A199,'Annex 2 EHV charges'!$D:$O,10,FALSE)=0,"",VLOOKUP($A199,'Annex 2 EHV charges'!$D:$O,10,FALSE)),"")</f>
        <v/>
      </c>
      <c r="G199" s="182" t="str">
        <f>IFERROR(IF(VLOOKUP($A199,'Annex 2 EHV charges'!$D:$O,11,FALSE)=0,"",VLOOKUP($A199,'Annex 2 EHV charges'!$D:$O,11,FALSE)),"")</f>
        <v/>
      </c>
      <c r="H199" s="182" t="str">
        <f>IFERROR(IF(VLOOKUP($A199,'Annex 2 EHV charges'!$D:$O,12,FALSE)=0,"",VLOOKUP($A199,'Annex 2 EHV charges'!$D:$O,12,FALSE)),"")</f>
        <v/>
      </c>
    </row>
    <row r="200" spans="1:8" x14ac:dyDescent="0.2">
      <c r="A200" s="176" t="str">
        <f t="array" ref="A200">IFERROR(INDEX('Annex 2 EHV charges'!$D$11:$D$260, MATCH(0, IF(ISBLANK('Annex 2 EHV charges'!$D$11:$D$260),1, COUNTIF(A$4:$A199, 'Annex 2 EHV charges'!$D$11:$D$260)), 0)),"")</f>
        <v/>
      </c>
      <c r="B200" s="175" t="str">
        <f>IF($A200="","",VLOOKUP($A200,'Annex 2 EHV charges'!$D:$O,2,0))</f>
        <v/>
      </c>
      <c r="C200" s="176" t="str">
        <f>IF($A200="","",VLOOKUP($A200,'Annex 2 EHV charges'!$D:$O,3,0))</f>
        <v/>
      </c>
      <c r="D200" s="175" t="str">
        <f>IF($A200="","",VLOOKUP($A200,'Annex 2 EHV charges'!$D:$O,4,0))</f>
        <v/>
      </c>
      <c r="E200" s="180" t="str">
        <f>IFERROR(IF(VLOOKUP($A200,'Annex 2 EHV charges'!$D:$O,9,FALSE)=0,"",VLOOKUP($A200,'Annex 2 EHV charges'!$D:$O,9,FALSE)),"")</f>
        <v/>
      </c>
      <c r="F200" s="181" t="str">
        <f>IFERROR(IF(VLOOKUP($A200,'Annex 2 EHV charges'!$D:$O,10,FALSE)=0,"",VLOOKUP($A200,'Annex 2 EHV charges'!$D:$O,10,FALSE)),"")</f>
        <v/>
      </c>
      <c r="G200" s="182" t="str">
        <f>IFERROR(IF(VLOOKUP($A200,'Annex 2 EHV charges'!$D:$O,11,FALSE)=0,"",VLOOKUP($A200,'Annex 2 EHV charges'!$D:$O,11,FALSE)),"")</f>
        <v/>
      </c>
      <c r="H200" s="182" t="str">
        <f>IFERROR(IF(VLOOKUP($A200,'Annex 2 EHV charges'!$D:$O,12,FALSE)=0,"",VLOOKUP($A200,'Annex 2 EHV charges'!$D:$O,12,FALSE)),"")</f>
        <v/>
      </c>
    </row>
    <row r="201" spans="1:8" x14ac:dyDescent="0.2">
      <c r="A201" s="176" t="str">
        <f t="array" ref="A201">IFERROR(INDEX('Annex 2 EHV charges'!$D$11:$D$260, MATCH(0, IF(ISBLANK('Annex 2 EHV charges'!$D$11:$D$260),1, COUNTIF(A$4:$A200, 'Annex 2 EHV charges'!$D$11:$D$260)), 0)),"")</f>
        <v/>
      </c>
      <c r="B201" s="175" t="str">
        <f>IF($A201="","",VLOOKUP($A201,'Annex 2 EHV charges'!$D:$O,2,0))</f>
        <v/>
      </c>
      <c r="C201" s="176" t="str">
        <f>IF($A201="","",VLOOKUP($A201,'Annex 2 EHV charges'!$D:$O,3,0))</f>
        <v/>
      </c>
      <c r="D201" s="175" t="str">
        <f>IF($A201="","",VLOOKUP($A201,'Annex 2 EHV charges'!$D:$O,4,0))</f>
        <v/>
      </c>
      <c r="E201" s="180" t="str">
        <f>IFERROR(IF(VLOOKUP($A201,'Annex 2 EHV charges'!$D:$O,9,FALSE)=0,"",VLOOKUP($A201,'Annex 2 EHV charges'!$D:$O,9,FALSE)),"")</f>
        <v/>
      </c>
      <c r="F201" s="181" t="str">
        <f>IFERROR(IF(VLOOKUP($A201,'Annex 2 EHV charges'!$D:$O,10,FALSE)=0,"",VLOOKUP($A201,'Annex 2 EHV charges'!$D:$O,10,FALSE)),"")</f>
        <v/>
      </c>
      <c r="G201" s="182" t="str">
        <f>IFERROR(IF(VLOOKUP($A201,'Annex 2 EHV charges'!$D:$O,11,FALSE)=0,"",VLOOKUP($A201,'Annex 2 EHV charges'!$D:$O,11,FALSE)),"")</f>
        <v/>
      </c>
      <c r="H201" s="182" t="str">
        <f>IFERROR(IF(VLOOKUP($A201,'Annex 2 EHV charges'!$D:$O,12,FALSE)=0,"",VLOOKUP($A201,'Annex 2 EHV charges'!$D:$O,12,FALSE)),"")</f>
        <v/>
      </c>
    </row>
    <row r="202" spans="1:8" x14ac:dyDescent="0.2">
      <c r="A202" s="176" t="str">
        <f t="array" ref="A202">IFERROR(INDEX('Annex 2 EHV charges'!$D$11:$D$260, MATCH(0, IF(ISBLANK('Annex 2 EHV charges'!$D$11:$D$260),1, COUNTIF(A$4:$A201, 'Annex 2 EHV charges'!$D$11:$D$260)), 0)),"")</f>
        <v/>
      </c>
      <c r="B202" s="175" t="str">
        <f>IF($A202="","",VLOOKUP($A202,'Annex 2 EHV charges'!$D:$O,2,0))</f>
        <v/>
      </c>
      <c r="C202" s="176" t="str">
        <f>IF($A202="","",VLOOKUP($A202,'Annex 2 EHV charges'!$D:$O,3,0))</f>
        <v/>
      </c>
      <c r="D202" s="175" t="str">
        <f>IF($A202="","",VLOOKUP($A202,'Annex 2 EHV charges'!$D:$O,4,0))</f>
        <v/>
      </c>
      <c r="E202" s="180" t="str">
        <f>IFERROR(IF(VLOOKUP($A202,'Annex 2 EHV charges'!$D:$O,9,FALSE)=0,"",VLOOKUP($A202,'Annex 2 EHV charges'!$D:$O,9,FALSE)),"")</f>
        <v/>
      </c>
      <c r="F202" s="181" t="str">
        <f>IFERROR(IF(VLOOKUP($A202,'Annex 2 EHV charges'!$D:$O,10,FALSE)=0,"",VLOOKUP($A202,'Annex 2 EHV charges'!$D:$O,10,FALSE)),"")</f>
        <v/>
      </c>
      <c r="G202" s="182" t="str">
        <f>IFERROR(IF(VLOOKUP($A202,'Annex 2 EHV charges'!$D:$O,11,FALSE)=0,"",VLOOKUP($A202,'Annex 2 EHV charges'!$D:$O,11,FALSE)),"")</f>
        <v/>
      </c>
      <c r="H202" s="182" t="str">
        <f>IFERROR(IF(VLOOKUP($A202,'Annex 2 EHV charges'!$D:$O,12,FALSE)=0,"",VLOOKUP($A202,'Annex 2 EHV charges'!$D:$O,12,FALSE)),"")</f>
        <v/>
      </c>
    </row>
    <row r="203" spans="1:8" x14ac:dyDescent="0.2">
      <c r="A203" s="176" t="str">
        <f t="array" ref="A203">IFERROR(INDEX('Annex 2 EHV charges'!$D$11:$D$260, MATCH(0, IF(ISBLANK('Annex 2 EHV charges'!$D$11:$D$260),1, COUNTIF(A$4:$A202, 'Annex 2 EHV charges'!$D$11:$D$260)), 0)),"")</f>
        <v/>
      </c>
      <c r="B203" s="175" t="str">
        <f>IF($A203="","",VLOOKUP($A203,'Annex 2 EHV charges'!$D:$O,2,0))</f>
        <v/>
      </c>
      <c r="C203" s="176" t="str">
        <f>IF($A203="","",VLOOKUP($A203,'Annex 2 EHV charges'!$D:$O,3,0))</f>
        <v/>
      </c>
      <c r="D203" s="175" t="str">
        <f>IF($A203="","",VLOOKUP($A203,'Annex 2 EHV charges'!$D:$O,4,0))</f>
        <v/>
      </c>
      <c r="E203" s="180" t="str">
        <f>IFERROR(IF(VLOOKUP($A203,'Annex 2 EHV charges'!$D:$O,9,FALSE)=0,"",VLOOKUP($A203,'Annex 2 EHV charges'!$D:$O,9,FALSE)),"")</f>
        <v/>
      </c>
      <c r="F203" s="181" t="str">
        <f>IFERROR(IF(VLOOKUP($A203,'Annex 2 EHV charges'!$D:$O,10,FALSE)=0,"",VLOOKUP($A203,'Annex 2 EHV charges'!$D:$O,10,FALSE)),"")</f>
        <v/>
      </c>
      <c r="G203" s="182" t="str">
        <f>IFERROR(IF(VLOOKUP($A203,'Annex 2 EHV charges'!$D:$O,11,FALSE)=0,"",VLOOKUP($A203,'Annex 2 EHV charges'!$D:$O,11,FALSE)),"")</f>
        <v/>
      </c>
      <c r="H203" s="182" t="str">
        <f>IFERROR(IF(VLOOKUP($A203,'Annex 2 EHV charges'!$D:$O,12,FALSE)=0,"",VLOOKUP($A203,'Annex 2 EHV charges'!$D:$O,12,FALSE)),"")</f>
        <v/>
      </c>
    </row>
    <row r="204" spans="1:8" x14ac:dyDescent="0.2">
      <c r="A204" s="176" t="str">
        <f t="array" ref="A204">IFERROR(INDEX('Annex 2 EHV charges'!$D$11:$D$260, MATCH(0, IF(ISBLANK('Annex 2 EHV charges'!$D$11:$D$260),1, COUNTIF(A$4:$A203, 'Annex 2 EHV charges'!$D$11:$D$260)), 0)),"")</f>
        <v/>
      </c>
      <c r="B204" s="175" t="str">
        <f>IF($A204="","",VLOOKUP($A204,'Annex 2 EHV charges'!$D:$O,2,0))</f>
        <v/>
      </c>
      <c r="C204" s="176" t="str">
        <f>IF($A204="","",VLOOKUP($A204,'Annex 2 EHV charges'!$D:$O,3,0))</f>
        <v/>
      </c>
      <c r="D204" s="175" t="str">
        <f>IF($A204="","",VLOOKUP($A204,'Annex 2 EHV charges'!$D:$O,4,0))</f>
        <v/>
      </c>
      <c r="E204" s="180" t="str">
        <f>IFERROR(IF(VLOOKUP($A204,'Annex 2 EHV charges'!$D:$O,9,FALSE)=0,"",VLOOKUP($A204,'Annex 2 EHV charges'!$D:$O,9,FALSE)),"")</f>
        <v/>
      </c>
      <c r="F204" s="181" t="str">
        <f>IFERROR(IF(VLOOKUP($A204,'Annex 2 EHV charges'!$D:$O,10,FALSE)=0,"",VLOOKUP($A204,'Annex 2 EHV charges'!$D:$O,10,FALSE)),"")</f>
        <v/>
      </c>
      <c r="G204" s="182" t="str">
        <f>IFERROR(IF(VLOOKUP($A204,'Annex 2 EHV charges'!$D:$O,11,FALSE)=0,"",VLOOKUP($A204,'Annex 2 EHV charges'!$D:$O,11,FALSE)),"")</f>
        <v/>
      </c>
      <c r="H204" s="182" t="str">
        <f>IFERROR(IF(VLOOKUP($A204,'Annex 2 EHV charges'!$D:$O,12,FALSE)=0,"",VLOOKUP($A204,'Annex 2 EHV charges'!$D:$O,12,FALSE)),"")</f>
        <v/>
      </c>
    </row>
    <row r="205" spans="1:8" x14ac:dyDescent="0.2">
      <c r="A205" s="176" t="str">
        <f t="array" ref="A205">IFERROR(INDEX('Annex 2 EHV charges'!$D$11:$D$260, MATCH(0, IF(ISBLANK('Annex 2 EHV charges'!$D$11:$D$260),1, COUNTIF(A$4:$A204, 'Annex 2 EHV charges'!$D$11:$D$260)), 0)),"")</f>
        <v/>
      </c>
      <c r="B205" s="175" t="str">
        <f>IF($A205="","",VLOOKUP($A205,'Annex 2 EHV charges'!$D:$O,2,0))</f>
        <v/>
      </c>
      <c r="C205" s="176" t="str">
        <f>IF($A205="","",VLOOKUP($A205,'Annex 2 EHV charges'!$D:$O,3,0))</f>
        <v/>
      </c>
      <c r="D205" s="175" t="str">
        <f>IF($A205="","",VLOOKUP($A205,'Annex 2 EHV charges'!$D:$O,4,0))</f>
        <v/>
      </c>
      <c r="E205" s="180" t="str">
        <f>IFERROR(IF(VLOOKUP($A205,'Annex 2 EHV charges'!$D:$O,9,FALSE)=0,"",VLOOKUP($A205,'Annex 2 EHV charges'!$D:$O,9,FALSE)),"")</f>
        <v/>
      </c>
      <c r="F205" s="181" t="str">
        <f>IFERROR(IF(VLOOKUP($A205,'Annex 2 EHV charges'!$D:$O,10,FALSE)=0,"",VLOOKUP($A205,'Annex 2 EHV charges'!$D:$O,10,FALSE)),"")</f>
        <v/>
      </c>
      <c r="G205" s="182" t="str">
        <f>IFERROR(IF(VLOOKUP($A205,'Annex 2 EHV charges'!$D:$O,11,FALSE)=0,"",VLOOKUP($A205,'Annex 2 EHV charges'!$D:$O,11,FALSE)),"")</f>
        <v/>
      </c>
      <c r="H205" s="182" t="str">
        <f>IFERROR(IF(VLOOKUP($A205,'Annex 2 EHV charges'!$D:$O,12,FALSE)=0,"",VLOOKUP($A205,'Annex 2 EHV charges'!$D:$O,12,FALSE)),"")</f>
        <v/>
      </c>
    </row>
    <row r="206" spans="1:8" x14ac:dyDescent="0.2">
      <c r="A206" s="176" t="str">
        <f t="array" ref="A206">IFERROR(INDEX('Annex 2 EHV charges'!$D$11:$D$260, MATCH(0, IF(ISBLANK('Annex 2 EHV charges'!$D$11:$D$260),1, COUNTIF(A$4:$A205, 'Annex 2 EHV charges'!$D$11:$D$260)), 0)),"")</f>
        <v/>
      </c>
      <c r="B206" s="175" t="str">
        <f>IF($A206="","",VLOOKUP($A206,'Annex 2 EHV charges'!$D:$O,2,0))</f>
        <v/>
      </c>
      <c r="C206" s="176" t="str">
        <f>IF($A206="","",VLOOKUP($A206,'Annex 2 EHV charges'!$D:$O,3,0))</f>
        <v/>
      </c>
      <c r="D206" s="175" t="str">
        <f>IF($A206="","",VLOOKUP($A206,'Annex 2 EHV charges'!$D:$O,4,0))</f>
        <v/>
      </c>
      <c r="E206" s="180" t="str">
        <f>IFERROR(IF(VLOOKUP($A206,'Annex 2 EHV charges'!$D:$O,9,FALSE)=0,"",VLOOKUP($A206,'Annex 2 EHV charges'!$D:$O,9,FALSE)),"")</f>
        <v/>
      </c>
      <c r="F206" s="181" t="str">
        <f>IFERROR(IF(VLOOKUP($A206,'Annex 2 EHV charges'!$D:$O,10,FALSE)=0,"",VLOOKUP($A206,'Annex 2 EHV charges'!$D:$O,10,FALSE)),"")</f>
        <v/>
      </c>
      <c r="G206" s="182" t="str">
        <f>IFERROR(IF(VLOOKUP($A206,'Annex 2 EHV charges'!$D:$O,11,FALSE)=0,"",VLOOKUP($A206,'Annex 2 EHV charges'!$D:$O,11,FALSE)),"")</f>
        <v/>
      </c>
      <c r="H206" s="182" t="str">
        <f>IFERROR(IF(VLOOKUP($A206,'Annex 2 EHV charges'!$D:$O,12,FALSE)=0,"",VLOOKUP($A206,'Annex 2 EHV charges'!$D:$O,12,FALSE)),"")</f>
        <v/>
      </c>
    </row>
    <row r="207" spans="1:8" x14ac:dyDescent="0.2">
      <c r="A207" s="176" t="str">
        <f t="array" ref="A207">IFERROR(INDEX('Annex 2 EHV charges'!$D$11:$D$260, MATCH(0, IF(ISBLANK('Annex 2 EHV charges'!$D$11:$D$260),1, COUNTIF(A$4:$A206, 'Annex 2 EHV charges'!$D$11:$D$260)), 0)),"")</f>
        <v/>
      </c>
      <c r="B207" s="175" t="str">
        <f>IF($A207="","",VLOOKUP($A207,'Annex 2 EHV charges'!$D:$O,2,0))</f>
        <v/>
      </c>
      <c r="C207" s="176" t="str">
        <f>IF($A207="","",VLOOKUP($A207,'Annex 2 EHV charges'!$D:$O,3,0))</f>
        <v/>
      </c>
      <c r="D207" s="175" t="str">
        <f>IF($A207="","",VLOOKUP($A207,'Annex 2 EHV charges'!$D:$O,4,0))</f>
        <v/>
      </c>
      <c r="E207" s="180" t="str">
        <f>IFERROR(IF(VLOOKUP($A207,'Annex 2 EHV charges'!$D:$O,9,FALSE)=0,"",VLOOKUP($A207,'Annex 2 EHV charges'!$D:$O,9,FALSE)),"")</f>
        <v/>
      </c>
      <c r="F207" s="181" t="str">
        <f>IFERROR(IF(VLOOKUP($A207,'Annex 2 EHV charges'!$D:$O,10,FALSE)=0,"",VLOOKUP($A207,'Annex 2 EHV charges'!$D:$O,10,FALSE)),"")</f>
        <v/>
      </c>
      <c r="G207" s="182" t="str">
        <f>IFERROR(IF(VLOOKUP($A207,'Annex 2 EHV charges'!$D:$O,11,FALSE)=0,"",VLOOKUP($A207,'Annex 2 EHV charges'!$D:$O,11,FALSE)),"")</f>
        <v/>
      </c>
      <c r="H207" s="182" t="str">
        <f>IFERROR(IF(VLOOKUP($A207,'Annex 2 EHV charges'!$D:$O,12,FALSE)=0,"",VLOOKUP($A207,'Annex 2 EHV charges'!$D:$O,12,FALSE)),"")</f>
        <v/>
      </c>
    </row>
    <row r="208" spans="1:8" x14ac:dyDescent="0.2">
      <c r="A208" s="176" t="str">
        <f t="array" ref="A208">IFERROR(INDEX('Annex 2 EHV charges'!$D$11:$D$260, MATCH(0, IF(ISBLANK('Annex 2 EHV charges'!$D$11:$D$260),1, COUNTIF(A$4:$A207, 'Annex 2 EHV charges'!$D$11:$D$260)), 0)),"")</f>
        <v/>
      </c>
      <c r="B208" s="175" t="str">
        <f>IF($A208="","",VLOOKUP($A208,'Annex 2 EHV charges'!$D:$O,2,0))</f>
        <v/>
      </c>
      <c r="C208" s="176" t="str">
        <f>IF($A208="","",VLOOKUP($A208,'Annex 2 EHV charges'!$D:$O,3,0))</f>
        <v/>
      </c>
      <c r="D208" s="175" t="str">
        <f>IF($A208="","",VLOOKUP($A208,'Annex 2 EHV charges'!$D:$O,4,0))</f>
        <v/>
      </c>
      <c r="E208" s="180" t="str">
        <f>IFERROR(IF(VLOOKUP($A208,'Annex 2 EHV charges'!$D:$O,9,FALSE)=0,"",VLOOKUP($A208,'Annex 2 EHV charges'!$D:$O,9,FALSE)),"")</f>
        <v/>
      </c>
      <c r="F208" s="181" t="str">
        <f>IFERROR(IF(VLOOKUP($A208,'Annex 2 EHV charges'!$D:$O,10,FALSE)=0,"",VLOOKUP($A208,'Annex 2 EHV charges'!$D:$O,10,FALSE)),"")</f>
        <v/>
      </c>
      <c r="G208" s="182" t="str">
        <f>IFERROR(IF(VLOOKUP($A208,'Annex 2 EHV charges'!$D:$O,11,FALSE)=0,"",VLOOKUP($A208,'Annex 2 EHV charges'!$D:$O,11,FALSE)),"")</f>
        <v/>
      </c>
      <c r="H208" s="182" t="str">
        <f>IFERROR(IF(VLOOKUP($A208,'Annex 2 EHV charges'!$D:$O,12,FALSE)=0,"",VLOOKUP($A208,'Annex 2 EHV charges'!$D:$O,12,FALSE)),"")</f>
        <v/>
      </c>
    </row>
    <row r="209" spans="1:8" x14ac:dyDescent="0.2">
      <c r="A209" s="176" t="str">
        <f t="array" ref="A209">IFERROR(INDEX('Annex 2 EHV charges'!$D$11:$D$260, MATCH(0, IF(ISBLANK('Annex 2 EHV charges'!$D$11:$D$260),1, COUNTIF(A$4:$A208, 'Annex 2 EHV charges'!$D$11:$D$260)), 0)),"")</f>
        <v/>
      </c>
      <c r="B209" s="175" t="str">
        <f>IF($A209="","",VLOOKUP($A209,'Annex 2 EHV charges'!$D:$O,2,0))</f>
        <v/>
      </c>
      <c r="C209" s="176" t="str">
        <f>IF($A209="","",VLOOKUP($A209,'Annex 2 EHV charges'!$D:$O,3,0))</f>
        <v/>
      </c>
      <c r="D209" s="175" t="str">
        <f>IF($A209="","",VLOOKUP($A209,'Annex 2 EHV charges'!$D:$O,4,0))</f>
        <v/>
      </c>
      <c r="E209" s="180" t="str">
        <f>IFERROR(IF(VLOOKUP($A209,'Annex 2 EHV charges'!$D:$O,9,FALSE)=0,"",VLOOKUP($A209,'Annex 2 EHV charges'!$D:$O,9,FALSE)),"")</f>
        <v/>
      </c>
      <c r="F209" s="181" t="str">
        <f>IFERROR(IF(VLOOKUP($A209,'Annex 2 EHV charges'!$D:$O,10,FALSE)=0,"",VLOOKUP($A209,'Annex 2 EHV charges'!$D:$O,10,FALSE)),"")</f>
        <v/>
      </c>
      <c r="G209" s="182" t="str">
        <f>IFERROR(IF(VLOOKUP($A209,'Annex 2 EHV charges'!$D:$O,11,FALSE)=0,"",VLOOKUP($A209,'Annex 2 EHV charges'!$D:$O,11,FALSE)),"")</f>
        <v/>
      </c>
      <c r="H209" s="182" t="str">
        <f>IFERROR(IF(VLOOKUP($A209,'Annex 2 EHV charges'!$D:$O,12,FALSE)=0,"",VLOOKUP($A209,'Annex 2 EHV charges'!$D:$O,12,FALSE)),"")</f>
        <v/>
      </c>
    </row>
    <row r="210" spans="1:8" x14ac:dyDescent="0.2">
      <c r="A210" s="176" t="str">
        <f t="array" ref="A210">IFERROR(INDEX('Annex 2 EHV charges'!$D$11:$D$260, MATCH(0, IF(ISBLANK('Annex 2 EHV charges'!$D$11:$D$260),1, COUNTIF(A$4:$A209, 'Annex 2 EHV charges'!$D$11:$D$260)), 0)),"")</f>
        <v/>
      </c>
      <c r="B210" s="175" t="str">
        <f>IF($A210="","",VLOOKUP($A210,'Annex 2 EHV charges'!$D:$O,2,0))</f>
        <v/>
      </c>
      <c r="C210" s="176" t="str">
        <f>IF($A210="","",VLOOKUP($A210,'Annex 2 EHV charges'!$D:$O,3,0))</f>
        <v/>
      </c>
      <c r="D210" s="175" t="str">
        <f>IF($A210="","",VLOOKUP($A210,'Annex 2 EHV charges'!$D:$O,4,0))</f>
        <v/>
      </c>
      <c r="E210" s="180" t="str">
        <f>IFERROR(IF(VLOOKUP($A210,'Annex 2 EHV charges'!$D:$O,9,FALSE)=0,"",VLOOKUP($A210,'Annex 2 EHV charges'!$D:$O,9,FALSE)),"")</f>
        <v/>
      </c>
      <c r="F210" s="181" t="str">
        <f>IFERROR(IF(VLOOKUP($A210,'Annex 2 EHV charges'!$D:$O,10,FALSE)=0,"",VLOOKUP($A210,'Annex 2 EHV charges'!$D:$O,10,FALSE)),"")</f>
        <v/>
      </c>
      <c r="G210" s="182" t="str">
        <f>IFERROR(IF(VLOOKUP($A210,'Annex 2 EHV charges'!$D:$O,11,FALSE)=0,"",VLOOKUP($A210,'Annex 2 EHV charges'!$D:$O,11,FALSE)),"")</f>
        <v/>
      </c>
      <c r="H210" s="182" t="str">
        <f>IFERROR(IF(VLOOKUP($A210,'Annex 2 EHV charges'!$D:$O,12,FALSE)=0,"",VLOOKUP($A210,'Annex 2 EHV charges'!$D:$O,12,FALSE)),"")</f>
        <v/>
      </c>
    </row>
    <row r="211" spans="1:8" x14ac:dyDescent="0.2">
      <c r="A211" s="176" t="str">
        <f t="array" ref="A211">IFERROR(INDEX('Annex 2 EHV charges'!$D$11:$D$260, MATCH(0, IF(ISBLANK('Annex 2 EHV charges'!$D$11:$D$260),1, COUNTIF(A$4:$A210, 'Annex 2 EHV charges'!$D$11:$D$260)), 0)),"")</f>
        <v/>
      </c>
      <c r="B211" s="175" t="str">
        <f>IF($A211="","",VLOOKUP($A211,'Annex 2 EHV charges'!$D:$O,2,0))</f>
        <v/>
      </c>
      <c r="C211" s="176" t="str">
        <f>IF($A211="","",VLOOKUP($A211,'Annex 2 EHV charges'!$D:$O,3,0))</f>
        <v/>
      </c>
      <c r="D211" s="175" t="str">
        <f>IF($A211="","",VLOOKUP($A211,'Annex 2 EHV charges'!$D:$O,4,0))</f>
        <v/>
      </c>
      <c r="E211" s="180" t="str">
        <f>IFERROR(IF(VLOOKUP($A211,'Annex 2 EHV charges'!$D:$O,9,FALSE)=0,"",VLOOKUP($A211,'Annex 2 EHV charges'!$D:$O,9,FALSE)),"")</f>
        <v/>
      </c>
      <c r="F211" s="181" t="str">
        <f>IFERROR(IF(VLOOKUP($A211,'Annex 2 EHV charges'!$D:$O,10,FALSE)=0,"",VLOOKUP($A211,'Annex 2 EHV charges'!$D:$O,10,FALSE)),"")</f>
        <v/>
      </c>
      <c r="G211" s="182" t="str">
        <f>IFERROR(IF(VLOOKUP($A211,'Annex 2 EHV charges'!$D:$O,11,FALSE)=0,"",VLOOKUP($A211,'Annex 2 EHV charges'!$D:$O,11,FALSE)),"")</f>
        <v/>
      </c>
      <c r="H211" s="182" t="str">
        <f>IFERROR(IF(VLOOKUP($A211,'Annex 2 EHV charges'!$D:$O,12,FALSE)=0,"",VLOOKUP($A211,'Annex 2 EHV charges'!$D:$O,12,FALSE)),"")</f>
        <v/>
      </c>
    </row>
    <row r="212" spans="1:8" x14ac:dyDescent="0.2">
      <c r="A212" s="176" t="str">
        <f t="array" ref="A212">IFERROR(INDEX('Annex 2 EHV charges'!$D$11:$D$260, MATCH(0, IF(ISBLANK('Annex 2 EHV charges'!$D$11:$D$260),1, COUNTIF(A$4:$A211, 'Annex 2 EHV charges'!$D$11:$D$260)), 0)),"")</f>
        <v/>
      </c>
      <c r="B212" s="175" t="str">
        <f>IF($A212="","",VLOOKUP($A212,'Annex 2 EHV charges'!$D:$O,2,0))</f>
        <v/>
      </c>
      <c r="C212" s="176" t="str">
        <f>IF($A212="","",VLOOKUP($A212,'Annex 2 EHV charges'!$D:$O,3,0))</f>
        <v/>
      </c>
      <c r="D212" s="175" t="str">
        <f>IF($A212="","",VLOOKUP($A212,'Annex 2 EHV charges'!$D:$O,4,0))</f>
        <v/>
      </c>
      <c r="E212" s="180" t="str">
        <f>IFERROR(IF(VLOOKUP($A212,'Annex 2 EHV charges'!$D:$O,9,FALSE)=0,"",VLOOKUP($A212,'Annex 2 EHV charges'!$D:$O,9,FALSE)),"")</f>
        <v/>
      </c>
      <c r="F212" s="181" t="str">
        <f>IFERROR(IF(VLOOKUP($A212,'Annex 2 EHV charges'!$D:$O,10,FALSE)=0,"",VLOOKUP($A212,'Annex 2 EHV charges'!$D:$O,10,FALSE)),"")</f>
        <v/>
      </c>
      <c r="G212" s="182" t="str">
        <f>IFERROR(IF(VLOOKUP($A212,'Annex 2 EHV charges'!$D:$O,11,FALSE)=0,"",VLOOKUP($A212,'Annex 2 EHV charges'!$D:$O,11,FALSE)),"")</f>
        <v/>
      </c>
      <c r="H212" s="182" t="str">
        <f>IFERROR(IF(VLOOKUP($A212,'Annex 2 EHV charges'!$D:$O,12,FALSE)=0,"",VLOOKUP($A212,'Annex 2 EHV charges'!$D:$O,12,FALSE)),"")</f>
        <v/>
      </c>
    </row>
    <row r="213" spans="1:8" x14ac:dyDescent="0.2">
      <c r="A213" s="176" t="str">
        <f t="array" ref="A213">IFERROR(INDEX('Annex 2 EHV charges'!$D$11:$D$260, MATCH(0, IF(ISBLANK('Annex 2 EHV charges'!$D$11:$D$260),1, COUNTIF(A$4:$A212, 'Annex 2 EHV charges'!$D$11:$D$260)), 0)),"")</f>
        <v/>
      </c>
      <c r="B213" s="175" t="str">
        <f>IF($A213="","",VLOOKUP($A213,'Annex 2 EHV charges'!$D:$O,2,0))</f>
        <v/>
      </c>
      <c r="C213" s="176" t="str">
        <f>IF($A213="","",VLOOKUP($A213,'Annex 2 EHV charges'!$D:$O,3,0))</f>
        <v/>
      </c>
      <c r="D213" s="175" t="str">
        <f>IF($A213="","",VLOOKUP($A213,'Annex 2 EHV charges'!$D:$O,4,0))</f>
        <v/>
      </c>
      <c r="E213" s="180" t="str">
        <f>IFERROR(IF(VLOOKUP($A213,'Annex 2 EHV charges'!$D:$O,9,FALSE)=0,"",VLOOKUP($A213,'Annex 2 EHV charges'!$D:$O,9,FALSE)),"")</f>
        <v/>
      </c>
      <c r="F213" s="181" t="str">
        <f>IFERROR(IF(VLOOKUP($A213,'Annex 2 EHV charges'!$D:$O,10,FALSE)=0,"",VLOOKUP($A213,'Annex 2 EHV charges'!$D:$O,10,FALSE)),"")</f>
        <v/>
      </c>
      <c r="G213" s="182" t="str">
        <f>IFERROR(IF(VLOOKUP($A213,'Annex 2 EHV charges'!$D:$O,11,FALSE)=0,"",VLOOKUP($A213,'Annex 2 EHV charges'!$D:$O,11,FALSE)),"")</f>
        <v/>
      </c>
      <c r="H213" s="182" t="str">
        <f>IFERROR(IF(VLOOKUP($A213,'Annex 2 EHV charges'!$D:$O,12,FALSE)=0,"",VLOOKUP($A213,'Annex 2 EHV charges'!$D:$O,12,FALSE)),"")</f>
        <v/>
      </c>
    </row>
    <row r="214" spans="1:8" x14ac:dyDescent="0.2">
      <c r="A214" s="176" t="str">
        <f t="array" ref="A214">IFERROR(INDEX('Annex 2 EHV charges'!$D$11:$D$260, MATCH(0, IF(ISBLANK('Annex 2 EHV charges'!$D$11:$D$260),1, COUNTIF(A$4:$A213, 'Annex 2 EHV charges'!$D$11:$D$260)), 0)),"")</f>
        <v/>
      </c>
      <c r="B214" s="175" t="str">
        <f>IF($A214="","",VLOOKUP($A214,'Annex 2 EHV charges'!$D:$O,2,0))</f>
        <v/>
      </c>
      <c r="C214" s="176" t="str">
        <f>IF($A214="","",VLOOKUP($A214,'Annex 2 EHV charges'!$D:$O,3,0))</f>
        <v/>
      </c>
      <c r="D214" s="175" t="str">
        <f>IF($A214="","",VLOOKUP($A214,'Annex 2 EHV charges'!$D:$O,4,0))</f>
        <v/>
      </c>
      <c r="E214" s="180" t="str">
        <f>IFERROR(IF(VLOOKUP($A214,'Annex 2 EHV charges'!$D:$O,9,FALSE)=0,"",VLOOKUP($A214,'Annex 2 EHV charges'!$D:$O,9,FALSE)),"")</f>
        <v/>
      </c>
      <c r="F214" s="181" t="str">
        <f>IFERROR(IF(VLOOKUP($A214,'Annex 2 EHV charges'!$D:$O,10,FALSE)=0,"",VLOOKUP($A214,'Annex 2 EHV charges'!$D:$O,10,FALSE)),"")</f>
        <v/>
      </c>
      <c r="G214" s="182" t="str">
        <f>IFERROR(IF(VLOOKUP($A214,'Annex 2 EHV charges'!$D:$O,11,FALSE)=0,"",VLOOKUP($A214,'Annex 2 EHV charges'!$D:$O,11,FALSE)),"")</f>
        <v/>
      </c>
      <c r="H214" s="182" t="str">
        <f>IFERROR(IF(VLOOKUP($A214,'Annex 2 EHV charges'!$D:$O,12,FALSE)=0,"",VLOOKUP($A214,'Annex 2 EHV charges'!$D:$O,12,FALSE)),"")</f>
        <v/>
      </c>
    </row>
    <row r="215" spans="1:8" x14ac:dyDescent="0.2">
      <c r="A215" s="176" t="str">
        <f t="array" ref="A215">IFERROR(INDEX('Annex 2 EHV charges'!$D$11:$D$260, MATCH(0, IF(ISBLANK('Annex 2 EHV charges'!$D$11:$D$260),1, COUNTIF(A$4:$A214, 'Annex 2 EHV charges'!$D$11:$D$260)), 0)),"")</f>
        <v/>
      </c>
      <c r="B215" s="175" t="str">
        <f>IF($A215="","",VLOOKUP($A215,'Annex 2 EHV charges'!$D:$O,2,0))</f>
        <v/>
      </c>
      <c r="C215" s="176" t="str">
        <f>IF($A215="","",VLOOKUP($A215,'Annex 2 EHV charges'!$D:$O,3,0))</f>
        <v/>
      </c>
      <c r="D215" s="175" t="str">
        <f>IF($A215="","",VLOOKUP($A215,'Annex 2 EHV charges'!$D:$O,4,0))</f>
        <v/>
      </c>
      <c r="E215" s="180" t="str">
        <f>IFERROR(IF(VLOOKUP($A215,'Annex 2 EHV charges'!$D:$O,9,FALSE)=0,"",VLOOKUP($A215,'Annex 2 EHV charges'!$D:$O,9,FALSE)),"")</f>
        <v/>
      </c>
      <c r="F215" s="181" t="str">
        <f>IFERROR(IF(VLOOKUP($A215,'Annex 2 EHV charges'!$D:$O,10,FALSE)=0,"",VLOOKUP($A215,'Annex 2 EHV charges'!$D:$O,10,FALSE)),"")</f>
        <v/>
      </c>
      <c r="G215" s="182" t="str">
        <f>IFERROR(IF(VLOOKUP($A215,'Annex 2 EHV charges'!$D:$O,11,FALSE)=0,"",VLOOKUP($A215,'Annex 2 EHV charges'!$D:$O,11,FALSE)),"")</f>
        <v/>
      </c>
      <c r="H215" s="182" t="str">
        <f>IFERROR(IF(VLOOKUP($A215,'Annex 2 EHV charges'!$D:$O,12,FALSE)=0,"",VLOOKUP($A215,'Annex 2 EHV charges'!$D:$O,12,FALSE)),"")</f>
        <v/>
      </c>
    </row>
    <row r="216" spans="1:8" x14ac:dyDescent="0.2">
      <c r="A216" s="176" t="str">
        <f t="array" ref="A216">IFERROR(INDEX('Annex 2 EHV charges'!$D$11:$D$260, MATCH(0, IF(ISBLANK('Annex 2 EHV charges'!$D$11:$D$260),1, COUNTIF(A$4:$A215, 'Annex 2 EHV charges'!$D$11:$D$260)), 0)),"")</f>
        <v/>
      </c>
      <c r="B216" s="175" t="str">
        <f>IF($A216="","",VLOOKUP($A216,'Annex 2 EHV charges'!$D:$O,2,0))</f>
        <v/>
      </c>
      <c r="C216" s="176" t="str">
        <f>IF($A216="","",VLOOKUP($A216,'Annex 2 EHV charges'!$D:$O,3,0))</f>
        <v/>
      </c>
      <c r="D216" s="175" t="str">
        <f>IF($A216="","",VLOOKUP($A216,'Annex 2 EHV charges'!$D:$O,4,0))</f>
        <v/>
      </c>
      <c r="E216" s="180" t="str">
        <f>IFERROR(IF(VLOOKUP($A216,'Annex 2 EHV charges'!$D:$O,9,FALSE)=0,"",VLOOKUP($A216,'Annex 2 EHV charges'!$D:$O,9,FALSE)),"")</f>
        <v/>
      </c>
      <c r="F216" s="181" t="str">
        <f>IFERROR(IF(VLOOKUP($A216,'Annex 2 EHV charges'!$D:$O,10,FALSE)=0,"",VLOOKUP($A216,'Annex 2 EHV charges'!$D:$O,10,FALSE)),"")</f>
        <v/>
      </c>
      <c r="G216" s="182" t="str">
        <f>IFERROR(IF(VLOOKUP($A216,'Annex 2 EHV charges'!$D:$O,11,FALSE)=0,"",VLOOKUP($A216,'Annex 2 EHV charges'!$D:$O,11,FALSE)),"")</f>
        <v/>
      </c>
      <c r="H216" s="182" t="str">
        <f>IFERROR(IF(VLOOKUP($A216,'Annex 2 EHV charges'!$D:$O,12,FALSE)=0,"",VLOOKUP($A216,'Annex 2 EHV charges'!$D:$O,12,FALSE)),"")</f>
        <v/>
      </c>
    </row>
    <row r="217" spans="1:8" x14ac:dyDescent="0.2">
      <c r="A217" s="176" t="str">
        <f t="array" ref="A217">IFERROR(INDEX('Annex 2 EHV charges'!$D$11:$D$260, MATCH(0, IF(ISBLANK('Annex 2 EHV charges'!$D$11:$D$260),1, COUNTIF(A$4:$A216, 'Annex 2 EHV charges'!$D$11:$D$260)), 0)),"")</f>
        <v/>
      </c>
      <c r="B217" s="175" t="str">
        <f>IF($A217="","",VLOOKUP($A217,'Annex 2 EHV charges'!$D:$O,2,0))</f>
        <v/>
      </c>
      <c r="C217" s="176" t="str">
        <f>IF($A217="","",VLOOKUP($A217,'Annex 2 EHV charges'!$D:$O,3,0))</f>
        <v/>
      </c>
      <c r="D217" s="175" t="str">
        <f>IF($A217="","",VLOOKUP($A217,'Annex 2 EHV charges'!$D:$O,4,0))</f>
        <v/>
      </c>
      <c r="E217" s="180" t="str">
        <f>IFERROR(IF(VLOOKUP($A217,'Annex 2 EHV charges'!$D:$O,9,FALSE)=0,"",VLOOKUP($A217,'Annex 2 EHV charges'!$D:$O,9,FALSE)),"")</f>
        <v/>
      </c>
      <c r="F217" s="181" t="str">
        <f>IFERROR(IF(VLOOKUP($A217,'Annex 2 EHV charges'!$D:$O,10,FALSE)=0,"",VLOOKUP($A217,'Annex 2 EHV charges'!$D:$O,10,FALSE)),"")</f>
        <v/>
      </c>
      <c r="G217" s="182" t="str">
        <f>IFERROR(IF(VLOOKUP($A217,'Annex 2 EHV charges'!$D:$O,11,FALSE)=0,"",VLOOKUP($A217,'Annex 2 EHV charges'!$D:$O,11,FALSE)),"")</f>
        <v/>
      </c>
      <c r="H217" s="182" t="str">
        <f>IFERROR(IF(VLOOKUP($A217,'Annex 2 EHV charges'!$D:$O,12,FALSE)=0,"",VLOOKUP($A217,'Annex 2 EHV charges'!$D:$O,12,FALSE)),"")</f>
        <v/>
      </c>
    </row>
    <row r="218" spans="1:8" x14ac:dyDescent="0.2">
      <c r="A218" s="176" t="str">
        <f t="array" ref="A218">IFERROR(INDEX('Annex 2 EHV charges'!$D$11:$D$260, MATCH(0, IF(ISBLANK('Annex 2 EHV charges'!$D$11:$D$260),1, COUNTIF(A$4:$A217, 'Annex 2 EHV charges'!$D$11:$D$260)), 0)),"")</f>
        <v/>
      </c>
      <c r="B218" s="175" t="str">
        <f>IF($A218="","",VLOOKUP($A218,'Annex 2 EHV charges'!$D:$O,2,0))</f>
        <v/>
      </c>
      <c r="C218" s="176" t="str">
        <f>IF($A218="","",VLOOKUP($A218,'Annex 2 EHV charges'!$D:$O,3,0))</f>
        <v/>
      </c>
      <c r="D218" s="175" t="str">
        <f>IF($A218="","",VLOOKUP($A218,'Annex 2 EHV charges'!$D:$O,4,0))</f>
        <v/>
      </c>
      <c r="E218" s="180" t="str">
        <f>IFERROR(IF(VLOOKUP($A218,'Annex 2 EHV charges'!$D:$O,9,FALSE)=0,"",VLOOKUP($A218,'Annex 2 EHV charges'!$D:$O,9,FALSE)),"")</f>
        <v/>
      </c>
      <c r="F218" s="181" t="str">
        <f>IFERROR(IF(VLOOKUP($A218,'Annex 2 EHV charges'!$D:$O,10,FALSE)=0,"",VLOOKUP($A218,'Annex 2 EHV charges'!$D:$O,10,FALSE)),"")</f>
        <v/>
      </c>
      <c r="G218" s="182" t="str">
        <f>IFERROR(IF(VLOOKUP($A218,'Annex 2 EHV charges'!$D:$O,11,FALSE)=0,"",VLOOKUP($A218,'Annex 2 EHV charges'!$D:$O,11,FALSE)),"")</f>
        <v/>
      </c>
      <c r="H218" s="182" t="str">
        <f>IFERROR(IF(VLOOKUP($A218,'Annex 2 EHV charges'!$D:$O,12,FALSE)=0,"",VLOOKUP($A218,'Annex 2 EHV charges'!$D:$O,12,FALSE)),"")</f>
        <v/>
      </c>
    </row>
    <row r="219" spans="1:8" x14ac:dyDescent="0.2">
      <c r="A219" s="176" t="str">
        <f t="array" ref="A219">IFERROR(INDEX('Annex 2 EHV charges'!$D$11:$D$260, MATCH(0, IF(ISBLANK('Annex 2 EHV charges'!$D$11:$D$260),1, COUNTIF(A$4:$A218, 'Annex 2 EHV charges'!$D$11:$D$260)), 0)),"")</f>
        <v/>
      </c>
      <c r="B219" s="175" t="str">
        <f>IF($A219="","",VLOOKUP($A219,'Annex 2 EHV charges'!$D:$O,2,0))</f>
        <v/>
      </c>
      <c r="C219" s="176" t="str">
        <f>IF($A219="","",VLOOKUP($A219,'Annex 2 EHV charges'!$D:$O,3,0))</f>
        <v/>
      </c>
      <c r="D219" s="175" t="str">
        <f>IF($A219="","",VLOOKUP($A219,'Annex 2 EHV charges'!$D:$O,4,0))</f>
        <v/>
      </c>
      <c r="E219" s="180" t="str">
        <f>IFERROR(IF(VLOOKUP($A219,'Annex 2 EHV charges'!$D:$O,9,FALSE)=0,"",VLOOKUP($A219,'Annex 2 EHV charges'!$D:$O,9,FALSE)),"")</f>
        <v/>
      </c>
      <c r="F219" s="181" t="str">
        <f>IFERROR(IF(VLOOKUP($A219,'Annex 2 EHV charges'!$D:$O,10,FALSE)=0,"",VLOOKUP($A219,'Annex 2 EHV charges'!$D:$O,10,FALSE)),"")</f>
        <v/>
      </c>
      <c r="G219" s="182" t="str">
        <f>IFERROR(IF(VLOOKUP($A219,'Annex 2 EHV charges'!$D:$O,11,FALSE)=0,"",VLOOKUP($A219,'Annex 2 EHV charges'!$D:$O,11,FALSE)),"")</f>
        <v/>
      </c>
      <c r="H219" s="182" t="str">
        <f>IFERROR(IF(VLOOKUP($A219,'Annex 2 EHV charges'!$D:$O,12,FALSE)=0,"",VLOOKUP($A219,'Annex 2 EHV charges'!$D:$O,12,FALSE)),"")</f>
        <v/>
      </c>
    </row>
    <row r="220" spans="1:8" x14ac:dyDescent="0.2">
      <c r="A220" s="176" t="str">
        <f t="array" ref="A220">IFERROR(INDEX('Annex 2 EHV charges'!$D$11:$D$260, MATCH(0, IF(ISBLANK('Annex 2 EHV charges'!$D$11:$D$260),1, COUNTIF(A$4:$A219, 'Annex 2 EHV charges'!$D$11:$D$260)), 0)),"")</f>
        <v/>
      </c>
      <c r="B220" s="175" t="str">
        <f>IF($A220="","",VLOOKUP($A220,'Annex 2 EHV charges'!$D:$O,2,0))</f>
        <v/>
      </c>
      <c r="C220" s="176" t="str">
        <f>IF($A220="","",VLOOKUP($A220,'Annex 2 EHV charges'!$D:$O,3,0))</f>
        <v/>
      </c>
      <c r="D220" s="175" t="str">
        <f>IF($A220="","",VLOOKUP($A220,'Annex 2 EHV charges'!$D:$O,4,0))</f>
        <v/>
      </c>
      <c r="E220" s="180" t="str">
        <f>IFERROR(IF(VLOOKUP($A220,'Annex 2 EHV charges'!$D:$O,9,FALSE)=0,"",VLOOKUP($A220,'Annex 2 EHV charges'!$D:$O,9,FALSE)),"")</f>
        <v/>
      </c>
      <c r="F220" s="181" t="str">
        <f>IFERROR(IF(VLOOKUP($A220,'Annex 2 EHV charges'!$D:$O,10,FALSE)=0,"",VLOOKUP($A220,'Annex 2 EHV charges'!$D:$O,10,FALSE)),"")</f>
        <v/>
      </c>
      <c r="G220" s="182" t="str">
        <f>IFERROR(IF(VLOOKUP($A220,'Annex 2 EHV charges'!$D:$O,11,FALSE)=0,"",VLOOKUP($A220,'Annex 2 EHV charges'!$D:$O,11,FALSE)),"")</f>
        <v/>
      </c>
      <c r="H220" s="182" t="str">
        <f>IFERROR(IF(VLOOKUP($A220,'Annex 2 EHV charges'!$D:$O,12,FALSE)=0,"",VLOOKUP($A220,'Annex 2 EHV charges'!$D:$O,12,FALSE)),"")</f>
        <v/>
      </c>
    </row>
    <row r="221" spans="1:8" x14ac:dyDescent="0.2">
      <c r="A221" s="176" t="str">
        <f t="array" ref="A221">IFERROR(INDEX('Annex 2 EHV charges'!$D$11:$D$260, MATCH(0, IF(ISBLANK('Annex 2 EHV charges'!$D$11:$D$260),1, COUNTIF(A$4:$A220, 'Annex 2 EHV charges'!$D$11:$D$260)), 0)),"")</f>
        <v/>
      </c>
      <c r="B221" s="175" t="str">
        <f>IF($A221="","",VLOOKUP($A221,'Annex 2 EHV charges'!$D:$O,2,0))</f>
        <v/>
      </c>
      <c r="C221" s="176" t="str">
        <f>IF($A221="","",VLOOKUP($A221,'Annex 2 EHV charges'!$D:$O,3,0))</f>
        <v/>
      </c>
      <c r="D221" s="175" t="str">
        <f>IF($A221="","",VLOOKUP($A221,'Annex 2 EHV charges'!$D:$O,4,0))</f>
        <v/>
      </c>
      <c r="E221" s="180" t="str">
        <f>IFERROR(IF(VLOOKUP($A221,'Annex 2 EHV charges'!$D:$O,9,FALSE)=0,"",VLOOKUP($A221,'Annex 2 EHV charges'!$D:$O,9,FALSE)),"")</f>
        <v/>
      </c>
      <c r="F221" s="181" t="str">
        <f>IFERROR(IF(VLOOKUP($A221,'Annex 2 EHV charges'!$D:$O,10,FALSE)=0,"",VLOOKUP($A221,'Annex 2 EHV charges'!$D:$O,10,FALSE)),"")</f>
        <v/>
      </c>
      <c r="G221" s="182" t="str">
        <f>IFERROR(IF(VLOOKUP($A221,'Annex 2 EHV charges'!$D:$O,11,FALSE)=0,"",VLOOKUP($A221,'Annex 2 EHV charges'!$D:$O,11,FALSE)),"")</f>
        <v/>
      </c>
      <c r="H221" s="182" t="str">
        <f>IFERROR(IF(VLOOKUP($A221,'Annex 2 EHV charges'!$D:$O,12,FALSE)=0,"",VLOOKUP($A221,'Annex 2 EHV charges'!$D:$O,12,FALSE)),"")</f>
        <v/>
      </c>
    </row>
    <row r="222" spans="1:8" x14ac:dyDescent="0.2">
      <c r="A222" s="176" t="str">
        <f t="array" ref="A222">IFERROR(INDEX('Annex 2 EHV charges'!$D$11:$D$260, MATCH(0, IF(ISBLANK('Annex 2 EHV charges'!$D$11:$D$260),1, COUNTIF(A$4:$A221, 'Annex 2 EHV charges'!$D$11:$D$260)), 0)),"")</f>
        <v/>
      </c>
      <c r="B222" s="175" t="str">
        <f>IF($A222="","",VLOOKUP($A222,'Annex 2 EHV charges'!$D:$O,2,0))</f>
        <v/>
      </c>
      <c r="C222" s="176" t="str">
        <f>IF($A222="","",VLOOKUP($A222,'Annex 2 EHV charges'!$D:$O,3,0))</f>
        <v/>
      </c>
      <c r="D222" s="175" t="str">
        <f>IF($A222="","",VLOOKUP($A222,'Annex 2 EHV charges'!$D:$O,4,0))</f>
        <v/>
      </c>
      <c r="E222" s="180" t="str">
        <f>IFERROR(IF(VLOOKUP($A222,'Annex 2 EHV charges'!$D:$O,9,FALSE)=0,"",VLOOKUP($A222,'Annex 2 EHV charges'!$D:$O,9,FALSE)),"")</f>
        <v/>
      </c>
      <c r="F222" s="181" t="str">
        <f>IFERROR(IF(VLOOKUP($A222,'Annex 2 EHV charges'!$D:$O,10,FALSE)=0,"",VLOOKUP($A222,'Annex 2 EHV charges'!$D:$O,10,FALSE)),"")</f>
        <v/>
      </c>
      <c r="G222" s="182" t="str">
        <f>IFERROR(IF(VLOOKUP($A222,'Annex 2 EHV charges'!$D:$O,11,FALSE)=0,"",VLOOKUP($A222,'Annex 2 EHV charges'!$D:$O,11,FALSE)),"")</f>
        <v/>
      </c>
      <c r="H222" s="182" t="str">
        <f>IFERROR(IF(VLOOKUP($A222,'Annex 2 EHV charges'!$D:$O,12,FALSE)=0,"",VLOOKUP($A222,'Annex 2 EHV charges'!$D:$O,12,FALSE)),"")</f>
        <v/>
      </c>
    </row>
    <row r="223" spans="1:8" x14ac:dyDescent="0.2">
      <c r="A223" s="176" t="str">
        <f t="array" ref="A223">IFERROR(INDEX('Annex 2 EHV charges'!$D$11:$D$260, MATCH(0, IF(ISBLANK('Annex 2 EHV charges'!$D$11:$D$260),1, COUNTIF(A$4:$A222, 'Annex 2 EHV charges'!$D$11:$D$260)), 0)),"")</f>
        <v/>
      </c>
      <c r="B223" s="175" t="str">
        <f>IF($A223="","",VLOOKUP($A223,'Annex 2 EHV charges'!$D:$O,2,0))</f>
        <v/>
      </c>
      <c r="C223" s="176" t="str">
        <f>IF($A223="","",VLOOKUP($A223,'Annex 2 EHV charges'!$D:$O,3,0))</f>
        <v/>
      </c>
      <c r="D223" s="175" t="str">
        <f>IF($A223="","",VLOOKUP($A223,'Annex 2 EHV charges'!$D:$O,4,0))</f>
        <v/>
      </c>
      <c r="E223" s="180" t="str">
        <f>IFERROR(IF(VLOOKUP($A223,'Annex 2 EHV charges'!$D:$O,9,FALSE)=0,"",VLOOKUP($A223,'Annex 2 EHV charges'!$D:$O,9,FALSE)),"")</f>
        <v/>
      </c>
      <c r="F223" s="181" t="str">
        <f>IFERROR(IF(VLOOKUP($A223,'Annex 2 EHV charges'!$D:$O,10,FALSE)=0,"",VLOOKUP($A223,'Annex 2 EHV charges'!$D:$O,10,FALSE)),"")</f>
        <v/>
      </c>
      <c r="G223" s="182" t="str">
        <f>IFERROR(IF(VLOOKUP($A223,'Annex 2 EHV charges'!$D:$O,11,FALSE)=0,"",VLOOKUP($A223,'Annex 2 EHV charges'!$D:$O,11,FALSE)),"")</f>
        <v/>
      </c>
      <c r="H223" s="182" t="str">
        <f>IFERROR(IF(VLOOKUP($A223,'Annex 2 EHV charges'!$D:$O,12,FALSE)=0,"",VLOOKUP($A223,'Annex 2 EHV charges'!$D:$O,12,FALSE)),"")</f>
        <v/>
      </c>
    </row>
    <row r="224" spans="1:8" x14ac:dyDescent="0.2">
      <c r="A224" s="176" t="str">
        <f t="array" ref="A224">IFERROR(INDEX('Annex 2 EHV charges'!$D$11:$D$260, MATCH(0, IF(ISBLANK('Annex 2 EHV charges'!$D$11:$D$260),1, COUNTIF(A$4:$A223, 'Annex 2 EHV charges'!$D$11:$D$260)), 0)),"")</f>
        <v/>
      </c>
      <c r="B224" s="175" t="str">
        <f>IF($A224="","",VLOOKUP($A224,'Annex 2 EHV charges'!$D:$O,2,0))</f>
        <v/>
      </c>
      <c r="C224" s="176" t="str">
        <f>IF($A224="","",VLOOKUP($A224,'Annex 2 EHV charges'!$D:$O,3,0))</f>
        <v/>
      </c>
      <c r="D224" s="175" t="str">
        <f>IF($A224="","",VLOOKUP($A224,'Annex 2 EHV charges'!$D:$O,4,0))</f>
        <v/>
      </c>
      <c r="E224" s="180" t="str">
        <f>IFERROR(IF(VLOOKUP($A224,'Annex 2 EHV charges'!$D:$O,9,FALSE)=0,"",VLOOKUP($A224,'Annex 2 EHV charges'!$D:$O,9,FALSE)),"")</f>
        <v/>
      </c>
      <c r="F224" s="181" t="str">
        <f>IFERROR(IF(VLOOKUP($A224,'Annex 2 EHV charges'!$D:$O,10,FALSE)=0,"",VLOOKUP($A224,'Annex 2 EHV charges'!$D:$O,10,FALSE)),"")</f>
        <v/>
      </c>
      <c r="G224" s="182" t="str">
        <f>IFERROR(IF(VLOOKUP($A224,'Annex 2 EHV charges'!$D:$O,11,FALSE)=0,"",VLOOKUP($A224,'Annex 2 EHV charges'!$D:$O,11,FALSE)),"")</f>
        <v/>
      </c>
      <c r="H224" s="182" t="str">
        <f>IFERROR(IF(VLOOKUP($A224,'Annex 2 EHV charges'!$D:$O,12,FALSE)=0,"",VLOOKUP($A224,'Annex 2 EHV charges'!$D:$O,12,FALSE)),"")</f>
        <v/>
      </c>
    </row>
    <row r="225" spans="1:8" x14ac:dyDescent="0.2">
      <c r="A225" s="176" t="str">
        <f t="array" ref="A225">IFERROR(INDEX('Annex 2 EHV charges'!$D$11:$D$260, MATCH(0, IF(ISBLANK('Annex 2 EHV charges'!$D$11:$D$260),1, COUNTIF(A$4:$A224, 'Annex 2 EHV charges'!$D$11:$D$260)), 0)),"")</f>
        <v/>
      </c>
      <c r="B225" s="175" t="str">
        <f>IF($A225="","",VLOOKUP($A225,'Annex 2 EHV charges'!$D:$O,2,0))</f>
        <v/>
      </c>
      <c r="C225" s="176" t="str">
        <f>IF($A225="","",VLOOKUP($A225,'Annex 2 EHV charges'!$D:$O,3,0))</f>
        <v/>
      </c>
      <c r="D225" s="175" t="str">
        <f>IF($A225="","",VLOOKUP($A225,'Annex 2 EHV charges'!$D:$O,4,0))</f>
        <v/>
      </c>
      <c r="E225" s="180" t="str">
        <f>IFERROR(IF(VLOOKUP($A225,'Annex 2 EHV charges'!$D:$O,9,FALSE)=0,"",VLOOKUP($A225,'Annex 2 EHV charges'!$D:$O,9,FALSE)),"")</f>
        <v/>
      </c>
      <c r="F225" s="181" t="str">
        <f>IFERROR(IF(VLOOKUP($A225,'Annex 2 EHV charges'!$D:$O,10,FALSE)=0,"",VLOOKUP($A225,'Annex 2 EHV charges'!$D:$O,10,FALSE)),"")</f>
        <v/>
      </c>
      <c r="G225" s="182" t="str">
        <f>IFERROR(IF(VLOOKUP($A225,'Annex 2 EHV charges'!$D:$O,11,FALSE)=0,"",VLOOKUP($A225,'Annex 2 EHV charges'!$D:$O,11,FALSE)),"")</f>
        <v/>
      </c>
      <c r="H225" s="182" t="str">
        <f>IFERROR(IF(VLOOKUP($A225,'Annex 2 EHV charges'!$D:$O,12,FALSE)=0,"",VLOOKUP($A225,'Annex 2 EHV charges'!$D:$O,12,FALSE)),"")</f>
        <v/>
      </c>
    </row>
    <row r="226" spans="1:8" x14ac:dyDescent="0.2">
      <c r="A226" s="176" t="str">
        <f t="array" ref="A226">IFERROR(INDEX('Annex 2 EHV charges'!$D$11:$D$260, MATCH(0, IF(ISBLANK('Annex 2 EHV charges'!$D$11:$D$260),1, COUNTIF(A$4:$A225, 'Annex 2 EHV charges'!$D$11:$D$260)), 0)),"")</f>
        <v/>
      </c>
      <c r="B226" s="175" t="str">
        <f>IF($A226="","",VLOOKUP($A226,'Annex 2 EHV charges'!$D:$O,2,0))</f>
        <v/>
      </c>
      <c r="C226" s="176" t="str">
        <f>IF($A226="","",VLOOKUP($A226,'Annex 2 EHV charges'!$D:$O,3,0))</f>
        <v/>
      </c>
      <c r="D226" s="175" t="str">
        <f>IF($A226="","",VLOOKUP($A226,'Annex 2 EHV charges'!$D:$O,4,0))</f>
        <v/>
      </c>
      <c r="E226" s="180" t="str">
        <f>IFERROR(IF(VLOOKUP($A226,'Annex 2 EHV charges'!$D:$O,9,FALSE)=0,"",VLOOKUP($A226,'Annex 2 EHV charges'!$D:$O,9,FALSE)),"")</f>
        <v/>
      </c>
      <c r="F226" s="181" t="str">
        <f>IFERROR(IF(VLOOKUP($A226,'Annex 2 EHV charges'!$D:$O,10,FALSE)=0,"",VLOOKUP($A226,'Annex 2 EHV charges'!$D:$O,10,FALSE)),"")</f>
        <v/>
      </c>
      <c r="G226" s="182" t="str">
        <f>IFERROR(IF(VLOOKUP($A226,'Annex 2 EHV charges'!$D:$O,11,FALSE)=0,"",VLOOKUP($A226,'Annex 2 EHV charges'!$D:$O,11,FALSE)),"")</f>
        <v/>
      </c>
      <c r="H226" s="182" t="str">
        <f>IFERROR(IF(VLOOKUP($A226,'Annex 2 EHV charges'!$D:$O,12,FALSE)=0,"",VLOOKUP($A226,'Annex 2 EHV charges'!$D:$O,12,FALSE)),"")</f>
        <v/>
      </c>
    </row>
    <row r="227" spans="1:8" x14ac:dyDescent="0.2">
      <c r="A227" s="176" t="str">
        <f t="array" ref="A227">IFERROR(INDEX('Annex 2 EHV charges'!$D$11:$D$260, MATCH(0, IF(ISBLANK('Annex 2 EHV charges'!$D$11:$D$260),1, COUNTIF(A$4:$A226, 'Annex 2 EHV charges'!$D$11:$D$260)), 0)),"")</f>
        <v/>
      </c>
      <c r="B227" s="175" t="str">
        <f>IF($A227="","",VLOOKUP($A227,'Annex 2 EHV charges'!$D:$O,2,0))</f>
        <v/>
      </c>
      <c r="C227" s="176" t="str">
        <f>IF($A227="","",VLOOKUP($A227,'Annex 2 EHV charges'!$D:$O,3,0))</f>
        <v/>
      </c>
      <c r="D227" s="175" t="str">
        <f>IF($A227="","",VLOOKUP($A227,'Annex 2 EHV charges'!$D:$O,4,0))</f>
        <v/>
      </c>
      <c r="E227" s="180" t="str">
        <f>IFERROR(IF(VLOOKUP($A227,'Annex 2 EHV charges'!$D:$O,9,FALSE)=0,"",VLOOKUP($A227,'Annex 2 EHV charges'!$D:$O,9,FALSE)),"")</f>
        <v/>
      </c>
      <c r="F227" s="181" t="str">
        <f>IFERROR(IF(VLOOKUP($A227,'Annex 2 EHV charges'!$D:$O,10,FALSE)=0,"",VLOOKUP($A227,'Annex 2 EHV charges'!$D:$O,10,FALSE)),"")</f>
        <v/>
      </c>
      <c r="G227" s="182" t="str">
        <f>IFERROR(IF(VLOOKUP($A227,'Annex 2 EHV charges'!$D:$O,11,FALSE)=0,"",VLOOKUP($A227,'Annex 2 EHV charges'!$D:$O,11,FALSE)),"")</f>
        <v/>
      </c>
      <c r="H227" s="182" t="str">
        <f>IFERROR(IF(VLOOKUP($A227,'Annex 2 EHV charges'!$D:$O,12,FALSE)=0,"",VLOOKUP($A227,'Annex 2 EHV charges'!$D:$O,12,FALSE)),"")</f>
        <v/>
      </c>
    </row>
    <row r="228" spans="1:8" x14ac:dyDescent="0.2">
      <c r="A228" s="176" t="str">
        <f t="array" ref="A228">IFERROR(INDEX('Annex 2 EHV charges'!$D$11:$D$260, MATCH(0, IF(ISBLANK('Annex 2 EHV charges'!$D$11:$D$260),1, COUNTIF(A$4:$A227, 'Annex 2 EHV charges'!$D$11:$D$260)), 0)),"")</f>
        <v/>
      </c>
      <c r="B228" s="175" t="str">
        <f>IF($A228="","",VLOOKUP($A228,'Annex 2 EHV charges'!$D:$O,2,0))</f>
        <v/>
      </c>
      <c r="C228" s="176" t="str">
        <f>IF($A228="","",VLOOKUP($A228,'Annex 2 EHV charges'!$D:$O,3,0))</f>
        <v/>
      </c>
      <c r="D228" s="175" t="str">
        <f>IF($A228="","",VLOOKUP($A228,'Annex 2 EHV charges'!$D:$O,4,0))</f>
        <v/>
      </c>
      <c r="E228" s="180" t="str">
        <f>IFERROR(IF(VLOOKUP($A228,'Annex 2 EHV charges'!$D:$O,9,FALSE)=0,"",VLOOKUP($A228,'Annex 2 EHV charges'!$D:$O,9,FALSE)),"")</f>
        <v/>
      </c>
      <c r="F228" s="181" t="str">
        <f>IFERROR(IF(VLOOKUP($A228,'Annex 2 EHV charges'!$D:$O,10,FALSE)=0,"",VLOOKUP($A228,'Annex 2 EHV charges'!$D:$O,10,FALSE)),"")</f>
        <v/>
      </c>
      <c r="G228" s="182" t="str">
        <f>IFERROR(IF(VLOOKUP($A228,'Annex 2 EHV charges'!$D:$O,11,FALSE)=0,"",VLOOKUP($A228,'Annex 2 EHV charges'!$D:$O,11,FALSE)),"")</f>
        <v/>
      </c>
      <c r="H228" s="182" t="str">
        <f>IFERROR(IF(VLOOKUP($A228,'Annex 2 EHV charges'!$D:$O,12,FALSE)=0,"",VLOOKUP($A228,'Annex 2 EHV charges'!$D:$O,12,FALSE)),"")</f>
        <v/>
      </c>
    </row>
    <row r="229" spans="1:8" x14ac:dyDescent="0.2">
      <c r="A229" s="176" t="str">
        <f t="array" ref="A229">IFERROR(INDEX('Annex 2 EHV charges'!$D$11:$D$260, MATCH(0, IF(ISBLANK('Annex 2 EHV charges'!$D$11:$D$260),1, COUNTIF(A$4:$A228, 'Annex 2 EHV charges'!$D$11:$D$260)), 0)),"")</f>
        <v/>
      </c>
      <c r="B229" s="175" t="str">
        <f>IF($A229="","",VLOOKUP($A229,'Annex 2 EHV charges'!$D:$O,2,0))</f>
        <v/>
      </c>
      <c r="C229" s="176" t="str">
        <f>IF($A229="","",VLOOKUP($A229,'Annex 2 EHV charges'!$D:$O,3,0))</f>
        <v/>
      </c>
      <c r="D229" s="175" t="str">
        <f>IF($A229="","",VLOOKUP($A229,'Annex 2 EHV charges'!$D:$O,4,0))</f>
        <v/>
      </c>
      <c r="E229" s="180" t="str">
        <f>IFERROR(IF(VLOOKUP($A229,'Annex 2 EHV charges'!$D:$O,9,FALSE)=0,"",VLOOKUP($A229,'Annex 2 EHV charges'!$D:$O,9,FALSE)),"")</f>
        <v/>
      </c>
      <c r="F229" s="181" t="str">
        <f>IFERROR(IF(VLOOKUP($A229,'Annex 2 EHV charges'!$D:$O,10,FALSE)=0,"",VLOOKUP($A229,'Annex 2 EHV charges'!$D:$O,10,FALSE)),"")</f>
        <v/>
      </c>
      <c r="G229" s="182" t="str">
        <f>IFERROR(IF(VLOOKUP($A229,'Annex 2 EHV charges'!$D:$O,11,FALSE)=0,"",VLOOKUP($A229,'Annex 2 EHV charges'!$D:$O,11,FALSE)),"")</f>
        <v/>
      </c>
      <c r="H229" s="182" t="str">
        <f>IFERROR(IF(VLOOKUP($A229,'Annex 2 EHV charges'!$D:$O,12,FALSE)=0,"",VLOOKUP($A229,'Annex 2 EHV charges'!$D:$O,12,FALSE)),"")</f>
        <v/>
      </c>
    </row>
    <row r="230" spans="1:8" x14ac:dyDescent="0.2">
      <c r="A230" s="176" t="str">
        <f t="array" ref="A230">IFERROR(INDEX('Annex 2 EHV charges'!$D$11:$D$260, MATCH(0, IF(ISBLANK('Annex 2 EHV charges'!$D$11:$D$260),1, COUNTIF(A$4:$A229, 'Annex 2 EHV charges'!$D$11:$D$260)), 0)),"")</f>
        <v/>
      </c>
      <c r="B230" s="175" t="str">
        <f>IF($A230="","",VLOOKUP($A230,'Annex 2 EHV charges'!$D:$O,2,0))</f>
        <v/>
      </c>
      <c r="C230" s="176" t="str">
        <f>IF($A230="","",VLOOKUP($A230,'Annex 2 EHV charges'!$D:$O,3,0))</f>
        <v/>
      </c>
      <c r="D230" s="175" t="str">
        <f>IF($A230="","",VLOOKUP($A230,'Annex 2 EHV charges'!$D:$O,4,0))</f>
        <v/>
      </c>
      <c r="E230" s="180" t="str">
        <f>IFERROR(IF(VLOOKUP($A230,'Annex 2 EHV charges'!$D:$O,9,FALSE)=0,"",VLOOKUP($A230,'Annex 2 EHV charges'!$D:$O,9,FALSE)),"")</f>
        <v/>
      </c>
      <c r="F230" s="181" t="str">
        <f>IFERROR(IF(VLOOKUP($A230,'Annex 2 EHV charges'!$D:$O,10,FALSE)=0,"",VLOOKUP($A230,'Annex 2 EHV charges'!$D:$O,10,FALSE)),"")</f>
        <v/>
      </c>
      <c r="G230" s="182" t="str">
        <f>IFERROR(IF(VLOOKUP($A230,'Annex 2 EHV charges'!$D:$O,11,FALSE)=0,"",VLOOKUP($A230,'Annex 2 EHV charges'!$D:$O,11,FALSE)),"")</f>
        <v/>
      </c>
      <c r="H230" s="182" t="str">
        <f>IFERROR(IF(VLOOKUP($A230,'Annex 2 EHV charges'!$D:$O,12,FALSE)=0,"",VLOOKUP($A230,'Annex 2 EHV charges'!$D:$O,12,FALSE)),"")</f>
        <v/>
      </c>
    </row>
    <row r="231" spans="1:8" x14ac:dyDescent="0.2">
      <c r="A231" s="176" t="str">
        <f t="array" ref="A231">IFERROR(INDEX('Annex 2 EHV charges'!$D$11:$D$260, MATCH(0, IF(ISBLANK('Annex 2 EHV charges'!$D$11:$D$260),1, COUNTIF(A$4:$A230, 'Annex 2 EHV charges'!$D$11:$D$260)), 0)),"")</f>
        <v/>
      </c>
      <c r="B231" s="175" t="str">
        <f>IF($A231="","",VLOOKUP($A231,'Annex 2 EHV charges'!$D:$O,2,0))</f>
        <v/>
      </c>
      <c r="C231" s="176" t="str">
        <f>IF($A231="","",VLOOKUP($A231,'Annex 2 EHV charges'!$D:$O,3,0))</f>
        <v/>
      </c>
      <c r="D231" s="175" t="str">
        <f>IF($A231="","",VLOOKUP($A231,'Annex 2 EHV charges'!$D:$O,4,0))</f>
        <v/>
      </c>
      <c r="E231" s="180" t="str">
        <f>IFERROR(IF(VLOOKUP($A231,'Annex 2 EHV charges'!$D:$O,9,FALSE)=0,"",VLOOKUP($A231,'Annex 2 EHV charges'!$D:$O,9,FALSE)),"")</f>
        <v/>
      </c>
      <c r="F231" s="181" t="str">
        <f>IFERROR(IF(VLOOKUP($A231,'Annex 2 EHV charges'!$D:$O,10,FALSE)=0,"",VLOOKUP($A231,'Annex 2 EHV charges'!$D:$O,10,FALSE)),"")</f>
        <v/>
      </c>
      <c r="G231" s="182" t="str">
        <f>IFERROR(IF(VLOOKUP($A231,'Annex 2 EHV charges'!$D:$O,11,FALSE)=0,"",VLOOKUP($A231,'Annex 2 EHV charges'!$D:$O,11,FALSE)),"")</f>
        <v/>
      </c>
      <c r="H231" s="182" t="str">
        <f>IFERROR(IF(VLOOKUP($A231,'Annex 2 EHV charges'!$D:$O,12,FALSE)=0,"",VLOOKUP($A231,'Annex 2 EHV charges'!$D:$O,12,FALSE)),"")</f>
        <v/>
      </c>
    </row>
    <row r="232" spans="1:8" x14ac:dyDescent="0.2">
      <c r="A232" s="176" t="str">
        <f t="array" ref="A232">IFERROR(INDEX('Annex 2 EHV charges'!$D$11:$D$260, MATCH(0, IF(ISBLANK('Annex 2 EHV charges'!$D$11:$D$260),1, COUNTIF(A$4:$A231, 'Annex 2 EHV charges'!$D$11:$D$260)), 0)),"")</f>
        <v/>
      </c>
      <c r="B232" s="175" t="str">
        <f>IF($A232="","",VLOOKUP($A232,'Annex 2 EHV charges'!$D:$O,2,0))</f>
        <v/>
      </c>
      <c r="C232" s="176" t="str">
        <f>IF($A232="","",VLOOKUP($A232,'Annex 2 EHV charges'!$D:$O,3,0))</f>
        <v/>
      </c>
      <c r="D232" s="175" t="str">
        <f>IF($A232="","",VLOOKUP($A232,'Annex 2 EHV charges'!$D:$O,4,0))</f>
        <v/>
      </c>
      <c r="E232" s="180" t="str">
        <f>IFERROR(IF(VLOOKUP($A232,'Annex 2 EHV charges'!$D:$O,9,FALSE)=0,"",VLOOKUP($A232,'Annex 2 EHV charges'!$D:$O,9,FALSE)),"")</f>
        <v/>
      </c>
      <c r="F232" s="181" t="str">
        <f>IFERROR(IF(VLOOKUP($A232,'Annex 2 EHV charges'!$D:$O,10,FALSE)=0,"",VLOOKUP($A232,'Annex 2 EHV charges'!$D:$O,10,FALSE)),"")</f>
        <v/>
      </c>
      <c r="G232" s="182" t="str">
        <f>IFERROR(IF(VLOOKUP($A232,'Annex 2 EHV charges'!$D:$O,11,FALSE)=0,"",VLOOKUP($A232,'Annex 2 EHV charges'!$D:$O,11,FALSE)),"")</f>
        <v/>
      </c>
      <c r="H232" s="182" t="str">
        <f>IFERROR(IF(VLOOKUP($A232,'Annex 2 EHV charges'!$D:$O,12,FALSE)=0,"",VLOOKUP($A232,'Annex 2 EHV charges'!$D:$O,12,FALSE)),"")</f>
        <v/>
      </c>
    </row>
    <row r="233" spans="1:8" x14ac:dyDescent="0.2">
      <c r="A233" s="176" t="str">
        <f t="array" ref="A233">IFERROR(INDEX('Annex 2 EHV charges'!$D$11:$D$260, MATCH(0, IF(ISBLANK('Annex 2 EHV charges'!$D$11:$D$260),1, COUNTIF(A$4:$A232, 'Annex 2 EHV charges'!$D$11:$D$260)), 0)),"")</f>
        <v/>
      </c>
      <c r="B233" s="175" t="str">
        <f>IF($A233="","",VLOOKUP($A233,'Annex 2 EHV charges'!$D:$O,2,0))</f>
        <v/>
      </c>
      <c r="C233" s="176" t="str">
        <f>IF($A233="","",VLOOKUP($A233,'Annex 2 EHV charges'!$D:$O,3,0))</f>
        <v/>
      </c>
      <c r="D233" s="175" t="str">
        <f>IF($A233="","",VLOOKUP($A233,'Annex 2 EHV charges'!$D:$O,4,0))</f>
        <v/>
      </c>
      <c r="E233" s="180" t="str">
        <f>IFERROR(IF(VLOOKUP($A233,'Annex 2 EHV charges'!$D:$O,9,FALSE)=0,"",VLOOKUP($A233,'Annex 2 EHV charges'!$D:$O,9,FALSE)),"")</f>
        <v/>
      </c>
      <c r="F233" s="181" t="str">
        <f>IFERROR(IF(VLOOKUP($A233,'Annex 2 EHV charges'!$D:$O,10,FALSE)=0,"",VLOOKUP($A233,'Annex 2 EHV charges'!$D:$O,10,FALSE)),"")</f>
        <v/>
      </c>
      <c r="G233" s="182" t="str">
        <f>IFERROR(IF(VLOOKUP($A233,'Annex 2 EHV charges'!$D:$O,11,FALSE)=0,"",VLOOKUP($A233,'Annex 2 EHV charges'!$D:$O,11,FALSE)),"")</f>
        <v/>
      </c>
      <c r="H233" s="182" t="str">
        <f>IFERROR(IF(VLOOKUP($A233,'Annex 2 EHV charges'!$D:$O,12,FALSE)=0,"",VLOOKUP($A233,'Annex 2 EHV charges'!$D:$O,12,FALSE)),"")</f>
        <v/>
      </c>
    </row>
    <row r="234" spans="1:8" x14ac:dyDescent="0.2">
      <c r="A234" s="176" t="str">
        <f t="array" ref="A234">IFERROR(INDEX('Annex 2 EHV charges'!$D$11:$D$260, MATCH(0, IF(ISBLANK('Annex 2 EHV charges'!$D$11:$D$260),1, COUNTIF(A$4:$A233, 'Annex 2 EHV charges'!$D$11:$D$260)), 0)),"")</f>
        <v/>
      </c>
      <c r="B234" s="175" t="str">
        <f>IF($A234="","",VLOOKUP($A234,'Annex 2 EHV charges'!$D:$O,2,0))</f>
        <v/>
      </c>
      <c r="C234" s="176" t="str">
        <f>IF($A234="","",VLOOKUP($A234,'Annex 2 EHV charges'!$D:$O,3,0))</f>
        <v/>
      </c>
      <c r="D234" s="175" t="str">
        <f>IF($A234="","",VLOOKUP($A234,'Annex 2 EHV charges'!$D:$O,4,0))</f>
        <v/>
      </c>
      <c r="E234" s="180" t="str">
        <f>IFERROR(IF(VLOOKUP($A234,'Annex 2 EHV charges'!$D:$O,9,FALSE)=0,"",VLOOKUP($A234,'Annex 2 EHV charges'!$D:$O,9,FALSE)),"")</f>
        <v/>
      </c>
      <c r="F234" s="181" t="str">
        <f>IFERROR(IF(VLOOKUP($A234,'Annex 2 EHV charges'!$D:$O,10,FALSE)=0,"",VLOOKUP($A234,'Annex 2 EHV charges'!$D:$O,10,FALSE)),"")</f>
        <v/>
      </c>
      <c r="G234" s="182" t="str">
        <f>IFERROR(IF(VLOOKUP($A234,'Annex 2 EHV charges'!$D:$O,11,FALSE)=0,"",VLOOKUP($A234,'Annex 2 EHV charges'!$D:$O,11,FALSE)),"")</f>
        <v/>
      </c>
      <c r="H234" s="182" t="str">
        <f>IFERROR(IF(VLOOKUP($A234,'Annex 2 EHV charges'!$D:$O,12,FALSE)=0,"",VLOOKUP($A234,'Annex 2 EHV charges'!$D:$O,12,FALSE)),"")</f>
        <v/>
      </c>
    </row>
    <row r="235" spans="1:8" x14ac:dyDescent="0.2">
      <c r="A235" s="176" t="str">
        <f t="array" ref="A235">IFERROR(INDEX('Annex 2 EHV charges'!$D$11:$D$260, MATCH(0, IF(ISBLANK('Annex 2 EHV charges'!$D$11:$D$260),1, COUNTIF(A$4:$A234, 'Annex 2 EHV charges'!$D$11:$D$260)), 0)),"")</f>
        <v/>
      </c>
      <c r="B235" s="175" t="str">
        <f>IF($A235="","",VLOOKUP($A235,'Annex 2 EHV charges'!$D:$O,2,0))</f>
        <v/>
      </c>
      <c r="C235" s="176" t="str">
        <f>IF($A235="","",VLOOKUP($A235,'Annex 2 EHV charges'!$D:$O,3,0))</f>
        <v/>
      </c>
      <c r="D235" s="175" t="str">
        <f>IF($A235="","",VLOOKUP($A235,'Annex 2 EHV charges'!$D:$O,4,0))</f>
        <v/>
      </c>
      <c r="E235" s="180" t="str">
        <f>IFERROR(IF(VLOOKUP($A235,'Annex 2 EHV charges'!$D:$O,9,FALSE)=0,"",VLOOKUP($A235,'Annex 2 EHV charges'!$D:$O,9,FALSE)),"")</f>
        <v/>
      </c>
      <c r="F235" s="181" t="str">
        <f>IFERROR(IF(VLOOKUP($A235,'Annex 2 EHV charges'!$D:$O,10,FALSE)=0,"",VLOOKUP($A235,'Annex 2 EHV charges'!$D:$O,10,FALSE)),"")</f>
        <v/>
      </c>
      <c r="G235" s="182" t="str">
        <f>IFERROR(IF(VLOOKUP($A235,'Annex 2 EHV charges'!$D:$O,11,FALSE)=0,"",VLOOKUP($A235,'Annex 2 EHV charges'!$D:$O,11,FALSE)),"")</f>
        <v/>
      </c>
      <c r="H235" s="182" t="str">
        <f>IFERROR(IF(VLOOKUP($A235,'Annex 2 EHV charges'!$D:$O,12,FALSE)=0,"",VLOOKUP($A235,'Annex 2 EHV charges'!$D:$O,12,FALSE)),"")</f>
        <v/>
      </c>
    </row>
    <row r="236" spans="1:8" x14ac:dyDescent="0.2">
      <c r="A236" s="176" t="str">
        <f t="array" ref="A236">IFERROR(INDEX('Annex 2 EHV charges'!$D$11:$D$260, MATCH(0, IF(ISBLANK('Annex 2 EHV charges'!$D$11:$D$260),1, COUNTIF(A$4:$A235, 'Annex 2 EHV charges'!$D$11:$D$260)), 0)),"")</f>
        <v/>
      </c>
      <c r="B236" s="175" t="str">
        <f>IF($A236="","",VLOOKUP($A236,'Annex 2 EHV charges'!$D:$O,2,0))</f>
        <v/>
      </c>
      <c r="C236" s="176" t="str">
        <f>IF($A236="","",VLOOKUP($A236,'Annex 2 EHV charges'!$D:$O,3,0))</f>
        <v/>
      </c>
      <c r="D236" s="175" t="str">
        <f>IF($A236="","",VLOOKUP($A236,'Annex 2 EHV charges'!$D:$O,4,0))</f>
        <v/>
      </c>
      <c r="E236" s="180" t="str">
        <f>IFERROR(IF(VLOOKUP($A236,'Annex 2 EHV charges'!$D:$O,9,FALSE)=0,"",VLOOKUP($A236,'Annex 2 EHV charges'!$D:$O,9,FALSE)),"")</f>
        <v/>
      </c>
      <c r="F236" s="181" t="str">
        <f>IFERROR(IF(VLOOKUP($A236,'Annex 2 EHV charges'!$D:$O,10,FALSE)=0,"",VLOOKUP($A236,'Annex 2 EHV charges'!$D:$O,10,FALSE)),"")</f>
        <v/>
      </c>
      <c r="G236" s="182" t="str">
        <f>IFERROR(IF(VLOOKUP($A236,'Annex 2 EHV charges'!$D:$O,11,FALSE)=0,"",VLOOKUP($A236,'Annex 2 EHV charges'!$D:$O,11,FALSE)),"")</f>
        <v/>
      </c>
      <c r="H236" s="182" t="str">
        <f>IFERROR(IF(VLOOKUP($A236,'Annex 2 EHV charges'!$D:$O,12,FALSE)=0,"",VLOOKUP($A236,'Annex 2 EHV charges'!$D:$O,12,FALSE)),"")</f>
        <v/>
      </c>
    </row>
    <row r="237" spans="1:8" x14ac:dyDescent="0.2">
      <c r="A237" s="176" t="str">
        <f t="array" ref="A237">IFERROR(INDEX('Annex 2 EHV charges'!$D$11:$D$260, MATCH(0, IF(ISBLANK('Annex 2 EHV charges'!$D$11:$D$260),1, COUNTIF(A$4:$A236, 'Annex 2 EHV charges'!$D$11:$D$260)), 0)),"")</f>
        <v/>
      </c>
      <c r="B237" s="175" t="str">
        <f>IF($A237="","",VLOOKUP($A237,'Annex 2 EHV charges'!$D:$O,2,0))</f>
        <v/>
      </c>
      <c r="C237" s="176" t="str">
        <f>IF($A237="","",VLOOKUP($A237,'Annex 2 EHV charges'!$D:$O,3,0))</f>
        <v/>
      </c>
      <c r="D237" s="175" t="str">
        <f>IF($A237="","",VLOOKUP($A237,'Annex 2 EHV charges'!$D:$O,4,0))</f>
        <v/>
      </c>
      <c r="E237" s="180" t="str">
        <f>IFERROR(IF(VLOOKUP($A237,'Annex 2 EHV charges'!$D:$O,9,FALSE)=0,"",VLOOKUP($A237,'Annex 2 EHV charges'!$D:$O,9,FALSE)),"")</f>
        <v/>
      </c>
      <c r="F237" s="181" t="str">
        <f>IFERROR(IF(VLOOKUP($A237,'Annex 2 EHV charges'!$D:$O,10,FALSE)=0,"",VLOOKUP($A237,'Annex 2 EHV charges'!$D:$O,10,FALSE)),"")</f>
        <v/>
      </c>
      <c r="G237" s="182" t="str">
        <f>IFERROR(IF(VLOOKUP($A237,'Annex 2 EHV charges'!$D:$O,11,FALSE)=0,"",VLOOKUP($A237,'Annex 2 EHV charges'!$D:$O,11,FALSE)),"")</f>
        <v/>
      </c>
      <c r="H237" s="182" t="str">
        <f>IFERROR(IF(VLOOKUP($A237,'Annex 2 EHV charges'!$D:$O,12,FALSE)=0,"",VLOOKUP($A237,'Annex 2 EHV charges'!$D:$O,12,FALSE)),"")</f>
        <v/>
      </c>
    </row>
    <row r="238" spans="1:8" x14ac:dyDescent="0.2">
      <c r="A238" s="176" t="str">
        <f t="array" ref="A238">IFERROR(INDEX('Annex 2 EHV charges'!$D$11:$D$260, MATCH(0, IF(ISBLANK('Annex 2 EHV charges'!$D$11:$D$260),1, COUNTIF(A$4:$A237, 'Annex 2 EHV charges'!$D$11:$D$260)), 0)),"")</f>
        <v/>
      </c>
      <c r="B238" s="175" t="str">
        <f>IF($A238="","",VLOOKUP($A238,'Annex 2 EHV charges'!$D:$O,2,0))</f>
        <v/>
      </c>
      <c r="C238" s="176" t="str">
        <f>IF($A238="","",VLOOKUP($A238,'Annex 2 EHV charges'!$D:$O,3,0))</f>
        <v/>
      </c>
      <c r="D238" s="175" t="str">
        <f>IF($A238="","",VLOOKUP($A238,'Annex 2 EHV charges'!$D:$O,4,0))</f>
        <v/>
      </c>
      <c r="E238" s="180" t="str">
        <f>IFERROR(IF(VLOOKUP($A238,'Annex 2 EHV charges'!$D:$O,9,FALSE)=0,"",VLOOKUP($A238,'Annex 2 EHV charges'!$D:$O,9,FALSE)),"")</f>
        <v/>
      </c>
      <c r="F238" s="181" t="str">
        <f>IFERROR(IF(VLOOKUP($A238,'Annex 2 EHV charges'!$D:$O,10,FALSE)=0,"",VLOOKUP($A238,'Annex 2 EHV charges'!$D:$O,10,FALSE)),"")</f>
        <v/>
      </c>
      <c r="G238" s="182" t="str">
        <f>IFERROR(IF(VLOOKUP($A238,'Annex 2 EHV charges'!$D:$O,11,FALSE)=0,"",VLOOKUP($A238,'Annex 2 EHV charges'!$D:$O,11,FALSE)),"")</f>
        <v/>
      </c>
      <c r="H238" s="182" t="str">
        <f>IFERROR(IF(VLOOKUP($A238,'Annex 2 EHV charges'!$D:$O,12,FALSE)=0,"",VLOOKUP($A238,'Annex 2 EHV charges'!$D:$O,12,FALSE)),"")</f>
        <v/>
      </c>
    </row>
    <row r="239" spans="1:8" x14ac:dyDescent="0.2">
      <c r="A239" s="176" t="str">
        <f t="array" ref="A239">IFERROR(INDEX('Annex 2 EHV charges'!$D$11:$D$260, MATCH(0, IF(ISBLANK('Annex 2 EHV charges'!$D$11:$D$260),1, COUNTIF(A$4:$A238, 'Annex 2 EHV charges'!$D$11:$D$260)), 0)),"")</f>
        <v/>
      </c>
      <c r="B239" s="175" t="str">
        <f>IF($A239="","",VLOOKUP($A239,'Annex 2 EHV charges'!$D:$O,2,0))</f>
        <v/>
      </c>
      <c r="C239" s="176" t="str">
        <f>IF($A239="","",VLOOKUP($A239,'Annex 2 EHV charges'!$D:$O,3,0))</f>
        <v/>
      </c>
      <c r="D239" s="175" t="str">
        <f>IF($A239="","",VLOOKUP($A239,'Annex 2 EHV charges'!$D:$O,4,0))</f>
        <v/>
      </c>
      <c r="E239" s="180" t="str">
        <f>IFERROR(IF(VLOOKUP($A239,'Annex 2 EHV charges'!$D:$O,9,FALSE)=0,"",VLOOKUP($A239,'Annex 2 EHV charges'!$D:$O,9,FALSE)),"")</f>
        <v/>
      </c>
      <c r="F239" s="181" t="str">
        <f>IFERROR(IF(VLOOKUP($A239,'Annex 2 EHV charges'!$D:$O,10,FALSE)=0,"",VLOOKUP($A239,'Annex 2 EHV charges'!$D:$O,10,FALSE)),"")</f>
        <v/>
      </c>
      <c r="G239" s="182" t="str">
        <f>IFERROR(IF(VLOOKUP($A239,'Annex 2 EHV charges'!$D:$O,11,FALSE)=0,"",VLOOKUP($A239,'Annex 2 EHV charges'!$D:$O,11,FALSE)),"")</f>
        <v/>
      </c>
      <c r="H239" s="182" t="str">
        <f>IFERROR(IF(VLOOKUP($A239,'Annex 2 EHV charges'!$D:$O,12,FALSE)=0,"",VLOOKUP($A239,'Annex 2 EHV charges'!$D:$O,12,FALSE)),"")</f>
        <v/>
      </c>
    </row>
    <row r="240" spans="1:8" x14ac:dyDescent="0.2">
      <c r="A240" s="176" t="str">
        <f t="array" ref="A240">IFERROR(INDEX('Annex 2 EHV charges'!$D$11:$D$260, MATCH(0, IF(ISBLANK('Annex 2 EHV charges'!$D$11:$D$260),1, COUNTIF(A$4:$A239, 'Annex 2 EHV charges'!$D$11:$D$260)), 0)),"")</f>
        <v/>
      </c>
      <c r="B240" s="175" t="str">
        <f>IF($A240="","",VLOOKUP($A240,'Annex 2 EHV charges'!$D:$O,2,0))</f>
        <v/>
      </c>
      <c r="C240" s="176" t="str">
        <f>IF($A240="","",VLOOKUP($A240,'Annex 2 EHV charges'!$D:$O,3,0))</f>
        <v/>
      </c>
      <c r="D240" s="175" t="str">
        <f>IF($A240="","",VLOOKUP($A240,'Annex 2 EHV charges'!$D:$O,4,0))</f>
        <v/>
      </c>
      <c r="E240" s="180" t="str">
        <f>IFERROR(IF(VLOOKUP($A240,'Annex 2 EHV charges'!$D:$O,9,FALSE)=0,"",VLOOKUP($A240,'Annex 2 EHV charges'!$D:$O,9,FALSE)),"")</f>
        <v/>
      </c>
      <c r="F240" s="181" t="str">
        <f>IFERROR(IF(VLOOKUP($A240,'Annex 2 EHV charges'!$D:$O,10,FALSE)=0,"",VLOOKUP($A240,'Annex 2 EHV charges'!$D:$O,10,FALSE)),"")</f>
        <v/>
      </c>
      <c r="G240" s="182" t="str">
        <f>IFERROR(IF(VLOOKUP($A240,'Annex 2 EHV charges'!$D:$O,11,FALSE)=0,"",VLOOKUP($A240,'Annex 2 EHV charges'!$D:$O,11,FALSE)),"")</f>
        <v/>
      </c>
      <c r="H240" s="182" t="str">
        <f>IFERROR(IF(VLOOKUP($A240,'Annex 2 EHV charges'!$D:$O,12,FALSE)=0,"",VLOOKUP($A240,'Annex 2 EHV charges'!$D:$O,12,FALSE)),"")</f>
        <v/>
      </c>
    </row>
    <row r="241" spans="1:8" x14ac:dyDescent="0.2">
      <c r="A241" s="176" t="str">
        <f t="array" ref="A241">IFERROR(INDEX('Annex 2 EHV charges'!$D$11:$D$260, MATCH(0, IF(ISBLANK('Annex 2 EHV charges'!$D$11:$D$260),1, COUNTIF(A$4:$A240, 'Annex 2 EHV charges'!$D$11:$D$260)), 0)),"")</f>
        <v/>
      </c>
      <c r="B241" s="175" t="str">
        <f>IF($A241="","",VLOOKUP($A241,'Annex 2 EHV charges'!$D:$O,2,0))</f>
        <v/>
      </c>
      <c r="C241" s="176" t="str">
        <f>IF($A241="","",VLOOKUP($A241,'Annex 2 EHV charges'!$D:$O,3,0))</f>
        <v/>
      </c>
      <c r="D241" s="175" t="str">
        <f>IF($A241="","",VLOOKUP($A241,'Annex 2 EHV charges'!$D:$O,4,0))</f>
        <v/>
      </c>
      <c r="E241" s="180" t="str">
        <f>IFERROR(IF(VLOOKUP($A241,'Annex 2 EHV charges'!$D:$O,9,FALSE)=0,"",VLOOKUP($A241,'Annex 2 EHV charges'!$D:$O,9,FALSE)),"")</f>
        <v/>
      </c>
      <c r="F241" s="181" t="str">
        <f>IFERROR(IF(VLOOKUP($A241,'Annex 2 EHV charges'!$D:$O,10,FALSE)=0,"",VLOOKUP($A241,'Annex 2 EHV charges'!$D:$O,10,FALSE)),"")</f>
        <v/>
      </c>
      <c r="G241" s="182" t="str">
        <f>IFERROR(IF(VLOOKUP($A241,'Annex 2 EHV charges'!$D:$O,11,FALSE)=0,"",VLOOKUP($A241,'Annex 2 EHV charges'!$D:$O,11,FALSE)),"")</f>
        <v/>
      </c>
      <c r="H241" s="182" t="str">
        <f>IFERROR(IF(VLOOKUP($A241,'Annex 2 EHV charges'!$D:$O,12,FALSE)=0,"",VLOOKUP($A241,'Annex 2 EHV charges'!$D:$O,12,FALSE)),"")</f>
        <v/>
      </c>
    </row>
    <row r="242" spans="1:8" x14ac:dyDescent="0.2">
      <c r="A242" s="176" t="str">
        <f t="array" ref="A242">IFERROR(INDEX('Annex 2 EHV charges'!$D$11:$D$260, MATCH(0, IF(ISBLANK('Annex 2 EHV charges'!$D$11:$D$260),1, COUNTIF(A$4:$A241, 'Annex 2 EHV charges'!$D$11:$D$260)), 0)),"")</f>
        <v/>
      </c>
      <c r="B242" s="175" t="str">
        <f>IF($A242="","",VLOOKUP($A242,'Annex 2 EHV charges'!$D:$O,2,0))</f>
        <v/>
      </c>
      <c r="C242" s="176" t="str">
        <f>IF($A242="","",VLOOKUP($A242,'Annex 2 EHV charges'!$D:$O,3,0))</f>
        <v/>
      </c>
      <c r="D242" s="175" t="str">
        <f>IF($A242="","",VLOOKUP($A242,'Annex 2 EHV charges'!$D:$O,4,0))</f>
        <v/>
      </c>
      <c r="E242" s="180" t="str">
        <f>IFERROR(IF(VLOOKUP($A242,'Annex 2 EHV charges'!$D:$O,9,FALSE)=0,"",VLOOKUP($A242,'Annex 2 EHV charges'!$D:$O,9,FALSE)),"")</f>
        <v/>
      </c>
      <c r="F242" s="181" t="str">
        <f>IFERROR(IF(VLOOKUP($A242,'Annex 2 EHV charges'!$D:$O,10,FALSE)=0,"",VLOOKUP($A242,'Annex 2 EHV charges'!$D:$O,10,FALSE)),"")</f>
        <v/>
      </c>
      <c r="G242" s="182" t="str">
        <f>IFERROR(IF(VLOOKUP($A242,'Annex 2 EHV charges'!$D:$O,11,FALSE)=0,"",VLOOKUP($A242,'Annex 2 EHV charges'!$D:$O,11,FALSE)),"")</f>
        <v/>
      </c>
      <c r="H242" s="182" t="str">
        <f>IFERROR(IF(VLOOKUP($A242,'Annex 2 EHV charges'!$D:$O,12,FALSE)=0,"",VLOOKUP($A242,'Annex 2 EHV charges'!$D:$O,12,FALSE)),"")</f>
        <v/>
      </c>
    </row>
    <row r="243" spans="1:8" x14ac:dyDescent="0.2">
      <c r="A243" s="176" t="str">
        <f t="array" ref="A243">IFERROR(INDEX('Annex 2 EHV charges'!$D$11:$D$260, MATCH(0, IF(ISBLANK('Annex 2 EHV charges'!$D$11:$D$260),1, COUNTIF(A$4:$A242, 'Annex 2 EHV charges'!$D$11:$D$260)), 0)),"")</f>
        <v/>
      </c>
      <c r="B243" s="175" t="str">
        <f>IF($A243="","",VLOOKUP($A243,'Annex 2 EHV charges'!$D:$O,2,0))</f>
        <v/>
      </c>
      <c r="C243" s="176" t="str">
        <f>IF($A243="","",VLOOKUP($A243,'Annex 2 EHV charges'!$D:$O,3,0))</f>
        <v/>
      </c>
      <c r="D243" s="175" t="str">
        <f>IF($A243="","",VLOOKUP($A243,'Annex 2 EHV charges'!$D:$O,4,0))</f>
        <v/>
      </c>
      <c r="E243" s="180" t="str">
        <f>IFERROR(IF(VLOOKUP($A243,'Annex 2 EHV charges'!$D:$O,9,FALSE)=0,"",VLOOKUP($A243,'Annex 2 EHV charges'!$D:$O,9,FALSE)),"")</f>
        <v/>
      </c>
      <c r="F243" s="181" t="str">
        <f>IFERROR(IF(VLOOKUP($A243,'Annex 2 EHV charges'!$D:$O,10,FALSE)=0,"",VLOOKUP($A243,'Annex 2 EHV charges'!$D:$O,10,FALSE)),"")</f>
        <v/>
      </c>
      <c r="G243" s="182" t="str">
        <f>IFERROR(IF(VLOOKUP($A243,'Annex 2 EHV charges'!$D:$O,11,FALSE)=0,"",VLOOKUP($A243,'Annex 2 EHV charges'!$D:$O,11,FALSE)),"")</f>
        <v/>
      </c>
      <c r="H243" s="182" t="str">
        <f>IFERROR(IF(VLOOKUP($A243,'Annex 2 EHV charges'!$D:$O,12,FALSE)=0,"",VLOOKUP($A243,'Annex 2 EHV charges'!$D:$O,12,FALSE)),"")</f>
        <v/>
      </c>
    </row>
    <row r="244" spans="1:8" x14ac:dyDescent="0.2">
      <c r="A244" s="176" t="str">
        <f t="array" ref="A244">IFERROR(INDEX('Annex 2 EHV charges'!$D$11:$D$260, MATCH(0, IF(ISBLANK('Annex 2 EHV charges'!$D$11:$D$260),1, COUNTIF(A$4:$A243, 'Annex 2 EHV charges'!$D$11:$D$260)), 0)),"")</f>
        <v/>
      </c>
      <c r="B244" s="175" t="str">
        <f>IF($A244="","",VLOOKUP($A244,'Annex 2 EHV charges'!$D:$O,2,0))</f>
        <v/>
      </c>
      <c r="C244" s="176" t="str">
        <f>IF($A244="","",VLOOKUP($A244,'Annex 2 EHV charges'!$D:$O,3,0))</f>
        <v/>
      </c>
      <c r="D244" s="175" t="str">
        <f>IF($A244="","",VLOOKUP($A244,'Annex 2 EHV charges'!$D:$O,4,0))</f>
        <v/>
      </c>
      <c r="E244" s="180" t="str">
        <f>IFERROR(IF(VLOOKUP($A244,'Annex 2 EHV charges'!$D:$O,9,FALSE)=0,"",VLOOKUP($A244,'Annex 2 EHV charges'!$D:$O,9,FALSE)),"")</f>
        <v/>
      </c>
      <c r="F244" s="181" t="str">
        <f>IFERROR(IF(VLOOKUP($A244,'Annex 2 EHV charges'!$D:$O,10,FALSE)=0,"",VLOOKUP($A244,'Annex 2 EHV charges'!$D:$O,10,FALSE)),"")</f>
        <v/>
      </c>
      <c r="G244" s="182" t="str">
        <f>IFERROR(IF(VLOOKUP($A244,'Annex 2 EHV charges'!$D:$O,11,FALSE)=0,"",VLOOKUP($A244,'Annex 2 EHV charges'!$D:$O,11,FALSE)),"")</f>
        <v/>
      </c>
      <c r="H244" s="182" t="str">
        <f>IFERROR(IF(VLOOKUP($A244,'Annex 2 EHV charges'!$D:$O,12,FALSE)=0,"",VLOOKUP($A244,'Annex 2 EHV charges'!$D:$O,12,FALSE)),"")</f>
        <v/>
      </c>
    </row>
    <row r="245" spans="1:8" x14ac:dyDescent="0.2">
      <c r="A245" s="176" t="str">
        <f t="array" ref="A245">IFERROR(INDEX('Annex 2 EHV charges'!$D$11:$D$260, MATCH(0, IF(ISBLANK('Annex 2 EHV charges'!$D$11:$D$260),1, COUNTIF(A$4:$A244, 'Annex 2 EHV charges'!$D$11:$D$260)), 0)),"")</f>
        <v/>
      </c>
      <c r="B245" s="175" t="str">
        <f>IF($A245="","",VLOOKUP($A245,'Annex 2 EHV charges'!$D:$O,2,0))</f>
        <v/>
      </c>
      <c r="C245" s="176" t="str">
        <f>IF($A245="","",VLOOKUP($A245,'Annex 2 EHV charges'!$D:$O,3,0))</f>
        <v/>
      </c>
      <c r="D245" s="175" t="str">
        <f>IF($A245="","",VLOOKUP($A245,'Annex 2 EHV charges'!$D:$O,4,0))</f>
        <v/>
      </c>
      <c r="E245" s="180" t="str">
        <f>IFERROR(IF(VLOOKUP($A245,'Annex 2 EHV charges'!$D:$O,9,FALSE)=0,"",VLOOKUP($A245,'Annex 2 EHV charges'!$D:$O,9,FALSE)),"")</f>
        <v/>
      </c>
      <c r="F245" s="181" t="str">
        <f>IFERROR(IF(VLOOKUP($A245,'Annex 2 EHV charges'!$D:$O,10,FALSE)=0,"",VLOOKUP($A245,'Annex 2 EHV charges'!$D:$O,10,FALSE)),"")</f>
        <v/>
      </c>
      <c r="G245" s="182" t="str">
        <f>IFERROR(IF(VLOOKUP($A245,'Annex 2 EHV charges'!$D:$O,11,FALSE)=0,"",VLOOKUP($A245,'Annex 2 EHV charges'!$D:$O,11,FALSE)),"")</f>
        <v/>
      </c>
      <c r="H245" s="182" t="str">
        <f>IFERROR(IF(VLOOKUP($A245,'Annex 2 EHV charges'!$D:$O,12,FALSE)=0,"",VLOOKUP($A245,'Annex 2 EHV charges'!$D:$O,12,FALSE)),"")</f>
        <v/>
      </c>
    </row>
    <row r="246" spans="1:8" x14ac:dyDescent="0.2">
      <c r="A246" s="176" t="str">
        <f t="array" ref="A246">IFERROR(INDEX('Annex 2 EHV charges'!$D$11:$D$260, MATCH(0, IF(ISBLANK('Annex 2 EHV charges'!$D$11:$D$260),1, COUNTIF(A$4:$A245, 'Annex 2 EHV charges'!$D$11:$D$260)), 0)),"")</f>
        <v/>
      </c>
      <c r="B246" s="175" t="str">
        <f>IF($A246="","",VLOOKUP($A246,'Annex 2 EHV charges'!$D:$O,2,0))</f>
        <v/>
      </c>
      <c r="C246" s="176" t="str">
        <f>IF($A246="","",VLOOKUP($A246,'Annex 2 EHV charges'!$D:$O,3,0))</f>
        <v/>
      </c>
      <c r="D246" s="175" t="str">
        <f>IF($A246="","",VLOOKUP($A246,'Annex 2 EHV charges'!$D:$O,4,0))</f>
        <v/>
      </c>
      <c r="E246" s="180" t="str">
        <f>IFERROR(IF(VLOOKUP($A246,'Annex 2 EHV charges'!$D:$O,9,FALSE)=0,"",VLOOKUP($A246,'Annex 2 EHV charges'!$D:$O,9,FALSE)),"")</f>
        <v/>
      </c>
      <c r="F246" s="181" t="str">
        <f>IFERROR(IF(VLOOKUP($A246,'Annex 2 EHV charges'!$D:$O,10,FALSE)=0,"",VLOOKUP($A246,'Annex 2 EHV charges'!$D:$O,10,FALSE)),"")</f>
        <v/>
      </c>
      <c r="G246" s="182" t="str">
        <f>IFERROR(IF(VLOOKUP($A246,'Annex 2 EHV charges'!$D:$O,11,FALSE)=0,"",VLOOKUP($A246,'Annex 2 EHV charges'!$D:$O,11,FALSE)),"")</f>
        <v/>
      </c>
      <c r="H246" s="182" t="str">
        <f>IFERROR(IF(VLOOKUP($A246,'Annex 2 EHV charges'!$D:$O,12,FALSE)=0,"",VLOOKUP($A246,'Annex 2 EHV charges'!$D:$O,12,FALSE)),"")</f>
        <v/>
      </c>
    </row>
    <row r="247" spans="1:8" x14ac:dyDescent="0.2">
      <c r="A247" s="176" t="str">
        <f t="array" ref="A247">IFERROR(INDEX('Annex 2 EHV charges'!$D$11:$D$260, MATCH(0, IF(ISBLANK('Annex 2 EHV charges'!$D$11:$D$260),1, COUNTIF(A$4:$A246, 'Annex 2 EHV charges'!$D$11:$D$260)), 0)),"")</f>
        <v/>
      </c>
      <c r="B247" s="175" t="str">
        <f>IF($A247="","",VLOOKUP($A247,'Annex 2 EHV charges'!$D:$O,2,0))</f>
        <v/>
      </c>
      <c r="C247" s="176" t="str">
        <f>IF($A247="","",VLOOKUP($A247,'Annex 2 EHV charges'!$D:$O,3,0))</f>
        <v/>
      </c>
      <c r="D247" s="175" t="str">
        <f>IF($A247="","",VLOOKUP($A247,'Annex 2 EHV charges'!$D:$O,4,0))</f>
        <v/>
      </c>
      <c r="E247" s="180" t="str">
        <f>IFERROR(IF(VLOOKUP($A247,'Annex 2 EHV charges'!$D:$O,9,FALSE)=0,"",VLOOKUP($A247,'Annex 2 EHV charges'!$D:$O,9,FALSE)),"")</f>
        <v/>
      </c>
      <c r="F247" s="181" t="str">
        <f>IFERROR(IF(VLOOKUP($A247,'Annex 2 EHV charges'!$D:$O,10,FALSE)=0,"",VLOOKUP($A247,'Annex 2 EHV charges'!$D:$O,10,FALSE)),"")</f>
        <v/>
      </c>
      <c r="G247" s="182" t="str">
        <f>IFERROR(IF(VLOOKUP($A247,'Annex 2 EHV charges'!$D:$O,11,FALSE)=0,"",VLOOKUP($A247,'Annex 2 EHV charges'!$D:$O,11,FALSE)),"")</f>
        <v/>
      </c>
      <c r="H247" s="182" t="str">
        <f>IFERROR(IF(VLOOKUP($A247,'Annex 2 EHV charges'!$D:$O,12,FALSE)=0,"",VLOOKUP($A247,'Annex 2 EHV charges'!$D:$O,12,FALSE)),"")</f>
        <v/>
      </c>
    </row>
    <row r="248" spans="1:8" x14ac:dyDescent="0.2">
      <c r="A248" s="176" t="str">
        <f t="array" ref="A248">IFERROR(INDEX('Annex 2 EHV charges'!$D$11:$D$260, MATCH(0, IF(ISBLANK('Annex 2 EHV charges'!$D$11:$D$260),1, COUNTIF(A$4:$A247, 'Annex 2 EHV charges'!$D$11:$D$260)), 0)),"")</f>
        <v/>
      </c>
      <c r="B248" s="175" t="str">
        <f>IF($A248="","",VLOOKUP($A248,'Annex 2 EHV charges'!$D:$O,2,0))</f>
        <v/>
      </c>
      <c r="C248" s="176" t="str">
        <f>IF($A248="","",VLOOKUP($A248,'Annex 2 EHV charges'!$D:$O,3,0))</f>
        <v/>
      </c>
      <c r="D248" s="175" t="str">
        <f>IF($A248="","",VLOOKUP($A248,'Annex 2 EHV charges'!$D:$O,4,0))</f>
        <v/>
      </c>
      <c r="E248" s="180" t="str">
        <f>IFERROR(IF(VLOOKUP($A248,'Annex 2 EHV charges'!$D:$O,9,FALSE)=0,"",VLOOKUP($A248,'Annex 2 EHV charges'!$D:$O,9,FALSE)),"")</f>
        <v/>
      </c>
      <c r="F248" s="181" t="str">
        <f>IFERROR(IF(VLOOKUP($A248,'Annex 2 EHV charges'!$D:$O,10,FALSE)=0,"",VLOOKUP($A248,'Annex 2 EHV charges'!$D:$O,10,FALSE)),"")</f>
        <v/>
      </c>
      <c r="G248" s="182" t="str">
        <f>IFERROR(IF(VLOOKUP($A248,'Annex 2 EHV charges'!$D:$O,11,FALSE)=0,"",VLOOKUP($A248,'Annex 2 EHV charges'!$D:$O,11,FALSE)),"")</f>
        <v/>
      </c>
      <c r="H248" s="182" t="str">
        <f>IFERROR(IF(VLOOKUP($A248,'Annex 2 EHV charges'!$D:$O,12,FALSE)=0,"",VLOOKUP($A248,'Annex 2 EHV charges'!$D:$O,12,FALSE)),"")</f>
        <v/>
      </c>
    </row>
    <row r="249" spans="1:8" x14ac:dyDescent="0.2">
      <c r="A249" s="176" t="str">
        <f t="array" ref="A249">IFERROR(INDEX('Annex 2 EHV charges'!$D$11:$D$260, MATCH(0, IF(ISBLANK('Annex 2 EHV charges'!$D$11:$D$260),1, COUNTIF(A$4:$A248, 'Annex 2 EHV charges'!$D$11:$D$260)), 0)),"")</f>
        <v/>
      </c>
      <c r="B249" s="175" t="str">
        <f>IF($A249="","",VLOOKUP($A249,'Annex 2 EHV charges'!$D:$O,2,0))</f>
        <v/>
      </c>
      <c r="C249" s="176" t="str">
        <f>IF($A249="","",VLOOKUP($A249,'Annex 2 EHV charges'!$D:$O,3,0))</f>
        <v/>
      </c>
      <c r="D249" s="175" t="str">
        <f>IF($A249="","",VLOOKUP($A249,'Annex 2 EHV charges'!$D:$O,4,0))</f>
        <v/>
      </c>
      <c r="E249" s="180" t="str">
        <f>IFERROR(IF(VLOOKUP($A249,'Annex 2 EHV charges'!$D:$O,9,FALSE)=0,"",VLOOKUP($A249,'Annex 2 EHV charges'!$D:$O,9,FALSE)),"")</f>
        <v/>
      </c>
      <c r="F249" s="181" t="str">
        <f>IFERROR(IF(VLOOKUP($A249,'Annex 2 EHV charges'!$D:$O,10,FALSE)=0,"",VLOOKUP($A249,'Annex 2 EHV charges'!$D:$O,10,FALSE)),"")</f>
        <v/>
      </c>
      <c r="G249" s="182" t="str">
        <f>IFERROR(IF(VLOOKUP($A249,'Annex 2 EHV charges'!$D:$O,11,FALSE)=0,"",VLOOKUP($A249,'Annex 2 EHV charges'!$D:$O,11,FALSE)),"")</f>
        <v/>
      </c>
      <c r="H249" s="182" t="str">
        <f>IFERROR(IF(VLOOKUP($A249,'Annex 2 EHV charges'!$D:$O,12,FALSE)=0,"",VLOOKUP($A249,'Annex 2 EHV charges'!$D:$O,12,FALSE)),"")</f>
        <v/>
      </c>
    </row>
    <row r="250" spans="1:8" x14ac:dyDescent="0.2">
      <c r="A250" s="176" t="str">
        <f t="array" ref="A250">IFERROR(INDEX('Annex 2 EHV charges'!$D$11:$D$260, MATCH(0, IF(ISBLANK('Annex 2 EHV charges'!$D$11:$D$260),1, COUNTIF(A$4:$A249, 'Annex 2 EHV charges'!$D$11:$D$260)), 0)),"")</f>
        <v/>
      </c>
      <c r="B250" s="175" t="str">
        <f>IF($A250="","",VLOOKUP($A250,'Annex 2 EHV charges'!$D:$O,2,0))</f>
        <v/>
      </c>
      <c r="C250" s="176" t="str">
        <f>IF($A250="","",VLOOKUP($A250,'Annex 2 EHV charges'!$D:$O,3,0))</f>
        <v/>
      </c>
      <c r="D250" s="175" t="str">
        <f>IF($A250="","",VLOOKUP($A250,'Annex 2 EHV charges'!$D:$O,4,0))</f>
        <v/>
      </c>
      <c r="E250" s="180" t="str">
        <f>IFERROR(IF(VLOOKUP($A250,'Annex 2 EHV charges'!$D:$O,9,FALSE)=0,"",VLOOKUP($A250,'Annex 2 EHV charges'!$D:$O,9,FALSE)),"")</f>
        <v/>
      </c>
      <c r="F250" s="181" t="str">
        <f>IFERROR(IF(VLOOKUP($A250,'Annex 2 EHV charges'!$D:$O,10,FALSE)=0,"",VLOOKUP($A250,'Annex 2 EHV charges'!$D:$O,10,FALSE)),"")</f>
        <v/>
      </c>
      <c r="G250" s="182" t="str">
        <f>IFERROR(IF(VLOOKUP($A250,'Annex 2 EHV charges'!$D:$O,11,FALSE)=0,"",VLOOKUP($A250,'Annex 2 EHV charges'!$D:$O,11,FALSE)),"")</f>
        <v/>
      </c>
      <c r="H250" s="182" t="str">
        <f>IFERROR(IF(VLOOKUP($A250,'Annex 2 EHV charges'!$D:$O,12,FALSE)=0,"",VLOOKUP($A250,'Annex 2 EHV charges'!$D:$O,12,FALSE)),"")</f>
        <v/>
      </c>
    </row>
    <row r="251" spans="1:8" x14ac:dyDescent="0.2">
      <c r="A251" s="176" t="str">
        <f t="array" ref="A251">IFERROR(INDEX('Annex 2 EHV charges'!$D$11:$D$260, MATCH(0, IF(ISBLANK('Annex 2 EHV charges'!$D$11:$D$260),1, COUNTIF(A$4:$A250, 'Annex 2 EHV charges'!$D$11:$D$260)), 0)),"")</f>
        <v/>
      </c>
      <c r="B251" s="175" t="str">
        <f>IF($A251="","",VLOOKUP($A251,'Annex 2 EHV charges'!$D:$O,2,0))</f>
        <v/>
      </c>
      <c r="C251" s="176" t="str">
        <f>IF($A251="","",VLOOKUP($A251,'Annex 2 EHV charges'!$D:$O,3,0))</f>
        <v/>
      </c>
      <c r="D251" s="175" t="str">
        <f>IF($A251="","",VLOOKUP($A251,'Annex 2 EHV charges'!$D:$O,4,0))</f>
        <v/>
      </c>
      <c r="E251" s="180" t="str">
        <f>IFERROR(IF(VLOOKUP($A251,'Annex 2 EHV charges'!$D:$O,9,FALSE)=0,"",VLOOKUP($A251,'Annex 2 EHV charges'!$D:$O,9,FALSE)),"")</f>
        <v/>
      </c>
      <c r="F251" s="181" t="str">
        <f>IFERROR(IF(VLOOKUP($A251,'Annex 2 EHV charges'!$D:$O,10,FALSE)=0,"",VLOOKUP($A251,'Annex 2 EHV charges'!$D:$O,10,FALSE)),"")</f>
        <v/>
      </c>
      <c r="G251" s="182" t="str">
        <f>IFERROR(IF(VLOOKUP($A251,'Annex 2 EHV charges'!$D:$O,11,FALSE)=0,"",VLOOKUP($A251,'Annex 2 EHV charges'!$D:$O,11,FALSE)),"")</f>
        <v/>
      </c>
      <c r="H251" s="182" t="str">
        <f>IFERROR(IF(VLOOKUP($A251,'Annex 2 EHV charges'!$D:$O,12,FALSE)=0,"",VLOOKUP($A251,'Annex 2 EHV charges'!$D:$O,12,FALSE)),"")</f>
        <v/>
      </c>
    </row>
    <row r="252" spans="1:8" x14ac:dyDescent="0.2">
      <c r="A252" s="176" t="str">
        <f t="array" ref="A252">IFERROR(INDEX('Annex 2 EHV charges'!$D$11:$D$260, MATCH(0, IF(ISBLANK('Annex 2 EHV charges'!$D$11:$D$260),1, COUNTIF(A$4:$A251, 'Annex 2 EHV charges'!$D$11:$D$260)), 0)),"")</f>
        <v/>
      </c>
      <c r="B252" s="175" t="str">
        <f>IF($A252="","",VLOOKUP($A252,'Annex 2 EHV charges'!$D:$O,2,0))</f>
        <v/>
      </c>
      <c r="C252" s="176" t="str">
        <f>IF($A252="","",VLOOKUP($A252,'Annex 2 EHV charges'!$D:$O,3,0))</f>
        <v/>
      </c>
      <c r="D252" s="175" t="str">
        <f>IF($A252="","",VLOOKUP($A252,'Annex 2 EHV charges'!$D:$O,4,0))</f>
        <v/>
      </c>
      <c r="E252" s="180" t="str">
        <f>IFERROR(IF(VLOOKUP($A252,'Annex 2 EHV charges'!$D:$O,9,FALSE)=0,"",VLOOKUP($A252,'Annex 2 EHV charges'!$D:$O,9,FALSE)),"")</f>
        <v/>
      </c>
      <c r="F252" s="181" t="str">
        <f>IFERROR(IF(VLOOKUP($A252,'Annex 2 EHV charges'!$D:$O,10,FALSE)=0,"",VLOOKUP($A252,'Annex 2 EHV charges'!$D:$O,10,FALSE)),"")</f>
        <v/>
      </c>
      <c r="G252" s="182" t="str">
        <f>IFERROR(IF(VLOOKUP($A252,'Annex 2 EHV charges'!$D:$O,11,FALSE)=0,"",VLOOKUP($A252,'Annex 2 EHV charges'!$D:$O,11,FALSE)),"")</f>
        <v/>
      </c>
      <c r="H252" s="182" t="str">
        <f>IFERROR(IF(VLOOKUP($A252,'Annex 2 EHV charges'!$D:$O,12,FALSE)=0,"",VLOOKUP($A252,'Annex 2 EHV charges'!$D:$O,12,FALSE)),"")</f>
        <v/>
      </c>
    </row>
    <row r="253" spans="1:8" x14ac:dyDescent="0.2">
      <c r="A253" s="176" t="str">
        <f t="array" ref="A253">IFERROR(INDEX('Annex 2 EHV charges'!$D$11:$D$260, MATCH(0, IF(ISBLANK('Annex 2 EHV charges'!$D$11:$D$260),1, COUNTIF(A$4:$A252, 'Annex 2 EHV charges'!$D$11:$D$260)), 0)),"")</f>
        <v/>
      </c>
      <c r="B253" s="175" t="str">
        <f>IF($A253="","",VLOOKUP($A253,'Annex 2 EHV charges'!$D:$O,2,0))</f>
        <v/>
      </c>
      <c r="C253" s="176" t="str">
        <f>IF($A253="","",VLOOKUP($A253,'Annex 2 EHV charges'!$D:$O,3,0))</f>
        <v/>
      </c>
      <c r="D253" s="175" t="str">
        <f>IF($A253="","",VLOOKUP($A253,'Annex 2 EHV charges'!$D:$O,4,0))</f>
        <v/>
      </c>
      <c r="E253" s="180" t="str">
        <f>IFERROR(IF(VLOOKUP($A253,'Annex 2 EHV charges'!$D:$O,9,FALSE)=0,"",VLOOKUP($A253,'Annex 2 EHV charges'!$D:$O,9,FALSE)),"")</f>
        <v/>
      </c>
      <c r="F253" s="181" t="str">
        <f>IFERROR(IF(VLOOKUP($A253,'Annex 2 EHV charges'!$D:$O,10,FALSE)=0,"",VLOOKUP($A253,'Annex 2 EHV charges'!$D:$O,10,FALSE)),"")</f>
        <v/>
      </c>
      <c r="G253" s="182" t="str">
        <f>IFERROR(IF(VLOOKUP($A253,'Annex 2 EHV charges'!$D:$O,11,FALSE)=0,"",VLOOKUP($A253,'Annex 2 EHV charges'!$D:$O,11,FALSE)),"")</f>
        <v/>
      </c>
      <c r="H253" s="182" t="str">
        <f>IFERROR(IF(VLOOKUP($A253,'Annex 2 EHV charges'!$D:$O,12,FALSE)=0,"",VLOOKUP($A253,'Annex 2 EHV charges'!$D:$O,12,FALSE)),"")</f>
        <v/>
      </c>
    </row>
    <row r="254" spans="1:8" x14ac:dyDescent="0.2">
      <c r="A254" s="176" t="str">
        <f t="array" ref="A254">IFERROR(INDEX('Annex 2 EHV charges'!$D$11:$D$260, MATCH(0, IF(ISBLANK('Annex 2 EHV charges'!$D$11:$D$260),1, COUNTIF(A$4:$A253, 'Annex 2 EHV charges'!$D$11:$D$260)), 0)),"")</f>
        <v/>
      </c>
      <c r="B254" s="175" t="str">
        <f>IF($A254="","",VLOOKUP($A254,'Annex 2 EHV charges'!$D:$O,2,0))</f>
        <v/>
      </c>
      <c r="C254" s="176" t="str">
        <f>IF($A254="","",VLOOKUP($A254,'Annex 2 EHV charges'!$D:$O,3,0))</f>
        <v/>
      </c>
      <c r="D254" s="175" t="str">
        <f>IF($A254="","",VLOOKUP($A254,'Annex 2 EHV charges'!$D:$O,4,0))</f>
        <v/>
      </c>
      <c r="E254" s="180" t="str">
        <f>IFERROR(IF(VLOOKUP($A254,'Annex 2 EHV charges'!$D:$O,9,FALSE)=0,"",VLOOKUP($A254,'Annex 2 EHV charges'!$D:$O,9,FALSE)),"")</f>
        <v/>
      </c>
      <c r="F254" s="181" t="str">
        <f>IFERROR(IF(VLOOKUP($A254,'Annex 2 EHV charges'!$D:$O,10,FALSE)=0,"",VLOOKUP($A254,'Annex 2 EHV charges'!$D:$O,10,FALSE)),"")</f>
        <v/>
      </c>
      <c r="G254" s="182" t="str">
        <f>IFERROR(IF(VLOOKUP($A254,'Annex 2 EHV charges'!$D:$O,11,FALSE)=0,"",VLOOKUP($A254,'Annex 2 EHV charges'!$D:$O,11,FALSE)),"")</f>
        <v/>
      </c>
      <c r="H254" s="182" t="str">
        <f>IFERROR(IF(VLOOKUP($A254,'Annex 2 EHV charges'!$D:$O,12,FALSE)=0,"",VLOOKUP($A254,'Annex 2 EHV charges'!$D:$O,12,FALSE)),"")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view="pageBreakPreview" zoomScaleNormal="80" zoomScaleSheetLayoutView="100" workbookViewId="0">
      <selection activeCell="F24" sqref="F24"/>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7" t="s">
        <v>87</v>
      </c>
      <c r="B1" s="3"/>
      <c r="D1" s="3"/>
      <c r="E1" s="3"/>
      <c r="F1" s="3"/>
      <c r="G1" s="10"/>
      <c r="H1" s="4"/>
      <c r="I1" s="4"/>
    </row>
    <row r="2" spans="1:12" s="2" customFormat="1" ht="27" customHeight="1" x14ac:dyDescent="0.2">
      <c r="A2" s="254" t="str">
        <f>Overview!B4&amp; " - Effective between "&amp;Overview!D4&amp;" and "&amp;Overview!E4&amp;" - "&amp;Overview!F4&amp;" LV and HV tariffs"</f>
        <v>Western Power Distribution (West Midlands) plc - Effective between 1/4/2016 and 31/3/2017 - Final LV and HV tariffs</v>
      </c>
      <c r="B2" s="254"/>
      <c r="C2" s="254"/>
      <c r="D2" s="254"/>
      <c r="E2" s="254"/>
      <c r="F2" s="254"/>
      <c r="G2" s="254"/>
      <c r="H2" s="254"/>
      <c r="I2" s="254"/>
      <c r="J2" s="254"/>
      <c r="K2" s="4"/>
    </row>
    <row r="3" spans="1:12" s="2" customFormat="1" ht="27" customHeight="1" x14ac:dyDescent="0.2">
      <c r="A3" s="283" t="s">
        <v>475</v>
      </c>
      <c r="B3" s="283"/>
      <c r="C3" s="283"/>
      <c r="D3" s="283"/>
      <c r="E3" s="283"/>
      <c r="F3" s="283"/>
      <c r="G3" s="283"/>
      <c r="H3" s="283"/>
      <c r="I3" s="283"/>
      <c r="J3" s="283"/>
      <c r="K3" s="4"/>
    </row>
    <row r="4" spans="1:12" s="2" customFormat="1" ht="71.25" customHeight="1" x14ac:dyDescent="0.2">
      <c r="A4" s="18"/>
      <c r="B4" s="219" t="s">
        <v>50</v>
      </c>
      <c r="C4" s="214" t="s">
        <v>93</v>
      </c>
      <c r="D4" s="214" t="s">
        <v>680</v>
      </c>
      <c r="E4" s="214" t="s">
        <v>681</v>
      </c>
      <c r="F4" s="214" t="s">
        <v>94</v>
      </c>
      <c r="G4" s="214"/>
      <c r="H4" s="214"/>
      <c r="I4" s="214"/>
      <c r="J4" s="214"/>
      <c r="K4" s="4"/>
    </row>
    <row r="5" spans="1:12" s="2" customFormat="1" ht="32.25" customHeight="1" x14ac:dyDescent="0.2">
      <c r="A5" s="19" t="s">
        <v>16</v>
      </c>
      <c r="B5" s="193" t="s">
        <v>782</v>
      </c>
      <c r="C5" s="215"/>
      <c r="D5" s="216">
        <v>1.39</v>
      </c>
      <c r="E5" s="216">
        <v>8.0000000000000002E-3</v>
      </c>
      <c r="F5" s="217">
        <v>262.35000000000002</v>
      </c>
      <c r="G5" s="218"/>
      <c r="H5" s="218"/>
      <c r="I5" s="218"/>
      <c r="J5" s="218"/>
      <c r="K5" s="4"/>
      <c r="L5" s="4"/>
    </row>
    <row r="6" spans="1:12" ht="12.75" customHeight="1" x14ac:dyDescent="0.2">
      <c r="A6" s="286" t="s">
        <v>52</v>
      </c>
      <c r="B6" s="290" t="s">
        <v>570</v>
      </c>
      <c r="C6" s="290"/>
      <c r="D6" s="290"/>
      <c r="E6" s="290"/>
      <c r="F6" s="290"/>
      <c r="G6" s="290"/>
      <c r="H6" s="291"/>
      <c r="I6" s="291"/>
      <c r="J6" s="291"/>
    </row>
    <row r="7" spans="1:12" x14ac:dyDescent="0.2">
      <c r="A7" s="286"/>
      <c r="B7" s="284"/>
      <c r="C7" s="284"/>
      <c r="D7" s="284"/>
      <c r="E7" s="284"/>
      <c r="F7" s="284"/>
      <c r="G7" s="284"/>
      <c r="H7" s="285"/>
      <c r="I7" s="285"/>
      <c r="J7" s="285"/>
    </row>
    <row r="8" spans="1:12" x14ac:dyDescent="0.2">
      <c r="A8" s="286"/>
      <c r="B8" s="284"/>
      <c r="C8" s="284"/>
      <c r="D8" s="284"/>
      <c r="E8" s="284"/>
      <c r="F8" s="284"/>
      <c r="G8" s="284"/>
      <c r="H8" s="285"/>
      <c r="I8" s="285"/>
      <c r="J8" s="285"/>
    </row>
    <row r="9" spans="1:12" x14ac:dyDescent="0.2">
      <c r="A9" s="78"/>
      <c r="B9" s="78"/>
      <c r="C9" s="78"/>
      <c r="D9" s="78"/>
      <c r="E9" s="78"/>
      <c r="F9" s="78"/>
      <c r="G9" s="78"/>
      <c r="H9" s="78"/>
      <c r="I9" s="78"/>
      <c r="J9" s="78"/>
    </row>
    <row r="10" spans="1:12" x14ac:dyDescent="0.2">
      <c r="A10" s="78"/>
      <c r="B10" s="78"/>
      <c r="C10" s="78"/>
      <c r="D10" s="78"/>
      <c r="E10" s="78"/>
      <c r="F10" s="78"/>
      <c r="G10" s="78"/>
      <c r="H10" s="78"/>
      <c r="I10" s="78"/>
      <c r="J10" s="78"/>
    </row>
    <row r="11" spans="1:12" s="2" customFormat="1" ht="27" customHeight="1" x14ac:dyDescent="0.2">
      <c r="A11" s="283" t="s">
        <v>476</v>
      </c>
      <c r="B11" s="283"/>
      <c r="C11" s="283"/>
      <c r="D11" s="283"/>
      <c r="E11" s="283"/>
      <c r="F11" s="283"/>
      <c r="G11" s="283"/>
      <c r="H11" s="283"/>
      <c r="I11" s="283"/>
      <c r="J11" s="283"/>
      <c r="K11" s="4"/>
    </row>
    <row r="12" spans="1:12" s="2" customFormat="1" ht="58.5" customHeight="1" x14ac:dyDescent="0.2">
      <c r="A12" s="18"/>
      <c r="B12" s="33" t="s">
        <v>50</v>
      </c>
      <c r="C12" s="192" t="s">
        <v>93</v>
      </c>
      <c r="D12" s="192" t="s">
        <v>682</v>
      </c>
      <c r="E12" s="192" t="s">
        <v>683</v>
      </c>
      <c r="F12" s="192" t="s">
        <v>684</v>
      </c>
      <c r="G12" s="192" t="s">
        <v>94</v>
      </c>
      <c r="H12" s="192" t="s">
        <v>95</v>
      </c>
      <c r="I12" s="192" t="s">
        <v>474</v>
      </c>
      <c r="J12" s="192" t="s">
        <v>856</v>
      </c>
      <c r="K12" s="4"/>
    </row>
    <row r="13" spans="1:12" s="2" customFormat="1" ht="32.25" customHeight="1" x14ac:dyDescent="0.2">
      <c r="A13" s="19"/>
      <c r="B13" s="32"/>
      <c r="C13" s="20">
        <v>0</v>
      </c>
      <c r="D13" s="21"/>
      <c r="E13" s="21"/>
      <c r="F13" s="21"/>
      <c r="G13" s="22"/>
      <c r="H13" s="22"/>
      <c r="I13" s="21"/>
      <c r="J13" s="22"/>
      <c r="K13" s="4"/>
    </row>
    <row r="14" spans="1:12" x14ac:dyDescent="0.2">
      <c r="A14" s="286" t="s">
        <v>52</v>
      </c>
      <c r="B14" s="287"/>
      <c r="C14" s="287"/>
      <c r="D14" s="287"/>
      <c r="E14" s="287"/>
      <c r="F14" s="287"/>
      <c r="G14" s="287"/>
      <c r="H14" s="288"/>
      <c r="I14" s="288"/>
      <c r="J14" s="288"/>
    </row>
    <row r="15" spans="1:12" x14ac:dyDescent="0.2">
      <c r="A15" s="286"/>
      <c r="B15" s="284"/>
      <c r="C15" s="284"/>
      <c r="D15" s="284"/>
      <c r="E15" s="284"/>
      <c r="F15" s="284"/>
      <c r="G15" s="284"/>
      <c r="H15" s="285"/>
      <c r="I15" s="285"/>
      <c r="J15" s="285"/>
    </row>
    <row r="16" spans="1:12" x14ac:dyDescent="0.2">
      <c r="A16" s="286"/>
      <c r="B16" s="284"/>
      <c r="C16" s="284"/>
      <c r="D16" s="284"/>
      <c r="E16" s="284"/>
      <c r="F16" s="284"/>
      <c r="G16" s="284"/>
      <c r="H16" s="285"/>
      <c r="I16" s="285"/>
      <c r="J16" s="285"/>
    </row>
    <row r="17" spans="1:10" x14ac:dyDescent="0.2">
      <c r="A17" s="289"/>
      <c r="B17" s="284"/>
      <c r="C17" s="284"/>
      <c r="D17" s="284"/>
      <c r="E17" s="284"/>
      <c r="F17" s="284"/>
      <c r="G17" s="284"/>
      <c r="H17" s="285"/>
      <c r="I17" s="285"/>
      <c r="J17" s="285"/>
    </row>
    <row r="18" spans="1:10" x14ac:dyDescent="0.2">
      <c r="A18" s="289"/>
      <c r="B18" s="284"/>
      <c r="C18" s="284"/>
      <c r="D18" s="284"/>
      <c r="E18" s="284"/>
      <c r="F18" s="284"/>
      <c r="G18" s="284"/>
      <c r="H18" s="285"/>
      <c r="I18" s="285"/>
      <c r="J18" s="285"/>
    </row>
    <row r="19" spans="1:10" x14ac:dyDescent="0.2">
      <c r="A19" s="289"/>
      <c r="B19" s="284"/>
      <c r="C19" s="284"/>
      <c r="D19" s="284"/>
      <c r="E19" s="284"/>
      <c r="F19" s="284"/>
      <c r="G19" s="284"/>
      <c r="H19" s="285"/>
      <c r="I19" s="285"/>
      <c r="J19" s="285"/>
    </row>
    <row r="20" spans="1:10" x14ac:dyDescent="0.2">
      <c r="A20" s="289"/>
      <c r="B20" s="284"/>
      <c r="C20" s="284"/>
      <c r="D20" s="284"/>
      <c r="E20" s="284"/>
      <c r="F20" s="284"/>
      <c r="G20" s="284"/>
      <c r="H20" s="285"/>
      <c r="I20" s="285"/>
      <c r="J20" s="285"/>
    </row>
    <row r="21" spans="1:10" x14ac:dyDescent="0.2">
      <c r="A21" s="289"/>
      <c r="B21" s="284"/>
      <c r="C21" s="284"/>
      <c r="D21" s="284"/>
      <c r="E21" s="284"/>
      <c r="F21" s="284"/>
      <c r="G21" s="284"/>
      <c r="H21" s="285"/>
      <c r="I21" s="285"/>
      <c r="J21" s="285"/>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A2:J2"/>
    <mergeCell ref="A3:J3"/>
    <mergeCell ref="B7:J7"/>
    <mergeCell ref="B17:J17"/>
    <mergeCell ref="B8:J8"/>
    <mergeCell ref="A6:A8"/>
    <mergeCell ref="A11:J11"/>
    <mergeCell ref="B14:J14"/>
    <mergeCell ref="B15:J15"/>
    <mergeCell ref="B16:J16"/>
    <mergeCell ref="A14:A21"/>
    <mergeCell ref="B6:J6"/>
    <mergeCell ref="B19:J19"/>
    <mergeCell ref="B20:J20"/>
    <mergeCell ref="B21:J21"/>
    <mergeCell ref="B18:J18"/>
  </mergeCells>
  <phoneticPr fontId="10"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91"/>
  <sheetViews>
    <sheetView view="pageBreakPreview" topLeftCell="A28" zoomScale="55" zoomScaleNormal="55" zoomScaleSheetLayoutView="55" workbookViewId="0">
      <selection activeCell="G167" sqref="G167"/>
    </sheetView>
  </sheetViews>
  <sheetFormatPr defaultRowHeight="27.75" customHeight="1" x14ac:dyDescent="0.2"/>
  <cols>
    <col min="1" max="1" width="50.5703125" style="2" customWidth="1"/>
    <col min="2" max="2" width="17.85546875" style="3" customWidth="1"/>
    <col min="3" max="4" width="17.85546875" style="2" customWidth="1"/>
    <col min="5" max="7" width="17.85546875" style="3" customWidth="1"/>
    <col min="8" max="9" width="17.85546875" style="9" customWidth="1"/>
    <col min="10" max="10" width="17.85546875" style="4" customWidth="1"/>
    <col min="11" max="12" width="15.5703125" style="4" customWidth="1"/>
    <col min="13" max="18" width="15.5703125" style="2" customWidth="1"/>
    <col min="19" max="16384" width="9.140625" style="2"/>
  </cols>
  <sheetData>
    <row r="1" spans="1:14" ht="27.75" customHeight="1" x14ac:dyDescent="0.2">
      <c r="A1" s="203" t="s">
        <v>87</v>
      </c>
      <c r="B1" s="296" t="s">
        <v>864</v>
      </c>
      <c r="C1" s="297"/>
      <c r="D1" s="297"/>
      <c r="F1" s="298" t="s">
        <v>865</v>
      </c>
      <c r="G1" s="299"/>
      <c r="H1" s="300"/>
      <c r="I1" s="4"/>
      <c r="J1" s="2"/>
      <c r="K1" s="2"/>
      <c r="L1" s="2"/>
    </row>
    <row r="2" spans="1:14" ht="31.5" customHeight="1" x14ac:dyDescent="0.2">
      <c r="A2" s="295" t="str">
        <f>Overview!B4&amp; " - Effective between "&amp;Overview!D4&amp;" and "&amp;Overview!E4&amp;" - "&amp;Overview!F4&amp;" LDNO tariffs"</f>
        <v>Western Power Distribution (West Midlands) plc - Effective between 1/4/2016 and 31/3/2017 - Final LDNO tariffs</v>
      </c>
      <c r="B2" s="295"/>
      <c r="C2" s="295"/>
      <c r="D2" s="295"/>
      <c r="E2" s="295"/>
      <c r="F2" s="295"/>
      <c r="G2" s="295"/>
      <c r="H2" s="295"/>
      <c r="I2" s="295"/>
      <c r="J2" s="295"/>
    </row>
    <row r="3" spans="1:14" ht="8.25" customHeight="1" x14ac:dyDescent="0.2">
      <c r="A3" s="110"/>
      <c r="B3" s="110"/>
      <c r="C3" s="110"/>
      <c r="D3" s="110"/>
      <c r="E3" s="110"/>
      <c r="F3" s="110"/>
      <c r="G3" s="110"/>
      <c r="H3" s="110"/>
      <c r="I3" s="110"/>
      <c r="J3" s="110"/>
    </row>
    <row r="4" spans="1:14" ht="18" x14ac:dyDescent="0.2">
      <c r="A4" s="254" t="s">
        <v>537</v>
      </c>
      <c r="B4" s="254"/>
      <c r="C4" s="254"/>
      <c r="D4" s="254"/>
      <c r="E4" s="114"/>
      <c r="F4" s="254" t="s">
        <v>536</v>
      </c>
      <c r="G4" s="254"/>
      <c r="H4" s="254"/>
      <c r="I4" s="254"/>
      <c r="J4" s="254"/>
      <c r="M4" s="4"/>
    </row>
    <row r="5" spans="1:14" ht="30" x14ac:dyDescent="0.2">
      <c r="A5" s="99" t="s">
        <v>80</v>
      </c>
      <c r="B5" s="125" t="s">
        <v>530</v>
      </c>
      <c r="C5" s="136" t="s">
        <v>531</v>
      </c>
      <c r="D5" s="101" t="s">
        <v>532</v>
      </c>
      <c r="E5" s="106"/>
      <c r="F5" s="260"/>
      <c r="G5" s="261"/>
      <c r="H5" s="103" t="s">
        <v>534</v>
      </c>
      <c r="I5" s="104" t="s">
        <v>535</v>
      </c>
      <c r="J5" s="101" t="s">
        <v>532</v>
      </c>
      <c r="K5" s="106"/>
      <c r="L5" s="106"/>
      <c r="M5" s="4"/>
      <c r="N5" s="4"/>
    </row>
    <row r="6" spans="1:14" ht="25.5" x14ac:dyDescent="0.2">
      <c r="A6" s="126" t="s">
        <v>561</v>
      </c>
      <c r="B6" s="25" t="s">
        <v>562</v>
      </c>
      <c r="C6" s="124" t="s">
        <v>563</v>
      </c>
      <c r="D6" s="102" t="s">
        <v>564</v>
      </c>
      <c r="E6" s="106"/>
      <c r="F6" s="262" t="s">
        <v>565</v>
      </c>
      <c r="G6" s="262"/>
      <c r="H6" s="25" t="s">
        <v>562</v>
      </c>
      <c r="I6" s="105" t="s">
        <v>563</v>
      </c>
      <c r="J6" s="105" t="s">
        <v>564</v>
      </c>
      <c r="K6" s="106"/>
      <c r="L6" s="106"/>
      <c r="M6" s="4"/>
      <c r="N6" s="4"/>
    </row>
    <row r="7" spans="1:14" ht="25.5" x14ac:dyDescent="0.2">
      <c r="A7" s="126" t="s">
        <v>566</v>
      </c>
      <c r="B7" s="123"/>
      <c r="C7" s="131"/>
      <c r="D7" s="105" t="s">
        <v>567</v>
      </c>
      <c r="E7" s="106"/>
      <c r="F7" s="262" t="s">
        <v>568</v>
      </c>
      <c r="G7" s="262"/>
      <c r="H7" s="123"/>
      <c r="I7" s="105" t="s">
        <v>569</v>
      </c>
      <c r="J7" s="105" t="s">
        <v>564</v>
      </c>
      <c r="K7" s="106"/>
      <c r="L7" s="106"/>
      <c r="M7" s="4"/>
      <c r="N7" s="4"/>
    </row>
    <row r="8" spans="1:14" ht="18" x14ac:dyDescent="0.2">
      <c r="A8" s="127" t="s">
        <v>81</v>
      </c>
      <c r="B8" s="257" t="s">
        <v>82</v>
      </c>
      <c r="C8" s="257"/>
      <c r="D8" s="257"/>
      <c r="E8" s="106"/>
      <c r="F8" s="262" t="s">
        <v>566</v>
      </c>
      <c r="G8" s="262"/>
      <c r="H8" s="123"/>
      <c r="I8" s="123"/>
      <c r="J8" s="105" t="s">
        <v>567</v>
      </c>
      <c r="K8" s="106"/>
      <c r="L8" s="106"/>
      <c r="M8" s="4"/>
      <c r="N8" s="4"/>
    </row>
    <row r="9" spans="1:14" s="100" customFormat="1" ht="18" x14ac:dyDescent="0.2">
      <c r="A9" s="132"/>
      <c r="B9" s="130"/>
      <c r="C9" s="133"/>
      <c r="D9" s="130"/>
      <c r="E9" s="111"/>
      <c r="F9" s="262" t="s">
        <v>81</v>
      </c>
      <c r="G9" s="262"/>
      <c r="H9" s="268" t="s">
        <v>82</v>
      </c>
      <c r="I9" s="269"/>
      <c r="J9" s="270"/>
      <c r="K9" s="106"/>
      <c r="L9" s="106"/>
      <c r="M9" s="78"/>
      <c r="N9" s="78"/>
    </row>
    <row r="10" spans="1:14" s="108" customFormat="1" ht="18" x14ac:dyDescent="0.2">
      <c r="A10" s="129"/>
      <c r="B10" s="267"/>
      <c r="C10" s="267"/>
      <c r="D10" s="267"/>
      <c r="E10" s="134"/>
      <c r="F10" s="301"/>
      <c r="G10" s="302"/>
      <c r="H10" s="135"/>
      <c r="I10" s="130"/>
      <c r="J10" s="130"/>
      <c r="K10" s="106"/>
      <c r="L10" s="106"/>
      <c r="M10" s="107"/>
      <c r="N10" s="107"/>
    </row>
    <row r="11" spans="1:14" s="108" customFormat="1" ht="18" x14ac:dyDescent="0.2">
      <c r="A11" s="106"/>
      <c r="B11" s="106"/>
      <c r="C11" s="106"/>
      <c r="D11" s="106"/>
      <c r="E11" s="106"/>
      <c r="F11" s="292"/>
      <c r="G11" s="293"/>
      <c r="H11" s="294"/>
      <c r="I11" s="264"/>
      <c r="J11" s="264"/>
      <c r="K11" s="107"/>
      <c r="L11" s="107"/>
      <c r="M11" s="107"/>
    </row>
    <row r="12" spans="1:14" s="108" customFormat="1" ht="18" x14ac:dyDescent="0.2">
      <c r="A12" s="106"/>
      <c r="B12" s="106"/>
      <c r="C12" s="106"/>
      <c r="D12" s="106"/>
      <c r="E12" s="106"/>
      <c r="F12" s="112"/>
      <c r="G12" s="112"/>
      <c r="H12" s="113"/>
      <c r="I12" s="113"/>
      <c r="J12" s="113"/>
      <c r="K12" s="107"/>
      <c r="L12" s="107"/>
      <c r="M12" s="107"/>
    </row>
    <row r="13" spans="1:14" ht="63" customHeight="1" x14ac:dyDescent="0.2">
      <c r="A13" s="49" t="s">
        <v>862</v>
      </c>
      <c r="B13" s="49" t="s">
        <v>215</v>
      </c>
      <c r="C13" s="28" t="s">
        <v>93</v>
      </c>
      <c r="D13" s="239" t="s">
        <v>671</v>
      </c>
      <c r="E13" s="239" t="s">
        <v>672</v>
      </c>
      <c r="F13" s="239" t="s">
        <v>673</v>
      </c>
      <c r="G13" s="28" t="s">
        <v>94</v>
      </c>
      <c r="H13" s="28" t="s">
        <v>95</v>
      </c>
      <c r="I13" s="28" t="s">
        <v>474</v>
      </c>
      <c r="J13" s="49" t="s">
        <v>856</v>
      </c>
      <c r="K13" s="2"/>
      <c r="L13" s="2"/>
    </row>
    <row r="14" spans="1:14" ht="27" customHeight="1" x14ac:dyDescent="0.2">
      <c r="A14" s="29" t="s">
        <v>21</v>
      </c>
      <c r="B14" s="32">
        <v>10300</v>
      </c>
      <c r="C14" s="185">
        <v>1</v>
      </c>
      <c r="D14" s="52">
        <v>1.5840000000000001</v>
      </c>
      <c r="E14" s="55">
        <v>0</v>
      </c>
      <c r="F14" s="55">
        <v>0</v>
      </c>
      <c r="G14" s="63">
        <f>2.62+1.43</f>
        <v>4.05</v>
      </c>
      <c r="H14" s="55">
        <v>0</v>
      </c>
      <c r="I14" s="55">
        <v>0</v>
      </c>
      <c r="J14" s="77">
        <v>0</v>
      </c>
      <c r="K14" s="141"/>
      <c r="L14" s="2"/>
    </row>
    <row r="15" spans="1:14" ht="27" customHeight="1" x14ac:dyDescent="0.2">
      <c r="A15" s="29" t="s">
        <v>22</v>
      </c>
      <c r="B15" s="32">
        <v>10301</v>
      </c>
      <c r="C15" s="185">
        <v>2</v>
      </c>
      <c r="D15" s="52">
        <v>1.79</v>
      </c>
      <c r="E15" s="52">
        <v>4.4999999999999998E-2</v>
      </c>
      <c r="F15" s="55">
        <v>0</v>
      </c>
      <c r="G15" s="63">
        <f>2.62+1.43</f>
        <v>4.05</v>
      </c>
      <c r="H15" s="55">
        <v>0</v>
      </c>
      <c r="I15" s="55">
        <v>0</v>
      </c>
      <c r="J15" s="77">
        <v>0</v>
      </c>
      <c r="K15" s="141"/>
      <c r="L15" s="2"/>
    </row>
    <row r="16" spans="1:14" ht="27" customHeight="1" x14ac:dyDescent="0.2">
      <c r="A16" s="29" t="s">
        <v>23</v>
      </c>
      <c r="B16" s="32">
        <v>10302</v>
      </c>
      <c r="C16" s="185">
        <v>2</v>
      </c>
      <c r="D16" s="52">
        <v>0.13100000000000001</v>
      </c>
      <c r="E16" s="55">
        <v>0</v>
      </c>
      <c r="F16" s="55">
        <v>0</v>
      </c>
      <c r="G16" s="55">
        <v>0</v>
      </c>
      <c r="H16" s="55">
        <v>0</v>
      </c>
      <c r="I16" s="55">
        <v>0</v>
      </c>
      <c r="J16" s="77">
        <v>0</v>
      </c>
      <c r="K16" s="2"/>
      <c r="L16" s="2"/>
    </row>
    <row r="17" spans="1:12" ht="27" customHeight="1" x14ac:dyDescent="0.2">
      <c r="A17" s="29" t="s">
        <v>24</v>
      </c>
      <c r="B17" s="32">
        <v>10303</v>
      </c>
      <c r="C17" s="185">
        <v>3</v>
      </c>
      <c r="D17" s="52">
        <v>1.351</v>
      </c>
      <c r="E17" s="55">
        <v>0</v>
      </c>
      <c r="F17" s="55">
        <v>0</v>
      </c>
      <c r="G17" s="63">
        <v>3.96</v>
      </c>
      <c r="H17" s="55">
        <v>0</v>
      </c>
      <c r="I17" s="55">
        <v>0</v>
      </c>
      <c r="J17" s="77">
        <v>0</v>
      </c>
      <c r="K17" s="2"/>
      <c r="L17" s="2"/>
    </row>
    <row r="18" spans="1:12" ht="27" customHeight="1" x14ac:dyDescent="0.2">
      <c r="A18" s="29" t="s">
        <v>25</v>
      </c>
      <c r="B18" s="32">
        <v>10304</v>
      </c>
      <c r="C18" s="185">
        <v>4</v>
      </c>
      <c r="D18" s="52">
        <v>1.595</v>
      </c>
      <c r="E18" s="52">
        <v>4.2000000000000003E-2</v>
      </c>
      <c r="F18" s="55">
        <v>0</v>
      </c>
      <c r="G18" s="63">
        <v>3.96</v>
      </c>
      <c r="H18" s="55">
        <v>0</v>
      </c>
      <c r="I18" s="55">
        <v>0</v>
      </c>
      <c r="J18" s="77">
        <v>0</v>
      </c>
      <c r="K18" s="2"/>
      <c r="L18" s="2"/>
    </row>
    <row r="19" spans="1:12" ht="27" customHeight="1" x14ac:dyDescent="0.2">
      <c r="A19" s="29" t="s">
        <v>26</v>
      </c>
      <c r="B19" s="32">
        <v>10305</v>
      </c>
      <c r="C19" s="185">
        <v>4</v>
      </c>
      <c r="D19" s="52">
        <v>0.246</v>
      </c>
      <c r="E19" s="55">
        <v>0</v>
      </c>
      <c r="F19" s="55">
        <v>0</v>
      </c>
      <c r="G19" s="55">
        <v>0</v>
      </c>
      <c r="H19" s="55">
        <v>0</v>
      </c>
      <c r="I19" s="55">
        <v>0</v>
      </c>
      <c r="J19" s="77">
        <v>0</v>
      </c>
      <c r="K19" s="2"/>
      <c r="L19" s="2"/>
    </row>
    <row r="20" spans="1:12" ht="27" customHeight="1" x14ac:dyDescent="0.2">
      <c r="A20" s="29" t="s">
        <v>27</v>
      </c>
      <c r="B20" s="32">
        <v>10306</v>
      </c>
      <c r="C20" s="185" t="s">
        <v>20</v>
      </c>
      <c r="D20" s="52">
        <v>1.498</v>
      </c>
      <c r="E20" s="52">
        <v>3.9E-2</v>
      </c>
      <c r="F20" s="55">
        <v>0</v>
      </c>
      <c r="G20" s="63">
        <v>23.89</v>
      </c>
      <c r="H20" s="55">
        <v>0</v>
      </c>
      <c r="I20" s="55">
        <v>0</v>
      </c>
      <c r="J20" s="77">
        <v>0</v>
      </c>
      <c r="K20" s="2"/>
      <c r="L20" s="2"/>
    </row>
    <row r="21" spans="1:12" ht="27" customHeight="1" x14ac:dyDescent="0.2">
      <c r="A21" s="29" t="s">
        <v>635</v>
      </c>
      <c r="B21" s="32">
        <v>10307</v>
      </c>
      <c r="C21" s="186">
        <v>0</v>
      </c>
      <c r="D21" s="61">
        <v>8.9990000000000006</v>
      </c>
      <c r="E21" s="57">
        <v>0.55100000000000005</v>
      </c>
      <c r="F21" s="65">
        <v>0.04</v>
      </c>
      <c r="G21" s="63">
        <f>2.62+1.43</f>
        <v>4.05</v>
      </c>
      <c r="H21" s="55">
        <v>0</v>
      </c>
      <c r="I21" s="55">
        <v>0</v>
      </c>
      <c r="J21" s="77">
        <v>0</v>
      </c>
      <c r="K21" s="2"/>
      <c r="L21" s="2"/>
    </row>
    <row r="22" spans="1:12" ht="27" customHeight="1" x14ac:dyDescent="0.2">
      <c r="A22" s="29" t="s">
        <v>636</v>
      </c>
      <c r="B22" s="32">
        <v>10308</v>
      </c>
      <c r="C22" s="186">
        <v>0</v>
      </c>
      <c r="D22" s="61">
        <v>8.4030000000000005</v>
      </c>
      <c r="E22" s="57">
        <v>0.51200000000000001</v>
      </c>
      <c r="F22" s="65">
        <v>3.7999999999999999E-2</v>
      </c>
      <c r="G22" s="63">
        <v>3.96</v>
      </c>
      <c r="H22" s="55">
        <v>0</v>
      </c>
      <c r="I22" s="55">
        <v>0</v>
      </c>
      <c r="J22" s="77">
        <v>0</v>
      </c>
      <c r="K22" s="2"/>
      <c r="L22" s="2"/>
    </row>
    <row r="23" spans="1:12" ht="27" customHeight="1" x14ac:dyDescent="0.2">
      <c r="A23" s="29" t="s">
        <v>28</v>
      </c>
      <c r="B23" s="32">
        <v>10309</v>
      </c>
      <c r="C23" s="186">
        <v>0</v>
      </c>
      <c r="D23" s="61">
        <v>7.524</v>
      </c>
      <c r="E23" s="57">
        <v>0.45</v>
      </c>
      <c r="F23" s="65">
        <v>2.7E-2</v>
      </c>
      <c r="G23" s="63">
        <v>4.95</v>
      </c>
      <c r="H23" s="63">
        <v>2.31</v>
      </c>
      <c r="I23" s="52">
        <v>0.27200000000000002</v>
      </c>
      <c r="J23" s="76">
        <v>2.31</v>
      </c>
      <c r="K23" s="2"/>
      <c r="L23" s="2"/>
    </row>
    <row r="24" spans="1:12" ht="27" customHeight="1" x14ac:dyDescent="0.2">
      <c r="A24" s="47" t="s">
        <v>207</v>
      </c>
      <c r="B24" s="32">
        <v>10310</v>
      </c>
      <c r="C24" s="185">
        <v>8</v>
      </c>
      <c r="D24" s="52">
        <v>1.3069999999999999</v>
      </c>
      <c r="E24" s="55">
        <v>0</v>
      </c>
      <c r="F24" s="55">
        <v>0</v>
      </c>
      <c r="G24" s="55">
        <v>0</v>
      </c>
      <c r="H24" s="55">
        <v>0</v>
      </c>
      <c r="I24" s="55">
        <v>0</v>
      </c>
      <c r="J24" s="77">
        <v>0</v>
      </c>
      <c r="K24" s="2"/>
      <c r="L24" s="2"/>
    </row>
    <row r="25" spans="1:12" ht="27" customHeight="1" x14ac:dyDescent="0.2">
      <c r="A25" s="47" t="s">
        <v>208</v>
      </c>
      <c r="B25" s="32">
        <v>10311</v>
      </c>
      <c r="C25" s="185">
        <v>1</v>
      </c>
      <c r="D25" s="52">
        <v>1.6919999999999999</v>
      </c>
      <c r="E25" s="55">
        <v>0</v>
      </c>
      <c r="F25" s="55">
        <v>0</v>
      </c>
      <c r="G25" s="55">
        <v>0</v>
      </c>
      <c r="H25" s="55">
        <v>0</v>
      </c>
      <c r="I25" s="55">
        <v>0</v>
      </c>
      <c r="J25" s="77">
        <v>0</v>
      </c>
      <c r="K25" s="2"/>
      <c r="L25" s="2"/>
    </row>
    <row r="26" spans="1:12" ht="27" customHeight="1" x14ac:dyDescent="0.2">
      <c r="A26" s="47" t="s">
        <v>209</v>
      </c>
      <c r="B26" s="32">
        <v>10312</v>
      </c>
      <c r="C26" s="185">
        <v>1</v>
      </c>
      <c r="D26" s="52">
        <v>2.758</v>
      </c>
      <c r="E26" s="55">
        <v>0</v>
      </c>
      <c r="F26" s="55">
        <v>0</v>
      </c>
      <c r="G26" s="55">
        <v>0</v>
      </c>
      <c r="H26" s="55">
        <v>0</v>
      </c>
      <c r="I26" s="55">
        <v>0</v>
      </c>
      <c r="J26" s="77">
        <v>0</v>
      </c>
      <c r="K26" s="2"/>
      <c r="L26" s="2"/>
    </row>
    <row r="27" spans="1:12" ht="27" customHeight="1" x14ac:dyDescent="0.2">
      <c r="A27" s="47" t="s">
        <v>210</v>
      </c>
      <c r="B27" s="32">
        <v>10313</v>
      </c>
      <c r="C27" s="185">
        <v>1</v>
      </c>
      <c r="D27" s="52">
        <v>0.91600000000000004</v>
      </c>
      <c r="E27" s="55">
        <v>0</v>
      </c>
      <c r="F27" s="55">
        <v>0</v>
      </c>
      <c r="G27" s="55">
        <v>0</v>
      </c>
      <c r="H27" s="55">
        <v>0</v>
      </c>
      <c r="I27" s="55">
        <v>0</v>
      </c>
      <c r="J27" s="77">
        <v>0</v>
      </c>
      <c r="K27" s="2"/>
      <c r="L27" s="2"/>
    </row>
    <row r="28" spans="1:12" ht="27" customHeight="1" x14ac:dyDescent="0.2">
      <c r="A28" s="29" t="s">
        <v>29</v>
      </c>
      <c r="B28" s="32">
        <v>10314</v>
      </c>
      <c r="C28" s="186">
        <v>0</v>
      </c>
      <c r="D28" s="74">
        <v>26.091000000000001</v>
      </c>
      <c r="E28" s="60">
        <v>0.81499999999999995</v>
      </c>
      <c r="F28" s="65">
        <v>0.39900000000000002</v>
      </c>
      <c r="G28" s="55">
        <v>0</v>
      </c>
      <c r="H28" s="55">
        <v>0</v>
      </c>
      <c r="I28" s="55">
        <v>0</v>
      </c>
      <c r="J28" s="77">
        <v>0</v>
      </c>
      <c r="K28" s="2"/>
      <c r="L28" s="2"/>
    </row>
    <row r="29" spans="1:12" ht="27" customHeight="1" x14ac:dyDescent="0.2">
      <c r="A29" s="29" t="s">
        <v>637</v>
      </c>
      <c r="B29" s="172">
        <v>10315</v>
      </c>
      <c r="C29" s="186" t="s">
        <v>634</v>
      </c>
      <c r="D29" s="52">
        <v>-0.54700000000000004</v>
      </c>
      <c r="E29" s="55">
        <v>0</v>
      </c>
      <c r="F29" s="55">
        <v>0</v>
      </c>
      <c r="G29" s="55">
        <v>0</v>
      </c>
      <c r="H29" s="55">
        <v>0</v>
      </c>
      <c r="I29" s="55">
        <v>0</v>
      </c>
      <c r="J29" s="77">
        <v>0</v>
      </c>
      <c r="K29" s="2"/>
      <c r="L29" s="2"/>
    </row>
    <row r="30" spans="1:12" ht="27" customHeight="1" x14ac:dyDescent="0.2">
      <c r="A30" s="29" t="s">
        <v>30</v>
      </c>
      <c r="B30" s="32">
        <v>10316</v>
      </c>
      <c r="C30" s="186">
        <v>0</v>
      </c>
      <c r="D30" s="52">
        <v>-0.54700000000000004</v>
      </c>
      <c r="E30" s="55">
        <v>0</v>
      </c>
      <c r="F30" s="55">
        <v>0</v>
      </c>
      <c r="G30" s="55">
        <v>0</v>
      </c>
      <c r="H30" s="55">
        <v>0</v>
      </c>
      <c r="I30" s="52">
        <v>0.23400000000000001</v>
      </c>
      <c r="J30" s="77">
        <v>0</v>
      </c>
      <c r="K30" s="141"/>
      <c r="L30" s="2"/>
    </row>
    <row r="31" spans="1:12" ht="27" customHeight="1" x14ac:dyDescent="0.2">
      <c r="A31" s="29" t="s">
        <v>31</v>
      </c>
      <c r="B31" s="32">
        <v>10317</v>
      </c>
      <c r="C31" s="186">
        <v>0</v>
      </c>
      <c r="D31" s="61">
        <v>-4.5940000000000003</v>
      </c>
      <c r="E31" s="62">
        <v>-0.35</v>
      </c>
      <c r="F31" s="58">
        <v>-4.4999999999999998E-2</v>
      </c>
      <c r="G31" s="55">
        <v>0</v>
      </c>
      <c r="H31" s="55">
        <v>0</v>
      </c>
      <c r="I31" s="52">
        <v>0.23400000000000001</v>
      </c>
      <c r="J31" s="77">
        <v>0</v>
      </c>
      <c r="K31" s="141"/>
      <c r="L31" s="2"/>
    </row>
    <row r="32" spans="1:12" ht="27" customHeight="1" x14ac:dyDescent="0.2">
      <c r="A32" s="34" t="s">
        <v>32</v>
      </c>
      <c r="B32" s="32">
        <v>10318</v>
      </c>
      <c r="C32" s="186">
        <v>1</v>
      </c>
      <c r="D32" s="52">
        <v>1.151</v>
      </c>
      <c r="E32" s="55">
        <v>0</v>
      </c>
      <c r="F32" s="55">
        <v>0</v>
      </c>
      <c r="G32" s="63">
        <f>1.9+1.43</f>
        <v>3.33</v>
      </c>
      <c r="H32" s="55">
        <v>0</v>
      </c>
      <c r="I32" s="55">
        <v>0</v>
      </c>
      <c r="J32" s="77">
        <v>0</v>
      </c>
      <c r="K32" s="2"/>
      <c r="L32" s="2"/>
    </row>
    <row r="33" spans="1:12" ht="27" customHeight="1" x14ac:dyDescent="0.2">
      <c r="A33" s="29" t="s">
        <v>33</v>
      </c>
      <c r="B33" s="32">
        <v>10319</v>
      </c>
      <c r="C33" s="186">
        <v>2</v>
      </c>
      <c r="D33" s="52">
        <v>1.3</v>
      </c>
      <c r="E33" s="52">
        <v>3.3000000000000002E-2</v>
      </c>
      <c r="F33" s="55">
        <v>0</v>
      </c>
      <c r="G33" s="63">
        <f>1.9+1.43</f>
        <v>3.33</v>
      </c>
      <c r="H33" s="55">
        <v>0</v>
      </c>
      <c r="I33" s="55">
        <v>0</v>
      </c>
      <c r="J33" s="77">
        <v>0</v>
      </c>
      <c r="K33" s="2"/>
      <c r="L33" s="2"/>
    </row>
    <row r="34" spans="1:12" ht="27" customHeight="1" x14ac:dyDescent="0.2">
      <c r="A34" s="29" t="s">
        <v>34</v>
      </c>
      <c r="B34" s="32">
        <v>10320</v>
      </c>
      <c r="C34" s="186">
        <v>2</v>
      </c>
      <c r="D34" s="52">
        <v>9.5000000000000001E-2</v>
      </c>
      <c r="E34" s="55">
        <v>0</v>
      </c>
      <c r="F34" s="55">
        <v>0</v>
      </c>
      <c r="G34" s="55">
        <v>0</v>
      </c>
      <c r="H34" s="55">
        <v>0</v>
      </c>
      <c r="I34" s="55">
        <v>0</v>
      </c>
      <c r="J34" s="77">
        <v>0</v>
      </c>
      <c r="K34" s="2"/>
      <c r="L34" s="2"/>
    </row>
    <row r="35" spans="1:12" ht="27" customHeight="1" x14ac:dyDescent="0.2">
      <c r="A35" s="29" t="s">
        <v>35</v>
      </c>
      <c r="B35" s="32">
        <v>10321</v>
      </c>
      <c r="C35" s="186">
        <v>3</v>
      </c>
      <c r="D35" s="52">
        <v>0.98199999999999998</v>
      </c>
      <c r="E35" s="55">
        <v>0</v>
      </c>
      <c r="F35" s="55">
        <v>0</v>
      </c>
      <c r="G35" s="63">
        <v>2.88</v>
      </c>
      <c r="H35" s="55">
        <v>0</v>
      </c>
      <c r="I35" s="55">
        <v>0</v>
      </c>
      <c r="J35" s="77">
        <v>0</v>
      </c>
      <c r="K35" s="2"/>
      <c r="L35" s="2"/>
    </row>
    <row r="36" spans="1:12" ht="27" customHeight="1" x14ac:dyDescent="0.2">
      <c r="A36" s="29" t="s">
        <v>36</v>
      </c>
      <c r="B36" s="32">
        <v>10322</v>
      </c>
      <c r="C36" s="186">
        <v>4</v>
      </c>
      <c r="D36" s="52">
        <v>1.159</v>
      </c>
      <c r="E36" s="52">
        <v>3.1E-2</v>
      </c>
      <c r="F36" s="55">
        <v>0</v>
      </c>
      <c r="G36" s="63">
        <v>2.88</v>
      </c>
      <c r="H36" s="55">
        <v>0</v>
      </c>
      <c r="I36" s="55">
        <v>0</v>
      </c>
      <c r="J36" s="77">
        <v>0</v>
      </c>
      <c r="K36" s="2"/>
      <c r="L36" s="2"/>
    </row>
    <row r="37" spans="1:12" ht="27" customHeight="1" x14ac:dyDescent="0.2">
      <c r="A37" s="29" t="s">
        <v>37</v>
      </c>
      <c r="B37" s="32">
        <v>10323</v>
      </c>
      <c r="C37" s="186">
        <v>4</v>
      </c>
      <c r="D37" s="52">
        <v>0.17899999999999999</v>
      </c>
      <c r="E37" s="55">
        <v>0</v>
      </c>
      <c r="F37" s="55">
        <v>0</v>
      </c>
      <c r="G37" s="55">
        <v>0</v>
      </c>
      <c r="H37" s="55">
        <v>0</v>
      </c>
      <c r="I37" s="55">
        <v>0</v>
      </c>
      <c r="J37" s="77">
        <v>0</v>
      </c>
      <c r="K37" s="2"/>
      <c r="L37" s="2"/>
    </row>
    <row r="38" spans="1:12" ht="27" customHeight="1" x14ac:dyDescent="0.2">
      <c r="A38" s="29" t="s">
        <v>38</v>
      </c>
      <c r="B38" s="32">
        <v>10324</v>
      </c>
      <c r="C38" s="186" t="s">
        <v>20</v>
      </c>
      <c r="D38" s="52">
        <v>1.0880000000000001</v>
      </c>
      <c r="E38" s="52">
        <v>2.8000000000000001E-2</v>
      </c>
      <c r="F38" s="55">
        <v>0</v>
      </c>
      <c r="G38" s="63">
        <v>17.350000000000001</v>
      </c>
      <c r="H38" s="55">
        <v>0</v>
      </c>
      <c r="I38" s="55">
        <v>0</v>
      </c>
      <c r="J38" s="77">
        <v>0</v>
      </c>
      <c r="K38" s="2"/>
      <c r="L38" s="2"/>
    </row>
    <row r="39" spans="1:12" ht="27" customHeight="1" x14ac:dyDescent="0.2">
      <c r="A39" s="29" t="s">
        <v>638</v>
      </c>
      <c r="B39" s="32">
        <v>10325</v>
      </c>
      <c r="C39" s="186">
        <v>0</v>
      </c>
      <c r="D39" s="61">
        <v>6.5369999999999999</v>
      </c>
      <c r="E39" s="57">
        <v>0.4</v>
      </c>
      <c r="F39" s="65">
        <v>2.9000000000000001E-2</v>
      </c>
      <c r="G39" s="63">
        <f>1.9+1.43</f>
        <v>3.33</v>
      </c>
      <c r="H39" s="55">
        <v>0</v>
      </c>
      <c r="I39" s="55">
        <v>0</v>
      </c>
      <c r="J39" s="77">
        <v>0</v>
      </c>
      <c r="K39" s="2"/>
      <c r="L39" s="2"/>
    </row>
    <row r="40" spans="1:12" ht="27" customHeight="1" x14ac:dyDescent="0.2">
      <c r="A40" s="29" t="s">
        <v>639</v>
      </c>
      <c r="B40" s="32">
        <v>10326</v>
      </c>
      <c r="C40" s="186">
        <v>0</v>
      </c>
      <c r="D40" s="61">
        <v>6.1050000000000004</v>
      </c>
      <c r="E40" s="57">
        <v>0.372</v>
      </c>
      <c r="F40" s="65">
        <v>2.7E-2</v>
      </c>
      <c r="G40" s="63">
        <v>2.88</v>
      </c>
      <c r="H40" s="55">
        <v>0</v>
      </c>
      <c r="I40" s="55">
        <v>0</v>
      </c>
      <c r="J40" s="77">
        <v>0</v>
      </c>
      <c r="K40" s="2"/>
      <c r="L40" s="2"/>
    </row>
    <row r="41" spans="1:12" ht="27" customHeight="1" x14ac:dyDescent="0.2">
      <c r="A41" s="29" t="s">
        <v>39</v>
      </c>
      <c r="B41" s="32">
        <v>10327</v>
      </c>
      <c r="C41" s="186">
        <v>0</v>
      </c>
      <c r="D41" s="61">
        <v>5.4660000000000002</v>
      </c>
      <c r="E41" s="57">
        <v>0.32700000000000001</v>
      </c>
      <c r="F41" s="65">
        <v>1.9E-2</v>
      </c>
      <c r="G41" s="63">
        <v>3.6</v>
      </c>
      <c r="H41" s="63">
        <v>1.68</v>
      </c>
      <c r="I41" s="52">
        <v>0.19800000000000001</v>
      </c>
      <c r="J41" s="76">
        <v>1.68</v>
      </c>
      <c r="K41" s="2"/>
      <c r="L41" s="2"/>
    </row>
    <row r="42" spans="1:12" ht="27" customHeight="1" x14ac:dyDescent="0.2">
      <c r="A42" s="29" t="s">
        <v>40</v>
      </c>
      <c r="B42" s="32">
        <v>10328</v>
      </c>
      <c r="C42" s="186">
        <v>0</v>
      </c>
      <c r="D42" s="61">
        <v>7.4080000000000004</v>
      </c>
      <c r="E42" s="57">
        <v>0.42699999999999999</v>
      </c>
      <c r="F42" s="65">
        <v>1.4E-2</v>
      </c>
      <c r="G42" s="63">
        <v>4.22</v>
      </c>
      <c r="H42" s="63">
        <v>3.21</v>
      </c>
      <c r="I42" s="52">
        <v>0.25600000000000001</v>
      </c>
      <c r="J42" s="76">
        <v>3.21</v>
      </c>
      <c r="K42" s="2"/>
      <c r="L42" s="2"/>
    </row>
    <row r="43" spans="1:12" ht="27" customHeight="1" x14ac:dyDescent="0.2">
      <c r="A43" s="29" t="s">
        <v>41</v>
      </c>
      <c r="B43" s="32">
        <v>10329</v>
      </c>
      <c r="C43" s="186">
        <v>0</v>
      </c>
      <c r="D43" s="61">
        <v>6.2329999999999997</v>
      </c>
      <c r="E43" s="57">
        <v>0.33900000000000002</v>
      </c>
      <c r="F43" s="65">
        <v>6.0000000000000001E-3</v>
      </c>
      <c r="G43" s="63">
        <v>47.96</v>
      </c>
      <c r="H43" s="63">
        <v>3.89</v>
      </c>
      <c r="I43" s="52">
        <v>0.19600000000000001</v>
      </c>
      <c r="J43" s="76">
        <v>3.89</v>
      </c>
      <c r="K43" s="2"/>
      <c r="L43" s="2"/>
    </row>
    <row r="44" spans="1:12" ht="27" customHeight="1" x14ac:dyDescent="0.2">
      <c r="A44" s="47" t="s">
        <v>211</v>
      </c>
      <c r="B44" s="32">
        <v>10330</v>
      </c>
      <c r="C44" s="186">
        <v>8</v>
      </c>
      <c r="D44" s="52">
        <v>0.94899999999999995</v>
      </c>
      <c r="E44" s="55">
        <v>0</v>
      </c>
      <c r="F44" s="55">
        <v>0</v>
      </c>
      <c r="G44" s="55">
        <v>0</v>
      </c>
      <c r="H44" s="55">
        <v>0</v>
      </c>
      <c r="I44" s="55">
        <v>0</v>
      </c>
      <c r="J44" s="77">
        <v>0</v>
      </c>
      <c r="K44" s="2"/>
      <c r="L44" s="2"/>
    </row>
    <row r="45" spans="1:12" ht="27" customHeight="1" x14ac:dyDescent="0.2">
      <c r="A45" s="47" t="s">
        <v>212</v>
      </c>
      <c r="B45" s="32">
        <v>10331</v>
      </c>
      <c r="C45" s="186">
        <v>1</v>
      </c>
      <c r="D45" s="52">
        <v>1.2290000000000001</v>
      </c>
      <c r="E45" s="55">
        <v>0</v>
      </c>
      <c r="F45" s="55">
        <v>0</v>
      </c>
      <c r="G45" s="55">
        <v>0</v>
      </c>
      <c r="H45" s="55">
        <v>0</v>
      </c>
      <c r="I45" s="55">
        <v>0</v>
      </c>
      <c r="J45" s="77">
        <v>0</v>
      </c>
      <c r="K45" s="2"/>
      <c r="L45" s="2"/>
    </row>
    <row r="46" spans="1:12" ht="27" customHeight="1" x14ac:dyDescent="0.2">
      <c r="A46" s="47" t="s">
        <v>213</v>
      </c>
      <c r="B46" s="32">
        <v>10332</v>
      </c>
      <c r="C46" s="186">
        <v>1</v>
      </c>
      <c r="D46" s="52">
        <v>2.0030000000000001</v>
      </c>
      <c r="E46" s="55">
        <v>0</v>
      </c>
      <c r="F46" s="55">
        <v>0</v>
      </c>
      <c r="G46" s="55">
        <v>0</v>
      </c>
      <c r="H46" s="55">
        <v>0</v>
      </c>
      <c r="I46" s="55">
        <v>0</v>
      </c>
      <c r="J46" s="77">
        <v>0</v>
      </c>
      <c r="K46" s="2"/>
      <c r="L46" s="2"/>
    </row>
    <row r="47" spans="1:12" ht="27" customHeight="1" x14ac:dyDescent="0.2">
      <c r="A47" s="47" t="s">
        <v>214</v>
      </c>
      <c r="B47" s="32">
        <v>10333</v>
      </c>
      <c r="C47" s="186">
        <v>1</v>
      </c>
      <c r="D47" s="52">
        <v>0.66600000000000004</v>
      </c>
      <c r="E47" s="55">
        <v>0</v>
      </c>
      <c r="F47" s="55">
        <v>0</v>
      </c>
      <c r="G47" s="55">
        <v>0</v>
      </c>
      <c r="H47" s="55">
        <v>0</v>
      </c>
      <c r="I47" s="55">
        <v>0</v>
      </c>
      <c r="J47" s="77">
        <v>0</v>
      </c>
      <c r="K47" s="2"/>
      <c r="L47" s="2"/>
    </row>
    <row r="48" spans="1:12" ht="27" customHeight="1" x14ac:dyDescent="0.2">
      <c r="A48" s="29" t="s">
        <v>42</v>
      </c>
      <c r="B48" s="32">
        <v>10334</v>
      </c>
      <c r="C48" s="186">
        <v>0</v>
      </c>
      <c r="D48" s="74">
        <v>18.954000000000001</v>
      </c>
      <c r="E48" s="60">
        <v>0.59199999999999997</v>
      </c>
      <c r="F48" s="58">
        <v>0.28999999999999998</v>
      </c>
      <c r="G48" s="55">
        <v>0</v>
      </c>
      <c r="H48" s="55">
        <v>0</v>
      </c>
      <c r="I48" s="55">
        <v>0</v>
      </c>
      <c r="J48" s="77">
        <v>0</v>
      </c>
      <c r="K48" s="2"/>
      <c r="L48" s="2"/>
    </row>
    <row r="49" spans="1:18" ht="27" customHeight="1" x14ac:dyDescent="0.2">
      <c r="A49" s="29" t="s">
        <v>640</v>
      </c>
      <c r="B49" s="172">
        <v>10335</v>
      </c>
      <c r="C49" s="186" t="s">
        <v>634</v>
      </c>
      <c r="D49" s="52">
        <v>-0.54700000000000004</v>
      </c>
      <c r="E49" s="55">
        <v>0</v>
      </c>
      <c r="F49" s="55">
        <v>0</v>
      </c>
      <c r="G49" s="55">
        <v>0</v>
      </c>
      <c r="H49" s="55">
        <v>0</v>
      </c>
      <c r="I49" s="55">
        <v>0</v>
      </c>
      <c r="J49" s="77">
        <v>0</v>
      </c>
      <c r="K49" s="2"/>
      <c r="L49" s="2"/>
    </row>
    <row r="50" spans="1:18" ht="27" customHeight="1" x14ac:dyDescent="0.2">
      <c r="A50" s="29" t="s">
        <v>43</v>
      </c>
      <c r="B50" s="32">
        <v>10336</v>
      </c>
      <c r="C50" s="186">
        <v>8</v>
      </c>
      <c r="D50" s="52">
        <v>-0.46700000000000003</v>
      </c>
      <c r="E50" s="55">
        <v>0</v>
      </c>
      <c r="F50" s="55">
        <v>0</v>
      </c>
      <c r="G50" s="55">
        <v>0</v>
      </c>
      <c r="H50" s="55">
        <v>0</v>
      </c>
      <c r="I50" s="55">
        <v>0</v>
      </c>
      <c r="J50" s="77">
        <v>0</v>
      </c>
      <c r="K50" s="2"/>
      <c r="L50" s="2"/>
    </row>
    <row r="51" spans="1:18" ht="27" customHeight="1" x14ac:dyDescent="0.2">
      <c r="A51" s="29" t="s">
        <v>44</v>
      </c>
      <c r="B51" s="32">
        <v>10337</v>
      </c>
      <c r="C51" s="186">
        <v>0</v>
      </c>
      <c r="D51" s="52">
        <v>-0.54700000000000004</v>
      </c>
      <c r="E51" s="55">
        <v>0</v>
      </c>
      <c r="F51" s="55">
        <v>0</v>
      </c>
      <c r="G51" s="55">
        <v>0</v>
      </c>
      <c r="H51" s="55">
        <v>0</v>
      </c>
      <c r="I51" s="52">
        <v>0.23400000000000001</v>
      </c>
      <c r="J51" s="77">
        <v>0</v>
      </c>
      <c r="K51" s="2"/>
      <c r="L51" s="2"/>
    </row>
    <row r="52" spans="1:18" ht="27" customHeight="1" x14ac:dyDescent="0.2">
      <c r="A52" s="29" t="s">
        <v>45</v>
      </c>
      <c r="B52" s="32">
        <v>10338</v>
      </c>
      <c r="C52" s="186">
        <v>0</v>
      </c>
      <c r="D52" s="61">
        <v>-4.5940000000000003</v>
      </c>
      <c r="E52" s="62">
        <v>-0.35</v>
      </c>
      <c r="F52" s="58">
        <v>-4.4999999999999998E-2</v>
      </c>
      <c r="G52" s="55">
        <v>0</v>
      </c>
      <c r="H52" s="55">
        <v>0</v>
      </c>
      <c r="I52" s="52">
        <v>0.23400000000000001</v>
      </c>
      <c r="J52" s="77">
        <v>0</v>
      </c>
      <c r="K52" s="2"/>
      <c r="L52" s="2"/>
    </row>
    <row r="53" spans="1:18" ht="39.75" customHeight="1" x14ac:dyDescent="0.2">
      <c r="A53" s="29" t="s">
        <v>46</v>
      </c>
      <c r="B53" s="32">
        <v>10339</v>
      </c>
      <c r="C53" s="186">
        <v>0</v>
      </c>
      <c r="D53" s="52">
        <v>-0.46700000000000003</v>
      </c>
      <c r="E53" s="55">
        <v>0</v>
      </c>
      <c r="F53" s="55">
        <v>0</v>
      </c>
      <c r="G53" s="55">
        <v>0</v>
      </c>
      <c r="H53" s="55">
        <v>0</v>
      </c>
      <c r="I53" s="52">
        <v>0.2</v>
      </c>
      <c r="J53" s="77">
        <v>0</v>
      </c>
      <c r="K53" s="2"/>
      <c r="L53" s="2"/>
    </row>
    <row r="54" spans="1:18" ht="27" customHeight="1" x14ac:dyDescent="0.2">
      <c r="A54" s="29" t="s">
        <v>47</v>
      </c>
      <c r="B54" s="32">
        <v>10340</v>
      </c>
      <c r="C54" s="186">
        <v>0</v>
      </c>
      <c r="D54" s="61">
        <v>-3.919</v>
      </c>
      <c r="E54" s="57">
        <v>-0.30199999999999999</v>
      </c>
      <c r="F54" s="58">
        <v>-3.6999999999999998E-2</v>
      </c>
      <c r="G54" s="55">
        <v>0</v>
      </c>
      <c r="H54" s="55">
        <v>0</v>
      </c>
      <c r="I54" s="52">
        <v>0.2</v>
      </c>
      <c r="J54" s="77">
        <v>0</v>
      </c>
      <c r="K54" s="141"/>
      <c r="L54" s="2"/>
      <c r="M54" s="137"/>
      <c r="P54" s="137"/>
    </row>
    <row r="55" spans="1:18" ht="27" customHeight="1" x14ac:dyDescent="0.2">
      <c r="A55" s="29" t="s">
        <v>48</v>
      </c>
      <c r="B55" s="32">
        <v>10341</v>
      </c>
      <c r="C55" s="186">
        <v>0</v>
      </c>
      <c r="D55" s="52">
        <v>-0.23599999999999999</v>
      </c>
      <c r="E55" s="55">
        <v>0</v>
      </c>
      <c r="F55" s="55">
        <v>0</v>
      </c>
      <c r="G55" s="55">
        <v>0</v>
      </c>
      <c r="H55" s="55">
        <v>0</v>
      </c>
      <c r="I55" s="52">
        <v>0.16200000000000001</v>
      </c>
      <c r="J55" s="77">
        <v>0</v>
      </c>
      <c r="K55" s="141"/>
      <c r="L55" s="2"/>
      <c r="M55" s="137"/>
      <c r="N55" s="137"/>
      <c r="P55" s="137"/>
    </row>
    <row r="56" spans="1:18" ht="27" customHeight="1" x14ac:dyDescent="0.2">
      <c r="A56" s="29" t="s">
        <v>49</v>
      </c>
      <c r="B56" s="32">
        <v>10342</v>
      </c>
      <c r="C56" s="186">
        <v>0</v>
      </c>
      <c r="D56" s="61">
        <v>-1.988</v>
      </c>
      <c r="E56" s="57">
        <v>-0.161</v>
      </c>
      <c r="F56" s="58">
        <v>-1.2999999999999999E-2</v>
      </c>
      <c r="G56" s="55">
        <v>0</v>
      </c>
      <c r="H56" s="55">
        <v>0</v>
      </c>
      <c r="I56" s="52">
        <v>0.16200000000000001</v>
      </c>
      <c r="J56" s="77">
        <v>0</v>
      </c>
      <c r="K56" s="2"/>
      <c r="L56" s="2"/>
      <c r="M56" s="137"/>
    </row>
    <row r="57" spans="1:18" ht="27" customHeight="1" x14ac:dyDescent="0.2">
      <c r="A57" s="48" t="s">
        <v>98</v>
      </c>
      <c r="B57" s="32">
        <v>10343</v>
      </c>
      <c r="C57" s="187">
        <v>1</v>
      </c>
      <c r="D57" s="52">
        <v>0.97499999999999998</v>
      </c>
      <c r="E57" s="53"/>
      <c r="F57" s="53"/>
      <c r="G57" s="63">
        <f>1.61+1.43</f>
        <v>3.04</v>
      </c>
      <c r="H57" s="53"/>
      <c r="I57" s="53"/>
      <c r="J57" s="30"/>
      <c r="K57" s="2"/>
      <c r="L57" s="137">
        <f>IF(D57&lt;&gt;"",ROUND(D57,3),"")</f>
        <v>0.97499999999999998</v>
      </c>
      <c r="M57" s="137" t="str">
        <f t="shared" ref="M57:N72" si="0">IF(E57&lt;&gt;"",ROUND(E57,3),"")</f>
        <v/>
      </c>
      <c r="N57" s="137" t="str">
        <f t="shared" si="0"/>
        <v/>
      </c>
      <c r="O57" s="137">
        <f>IF(G57&lt;&gt;"",ROUND(G57,2),"")</f>
        <v>3.04</v>
      </c>
      <c r="P57" s="137" t="str">
        <f>IF(H57&lt;&gt;"",ROUND(H57,2),"")</f>
        <v/>
      </c>
      <c r="Q57" s="137" t="str">
        <f>IF(I57&lt;&gt;"",ROUND(I57,3),"")</f>
        <v/>
      </c>
    </row>
    <row r="58" spans="1:18" ht="27" customHeight="1" x14ac:dyDescent="0.2">
      <c r="A58" s="48" t="s">
        <v>99</v>
      </c>
      <c r="B58" s="32">
        <v>10344</v>
      </c>
      <c r="C58" s="187">
        <v>2</v>
      </c>
      <c r="D58" s="52">
        <v>1.101</v>
      </c>
      <c r="E58" s="52">
        <v>2.8000000000000001E-2</v>
      </c>
      <c r="F58" s="53"/>
      <c r="G58" s="63">
        <f>1.61+1.43</f>
        <v>3.04</v>
      </c>
      <c r="H58" s="53"/>
      <c r="I58" s="53"/>
      <c r="J58" s="30"/>
      <c r="K58" s="2"/>
      <c r="L58" s="137">
        <f t="shared" ref="L58:L121" si="1">IF(D58&lt;&gt;"",ROUND(D58,3),"")</f>
        <v>1.101</v>
      </c>
      <c r="M58" s="137">
        <f t="shared" si="0"/>
        <v>2.8000000000000001E-2</v>
      </c>
      <c r="N58" s="137" t="str">
        <f t="shared" si="0"/>
        <v/>
      </c>
      <c r="O58" s="137">
        <f t="shared" ref="O58:O121" si="2">IF(G58&lt;&gt;"",ROUND(G58,2),"")</f>
        <v>3.04</v>
      </c>
      <c r="P58" s="137" t="str">
        <f t="shared" ref="P58:P121" si="3">IF(H58&lt;&gt;"",ROUND(H58,2),"")</f>
        <v/>
      </c>
      <c r="Q58" s="137" t="str">
        <f t="shared" ref="Q58:Q121" si="4">IF(I58&lt;&gt;"",ROUND(I58,3),"")</f>
        <v/>
      </c>
    </row>
    <row r="59" spans="1:18" ht="27" customHeight="1" x14ac:dyDescent="0.2">
      <c r="A59" s="48" t="s">
        <v>100</v>
      </c>
      <c r="B59" s="32">
        <v>10345</v>
      </c>
      <c r="C59" s="187">
        <v>2</v>
      </c>
      <c r="D59" s="52">
        <v>8.1000000000000003E-2</v>
      </c>
      <c r="E59" s="53"/>
      <c r="F59" s="53"/>
      <c r="G59" s="53"/>
      <c r="H59" s="53"/>
      <c r="I59" s="53"/>
      <c r="J59" s="30"/>
      <c r="K59" s="2"/>
      <c r="L59" s="137">
        <f t="shared" si="1"/>
        <v>8.1000000000000003E-2</v>
      </c>
      <c r="M59" s="137" t="str">
        <f t="shared" si="0"/>
        <v/>
      </c>
      <c r="N59" s="137" t="str">
        <f t="shared" si="0"/>
        <v/>
      </c>
      <c r="O59" s="137" t="str">
        <f t="shared" si="2"/>
        <v/>
      </c>
      <c r="P59" s="137" t="str">
        <f t="shared" si="3"/>
        <v/>
      </c>
      <c r="Q59" s="137" t="str">
        <f t="shared" si="4"/>
        <v/>
      </c>
    </row>
    <row r="60" spans="1:18" ht="27" customHeight="1" x14ac:dyDescent="0.2">
      <c r="A60" s="48" t="s">
        <v>101</v>
      </c>
      <c r="B60" s="32">
        <v>10346</v>
      </c>
      <c r="C60" s="187">
        <v>3</v>
      </c>
      <c r="D60" s="52">
        <v>0.83099999999999996</v>
      </c>
      <c r="E60" s="53"/>
      <c r="F60" s="53"/>
      <c r="G60" s="63">
        <v>2.44</v>
      </c>
      <c r="H60" s="53"/>
      <c r="I60" s="53"/>
      <c r="J60" s="30"/>
      <c r="K60" s="2"/>
      <c r="L60" s="137">
        <f t="shared" si="1"/>
        <v>0.83099999999999996</v>
      </c>
      <c r="M60" s="137" t="str">
        <f t="shared" si="0"/>
        <v/>
      </c>
      <c r="N60" s="137" t="str">
        <f t="shared" si="0"/>
        <v/>
      </c>
      <c r="O60" s="137">
        <f t="shared" si="2"/>
        <v>2.44</v>
      </c>
      <c r="P60" s="137" t="str">
        <f t="shared" si="3"/>
        <v/>
      </c>
      <c r="Q60" s="137" t="str">
        <f t="shared" si="4"/>
        <v/>
      </c>
    </row>
    <row r="61" spans="1:18" ht="27" customHeight="1" x14ac:dyDescent="0.2">
      <c r="A61" s="48" t="s">
        <v>102</v>
      </c>
      <c r="B61" s="32">
        <v>10347</v>
      </c>
      <c r="C61" s="187">
        <v>4</v>
      </c>
      <c r="D61" s="52">
        <v>0.98099999999999998</v>
      </c>
      <c r="E61" s="52">
        <v>2.5999999999999999E-2</v>
      </c>
      <c r="F61" s="53"/>
      <c r="G61" s="63">
        <v>2.44</v>
      </c>
      <c r="H61" s="53"/>
      <c r="I61" s="53"/>
      <c r="J61" s="30"/>
      <c r="K61" s="2"/>
      <c r="L61" s="137">
        <f t="shared" si="1"/>
        <v>0.98099999999999998</v>
      </c>
      <c r="M61" s="137">
        <f t="shared" si="0"/>
        <v>2.5999999999999999E-2</v>
      </c>
      <c r="N61" s="137" t="str">
        <f t="shared" si="0"/>
        <v/>
      </c>
      <c r="O61" s="137">
        <f t="shared" si="2"/>
        <v>2.44</v>
      </c>
      <c r="P61" s="137" t="str">
        <f t="shared" si="3"/>
        <v/>
      </c>
      <c r="Q61" s="137" t="str">
        <f t="shared" si="4"/>
        <v/>
      </c>
    </row>
    <row r="62" spans="1:18" ht="27" customHeight="1" x14ac:dyDescent="0.2">
      <c r="A62" s="48" t="s">
        <v>103</v>
      </c>
      <c r="B62" s="32">
        <v>10348</v>
      </c>
      <c r="C62" s="187">
        <v>4</v>
      </c>
      <c r="D62" s="52">
        <v>0.152</v>
      </c>
      <c r="E62" s="53"/>
      <c r="F62" s="53"/>
      <c r="G62" s="53"/>
      <c r="H62" s="53"/>
      <c r="I62" s="53"/>
      <c r="J62" s="30"/>
      <c r="K62" s="2"/>
      <c r="L62" s="137">
        <f t="shared" si="1"/>
        <v>0.152</v>
      </c>
      <c r="M62" s="137" t="str">
        <f t="shared" si="0"/>
        <v/>
      </c>
      <c r="N62" s="137" t="str">
        <f t="shared" si="0"/>
        <v/>
      </c>
      <c r="O62" s="137" t="str">
        <f t="shared" si="2"/>
        <v/>
      </c>
      <c r="P62" s="137" t="str">
        <f t="shared" si="3"/>
        <v/>
      </c>
      <c r="Q62" s="137" t="str">
        <f t="shared" si="4"/>
        <v/>
      </c>
      <c r="R62" s="137"/>
    </row>
    <row r="63" spans="1:18" ht="27" customHeight="1" x14ac:dyDescent="0.2">
      <c r="A63" s="48" t="s">
        <v>104</v>
      </c>
      <c r="B63" s="32">
        <v>10349</v>
      </c>
      <c r="C63" s="187" t="s">
        <v>20</v>
      </c>
      <c r="D63" s="52">
        <v>0.92200000000000004</v>
      </c>
      <c r="E63" s="52">
        <v>2.4E-2</v>
      </c>
      <c r="F63" s="53"/>
      <c r="G63" s="63">
        <v>14.7</v>
      </c>
      <c r="H63" s="53"/>
      <c r="I63" s="53"/>
      <c r="J63" s="30"/>
      <c r="K63" s="2"/>
      <c r="L63" s="137">
        <f t="shared" si="1"/>
        <v>0.92200000000000004</v>
      </c>
      <c r="M63" s="137">
        <f t="shared" si="0"/>
        <v>2.4E-2</v>
      </c>
      <c r="N63" s="137" t="str">
        <f t="shared" si="0"/>
        <v/>
      </c>
      <c r="O63" s="137">
        <f t="shared" si="2"/>
        <v>14.7</v>
      </c>
      <c r="P63" s="137" t="str">
        <f t="shared" si="3"/>
        <v/>
      </c>
      <c r="Q63" s="137" t="str">
        <f t="shared" si="4"/>
        <v/>
      </c>
      <c r="R63" s="137"/>
    </row>
    <row r="64" spans="1:18" ht="27" customHeight="1" x14ac:dyDescent="0.2">
      <c r="A64" s="48" t="s">
        <v>105</v>
      </c>
      <c r="B64" s="32">
        <v>10350</v>
      </c>
      <c r="C64" s="187" t="s">
        <v>20</v>
      </c>
      <c r="D64" s="52">
        <v>1.373</v>
      </c>
      <c r="E64" s="52">
        <v>3.2000000000000001E-2</v>
      </c>
      <c r="F64" s="53"/>
      <c r="G64" s="63">
        <v>14.31</v>
      </c>
      <c r="H64" s="53"/>
      <c r="I64" s="53"/>
      <c r="J64" s="30"/>
      <c r="K64" s="2"/>
      <c r="L64" s="137">
        <f t="shared" si="1"/>
        <v>1.373</v>
      </c>
      <c r="M64" s="137">
        <f t="shared" si="0"/>
        <v>3.2000000000000001E-2</v>
      </c>
      <c r="N64" s="137" t="str">
        <f t="shared" si="0"/>
        <v/>
      </c>
      <c r="O64" s="137">
        <f t="shared" si="2"/>
        <v>14.31</v>
      </c>
      <c r="P64" s="137" t="str">
        <f t="shared" si="3"/>
        <v/>
      </c>
      <c r="Q64" s="137" t="str">
        <f t="shared" si="4"/>
        <v/>
      </c>
      <c r="R64" s="137"/>
    </row>
    <row r="65" spans="1:18" ht="27" customHeight="1" x14ac:dyDescent="0.2">
      <c r="A65" s="48" t="s">
        <v>106</v>
      </c>
      <c r="B65" s="32">
        <v>10351</v>
      </c>
      <c r="C65" s="187" t="s">
        <v>20</v>
      </c>
      <c r="D65" s="52">
        <v>0.98899999999999999</v>
      </c>
      <c r="E65" s="52">
        <v>6.0000000000000001E-3</v>
      </c>
      <c r="F65" s="53"/>
      <c r="G65" s="63">
        <v>186.59</v>
      </c>
      <c r="H65" s="53"/>
      <c r="I65" s="53"/>
      <c r="J65" s="30"/>
      <c r="K65" s="2"/>
      <c r="L65" s="137">
        <f t="shared" si="1"/>
        <v>0.98899999999999999</v>
      </c>
      <c r="M65" s="137">
        <f t="shared" si="0"/>
        <v>6.0000000000000001E-3</v>
      </c>
      <c r="N65" s="137" t="str">
        <f t="shared" si="0"/>
        <v/>
      </c>
      <c r="O65" s="137">
        <f t="shared" si="2"/>
        <v>186.59</v>
      </c>
      <c r="P65" s="137" t="str">
        <f t="shared" si="3"/>
        <v/>
      </c>
      <c r="Q65" s="137" t="str">
        <f t="shared" si="4"/>
        <v/>
      </c>
    </row>
    <row r="66" spans="1:18" ht="27" customHeight="1" x14ac:dyDescent="0.2">
      <c r="A66" s="48" t="s">
        <v>641</v>
      </c>
      <c r="B66" s="32">
        <v>10352</v>
      </c>
      <c r="C66" s="187">
        <v>0</v>
      </c>
      <c r="D66" s="61">
        <v>5.5380000000000003</v>
      </c>
      <c r="E66" s="57">
        <v>0.33900000000000002</v>
      </c>
      <c r="F66" s="67">
        <v>2.5000000000000001E-2</v>
      </c>
      <c r="G66" s="63">
        <f>1.61+1.43</f>
        <v>3.04</v>
      </c>
      <c r="H66" s="53"/>
      <c r="I66" s="53"/>
      <c r="J66" s="30"/>
      <c r="K66" s="2"/>
      <c r="L66" s="137">
        <f t="shared" si="1"/>
        <v>5.5380000000000003</v>
      </c>
      <c r="M66" s="137">
        <f t="shared" si="0"/>
        <v>0.33900000000000002</v>
      </c>
      <c r="N66" s="137">
        <f t="shared" si="0"/>
        <v>2.5000000000000001E-2</v>
      </c>
      <c r="O66" s="137">
        <f t="shared" si="2"/>
        <v>3.04</v>
      </c>
      <c r="P66" s="137" t="str">
        <f t="shared" si="3"/>
        <v/>
      </c>
      <c r="Q66" s="137" t="str">
        <f t="shared" si="4"/>
        <v/>
      </c>
    </row>
    <row r="67" spans="1:18" ht="27" customHeight="1" x14ac:dyDescent="0.2">
      <c r="A67" s="48" t="s">
        <v>642</v>
      </c>
      <c r="B67" s="32">
        <v>10353</v>
      </c>
      <c r="C67" s="187">
        <v>0</v>
      </c>
      <c r="D67" s="61">
        <v>5.1710000000000003</v>
      </c>
      <c r="E67" s="57">
        <v>0.315</v>
      </c>
      <c r="F67" s="67">
        <v>2.3E-2</v>
      </c>
      <c r="G67" s="63">
        <v>2.44</v>
      </c>
      <c r="H67" s="53"/>
      <c r="I67" s="53"/>
      <c r="J67" s="30"/>
      <c r="K67" s="2"/>
      <c r="L67" s="137">
        <f t="shared" si="1"/>
        <v>5.1710000000000003</v>
      </c>
      <c r="M67" s="137">
        <f t="shared" si="0"/>
        <v>0.315</v>
      </c>
      <c r="N67" s="137">
        <f t="shared" si="0"/>
        <v>2.3E-2</v>
      </c>
      <c r="O67" s="137">
        <f t="shared" si="2"/>
        <v>2.44</v>
      </c>
      <c r="P67" s="137" t="str">
        <f t="shared" si="3"/>
        <v/>
      </c>
      <c r="Q67" s="137" t="str">
        <f t="shared" si="4"/>
        <v/>
      </c>
    </row>
    <row r="68" spans="1:18" ht="27" customHeight="1" x14ac:dyDescent="0.2">
      <c r="A68" s="48" t="s">
        <v>107</v>
      </c>
      <c r="B68" s="32">
        <v>10354</v>
      </c>
      <c r="C68" s="187">
        <v>0</v>
      </c>
      <c r="D68" s="61">
        <v>4.63</v>
      </c>
      <c r="E68" s="57">
        <v>0.27700000000000002</v>
      </c>
      <c r="F68" s="67">
        <v>1.6E-2</v>
      </c>
      <c r="G68" s="63">
        <v>3.05</v>
      </c>
      <c r="H68" s="63">
        <v>1.42</v>
      </c>
      <c r="I68" s="52">
        <v>0.16700000000000001</v>
      </c>
      <c r="J68" s="76">
        <v>1.42</v>
      </c>
      <c r="K68" s="2"/>
      <c r="L68" s="137">
        <f t="shared" si="1"/>
        <v>4.63</v>
      </c>
      <c r="M68" s="137">
        <f t="shared" si="0"/>
        <v>0.27700000000000002</v>
      </c>
      <c r="N68" s="137">
        <f t="shared" si="0"/>
        <v>1.6E-2</v>
      </c>
      <c r="O68" s="137">
        <f t="shared" si="2"/>
        <v>3.05</v>
      </c>
      <c r="P68" s="137">
        <f t="shared" si="3"/>
        <v>1.42</v>
      </c>
      <c r="Q68" s="137">
        <f t="shared" si="4"/>
        <v>0.16700000000000001</v>
      </c>
    </row>
    <row r="69" spans="1:18" ht="27" customHeight="1" x14ac:dyDescent="0.2">
      <c r="A69" s="48" t="s">
        <v>108</v>
      </c>
      <c r="B69" s="32">
        <v>10355</v>
      </c>
      <c r="C69" s="187">
        <v>0</v>
      </c>
      <c r="D69" s="61">
        <v>6.2229999999999999</v>
      </c>
      <c r="E69" s="57">
        <v>0.35899999999999999</v>
      </c>
      <c r="F69" s="67">
        <v>1.2E-2</v>
      </c>
      <c r="G69" s="63">
        <v>3.55</v>
      </c>
      <c r="H69" s="63">
        <v>2.7</v>
      </c>
      <c r="I69" s="52">
        <v>0.215</v>
      </c>
      <c r="J69" s="76">
        <v>2.7</v>
      </c>
      <c r="K69" s="2"/>
      <c r="L69" s="137">
        <f t="shared" si="1"/>
        <v>6.2229999999999999</v>
      </c>
      <c r="M69" s="137">
        <f t="shared" si="0"/>
        <v>0.35899999999999999</v>
      </c>
      <c r="N69" s="137">
        <f t="shared" si="0"/>
        <v>1.2E-2</v>
      </c>
      <c r="O69" s="137">
        <f t="shared" si="2"/>
        <v>3.55</v>
      </c>
      <c r="P69" s="137">
        <f t="shared" si="3"/>
        <v>2.7</v>
      </c>
      <c r="Q69" s="137">
        <f t="shared" si="4"/>
        <v>0.215</v>
      </c>
    </row>
    <row r="70" spans="1:18" ht="27" customHeight="1" x14ac:dyDescent="0.2">
      <c r="A70" s="48" t="s">
        <v>109</v>
      </c>
      <c r="B70" s="32">
        <v>10356</v>
      </c>
      <c r="C70" s="187">
        <v>0</v>
      </c>
      <c r="D70" s="61">
        <v>5.218</v>
      </c>
      <c r="E70" s="57">
        <v>0.28399999999999997</v>
      </c>
      <c r="F70" s="67">
        <v>5.0000000000000001E-3</v>
      </c>
      <c r="G70" s="63">
        <v>40.14</v>
      </c>
      <c r="H70" s="63">
        <v>3.26</v>
      </c>
      <c r="I70" s="52">
        <v>0.16400000000000001</v>
      </c>
      <c r="J70" s="76">
        <v>3.26</v>
      </c>
      <c r="K70" s="2"/>
      <c r="L70" s="137">
        <f t="shared" si="1"/>
        <v>5.218</v>
      </c>
      <c r="M70" s="137">
        <f t="shared" si="0"/>
        <v>0.28399999999999997</v>
      </c>
      <c r="N70" s="137">
        <f t="shared" si="0"/>
        <v>5.0000000000000001E-3</v>
      </c>
      <c r="O70" s="137">
        <f t="shared" si="2"/>
        <v>40.14</v>
      </c>
      <c r="P70" s="137">
        <f t="shared" si="3"/>
        <v>3.26</v>
      </c>
      <c r="Q70" s="137">
        <f t="shared" si="4"/>
        <v>0.16400000000000001</v>
      </c>
    </row>
    <row r="71" spans="1:18" ht="27" customHeight="1" x14ac:dyDescent="0.2">
      <c r="A71" s="50" t="s">
        <v>216</v>
      </c>
      <c r="B71" s="32">
        <v>10357</v>
      </c>
      <c r="C71" s="187">
        <v>8</v>
      </c>
      <c r="D71" s="52">
        <v>0.80400000000000005</v>
      </c>
      <c r="E71" s="53"/>
      <c r="F71" s="53"/>
      <c r="G71" s="53"/>
      <c r="H71" s="53"/>
      <c r="I71" s="53"/>
      <c r="J71" s="31"/>
      <c r="K71" s="2"/>
      <c r="L71" s="137">
        <f t="shared" si="1"/>
        <v>0.80400000000000005</v>
      </c>
      <c r="M71" s="137" t="str">
        <f t="shared" si="0"/>
        <v/>
      </c>
      <c r="N71" s="137" t="str">
        <f t="shared" si="0"/>
        <v/>
      </c>
      <c r="O71" s="137" t="str">
        <f t="shared" si="2"/>
        <v/>
      </c>
      <c r="P71" s="137" t="str">
        <f t="shared" si="3"/>
        <v/>
      </c>
      <c r="Q71" s="137" t="str">
        <f t="shared" si="4"/>
        <v/>
      </c>
    </row>
    <row r="72" spans="1:18" ht="27" customHeight="1" x14ac:dyDescent="0.2">
      <c r="A72" s="50" t="s">
        <v>217</v>
      </c>
      <c r="B72" s="32">
        <v>10358</v>
      </c>
      <c r="C72" s="187">
        <v>1</v>
      </c>
      <c r="D72" s="52">
        <v>1.0409999999999999</v>
      </c>
      <c r="E72" s="53"/>
      <c r="F72" s="53"/>
      <c r="G72" s="53"/>
      <c r="H72" s="53"/>
      <c r="I72" s="53"/>
      <c r="J72" s="31"/>
      <c r="K72" s="2"/>
      <c r="L72" s="137">
        <f t="shared" si="1"/>
        <v>1.0409999999999999</v>
      </c>
      <c r="M72" s="137" t="str">
        <f t="shared" si="0"/>
        <v/>
      </c>
      <c r="N72" s="137" t="str">
        <f t="shared" si="0"/>
        <v/>
      </c>
      <c r="O72" s="137" t="str">
        <f t="shared" si="2"/>
        <v/>
      </c>
      <c r="P72" s="137" t="str">
        <f t="shared" si="3"/>
        <v/>
      </c>
      <c r="Q72" s="137" t="str">
        <f t="shared" si="4"/>
        <v/>
      </c>
      <c r="R72" s="137"/>
    </row>
    <row r="73" spans="1:18" ht="27" customHeight="1" x14ac:dyDescent="0.2">
      <c r="A73" s="50" t="s">
        <v>218</v>
      </c>
      <c r="B73" s="32">
        <v>10359</v>
      </c>
      <c r="C73" s="187">
        <v>1</v>
      </c>
      <c r="D73" s="52">
        <v>1.6970000000000001</v>
      </c>
      <c r="E73" s="53"/>
      <c r="F73" s="53"/>
      <c r="G73" s="53"/>
      <c r="H73" s="53"/>
      <c r="I73" s="53"/>
      <c r="J73" s="31"/>
      <c r="K73" s="2"/>
      <c r="L73" s="137">
        <f t="shared" si="1"/>
        <v>1.6970000000000001</v>
      </c>
      <c r="M73" s="137" t="str">
        <f t="shared" ref="M73:M136" si="5">IF(E73&lt;&gt;"",ROUND(E73,3),"")</f>
        <v/>
      </c>
      <c r="N73" s="137" t="str">
        <f t="shared" ref="N73:N136" si="6">IF(F73&lt;&gt;"",ROUND(F73,3),"")</f>
        <v/>
      </c>
      <c r="O73" s="137" t="str">
        <f t="shared" si="2"/>
        <v/>
      </c>
      <c r="P73" s="137" t="str">
        <f t="shared" si="3"/>
        <v/>
      </c>
      <c r="Q73" s="137" t="str">
        <f t="shared" si="4"/>
        <v/>
      </c>
      <c r="R73" s="137"/>
    </row>
    <row r="74" spans="1:18" ht="27" customHeight="1" x14ac:dyDescent="0.2">
      <c r="A74" s="50" t="s">
        <v>219</v>
      </c>
      <c r="B74" s="32">
        <v>10360</v>
      </c>
      <c r="C74" s="187">
        <v>1</v>
      </c>
      <c r="D74" s="52">
        <v>0.56399999999999995</v>
      </c>
      <c r="E74" s="53"/>
      <c r="F74" s="53"/>
      <c r="G74" s="53"/>
      <c r="H74" s="53"/>
      <c r="I74" s="53"/>
      <c r="J74" s="31"/>
      <c r="K74" s="2"/>
      <c r="L74" s="137">
        <f t="shared" si="1"/>
        <v>0.56399999999999995</v>
      </c>
      <c r="M74" s="137" t="str">
        <f t="shared" si="5"/>
        <v/>
      </c>
      <c r="N74" s="137" t="str">
        <f t="shared" si="6"/>
        <v/>
      </c>
      <c r="O74" s="137" t="str">
        <f t="shared" si="2"/>
        <v/>
      </c>
      <c r="P74" s="137" t="str">
        <f t="shared" si="3"/>
        <v/>
      </c>
      <c r="Q74" s="137" t="str">
        <f t="shared" si="4"/>
        <v/>
      </c>
      <c r="R74" s="137"/>
    </row>
    <row r="75" spans="1:18" ht="27" customHeight="1" x14ac:dyDescent="0.2">
      <c r="A75" s="48" t="s">
        <v>110</v>
      </c>
      <c r="B75" s="32">
        <v>10361</v>
      </c>
      <c r="C75" s="187">
        <v>0</v>
      </c>
      <c r="D75" s="74">
        <v>16.056000000000001</v>
      </c>
      <c r="E75" s="60">
        <v>0.501</v>
      </c>
      <c r="F75" s="67">
        <v>0.245</v>
      </c>
      <c r="G75" s="53"/>
      <c r="H75" s="53"/>
      <c r="I75" s="53"/>
      <c r="J75" s="30"/>
      <c r="K75" s="2"/>
      <c r="L75" s="137">
        <f t="shared" si="1"/>
        <v>16.056000000000001</v>
      </c>
      <c r="M75" s="137">
        <f t="shared" si="5"/>
        <v>0.501</v>
      </c>
      <c r="N75" s="137">
        <f t="shared" si="6"/>
        <v>0.245</v>
      </c>
      <c r="O75" s="137" t="str">
        <f t="shared" si="2"/>
        <v/>
      </c>
      <c r="P75" s="137" t="str">
        <f t="shared" si="3"/>
        <v/>
      </c>
      <c r="Q75" s="137" t="str">
        <f t="shared" si="4"/>
        <v/>
      </c>
      <c r="R75" s="137"/>
    </row>
    <row r="76" spans="1:18" ht="27" customHeight="1" x14ac:dyDescent="0.2">
      <c r="A76" s="48" t="s">
        <v>643</v>
      </c>
      <c r="B76" s="32">
        <v>10362</v>
      </c>
      <c r="C76" s="187" t="s">
        <v>634</v>
      </c>
      <c r="D76" s="52">
        <v>-0.34100000000000003</v>
      </c>
      <c r="E76" s="53"/>
      <c r="F76" s="53"/>
      <c r="G76" s="63">
        <v>0</v>
      </c>
      <c r="H76" s="53"/>
      <c r="I76" s="53"/>
      <c r="J76" s="30"/>
      <c r="K76" s="2"/>
      <c r="L76" s="137">
        <f t="shared" si="1"/>
        <v>-0.34100000000000003</v>
      </c>
      <c r="M76" s="137" t="str">
        <f t="shared" si="5"/>
        <v/>
      </c>
      <c r="N76" s="137" t="str">
        <f t="shared" si="6"/>
        <v/>
      </c>
      <c r="O76" s="137">
        <f t="shared" si="2"/>
        <v>0</v>
      </c>
      <c r="P76" s="137" t="str">
        <f t="shared" si="3"/>
        <v/>
      </c>
      <c r="Q76" s="137" t="str">
        <f t="shared" si="4"/>
        <v/>
      </c>
      <c r="R76" s="137"/>
    </row>
    <row r="77" spans="1:18" ht="27" customHeight="1" x14ac:dyDescent="0.2">
      <c r="A77" s="48" t="s">
        <v>111</v>
      </c>
      <c r="B77" s="32">
        <v>10363</v>
      </c>
      <c r="C77" s="187">
        <v>8</v>
      </c>
      <c r="D77" s="52">
        <v>-0.33200000000000002</v>
      </c>
      <c r="E77" s="53"/>
      <c r="F77" s="53"/>
      <c r="G77" s="63">
        <v>0</v>
      </c>
      <c r="H77" s="53"/>
      <c r="I77" s="53"/>
      <c r="J77" s="30"/>
      <c r="K77" s="2"/>
      <c r="L77" s="137">
        <f t="shared" si="1"/>
        <v>-0.33200000000000002</v>
      </c>
      <c r="M77" s="137" t="str">
        <f t="shared" si="5"/>
        <v/>
      </c>
      <c r="N77" s="137" t="str">
        <f t="shared" si="6"/>
        <v/>
      </c>
      <c r="O77" s="137">
        <f t="shared" si="2"/>
        <v>0</v>
      </c>
      <c r="P77" s="137" t="str">
        <f t="shared" si="3"/>
        <v/>
      </c>
      <c r="Q77" s="137" t="str">
        <f t="shared" si="4"/>
        <v/>
      </c>
      <c r="R77" s="137"/>
    </row>
    <row r="78" spans="1:18" ht="27" customHeight="1" x14ac:dyDescent="0.2">
      <c r="A78" s="48" t="s">
        <v>112</v>
      </c>
      <c r="B78" s="32">
        <v>10364</v>
      </c>
      <c r="C78" s="187">
        <v>0</v>
      </c>
      <c r="D78" s="52">
        <v>-0.34100000000000003</v>
      </c>
      <c r="E78" s="53"/>
      <c r="F78" s="53"/>
      <c r="G78" s="63">
        <v>0</v>
      </c>
      <c r="H78" s="53"/>
      <c r="I78" s="52">
        <v>0.14599999999999999</v>
      </c>
      <c r="J78" s="30"/>
      <c r="K78" s="141"/>
      <c r="L78" s="137">
        <f t="shared" si="1"/>
        <v>-0.34100000000000003</v>
      </c>
      <c r="M78" s="137" t="str">
        <f t="shared" si="5"/>
        <v/>
      </c>
      <c r="N78" s="137" t="str">
        <f t="shared" si="6"/>
        <v/>
      </c>
      <c r="O78" s="137">
        <f t="shared" si="2"/>
        <v>0</v>
      </c>
      <c r="P78" s="137" t="str">
        <f t="shared" si="3"/>
        <v/>
      </c>
      <c r="Q78" s="137">
        <f t="shared" si="4"/>
        <v>0.14599999999999999</v>
      </c>
    </row>
    <row r="79" spans="1:18" ht="27" customHeight="1" x14ac:dyDescent="0.2">
      <c r="A79" s="48" t="s">
        <v>113</v>
      </c>
      <c r="B79" s="32">
        <v>10365</v>
      </c>
      <c r="C79" s="187">
        <v>0</v>
      </c>
      <c r="D79" s="61">
        <v>-2.8639999999999999</v>
      </c>
      <c r="E79" s="57">
        <v>-0.218</v>
      </c>
      <c r="F79" s="67">
        <v>-2.8000000000000001E-2</v>
      </c>
      <c r="G79" s="63">
        <v>0</v>
      </c>
      <c r="H79" s="53"/>
      <c r="I79" s="52">
        <v>0.14599999999999999</v>
      </c>
      <c r="J79" s="30"/>
      <c r="K79" s="141"/>
      <c r="L79" s="137">
        <f t="shared" si="1"/>
        <v>-2.8639999999999999</v>
      </c>
      <c r="M79" s="137">
        <f t="shared" si="5"/>
        <v>-0.218</v>
      </c>
      <c r="N79" s="137">
        <f t="shared" si="6"/>
        <v>-2.8000000000000001E-2</v>
      </c>
      <c r="O79" s="137">
        <f t="shared" si="2"/>
        <v>0</v>
      </c>
      <c r="P79" s="137" t="str">
        <f t="shared" si="3"/>
        <v/>
      </c>
      <c r="Q79" s="137">
        <f t="shared" si="4"/>
        <v>0.14599999999999999</v>
      </c>
    </row>
    <row r="80" spans="1:18" ht="27" customHeight="1" x14ac:dyDescent="0.2">
      <c r="A80" s="48" t="s">
        <v>114</v>
      </c>
      <c r="B80" s="32">
        <v>10366</v>
      </c>
      <c r="C80" s="187">
        <v>0</v>
      </c>
      <c r="D80" s="52">
        <v>-0.33200000000000002</v>
      </c>
      <c r="E80" s="53"/>
      <c r="F80" s="53"/>
      <c r="G80" s="63">
        <v>0</v>
      </c>
      <c r="H80" s="53"/>
      <c r="I80" s="52">
        <v>0.14199999999999999</v>
      </c>
      <c r="J80" s="30"/>
      <c r="K80" s="2"/>
      <c r="L80" s="137">
        <f t="shared" si="1"/>
        <v>-0.33200000000000002</v>
      </c>
      <c r="M80" s="137" t="str">
        <f t="shared" si="5"/>
        <v/>
      </c>
      <c r="N80" s="137" t="str">
        <f t="shared" si="6"/>
        <v/>
      </c>
      <c r="O80" s="137">
        <f t="shared" si="2"/>
        <v>0</v>
      </c>
      <c r="P80" s="137" t="str">
        <f t="shared" si="3"/>
        <v/>
      </c>
      <c r="Q80" s="137">
        <f t="shared" si="4"/>
        <v>0.14199999999999999</v>
      </c>
    </row>
    <row r="81" spans="1:18" ht="27" customHeight="1" x14ac:dyDescent="0.2">
      <c r="A81" s="48" t="s">
        <v>115</v>
      </c>
      <c r="B81" s="32">
        <v>10367</v>
      </c>
      <c r="C81" s="187">
        <v>0</v>
      </c>
      <c r="D81" s="61">
        <v>-2.7869999999999999</v>
      </c>
      <c r="E81" s="57">
        <v>-0.215</v>
      </c>
      <c r="F81" s="67">
        <v>-2.5999999999999999E-2</v>
      </c>
      <c r="G81" s="63">
        <v>0</v>
      </c>
      <c r="H81" s="53"/>
      <c r="I81" s="52">
        <v>0.14199999999999999</v>
      </c>
      <c r="J81" s="30"/>
      <c r="K81" s="141"/>
      <c r="L81" s="137">
        <f t="shared" si="1"/>
        <v>-2.7869999999999999</v>
      </c>
      <c r="M81" s="137">
        <f t="shared" si="5"/>
        <v>-0.215</v>
      </c>
      <c r="N81" s="137">
        <f t="shared" si="6"/>
        <v>-2.5999999999999999E-2</v>
      </c>
      <c r="O81" s="137">
        <f t="shared" si="2"/>
        <v>0</v>
      </c>
      <c r="P81" s="137" t="str">
        <f t="shared" si="3"/>
        <v/>
      </c>
      <c r="Q81" s="137">
        <f t="shared" si="4"/>
        <v>0.14199999999999999</v>
      </c>
    </row>
    <row r="82" spans="1:18" ht="27" customHeight="1" x14ac:dyDescent="0.2">
      <c r="A82" s="48" t="s">
        <v>116</v>
      </c>
      <c r="B82" s="32">
        <v>10368</v>
      </c>
      <c r="C82" s="187">
        <v>0</v>
      </c>
      <c r="D82" s="52">
        <v>-0.23599999999999999</v>
      </c>
      <c r="E82" s="53"/>
      <c r="F82" s="53"/>
      <c r="G82" s="63">
        <v>27.21</v>
      </c>
      <c r="H82" s="53"/>
      <c r="I82" s="52">
        <v>0.16200000000000001</v>
      </c>
      <c r="J82" s="30"/>
      <c r="K82" s="141"/>
      <c r="L82" s="137">
        <f t="shared" si="1"/>
        <v>-0.23599999999999999</v>
      </c>
      <c r="M82" s="137" t="str">
        <f t="shared" si="5"/>
        <v/>
      </c>
      <c r="N82" s="137" t="str">
        <f t="shared" si="6"/>
        <v/>
      </c>
      <c r="O82" s="137">
        <f t="shared" si="2"/>
        <v>27.21</v>
      </c>
      <c r="P82" s="137" t="str">
        <f t="shared" si="3"/>
        <v/>
      </c>
      <c r="Q82" s="137">
        <f t="shared" si="4"/>
        <v>0.16200000000000001</v>
      </c>
    </row>
    <row r="83" spans="1:18" ht="27" customHeight="1" x14ac:dyDescent="0.2">
      <c r="A83" s="48" t="s">
        <v>117</v>
      </c>
      <c r="B83" s="32">
        <v>10369</v>
      </c>
      <c r="C83" s="187">
        <v>0</v>
      </c>
      <c r="D83" s="61">
        <v>-1.988</v>
      </c>
      <c r="E83" s="57">
        <v>-0.161</v>
      </c>
      <c r="F83" s="67">
        <v>-1.2999999999999999E-2</v>
      </c>
      <c r="G83" s="63">
        <v>27.21</v>
      </c>
      <c r="H83" s="53"/>
      <c r="I83" s="52">
        <v>0.16200000000000001</v>
      </c>
      <c r="J83" s="30"/>
      <c r="K83" s="2"/>
      <c r="L83" s="137">
        <f t="shared" si="1"/>
        <v>-1.988</v>
      </c>
      <c r="M83" s="137">
        <f t="shared" si="5"/>
        <v>-0.161</v>
      </c>
      <c r="N83" s="137">
        <f t="shared" si="6"/>
        <v>-1.2999999999999999E-2</v>
      </c>
      <c r="O83" s="137">
        <f t="shared" si="2"/>
        <v>27.21</v>
      </c>
      <c r="P83" s="137" t="str">
        <f t="shared" si="3"/>
        <v/>
      </c>
      <c r="Q83" s="137">
        <f t="shared" si="4"/>
        <v>0.16200000000000001</v>
      </c>
    </row>
    <row r="84" spans="1:18" ht="27" customHeight="1" x14ac:dyDescent="0.2">
      <c r="A84" s="48" t="s">
        <v>62</v>
      </c>
      <c r="B84" s="32">
        <v>10370</v>
      </c>
      <c r="C84" s="187">
        <v>1</v>
      </c>
      <c r="D84" s="52">
        <v>0.78700000000000003</v>
      </c>
      <c r="E84" s="53"/>
      <c r="F84" s="53"/>
      <c r="G84" s="63">
        <f>1.3+1.43</f>
        <v>2.73</v>
      </c>
      <c r="H84" s="53"/>
      <c r="I84" s="53"/>
      <c r="J84" s="68"/>
      <c r="K84" s="2"/>
      <c r="L84" s="137">
        <f t="shared" si="1"/>
        <v>0.78700000000000003</v>
      </c>
      <c r="M84" s="137" t="str">
        <f t="shared" si="5"/>
        <v/>
      </c>
      <c r="N84" s="137" t="str">
        <f t="shared" si="6"/>
        <v/>
      </c>
      <c r="O84" s="137">
        <f t="shared" si="2"/>
        <v>2.73</v>
      </c>
      <c r="P84" s="137" t="str">
        <f t="shared" si="3"/>
        <v/>
      </c>
      <c r="Q84" s="137" t="str">
        <f t="shared" si="4"/>
        <v/>
      </c>
    </row>
    <row r="85" spans="1:18" ht="27" customHeight="1" x14ac:dyDescent="0.2">
      <c r="A85" s="48" t="s">
        <v>63</v>
      </c>
      <c r="B85" s="32">
        <v>10371</v>
      </c>
      <c r="C85" s="187">
        <v>2</v>
      </c>
      <c r="D85" s="52">
        <v>0.89</v>
      </c>
      <c r="E85" s="52">
        <v>2.1999999999999999E-2</v>
      </c>
      <c r="F85" s="53"/>
      <c r="G85" s="63">
        <f>1.3+1.43</f>
        <v>2.73</v>
      </c>
      <c r="H85" s="53"/>
      <c r="I85" s="53"/>
      <c r="J85" s="68"/>
      <c r="K85" s="2"/>
      <c r="L85" s="137">
        <f t="shared" si="1"/>
        <v>0.89</v>
      </c>
      <c r="M85" s="137">
        <f t="shared" si="5"/>
        <v>2.1999999999999999E-2</v>
      </c>
      <c r="N85" s="137" t="str">
        <f t="shared" si="6"/>
        <v/>
      </c>
      <c r="O85" s="137">
        <f t="shared" si="2"/>
        <v>2.73</v>
      </c>
      <c r="P85" s="137" t="str">
        <f t="shared" si="3"/>
        <v/>
      </c>
      <c r="Q85" s="137" t="str">
        <f t="shared" si="4"/>
        <v/>
      </c>
    </row>
    <row r="86" spans="1:18" ht="27" customHeight="1" x14ac:dyDescent="0.2">
      <c r="A86" s="48" t="s">
        <v>64</v>
      </c>
      <c r="B86" s="32">
        <v>10372</v>
      </c>
      <c r="C86" s="187">
        <v>2</v>
      </c>
      <c r="D86" s="52">
        <v>6.5000000000000002E-2</v>
      </c>
      <c r="E86" s="53"/>
      <c r="F86" s="53"/>
      <c r="G86" s="53"/>
      <c r="H86" s="53"/>
      <c r="I86" s="53"/>
      <c r="J86" s="68"/>
      <c r="K86" s="2"/>
      <c r="L86" s="137">
        <f t="shared" si="1"/>
        <v>6.5000000000000002E-2</v>
      </c>
      <c r="M86" s="137" t="str">
        <f t="shared" si="5"/>
        <v/>
      </c>
      <c r="N86" s="137" t="str">
        <f t="shared" si="6"/>
        <v/>
      </c>
      <c r="O86" s="137" t="str">
        <f t="shared" si="2"/>
        <v/>
      </c>
      <c r="P86" s="137" t="str">
        <f t="shared" si="3"/>
        <v/>
      </c>
      <c r="Q86" s="137" t="str">
        <f t="shared" si="4"/>
        <v/>
      </c>
    </row>
    <row r="87" spans="1:18" ht="27" customHeight="1" x14ac:dyDescent="0.2">
      <c r="A87" s="48" t="s">
        <v>65</v>
      </c>
      <c r="B87" s="32">
        <v>10373</v>
      </c>
      <c r="C87" s="187">
        <v>3</v>
      </c>
      <c r="D87" s="52">
        <v>0.67200000000000004</v>
      </c>
      <c r="E87" s="53"/>
      <c r="F87" s="53"/>
      <c r="G87" s="63">
        <v>1.97</v>
      </c>
      <c r="H87" s="53"/>
      <c r="I87" s="53"/>
      <c r="J87" s="68"/>
      <c r="K87" s="2"/>
      <c r="L87" s="137">
        <f t="shared" si="1"/>
        <v>0.67200000000000004</v>
      </c>
      <c r="M87" s="137" t="str">
        <f t="shared" si="5"/>
        <v/>
      </c>
      <c r="N87" s="137" t="str">
        <f t="shared" si="6"/>
        <v/>
      </c>
      <c r="O87" s="137">
        <f t="shared" si="2"/>
        <v>1.97</v>
      </c>
      <c r="P87" s="137" t="str">
        <f t="shared" si="3"/>
        <v/>
      </c>
      <c r="Q87" s="137" t="str">
        <f t="shared" si="4"/>
        <v/>
      </c>
      <c r="R87" s="137"/>
    </row>
    <row r="88" spans="1:18" ht="27" customHeight="1" x14ac:dyDescent="0.2">
      <c r="A88" s="48" t="s">
        <v>66</v>
      </c>
      <c r="B88" s="32">
        <v>10374</v>
      </c>
      <c r="C88" s="187">
        <v>4</v>
      </c>
      <c r="D88" s="52">
        <v>0.79300000000000004</v>
      </c>
      <c r="E88" s="52">
        <v>2.1000000000000001E-2</v>
      </c>
      <c r="F88" s="53"/>
      <c r="G88" s="63">
        <v>1.97</v>
      </c>
      <c r="H88" s="53"/>
      <c r="I88" s="53"/>
      <c r="J88" s="68"/>
      <c r="K88" s="2"/>
      <c r="L88" s="137">
        <f t="shared" si="1"/>
        <v>0.79300000000000004</v>
      </c>
      <c r="M88" s="137">
        <f t="shared" si="5"/>
        <v>2.1000000000000001E-2</v>
      </c>
      <c r="N88" s="137" t="str">
        <f t="shared" si="6"/>
        <v/>
      </c>
      <c r="O88" s="137">
        <f t="shared" si="2"/>
        <v>1.97</v>
      </c>
      <c r="P88" s="137" t="str">
        <f t="shared" si="3"/>
        <v/>
      </c>
      <c r="Q88" s="137" t="str">
        <f t="shared" si="4"/>
        <v/>
      </c>
      <c r="R88" s="137"/>
    </row>
    <row r="89" spans="1:18" ht="27" customHeight="1" x14ac:dyDescent="0.2">
      <c r="A89" s="48" t="s">
        <v>67</v>
      </c>
      <c r="B89" s="32">
        <v>10375</v>
      </c>
      <c r="C89" s="187">
        <v>4</v>
      </c>
      <c r="D89" s="52">
        <v>0.123</v>
      </c>
      <c r="E89" s="53"/>
      <c r="F89" s="53"/>
      <c r="G89" s="53"/>
      <c r="H89" s="53"/>
      <c r="I89" s="53"/>
      <c r="J89" s="68"/>
      <c r="K89" s="2"/>
      <c r="L89" s="137">
        <f t="shared" si="1"/>
        <v>0.123</v>
      </c>
      <c r="M89" s="137" t="str">
        <f t="shared" si="5"/>
        <v/>
      </c>
      <c r="N89" s="137" t="str">
        <f t="shared" si="6"/>
        <v/>
      </c>
      <c r="O89" s="137" t="str">
        <f t="shared" si="2"/>
        <v/>
      </c>
      <c r="P89" s="137" t="str">
        <f t="shared" si="3"/>
        <v/>
      </c>
      <c r="Q89" s="137" t="str">
        <f t="shared" si="4"/>
        <v/>
      </c>
      <c r="R89" s="137"/>
    </row>
    <row r="90" spans="1:18" ht="27" customHeight="1" x14ac:dyDescent="0.2">
      <c r="A90" s="48" t="s">
        <v>68</v>
      </c>
      <c r="B90" s="32">
        <v>10376</v>
      </c>
      <c r="C90" s="187" t="s">
        <v>20</v>
      </c>
      <c r="D90" s="52">
        <v>0.74399999999999999</v>
      </c>
      <c r="E90" s="52">
        <v>1.9E-2</v>
      </c>
      <c r="F90" s="53"/>
      <c r="G90" s="63">
        <v>11.87</v>
      </c>
      <c r="H90" s="53"/>
      <c r="I90" s="53"/>
      <c r="J90" s="68"/>
      <c r="K90" s="2"/>
      <c r="L90" s="137">
        <f t="shared" si="1"/>
        <v>0.74399999999999999</v>
      </c>
      <c r="M90" s="137">
        <f t="shared" si="5"/>
        <v>1.9E-2</v>
      </c>
      <c r="N90" s="137" t="str">
        <f t="shared" si="6"/>
        <v/>
      </c>
      <c r="O90" s="137">
        <f t="shared" si="2"/>
        <v>11.87</v>
      </c>
      <c r="P90" s="137" t="str">
        <f t="shared" si="3"/>
        <v/>
      </c>
      <c r="Q90" s="137" t="str">
        <f t="shared" si="4"/>
        <v/>
      </c>
    </row>
    <row r="91" spans="1:18" ht="27" customHeight="1" x14ac:dyDescent="0.2">
      <c r="A91" s="48" t="s">
        <v>118</v>
      </c>
      <c r="B91" s="32">
        <v>10377</v>
      </c>
      <c r="C91" s="187" t="s">
        <v>20</v>
      </c>
      <c r="D91" s="52">
        <v>1.109</v>
      </c>
      <c r="E91" s="52">
        <v>2.5999999999999999E-2</v>
      </c>
      <c r="F91" s="53"/>
      <c r="G91" s="63">
        <v>11.56</v>
      </c>
      <c r="H91" s="53"/>
      <c r="I91" s="53"/>
      <c r="J91" s="68"/>
      <c r="K91" s="2"/>
      <c r="L91" s="137">
        <f t="shared" si="1"/>
        <v>1.109</v>
      </c>
      <c r="M91" s="137">
        <f t="shared" si="5"/>
        <v>2.5999999999999999E-2</v>
      </c>
      <c r="N91" s="137" t="str">
        <f t="shared" si="6"/>
        <v/>
      </c>
      <c r="O91" s="137">
        <f t="shared" si="2"/>
        <v>11.56</v>
      </c>
      <c r="P91" s="137" t="str">
        <f t="shared" si="3"/>
        <v/>
      </c>
      <c r="Q91" s="137" t="str">
        <f t="shared" si="4"/>
        <v/>
      </c>
    </row>
    <row r="92" spans="1:18" ht="27" customHeight="1" x14ac:dyDescent="0.2">
      <c r="A92" s="48" t="s">
        <v>119</v>
      </c>
      <c r="B92" s="32">
        <v>10378</v>
      </c>
      <c r="C92" s="187" t="s">
        <v>20</v>
      </c>
      <c r="D92" s="52">
        <v>0.79900000000000004</v>
      </c>
      <c r="E92" s="52">
        <v>5.0000000000000001E-3</v>
      </c>
      <c r="F92" s="53"/>
      <c r="G92" s="63">
        <v>150.72</v>
      </c>
      <c r="H92" s="53"/>
      <c r="I92" s="53"/>
      <c r="J92" s="68"/>
      <c r="K92" s="2"/>
      <c r="L92" s="137">
        <f t="shared" si="1"/>
        <v>0.79900000000000004</v>
      </c>
      <c r="M92" s="137">
        <f t="shared" si="5"/>
        <v>5.0000000000000001E-3</v>
      </c>
      <c r="N92" s="137" t="str">
        <f t="shared" si="6"/>
        <v/>
      </c>
      <c r="O92" s="137">
        <f t="shared" si="2"/>
        <v>150.72</v>
      </c>
      <c r="P92" s="137" t="str">
        <f t="shared" si="3"/>
        <v/>
      </c>
      <c r="Q92" s="137" t="str">
        <f t="shared" si="4"/>
        <v/>
      </c>
    </row>
    <row r="93" spans="1:18" ht="27" customHeight="1" x14ac:dyDescent="0.2">
      <c r="A93" s="48" t="s">
        <v>644</v>
      </c>
      <c r="B93" s="32">
        <v>10379</v>
      </c>
      <c r="C93" s="187">
        <v>0</v>
      </c>
      <c r="D93" s="61">
        <v>4.4729999999999999</v>
      </c>
      <c r="E93" s="57">
        <v>0.27400000000000002</v>
      </c>
      <c r="F93" s="67">
        <v>0.02</v>
      </c>
      <c r="G93" s="63">
        <f>1.3+1.43</f>
        <v>2.73</v>
      </c>
      <c r="H93" s="53"/>
      <c r="I93" s="53"/>
      <c r="J93" s="68"/>
      <c r="K93" s="2"/>
      <c r="L93" s="137">
        <f t="shared" si="1"/>
        <v>4.4729999999999999</v>
      </c>
      <c r="M93" s="137">
        <f t="shared" si="5"/>
        <v>0.27400000000000002</v>
      </c>
      <c r="N93" s="137">
        <f t="shared" si="6"/>
        <v>0.02</v>
      </c>
      <c r="O93" s="137">
        <f t="shared" si="2"/>
        <v>2.73</v>
      </c>
      <c r="P93" s="137" t="str">
        <f t="shared" si="3"/>
        <v/>
      </c>
      <c r="Q93" s="137" t="str">
        <f t="shared" si="4"/>
        <v/>
      </c>
    </row>
    <row r="94" spans="1:18" ht="27" customHeight="1" x14ac:dyDescent="0.2">
      <c r="A94" s="48" t="s">
        <v>645</v>
      </c>
      <c r="B94" s="32">
        <v>10380</v>
      </c>
      <c r="C94" s="187">
        <v>0</v>
      </c>
      <c r="D94" s="61">
        <v>4.1769999999999996</v>
      </c>
      <c r="E94" s="57">
        <v>0.255</v>
      </c>
      <c r="F94" s="67">
        <v>1.9E-2</v>
      </c>
      <c r="G94" s="63">
        <v>1.97</v>
      </c>
      <c r="H94" s="53"/>
      <c r="I94" s="53"/>
      <c r="J94" s="68"/>
      <c r="K94" s="2"/>
      <c r="L94" s="137">
        <f t="shared" si="1"/>
        <v>4.1769999999999996</v>
      </c>
      <c r="M94" s="137">
        <f t="shared" si="5"/>
        <v>0.255</v>
      </c>
      <c r="N94" s="137">
        <f t="shared" si="6"/>
        <v>1.9E-2</v>
      </c>
      <c r="O94" s="137">
        <f t="shared" si="2"/>
        <v>1.97</v>
      </c>
      <c r="P94" s="137" t="str">
        <f t="shared" si="3"/>
        <v/>
      </c>
      <c r="Q94" s="137" t="str">
        <f t="shared" si="4"/>
        <v/>
      </c>
    </row>
    <row r="95" spans="1:18" ht="27" customHeight="1" x14ac:dyDescent="0.2">
      <c r="A95" s="48" t="s">
        <v>69</v>
      </c>
      <c r="B95" s="32">
        <v>10381</v>
      </c>
      <c r="C95" s="187">
        <v>0</v>
      </c>
      <c r="D95" s="61">
        <v>3.74</v>
      </c>
      <c r="E95" s="57">
        <v>0.224</v>
      </c>
      <c r="F95" s="67">
        <v>1.2999999999999999E-2</v>
      </c>
      <c r="G95" s="63">
        <v>2.46</v>
      </c>
      <c r="H95" s="63">
        <v>1.1499999999999999</v>
      </c>
      <c r="I95" s="52">
        <v>0.13500000000000001</v>
      </c>
      <c r="J95" s="76">
        <v>1.1499999999999999</v>
      </c>
      <c r="K95" s="2"/>
      <c r="L95" s="137">
        <f t="shared" si="1"/>
        <v>3.74</v>
      </c>
      <c r="M95" s="137">
        <f t="shared" si="5"/>
        <v>0.224</v>
      </c>
      <c r="N95" s="137">
        <f t="shared" si="6"/>
        <v>1.2999999999999999E-2</v>
      </c>
      <c r="O95" s="137">
        <f t="shared" si="2"/>
        <v>2.46</v>
      </c>
      <c r="P95" s="137">
        <f t="shared" si="3"/>
        <v>1.1499999999999999</v>
      </c>
      <c r="Q95" s="137">
        <f t="shared" si="4"/>
        <v>0.13500000000000001</v>
      </c>
    </row>
    <row r="96" spans="1:18" ht="27" customHeight="1" x14ac:dyDescent="0.2">
      <c r="A96" s="48" t="s">
        <v>70</v>
      </c>
      <c r="B96" s="32">
        <v>10382</v>
      </c>
      <c r="C96" s="187">
        <v>0</v>
      </c>
      <c r="D96" s="61">
        <v>5.0259999999999998</v>
      </c>
      <c r="E96" s="57">
        <v>0.28999999999999998</v>
      </c>
      <c r="F96" s="67">
        <v>0.01</v>
      </c>
      <c r="G96" s="63">
        <v>2.87</v>
      </c>
      <c r="H96" s="63">
        <v>2.1800000000000002</v>
      </c>
      <c r="I96" s="52">
        <v>0.17399999999999999</v>
      </c>
      <c r="J96" s="76">
        <v>2.1800000000000002</v>
      </c>
      <c r="K96" s="2"/>
      <c r="L96" s="137">
        <f t="shared" si="1"/>
        <v>5.0259999999999998</v>
      </c>
      <c r="M96" s="137">
        <f t="shared" si="5"/>
        <v>0.28999999999999998</v>
      </c>
      <c r="N96" s="137">
        <f t="shared" si="6"/>
        <v>0.01</v>
      </c>
      <c r="O96" s="137">
        <f t="shared" si="2"/>
        <v>2.87</v>
      </c>
      <c r="P96" s="137">
        <f t="shared" si="3"/>
        <v>2.1800000000000002</v>
      </c>
      <c r="Q96" s="137">
        <f t="shared" si="4"/>
        <v>0.17399999999999999</v>
      </c>
    </row>
    <row r="97" spans="1:18" ht="27" customHeight="1" x14ac:dyDescent="0.2">
      <c r="A97" s="48" t="s">
        <v>71</v>
      </c>
      <c r="B97" s="32">
        <v>10383</v>
      </c>
      <c r="C97" s="187">
        <v>0</v>
      </c>
      <c r="D97" s="61">
        <v>4.2140000000000004</v>
      </c>
      <c r="E97" s="57">
        <v>0.22900000000000001</v>
      </c>
      <c r="F97" s="67">
        <v>4.0000000000000001E-3</v>
      </c>
      <c r="G97" s="63">
        <v>32.42</v>
      </c>
      <c r="H97" s="63">
        <v>2.63</v>
      </c>
      <c r="I97" s="52">
        <v>0.13300000000000001</v>
      </c>
      <c r="J97" s="76">
        <v>2.63</v>
      </c>
      <c r="K97" s="2"/>
      <c r="L97" s="137">
        <f t="shared" si="1"/>
        <v>4.2140000000000004</v>
      </c>
      <c r="M97" s="137">
        <f t="shared" si="5"/>
        <v>0.22900000000000001</v>
      </c>
      <c r="N97" s="137">
        <f t="shared" si="6"/>
        <v>4.0000000000000001E-3</v>
      </c>
      <c r="O97" s="137">
        <f t="shared" si="2"/>
        <v>32.42</v>
      </c>
      <c r="P97" s="137">
        <f t="shared" si="3"/>
        <v>2.63</v>
      </c>
      <c r="Q97" s="137">
        <f t="shared" si="4"/>
        <v>0.13300000000000001</v>
      </c>
      <c r="R97" s="137"/>
    </row>
    <row r="98" spans="1:18" ht="27" customHeight="1" x14ac:dyDescent="0.2">
      <c r="A98" s="50" t="s">
        <v>220</v>
      </c>
      <c r="B98" s="32">
        <v>10384</v>
      </c>
      <c r="C98" s="187">
        <v>8</v>
      </c>
      <c r="D98" s="52">
        <v>0.65</v>
      </c>
      <c r="E98" s="53"/>
      <c r="F98" s="53"/>
      <c r="G98" s="53"/>
      <c r="H98" s="53"/>
      <c r="I98" s="53"/>
      <c r="J98" s="69"/>
      <c r="K98" s="2"/>
      <c r="L98" s="137">
        <f t="shared" si="1"/>
        <v>0.65</v>
      </c>
      <c r="M98" s="137" t="str">
        <f t="shared" si="5"/>
        <v/>
      </c>
      <c r="N98" s="137" t="str">
        <f t="shared" si="6"/>
        <v/>
      </c>
      <c r="O98" s="137" t="str">
        <f t="shared" si="2"/>
        <v/>
      </c>
      <c r="P98" s="137" t="str">
        <f t="shared" si="3"/>
        <v/>
      </c>
      <c r="Q98" s="137" t="str">
        <f t="shared" si="4"/>
        <v/>
      </c>
      <c r="R98" s="137"/>
    </row>
    <row r="99" spans="1:18" ht="27" customHeight="1" x14ac:dyDescent="0.2">
      <c r="A99" s="50" t="s">
        <v>221</v>
      </c>
      <c r="B99" s="32">
        <v>10385</v>
      </c>
      <c r="C99" s="187">
        <v>1</v>
      </c>
      <c r="D99" s="52">
        <v>0.84099999999999997</v>
      </c>
      <c r="E99" s="53"/>
      <c r="F99" s="53"/>
      <c r="G99" s="53"/>
      <c r="H99" s="53"/>
      <c r="I99" s="53"/>
      <c r="J99" s="69"/>
      <c r="K99" s="2"/>
      <c r="L99" s="137">
        <f t="shared" si="1"/>
        <v>0.84099999999999997</v>
      </c>
      <c r="M99" s="137" t="str">
        <f t="shared" si="5"/>
        <v/>
      </c>
      <c r="N99" s="137" t="str">
        <f t="shared" si="6"/>
        <v/>
      </c>
      <c r="O99" s="137" t="str">
        <f t="shared" si="2"/>
        <v/>
      </c>
      <c r="P99" s="137" t="str">
        <f t="shared" si="3"/>
        <v/>
      </c>
      <c r="Q99" s="137" t="str">
        <f t="shared" si="4"/>
        <v/>
      </c>
      <c r="R99" s="137"/>
    </row>
    <row r="100" spans="1:18" ht="27" customHeight="1" x14ac:dyDescent="0.2">
      <c r="A100" s="50" t="s">
        <v>222</v>
      </c>
      <c r="B100" s="32">
        <v>10386</v>
      </c>
      <c r="C100" s="187">
        <v>1</v>
      </c>
      <c r="D100" s="52">
        <v>1.371</v>
      </c>
      <c r="E100" s="53"/>
      <c r="F100" s="53"/>
      <c r="G100" s="53"/>
      <c r="H100" s="53"/>
      <c r="I100" s="53"/>
      <c r="J100" s="69"/>
      <c r="K100" s="2"/>
      <c r="L100" s="137">
        <f t="shared" si="1"/>
        <v>1.371</v>
      </c>
      <c r="M100" s="137" t="str">
        <f t="shared" si="5"/>
        <v/>
      </c>
      <c r="N100" s="137" t="str">
        <f t="shared" si="6"/>
        <v/>
      </c>
      <c r="O100" s="137" t="str">
        <f t="shared" si="2"/>
        <v/>
      </c>
      <c r="P100" s="137" t="str">
        <f t="shared" si="3"/>
        <v/>
      </c>
      <c r="Q100" s="137" t="str">
        <f t="shared" si="4"/>
        <v/>
      </c>
      <c r="R100" s="137"/>
    </row>
    <row r="101" spans="1:18" ht="27" customHeight="1" x14ac:dyDescent="0.2">
      <c r="A101" s="50" t="s">
        <v>223</v>
      </c>
      <c r="B101" s="32">
        <v>10387</v>
      </c>
      <c r="C101" s="187">
        <v>1</v>
      </c>
      <c r="D101" s="52">
        <v>0.45500000000000002</v>
      </c>
      <c r="E101" s="53"/>
      <c r="F101" s="53"/>
      <c r="G101" s="53"/>
      <c r="H101" s="53"/>
      <c r="I101" s="53"/>
      <c r="J101" s="69"/>
      <c r="K101" s="2"/>
      <c r="L101" s="137">
        <f t="shared" si="1"/>
        <v>0.45500000000000002</v>
      </c>
      <c r="M101" s="137" t="str">
        <f t="shared" si="5"/>
        <v/>
      </c>
      <c r="N101" s="137" t="str">
        <f t="shared" si="6"/>
        <v/>
      </c>
      <c r="O101" s="137" t="str">
        <f t="shared" si="2"/>
        <v/>
      </c>
      <c r="P101" s="137" t="str">
        <f t="shared" si="3"/>
        <v/>
      </c>
      <c r="Q101" s="137" t="str">
        <f t="shared" si="4"/>
        <v/>
      </c>
      <c r="R101" s="137"/>
    </row>
    <row r="102" spans="1:18" ht="27" customHeight="1" x14ac:dyDescent="0.2">
      <c r="A102" s="48" t="s">
        <v>72</v>
      </c>
      <c r="B102" s="32">
        <v>10388</v>
      </c>
      <c r="C102" s="187">
        <v>0</v>
      </c>
      <c r="D102" s="74">
        <v>12.968999999999999</v>
      </c>
      <c r="E102" s="60">
        <v>0.40500000000000003</v>
      </c>
      <c r="F102" s="67">
        <v>0.19800000000000001</v>
      </c>
      <c r="G102" s="53"/>
      <c r="H102" s="53"/>
      <c r="I102" s="53"/>
      <c r="J102" s="68"/>
      <c r="K102" s="2"/>
      <c r="L102" s="137">
        <f t="shared" si="1"/>
        <v>12.968999999999999</v>
      </c>
      <c r="M102" s="137">
        <f t="shared" si="5"/>
        <v>0.40500000000000003</v>
      </c>
      <c r="N102" s="137">
        <f t="shared" si="6"/>
        <v>0.19800000000000001</v>
      </c>
      <c r="O102" s="137" t="str">
        <f t="shared" si="2"/>
        <v/>
      </c>
      <c r="P102" s="137" t="str">
        <f t="shared" si="3"/>
        <v/>
      </c>
      <c r="Q102" s="137" t="str">
        <f t="shared" si="4"/>
        <v/>
      </c>
      <c r="R102" s="137"/>
    </row>
    <row r="103" spans="1:18" ht="27" customHeight="1" x14ac:dyDescent="0.2">
      <c r="A103" s="48" t="s">
        <v>646</v>
      </c>
      <c r="B103" s="32">
        <v>10389</v>
      </c>
      <c r="C103" s="187" t="s">
        <v>634</v>
      </c>
      <c r="D103" s="52">
        <v>-0.27500000000000002</v>
      </c>
      <c r="E103" s="53"/>
      <c r="F103" s="53"/>
      <c r="G103" s="63">
        <v>0</v>
      </c>
      <c r="H103" s="53"/>
      <c r="I103" s="53"/>
      <c r="J103" s="68"/>
      <c r="K103" s="141"/>
      <c r="L103" s="137">
        <f t="shared" si="1"/>
        <v>-0.27500000000000002</v>
      </c>
      <c r="M103" s="137" t="str">
        <f t="shared" si="5"/>
        <v/>
      </c>
      <c r="N103" s="137" t="str">
        <f t="shared" si="6"/>
        <v/>
      </c>
      <c r="O103" s="137">
        <f t="shared" si="2"/>
        <v>0</v>
      </c>
      <c r="P103" s="137" t="str">
        <f t="shared" si="3"/>
        <v/>
      </c>
      <c r="Q103" s="137" t="str">
        <f t="shared" si="4"/>
        <v/>
      </c>
    </row>
    <row r="104" spans="1:18" ht="27" customHeight="1" x14ac:dyDescent="0.2">
      <c r="A104" s="48" t="s">
        <v>73</v>
      </c>
      <c r="B104" s="32">
        <v>10390</v>
      </c>
      <c r="C104" s="187">
        <v>8</v>
      </c>
      <c r="D104" s="52">
        <v>-0.26800000000000002</v>
      </c>
      <c r="E104" s="70"/>
      <c r="F104" s="53"/>
      <c r="G104" s="63">
        <v>0</v>
      </c>
      <c r="H104" s="53"/>
      <c r="I104" s="53"/>
      <c r="J104" s="30"/>
      <c r="K104" s="141"/>
      <c r="L104" s="137">
        <f t="shared" si="1"/>
        <v>-0.26800000000000002</v>
      </c>
      <c r="M104" s="137" t="str">
        <f t="shared" si="5"/>
        <v/>
      </c>
      <c r="N104" s="137" t="str">
        <f t="shared" si="6"/>
        <v/>
      </c>
      <c r="O104" s="137">
        <f t="shared" si="2"/>
        <v>0</v>
      </c>
      <c r="P104" s="137" t="str">
        <f t="shared" si="3"/>
        <v/>
      </c>
      <c r="Q104" s="137" t="str">
        <f t="shared" si="4"/>
        <v/>
      </c>
    </row>
    <row r="105" spans="1:18" ht="27" customHeight="1" x14ac:dyDescent="0.2">
      <c r="A105" s="48" t="s">
        <v>74</v>
      </c>
      <c r="B105" s="32">
        <v>10391</v>
      </c>
      <c r="C105" s="187">
        <v>0</v>
      </c>
      <c r="D105" s="52">
        <v>-0.27500000000000002</v>
      </c>
      <c r="E105" s="53"/>
      <c r="F105" s="53"/>
      <c r="G105" s="63">
        <v>0</v>
      </c>
      <c r="H105" s="53"/>
      <c r="I105" s="52">
        <v>0.11799999999999999</v>
      </c>
      <c r="J105" s="68"/>
      <c r="K105" s="2"/>
      <c r="L105" s="137">
        <f t="shared" si="1"/>
        <v>-0.27500000000000002</v>
      </c>
      <c r="M105" s="137" t="str">
        <f t="shared" si="5"/>
        <v/>
      </c>
      <c r="N105" s="137" t="str">
        <f t="shared" si="6"/>
        <v/>
      </c>
      <c r="O105" s="137">
        <f t="shared" si="2"/>
        <v>0</v>
      </c>
      <c r="P105" s="137" t="str">
        <f t="shared" si="3"/>
        <v/>
      </c>
      <c r="Q105" s="137">
        <f t="shared" si="4"/>
        <v>0.11799999999999999</v>
      </c>
    </row>
    <row r="106" spans="1:18" ht="27" customHeight="1" x14ac:dyDescent="0.2">
      <c r="A106" s="48" t="s">
        <v>75</v>
      </c>
      <c r="B106" s="32">
        <v>10392</v>
      </c>
      <c r="C106" s="187">
        <v>0</v>
      </c>
      <c r="D106" s="61">
        <v>-2.3140000000000001</v>
      </c>
      <c r="E106" s="62">
        <v>-0.17599999999999999</v>
      </c>
      <c r="F106" s="67">
        <v>-2.3E-2</v>
      </c>
      <c r="G106" s="63">
        <v>0</v>
      </c>
      <c r="H106" s="53"/>
      <c r="I106" s="52">
        <v>0.11799999999999999</v>
      </c>
      <c r="J106" s="68"/>
      <c r="K106" s="141"/>
      <c r="L106" s="137">
        <f t="shared" si="1"/>
        <v>-2.3140000000000001</v>
      </c>
      <c r="M106" s="137">
        <f t="shared" si="5"/>
        <v>-0.17599999999999999</v>
      </c>
      <c r="N106" s="137">
        <f t="shared" si="6"/>
        <v>-2.3E-2</v>
      </c>
      <c r="O106" s="137">
        <f t="shared" si="2"/>
        <v>0</v>
      </c>
      <c r="P106" s="137" t="str">
        <f t="shared" si="3"/>
        <v/>
      </c>
      <c r="Q106" s="137">
        <f t="shared" si="4"/>
        <v>0.11799999999999999</v>
      </c>
    </row>
    <row r="107" spans="1:18" ht="27" customHeight="1" x14ac:dyDescent="0.2">
      <c r="A107" s="48" t="s">
        <v>76</v>
      </c>
      <c r="B107" s="32">
        <v>10393</v>
      </c>
      <c r="C107" s="187">
        <v>0</v>
      </c>
      <c r="D107" s="52">
        <v>-0.26800000000000002</v>
      </c>
      <c r="E107" s="53"/>
      <c r="F107" s="53"/>
      <c r="G107" s="63">
        <v>0</v>
      </c>
      <c r="H107" s="53"/>
      <c r="I107" s="52">
        <v>0.115</v>
      </c>
      <c r="J107" s="68"/>
      <c r="K107" s="141"/>
      <c r="L107" s="137">
        <f t="shared" si="1"/>
        <v>-0.26800000000000002</v>
      </c>
      <c r="M107" s="137" t="str">
        <f t="shared" si="5"/>
        <v/>
      </c>
      <c r="N107" s="137" t="str">
        <f t="shared" si="6"/>
        <v/>
      </c>
      <c r="O107" s="137">
        <f t="shared" si="2"/>
        <v>0</v>
      </c>
      <c r="P107" s="137" t="str">
        <f t="shared" si="3"/>
        <v/>
      </c>
      <c r="Q107" s="137">
        <f t="shared" si="4"/>
        <v>0.115</v>
      </c>
    </row>
    <row r="108" spans="1:18" ht="27" customHeight="1" x14ac:dyDescent="0.2">
      <c r="A108" s="48" t="s">
        <v>77</v>
      </c>
      <c r="B108" s="32">
        <v>10394</v>
      </c>
      <c r="C108" s="187">
        <v>0</v>
      </c>
      <c r="D108" s="61">
        <v>-2.2509999999999999</v>
      </c>
      <c r="E108" s="57">
        <v>-0.17299999999999999</v>
      </c>
      <c r="F108" s="67">
        <v>-2.1000000000000001E-2</v>
      </c>
      <c r="G108" s="63">
        <v>0</v>
      </c>
      <c r="H108" s="53"/>
      <c r="I108" s="52">
        <v>0.115</v>
      </c>
      <c r="J108" s="68"/>
      <c r="K108" s="2"/>
      <c r="L108" s="137">
        <f t="shared" si="1"/>
        <v>-2.2509999999999999</v>
      </c>
      <c r="M108" s="137">
        <f t="shared" si="5"/>
        <v>-0.17299999999999999</v>
      </c>
      <c r="N108" s="137">
        <f t="shared" si="6"/>
        <v>-2.1000000000000001E-2</v>
      </c>
      <c r="O108" s="137">
        <f t="shared" si="2"/>
        <v>0</v>
      </c>
      <c r="P108" s="137" t="str">
        <f t="shared" si="3"/>
        <v/>
      </c>
      <c r="Q108" s="137">
        <f t="shared" si="4"/>
        <v>0.115</v>
      </c>
    </row>
    <row r="109" spans="1:18" ht="27" customHeight="1" x14ac:dyDescent="0.2">
      <c r="A109" s="48" t="s">
        <v>78</v>
      </c>
      <c r="B109" s="32">
        <v>10395</v>
      </c>
      <c r="C109" s="187">
        <v>0</v>
      </c>
      <c r="D109" s="52">
        <v>-0.191</v>
      </c>
      <c r="E109" s="53"/>
      <c r="F109" s="53"/>
      <c r="G109" s="63">
        <v>21.98</v>
      </c>
      <c r="H109" s="53"/>
      <c r="I109" s="52">
        <v>0.13100000000000001</v>
      </c>
      <c r="J109" s="68"/>
      <c r="K109" s="2"/>
      <c r="L109" s="137">
        <f t="shared" si="1"/>
        <v>-0.191</v>
      </c>
      <c r="M109" s="137" t="str">
        <f t="shared" si="5"/>
        <v/>
      </c>
      <c r="N109" s="137" t="str">
        <f t="shared" si="6"/>
        <v/>
      </c>
      <c r="O109" s="137">
        <f t="shared" si="2"/>
        <v>21.98</v>
      </c>
      <c r="P109" s="137" t="str">
        <f t="shared" si="3"/>
        <v/>
      </c>
      <c r="Q109" s="137">
        <f t="shared" si="4"/>
        <v>0.13100000000000001</v>
      </c>
    </row>
    <row r="110" spans="1:18" ht="27" customHeight="1" x14ac:dyDescent="0.2">
      <c r="A110" s="48" t="s">
        <v>79</v>
      </c>
      <c r="B110" s="32">
        <v>10396</v>
      </c>
      <c r="C110" s="187">
        <v>0</v>
      </c>
      <c r="D110" s="61">
        <v>-1.6060000000000001</v>
      </c>
      <c r="E110" s="57">
        <v>-0.13</v>
      </c>
      <c r="F110" s="67">
        <v>-1.0999999999999999E-2</v>
      </c>
      <c r="G110" s="63">
        <v>21.98</v>
      </c>
      <c r="H110" s="53"/>
      <c r="I110" s="52">
        <v>0.13100000000000001</v>
      </c>
      <c r="J110" s="68"/>
      <c r="K110" s="2"/>
      <c r="L110" s="137">
        <f t="shared" si="1"/>
        <v>-1.6060000000000001</v>
      </c>
      <c r="M110" s="137">
        <f t="shared" si="5"/>
        <v>-0.13</v>
      </c>
      <c r="N110" s="137">
        <f t="shared" si="6"/>
        <v>-1.0999999999999999E-2</v>
      </c>
      <c r="O110" s="137">
        <f t="shared" si="2"/>
        <v>21.98</v>
      </c>
      <c r="P110" s="137" t="str">
        <f t="shared" si="3"/>
        <v/>
      </c>
      <c r="Q110" s="137">
        <f t="shared" si="4"/>
        <v>0.13100000000000001</v>
      </c>
    </row>
    <row r="111" spans="1:18" ht="27" customHeight="1" x14ac:dyDescent="0.2">
      <c r="A111" s="48" t="s">
        <v>120</v>
      </c>
      <c r="B111" s="32">
        <v>10397</v>
      </c>
      <c r="C111" s="187">
        <v>1</v>
      </c>
      <c r="D111" s="52">
        <v>0.755</v>
      </c>
      <c r="E111" s="53"/>
      <c r="F111" s="53"/>
      <c r="G111" s="63">
        <f>1.25+1.43</f>
        <v>2.6799999999999997</v>
      </c>
      <c r="H111" s="53"/>
      <c r="I111" s="53"/>
      <c r="J111" s="68"/>
      <c r="K111" s="2"/>
      <c r="L111" s="137">
        <f t="shared" si="1"/>
        <v>0.755</v>
      </c>
      <c r="M111" s="137" t="str">
        <f t="shared" si="5"/>
        <v/>
      </c>
      <c r="N111" s="137" t="str">
        <f t="shared" si="6"/>
        <v/>
      </c>
      <c r="O111" s="137">
        <f t="shared" si="2"/>
        <v>2.68</v>
      </c>
      <c r="P111" s="137" t="str">
        <f t="shared" si="3"/>
        <v/>
      </c>
      <c r="Q111" s="137" t="str">
        <f t="shared" si="4"/>
        <v/>
      </c>
    </row>
    <row r="112" spans="1:18" ht="27" customHeight="1" x14ac:dyDescent="0.2">
      <c r="A112" s="48" t="s">
        <v>121</v>
      </c>
      <c r="B112" s="32">
        <v>10398</v>
      </c>
      <c r="C112" s="187">
        <v>2</v>
      </c>
      <c r="D112" s="52">
        <v>0.85299999999999998</v>
      </c>
      <c r="E112" s="52">
        <v>2.1000000000000001E-2</v>
      </c>
      <c r="F112" s="53"/>
      <c r="G112" s="63">
        <f>1.25+1.43</f>
        <v>2.6799999999999997</v>
      </c>
      <c r="H112" s="53"/>
      <c r="I112" s="53"/>
      <c r="J112" s="68"/>
      <c r="K112" s="2"/>
      <c r="L112" s="137">
        <f t="shared" si="1"/>
        <v>0.85299999999999998</v>
      </c>
      <c r="M112" s="137">
        <f t="shared" si="5"/>
        <v>2.1000000000000001E-2</v>
      </c>
      <c r="N112" s="137" t="str">
        <f t="shared" si="6"/>
        <v/>
      </c>
      <c r="O112" s="137">
        <f t="shared" si="2"/>
        <v>2.68</v>
      </c>
      <c r="P112" s="137" t="str">
        <f t="shared" si="3"/>
        <v/>
      </c>
      <c r="Q112" s="137" t="str">
        <f t="shared" si="4"/>
        <v/>
      </c>
      <c r="R112" s="137"/>
    </row>
    <row r="113" spans="1:18" ht="27" customHeight="1" x14ac:dyDescent="0.2">
      <c r="A113" s="48" t="s">
        <v>122</v>
      </c>
      <c r="B113" s="32">
        <v>10399</v>
      </c>
      <c r="C113" s="187">
        <v>2</v>
      </c>
      <c r="D113" s="52">
        <v>6.3E-2</v>
      </c>
      <c r="E113" s="53"/>
      <c r="F113" s="53"/>
      <c r="G113" s="53"/>
      <c r="H113" s="53"/>
      <c r="I113" s="53"/>
      <c r="J113" s="68"/>
      <c r="K113" s="2"/>
      <c r="L113" s="137">
        <f t="shared" si="1"/>
        <v>6.3E-2</v>
      </c>
      <c r="M113" s="137" t="str">
        <f t="shared" si="5"/>
        <v/>
      </c>
      <c r="N113" s="137" t="str">
        <f t="shared" si="6"/>
        <v/>
      </c>
      <c r="O113" s="137" t="str">
        <f t="shared" si="2"/>
        <v/>
      </c>
      <c r="P113" s="137" t="str">
        <f t="shared" si="3"/>
        <v/>
      </c>
      <c r="Q113" s="137" t="str">
        <f t="shared" si="4"/>
        <v/>
      </c>
      <c r="R113" s="137"/>
    </row>
    <row r="114" spans="1:18" ht="27" customHeight="1" x14ac:dyDescent="0.2">
      <c r="A114" s="48" t="s">
        <v>123</v>
      </c>
      <c r="B114" s="32">
        <v>10400</v>
      </c>
      <c r="C114" s="187">
        <v>3</v>
      </c>
      <c r="D114" s="52">
        <v>0.64400000000000002</v>
      </c>
      <c r="E114" s="53"/>
      <c r="F114" s="53"/>
      <c r="G114" s="63">
        <v>1.89</v>
      </c>
      <c r="H114" s="53"/>
      <c r="I114" s="53"/>
      <c r="J114" s="68"/>
      <c r="K114" s="2"/>
      <c r="L114" s="137">
        <f t="shared" si="1"/>
        <v>0.64400000000000002</v>
      </c>
      <c r="M114" s="137" t="str">
        <f t="shared" si="5"/>
        <v/>
      </c>
      <c r="N114" s="137" t="str">
        <f t="shared" si="6"/>
        <v/>
      </c>
      <c r="O114" s="137">
        <f t="shared" si="2"/>
        <v>1.89</v>
      </c>
      <c r="P114" s="137" t="str">
        <f t="shared" si="3"/>
        <v/>
      </c>
      <c r="Q114" s="137" t="str">
        <f t="shared" si="4"/>
        <v/>
      </c>
      <c r="R114" s="137"/>
    </row>
    <row r="115" spans="1:18" ht="27" customHeight="1" x14ac:dyDescent="0.2">
      <c r="A115" s="48" t="s">
        <v>124</v>
      </c>
      <c r="B115" s="32">
        <v>10401</v>
      </c>
      <c r="C115" s="187">
        <v>4</v>
      </c>
      <c r="D115" s="52">
        <v>0.76</v>
      </c>
      <c r="E115" s="52">
        <v>0.02</v>
      </c>
      <c r="F115" s="53"/>
      <c r="G115" s="63">
        <v>1.89</v>
      </c>
      <c r="H115" s="53"/>
      <c r="I115" s="53"/>
      <c r="J115" s="68"/>
      <c r="K115" s="2"/>
      <c r="L115" s="137">
        <f t="shared" si="1"/>
        <v>0.76</v>
      </c>
      <c r="M115" s="137">
        <f t="shared" si="5"/>
        <v>0.02</v>
      </c>
      <c r="N115" s="137" t="str">
        <f t="shared" si="6"/>
        <v/>
      </c>
      <c r="O115" s="137">
        <f t="shared" si="2"/>
        <v>1.89</v>
      </c>
      <c r="P115" s="137" t="str">
        <f t="shared" si="3"/>
        <v/>
      </c>
      <c r="Q115" s="137" t="str">
        <f t="shared" si="4"/>
        <v/>
      </c>
    </row>
    <row r="116" spans="1:18" ht="27" customHeight="1" x14ac:dyDescent="0.2">
      <c r="A116" s="48" t="s">
        <v>125</v>
      </c>
      <c r="B116" s="32">
        <v>10402</v>
      </c>
      <c r="C116" s="187">
        <v>4</v>
      </c>
      <c r="D116" s="52">
        <v>0.11700000000000001</v>
      </c>
      <c r="E116" s="53"/>
      <c r="F116" s="53"/>
      <c r="G116" s="53"/>
      <c r="H116" s="53"/>
      <c r="I116" s="53"/>
      <c r="J116" s="68"/>
      <c r="K116" s="2"/>
      <c r="L116" s="137">
        <f t="shared" si="1"/>
        <v>0.11700000000000001</v>
      </c>
      <c r="M116" s="137" t="str">
        <f t="shared" si="5"/>
        <v/>
      </c>
      <c r="N116" s="137" t="str">
        <f t="shared" si="6"/>
        <v/>
      </c>
      <c r="O116" s="137" t="str">
        <f t="shared" si="2"/>
        <v/>
      </c>
      <c r="P116" s="137" t="str">
        <f t="shared" si="3"/>
        <v/>
      </c>
      <c r="Q116" s="137" t="str">
        <f t="shared" si="4"/>
        <v/>
      </c>
    </row>
    <row r="117" spans="1:18" ht="27" customHeight="1" x14ac:dyDescent="0.2">
      <c r="A117" s="48" t="s">
        <v>126</v>
      </c>
      <c r="B117" s="32">
        <v>10403</v>
      </c>
      <c r="C117" s="187" t="s">
        <v>20</v>
      </c>
      <c r="D117" s="52">
        <v>0.71299999999999997</v>
      </c>
      <c r="E117" s="52">
        <v>1.9E-2</v>
      </c>
      <c r="F117" s="53"/>
      <c r="G117" s="63">
        <v>11.38</v>
      </c>
      <c r="H117" s="53"/>
      <c r="I117" s="53"/>
      <c r="J117" s="68"/>
      <c r="K117" s="2"/>
      <c r="L117" s="137">
        <f t="shared" si="1"/>
        <v>0.71299999999999997</v>
      </c>
      <c r="M117" s="137">
        <f t="shared" si="5"/>
        <v>1.9E-2</v>
      </c>
      <c r="N117" s="137" t="str">
        <f t="shared" si="6"/>
        <v/>
      </c>
      <c r="O117" s="137">
        <f t="shared" si="2"/>
        <v>11.38</v>
      </c>
      <c r="P117" s="137" t="str">
        <f t="shared" si="3"/>
        <v/>
      </c>
      <c r="Q117" s="137" t="str">
        <f t="shared" si="4"/>
        <v/>
      </c>
    </row>
    <row r="118" spans="1:18" ht="27" customHeight="1" x14ac:dyDescent="0.2">
      <c r="A118" s="48" t="s">
        <v>127</v>
      </c>
      <c r="B118" s="32">
        <v>10404</v>
      </c>
      <c r="C118" s="187" t="s">
        <v>20</v>
      </c>
      <c r="D118" s="52">
        <v>1.0629999999999999</v>
      </c>
      <c r="E118" s="52">
        <v>2.5000000000000001E-2</v>
      </c>
      <c r="F118" s="53"/>
      <c r="G118" s="63">
        <v>11.08</v>
      </c>
      <c r="H118" s="53"/>
      <c r="I118" s="53"/>
      <c r="J118" s="68"/>
      <c r="K118" s="2"/>
      <c r="L118" s="137">
        <f t="shared" si="1"/>
        <v>1.0629999999999999</v>
      </c>
      <c r="M118" s="137">
        <f t="shared" si="5"/>
        <v>2.5000000000000001E-2</v>
      </c>
      <c r="N118" s="137" t="str">
        <f t="shared" si="6"/>
        <v/>
      </c>
      <c r="O118" s="137">
        <f t="shared" si="2"/>
        <v>11.08</v>
      </c>
      <c r="P118" s="137" t="str">
        <f t="shared" si="3"/>
        <v/>
      </c>
      <c r="Q118" s="137" t="str">
        <f t="shared" si="4"/>
        <v/>
      </c>
    </row>
    <row r="119" spans="1:18" ht="27" customHeight="1" x14ac:dyDescent="0.2">
      <c r="A119" s="48" t="s">
        <v>128</v>
      </c>
      <c r="B119" s="32">
        <v>10405</v>
      </c>
      <c r="C119" s="187" t="s">
        <v>20</v>
      </c>
      <c r="D119" s="52">
        <v>0.76500000000000001</v>
      </c>
      <c r="E119" s="52">
        <v>4.0000000000000001E-3</v>
      </c>
      <c r="F119" s="53"/>
      <c r="G119" s="63">
        <v>144.44</v>
      </c>
      <c r="H119" s="53"/>
      <c r="I119" s="53"/>
      <c r="J119" s="68"/>
      <c r="K119" s="2"/>
      <c r="L119" s="137">
        <f t="shared" si="1"/>
        <v>0.76500000000000001</v>
      </c>
      <c r="M119" s="137">
        <f t="shared" si="5"/>
        <v>4.0000000000000001E-3</v>
      </c>
      <c r="N119" s="137" t="str">
        <f t="shared" si="6"/>
        <v/>
      </c>
      <c r="O119" s="137">
        <f t="shared" si="2"/>
        <v>144.44</v>
      </c>
      <c r="P119" s="137" t="str">
        <f t="shared" si="3"/>
        <v/>
      </c>
      <c r="Q119" s="137" t="str">
        <f t="shared" si="4"/>
        <v/>
      </c>
    </row>
    <row r="120" spans="1:18" ht="27" customHeight="1" x14ac:dyDescent="0.2">
      <c r="A120" s="48" t="s">
        <v>647</v>
      </c>
      <c r="B120" s="32">
        <v>10406</v>
      </c>
      <c r="C120" s="187">
        <v>0</v>
      </c>
      <c r="D120" s="61">
        <v>4.2869999999999999</v>
      </c>
      <c r="E120" s="57">
        <v>0.26200000000000001</v>
      </c>
      <c r="F120" s="67">
        <v>1.9E-2</v>
      </c>
      <c r="G120" s="63">
        <f>1.25+1.43</f>
        <v>2.6799999999999997</v>
      </c>
      <c r="H120" s="53"/>
      <c r="I120" s="53"/>
      <c r="J120" s="68"/>
      <c r="K120" s="2"/>
      <c r="L120" s="137">
        <f t="shared" si="1"/>
        <v>4.2869999999999999</v>
      </c>
      <c r="M120" s="137">
        <f t="shared" si="5"/>
        <v>0.26200000000000001</v>
      </c>
      <c r="N120" s="137">
        <f t="shared" si="6"/>
        <v>1.9E-2</v>
      </c>
      <c r="O120" s="137">
        <f t="shared" si="2"/>
        <v>2.68</v>
      </c>
      <c r="P120" s="137" t="str">
        <f t="shared" si="3"/>
        <v/>
      </c>
      <c r="Q120" s="137" t="str">
        <f t="shared" si="4"/>
        <v/>
      </c>
    </row>
    <row r="121" spans="1:18" ht="27" customHeight="1" x14ac:dyDescent="0.2">
      <c r="A121" s="48" t="s">
        <v>648</v>
      </c>
      <c r="B121" s="32">
        <v>10407</v>
      </c>
      <c r="C121" s="187">
        <v>0</v>
      </c>
      <c r="D121" s="61">
        <v>4.0030000000000001</v>
      </c>
      <c r="E121" s="57">
        <v>0.24399999999999999</v>
      </c>
      <c r="F121" s="67">
        <v>1.7999999999999999E-2</v>
      </c>
      <c r="G121" s="63">
        <v>1.89</v>
      </c>
      <c r="H121" s="53"/>
      <c r="I121" s="53"/>
      <c r="J121" s="68"/>
      <c r="K121" s="2"/>
      <c r="L121" s="137">
        <f t="shared" si="1"/>
        <v>4.0030000000000001</v>
      </c>
      <c r="M121" s="137">
        <f t="shared" si="5"/>
        <v>0.24399999999999999</v>
      </c>
      <c r="N121" s="137">
        <f t="shared" si="6"/>
        <v>1.7999999999999999E-2</v>
      </c>
      <c r="O121" s="137">
        <f t="shared" si="2"/>
        <v>1.89</v>
      </c>
      <c r="P121" s="137" t="str">
        <f t="shared" si="3"/>
        <v/>
      </c>
      <c r="Q121" s="137" t="str">
        <f t="shared" si="4"/>
        <v/>
      </c>
    </row>
    <row r="122" spans="1:18" ht="27" customHeight="1" x14ac:dyDescent="0.2">
      <c r="A122" s="48" t="s">
        <v>129</v>
      </c>
      <c r="B122" s="32">
        <v>10408</v>
      </c>
      <c r="C122" s="187">
        <v>0</v>
      </c>
      <c r="D122" s="61">
        <v>3.5840000000000001</v>
      </c>
      <c r="E122" s="57">
        <v>0.214</v>
      </c>
      <c r="F122" s="67">
        <v>1.2999999999999999E-2</v>
      </c>
      <c r="G122" s="63">
        <v>2.36</v>
      </c>
      <c r="H122" s="63">
        <v>1.1000000000000001</v>
      </c>
      <c r="I122" s="52">
        <v>0.13</v>
      </c>
      <c r="J122" s="76">
        <v>1.1000000000000001</v>
      </c>
      <c r="K122" s="2"/>
      <c r="L122" s="137">
        <f t="shared" ref="L122:L185" si="7">IF(D122&lt;&gt;"",ROUND(D122,3),"")</f>
        <v>3.5840000000000001</v>
      </c>
      <c r="M122" s="137">
        <f t="shared" si="5"/>
        <v>0.214</v>
      </c>
      <c r="N122" s="137">
        <f t="shared" si="6"/>
        <v>1.2999999999999999E-2</v>
      </c>
      <c r="O122" s="137">
        <f t="shared" ref="O122:O185" si="8">IF(G122&lt;&gt;"",ROUND(G122,2),"")</f>
        <v>2.36</v>
      </c>
      <c r="P122" s="137">
        <f t="shared" ref="P122:P185" si="9">IF(H122&lt;&gt;"",ROUND(H122,2),"")</f>
        <v>1.1000000000000001</v>
      </c>
      <c r="Q122" s="137">
        <f t="shared" ref="Q122:Q185" si="10">IF(I122&lt;&gt;"",ROUND(I122,3),"")</f>
        <v>0.13</v>
      </c>
      <c r="R122" s="137"/>
    </row>
    <row r="123" spans="1:18" ht="27" customHeight="1" x14ac:dyDescent="0.2">
      <c r="A123" s="48" t="s">
        <v>130</v>
      </c>
      <c r="B123" s="32">
        <v>10409</v>
      </c>
      <c r="C123" s="187">
        <v>0</v>
      </c>
      <c r="D123" s="61">
        <v>4.8170000000000002</v>
      </c>
      <c r="E123" s="57">
        <v>0.27800000000000002</v>
      </c>
      <c r="F123" s="67">
        <v>8.9999999999999993E-3</v>
      </c>
      <c r="G123" s="63">
        <v>2.75</v>
      </c>
      <c r="H123" s="63">
        <v>2.09</v>
      </c>
      <c r="I123" s="52">
        <v>0.16700000000000001</v>
      </c>
      <c r="J123" s="76">
        <v>2.09</v>
      </c>
      <c r="K123" s="2"/>
      <c r="L123" s="137">
        <f t="shared" si="7"/>
        <v>4.8170000000000002</v>
      </c>
      <c r="M123" s="137">
        <f t="shared" si="5"/>
        <v>0.27800000000000002</v>
      </c>
      <c r="N123" s="137">
        <f t="shared" si="6"/>
        <v>8.9999999999999993E-3</v>
      </c>
      <c r="O123" s="137">
        <f t="shared" si="8"/>
        <v>2.75</v>
      </c>
      <c r="P123" s="137">
        <f t="shared" si="9"/>
        <v>2.09</v>
      </c>
      <c r="Q123" s="137">
        <f t="shared" si="10"/>
        <v>0.16700000000000001</v>
      </c>
      <c r="R123" s="137"/>
    </row>
    <row r="124" spans="1:18" ht="27" customHeight="1" x14ac:dyDescent="0.2">
      <c r="A124" s="51" t="s">
        <v>131</v>
      </c>
      <c r="B124" s="32">
        <v>10410</v>
      </c>
      <c r="C124" s="187">
        <v>0</v>
      </c>
      <c r="D124" s="61">
        <v>4.0389999999999997</v>
      </c>
      <c r="E124" s="57">
        <v>0.22</v>
      </c>
      <c r="F124" s="67">
        <v>4.0000000000000001E-3</v>
      </c>
      <c r="G124" s="63">
        <v>31.07</v>
      </c>
      <c r="H124" s="63">
        <v>2.52</v>
      </c>
      <c r="I124" s="52">
        <v>0.127</v>
      </c>
      <c r="J124" s="76">
        <v>2.52</v>
      </c>
      <c r="K124" s="2"/>
      <c r="L124" s="137">
        <f t="shared" si="7"/>
        <v>4.0389999999999997</v>
      </c>
      <c r="M124" s="137">
        <f t="shared" si="5"/>
        <v>0.22</v>
      </c>
      <c r="N124" s="137">
        <f t="shared" si="6"/>
        <v>4.0000000000000001E-3</v>
      </c>
      <c r="O124" s="137">
        <f t="shared" si="8"/>
        <v>31.07</v>
      </c>
      <c r="P124" s="137">
        <f t="shared" si="9"/>
        <v>2.52</v>
      </c>
      <c r="Q124" s="137">
        <f t="shared" si="10"/>
        <v>0.127</v>
      </c>
      <c r="R124" s="137"/>
    </row>
    <row r="125" spans="1:18" ht="27" customHeight="1" x14ac:dyDescent="0.2">
      <c r="A125" s="50" t="s">
        <v>224</v>
      </c>
      <c r="B125" s="32">
        <v>10411</v>
      </c>
      <c r="C125" s="187">
        <v>8</v>
      </c>
      <c r="D125" s="52">
        <v>0.623</v>
      </c>
      <c r="E125" s="53"/>
      <c r="F125" s="53"/>
      <c r="G125" s="53"/>
      <c r="H125" s="53"/>
      <c r="I125" s="53"/>
      <c r="J125" s="69"/>
      <c r="K125" s="2"/>
      <c r="L125" s="137">
        <f t="shared" si="7"/>
        <v>0.623</v>
      </c>
      <c r="M125" s="137" t="str">
        <f t="shared" si="5"/>
        <v/>
      </c>
      <c r="N125" s="137" t="str">
        <f t="shared" si="6"/>
        <v/>
      </c>
      <c r="O125" s="137" t="str">
        <f t="shared" si="8"/>
        <v/>
      </c>
      <c r="P125" s="137" t="str">
        <f t="shared" si="9"/>
        <v/>
      </c>
      <c r="Q125" s="137" t="str">
        <f t="shared" si="10"/>
        <v/>
      </c>
      <c r="R125" s="137"/>
    </row>
    <row r="126" spans="1:18" ht="27" customHeight="1" x14ac:dyDescent="0.2">
      <c r="A126" s="50" t="s">
        <v>225</v>
      </c>
      <c r="B126" s="32">
        <v>10412</v>
      </c>
      <c r="C126" s="187">
        <v>1</v>
      </c>
      <c r="D126" s="52">
        <v>0.80600000000000005</v>
      </c>
      <c r="E126" s="53"/>
      <c r="F126" s="53"/>
      <c r="G126" s="53"/>
      <c r="H126" s="53"/>
      <c r="I126" s="53"/>
      <c r="J126" s="69"/>
      <c r="K126" s="2"/>
      <c r="L126" s="137">
        <f t="shared" si="7"/>
        <v>0.80600000000000005</v>
      </c>
      <c r="M126" s="137" t="str">
        <f t="shared" si="5"/>
        <v/>
      </c>
      <c r="N126" s="137" t="str">
        <f t="shared" si="6"/>
        <v/>
      </c>
      <c r="O126" s="137" t="str">
        <f t="shared" si="8"/>
        <v/>
      </c>
      <c r="P126" s="137" t="str">
        <f t="shared" si="9"/>
        <v/>
      </c>
      <c r="Q126" s="137" t="str">
        <f t="shared" si="10"/>
        <v/>
      </c>
      <c r="R126" s="137"/>
    </row>
    <row r="127" spans="1:18" ht="27" customHeight="1" x14ac:dyDescent="0.2">
      <c r="A127" s="50" t="s">
        <v>226</v>
      </c>
      <c r="B127" s="32">
        <v>10413</v>
      </c>
      <c r="C127" s="187">
        <v>1</v>
      </c>
      <c r="D127" s="52">
        <v>1.3140000000000001</v>
      </c>
      <c r="E127" s="53"/>
      <c r="F127" s="53"/>
      <c r="G127" s="53"/>
      <c r="H127" s="53"/>
      <c r="I127" s="53"/>
      <c r="J127" s="69"/>
      <c r="K127" s="2"/>
      <c r="L127" s="137">
        <f t="shared" si="7"/>
        <v>1.3140000000000001</v>
      </c>
      <c r="M127" s="137" t="str">
        <f t="shared" si="5"/>
        <v/>
      </c>
      <c r="N127" s="137" t="str">
        <f t="shared" si="6"/>
        <v/>
      </c>
      <c r="O127" s="137" t="str">
        <f t="shared" si="8"/>
        <v/>
      </c>
      <c r="P127" s="137" t="str">
        <f t="shared" si="9"/>
        <v/>
      </c>
      <c r="Q127" s="137" t="str">
        <f t="shared" si="10"/>
        <v/>
      </c>
      <c r="R127" s="137"/>
    </row>
    <row r="128" spans="1:18" ht="27" customHeight="1" x14ac:dyDescent="0.2">
      <c r="A128" s="50" t="s">
        <v>227</v>
      </c>
      <c r="B128" s="32">
        <v>10414</v>
      </c>
      <c r="C128" s="187">
        <v>1</v>
      </c>
      <c r="D128" s="52">
        <v>0.437</v>
      </c>
      <c r="E128" s="53"/>
      <c r="F128" s="53"/>
      <c r="G128" s="53"/>
      <c r="H128" s="53"/>
      <c r="I128" s="53"/>
      <c r="J128" s="69"/>
      <c r="K128" s="141"/>
      <c r="L128" s="137">
        <f t="shared" si="7"/>
        <v>0.437</v>
      </c>
      <c r="M128" s="137" t="str">
        <f t="shared" si="5"/>
        <v/>
      </c>
      <c r="N128" s="137" t="str">
        <f t="shared" si="6"/>
        <v/>
      </c>
      <c r="O128" s="137" t="str">
        <f t="shared" si="8"/>
        <v/>
      </c>
      <c r="P128" s="137" t="str">
        <f t="shared" si="9"/>
        <v/>
      </c>
      <c r="Q128" s="137" t="str">
        <f t="shared" si="10"/>
        <v/>
      </c>
    </row>
    <row r="129" spans="1:18" ht="27" customHeight="1" x14ac:dyDescent="0.2">
      <c r="A129" s="48" t="s">
        <v>132</v>
      </c>
      <c r="B129" s="32">
        <v>10415</v>
      </c>
      <c r="C129" s="187">
        <v>0</v>
      </c>
      <c r="D129" s="74">
        <v>12.429</v>
      </c>
      <c r="E129" s="60">
        <v>0.38800000000000001</v>
      </c>
      <c r="F129" s="67">
        <v>0.19</v>
      </c>
      <c r="G129" s="53"/>
      <c r="H129" s="53"/>
      <c r="I129" s="53"/>
      <c r="J129" s="68"/>
      <c r="K129" s="141"/>
      <c r="L129" s="137">
        <f t="shared" si="7"/>
        <v>12.429</v>
      </c>
      <c r="M129" s="137">
        <f t="shared" si="5"/>
        <v>0.38800000000000001</v>
      </c>
      <c r="N129" s="137">
        <f t="shared" si="6"/>
        <v>0.19</v>
      </c>
      <c r="O129" s="137" t="str">
        <f t="shared" si="8"/>
        <v/>
      </c>
      <c r="P129" s="137" t="str">
        <f t="shared" si="9"/>
        <v/>
      </c>
      <c r="Q129" s="137" t="str">
        <f t="shared" si="10"/>
        <v/>
      </c>
    </row>
    <row r="130" spans="1:18" ht="27" customHeight="1" x14ac:dyDescent="0.2">
      <c r="A130" s="48" t="s">
        <v>649</v>
      </c>
      <c r="B130" s="32">
        <v>10416</v>
      </c>
      <c r="C130" s="187" t="s">
        <v>634</v>
      </c>
      <c r="D130" s="52">
        <v>-0.26400000000000001</v>
      </c>
      <c r="E130" s="53"/>
      <c r="F130" s="53"/>
      <c r="G130" s="63">
        <v>0</v>
      </c>
      <c r="H130" s="53"/>
      <c r="I130" s="53"/>
      <c r="J130" s="68"/>
      <c r="K130" s="2"/>
      <c r="L130" s="137">
        <f t="shared" si="7"/>
        <v>-0.26400000000000001</v>
      </c>
      <c r="M130" s="137" t="str">
        <f t="shared" si="5"/>
        <v/>
      </c>
      <c r="N130" s="137" t="str">
        <f t="shared" si="6"/>
        <v/>
      </c>
      <c r="O130" s="137">
        <f t="shared" si="8"/>
        <v>0</v>
      </c>
      <c r="P130" s="137" t="str">
        <f t="shared" si="9"/>
        <v/>
      </c>
      <c r="Q130" s="137" t="str">
        <f t="shared" si="10"/>
        <v/>
      </c>
    </row>
    <row r="131" spans="1:18" ht="27" customHeight="1" x14ac:dyDescent="0.2">
      <c r="A131" s="48" t="s">
        <v>133</v>
      </c>
      <c r="B131" s="32">
        <v>10417</v>
      </c>
      <c r="C131" s="187">
        <v>8</v>
      </c>
      <c r="D131" s="52">
        <v>-0.25700000000000001</v>
      </c>
      <c r="E131" s="53"/>
      <c r="F131" s="53"/>
      <c r="G131" s="63">
        <v>0</v>
      </c>
      <c r="H131" s="53"/>
      <c r="I131" s="53"/>
      <c r="J131" s="30"/>
      <c r="K131" s="141"/>
      <c r="L131" s="137">
        <f t="shared" si="7"/>
        <v>-0.25700000000000001</v>
      </c>
      <c r="M131" s="137" t="str">
        <f t="shared" si="5"/>
        <v/>
      </c>
      <c r="N131" s="137" t="str">
        <f t="shared" si="6"/>
        <v/>
      </c>
      <c r="O131" s="137">
        <f t="shared" si="8"/>
        <v>0</v>
      </c>
      <c r="P131" s="137" t="str">
        <f t="shared" si="9"/>
        <v/>
      </c>
      <c r="Q131" s="137" t="str">
        <f t="shared" si="10"/>
        <v/>
      </c>
    </row>
    <row r="132" spans="1:18" ht="27" customHeight="1" x14ac:dyDescent="0.2">
      <c r="A132" s="48" t="s">
        <v>134</v>
      </c>
      <c r="B132" s="32">
        <v>10418</v>
      </c>
      <c r="C132" s="187">
        <v>0</v>
      </c>
      <c r="D132" s="52">
        <v>-0.26400000000000001</v>
      </c>
      <c r="E132" s="53"/>
      <c r="F132" s="53"/>
      <c r="G132" s="63">
        <v>0</v>
      </c>
      <c r="H132" s="53"/>
      <c r="I132" s="52">
        <v>0.113</v>
      </c>
      <c r="J132" s="30"/>
      <c r="K132" s="141"/>
      <c r="L132" s="137">
        <f t="shared" si="7"/>
        <v>-0.26400000000000001</v>
      </c>
      <c r="M132" s="137" t="str">
        <f t="shared" si="5"/>
        <v/>
      </c>
      <c r="N132" s="137" t="str">
        <f t="shared" si="6"/>
        <v/>
      </c>
      <c r="O132" s="137">
        <f t="shared" si="8"/>
        <v>0</v>
      </c>
      <c r="P132" s="137" t="str">
        <f t="shared" si="9"/>
        <v/>
      </c>
      <c r="Q132" s="137">
        <f t="shared" si="10"/>
        <v>0.113</v>
      </c>
    </row>
    <row r="133" spans="1:18" ht="27" customHeight="1" x14ac:dyDescent="0.2">
      <c r="A133" s="48" t="s">
        <v>135</v>
      </c>
      <c r="B133" s="32">
        <v>10419</v>
      </c>
      <c r="C133" s="187">
        <v>0</v>
      </c>
      <c r="D133" s="61">
        <v>-2.2170000000000001</v>
      </c>
      <c r="E133" s="62">
        <v>-0.16900000000000001</v>
      </c>
      <c r="F133" s="67">
        <v>-2.1999999999999999E-2</v>
      </c>
      <c r="G133" s="63">
        <v>0</v>
      </c>
      <c r="H133" s="53"/>
      <c r="I133" s="52">
        <v>0.113</v>
      </c>
      <c r="J133" s="30"/>
      <c r="K133" s="2"/>
      <c r="L133" s="137">
        <f t="shared" si="7"/>
        <v>-2.2170000000000001</v>
      </c>
      <c r="M133" s="137">
        <f t="shared" si="5"/>
        <v>-0.16900000000000001</v>
      </c>
      <c r="N133" s="137">
        <f t="shared" si="6"/>
        <v>-2.1999999999999999E-2</v>
      </c>
      <c r="O133" s="137">
        <f t="shared" si="8"/>
        <v>0</v>
      </c>
      <c r="P133" s="137" t="str">
        <f t="shared" si="9"/>
        <v/>
      </c>
      <c r="Q133" s="137">
        <f t="shared" si="10"/>
        <v>0.113</v>
      </c>
    </row>
    <row r="134" spans="1:18" ht="27" customHeight="1" x14ac:dyDescent="0.2">
      <c r="A134" s="48" t="s">
        <v>136</v>
      </c>
      <c r="B134" s="32">
        <v>10420</v>
      </c>
      <c r="C134" s="187">
        <v>0</v>
      </c>
      <c r="D134" s="52">
        <v>-0.25700000000000001</v>
      </c>
      <c r="E134" s="53"/>
      <c r="F134" s="53"/>
      <c r="G134" s="63">
        <v>0</v>
      </c>
      <c r="H134" s="53"/>
      <c r="I134" s="52">
        <v>0.11</v>
      </c>
      <c r="J134" s="30"/>
      <c r="K134" s="2"/>
      <c r="L134" s="137">
        <f t="shared" si="7"/>
        <v>-0.25700000000000001</v>
      </c>
      <c r="M134" s="137" t="str">
        <f t="shared" si="5"/>
        <v/>
      </c>
      <c r="N134" s="137" t="str">
        <f t="shared" si="6"/>
        <v/>
      </c>
      <c r="O134" s="137">
        <f t="shared" si="8"/>
        <v>0</v>
      </c>
      <c r="P134" s="137" t="str">
        <f t="shared" si="9"/>
        <v/>
      </c>
      <c r="Q134" s="137">
        <f t="shared" si="10"/>
        <v>0.11</v>
      </c>
    </row>
    <row r="135" spans="1:18" ht="27" customHeight="1" x14ac:dyDescent="0.2">
      <c r="A135" s="48" t="s">
        <v>137</v>
      </c>
      <c r="B135" s="32">
        <v>10421</v>
      </c>
      <c r="C135" s="187">
        <v>0</v>
      </c>
      <c r="D135" s="61">
        <v>-2.1579999999999999</v>
      </c>
      <c r="E135" s="57">
        <v>-0.16600000000000001</v>
      </c>
      <c r="F135" s="67">
        <v>-0.02</v>
      </c>
      <c r="G135" s="63">
        <v>0</v>
      </c>
      <c r="H135" s="53"/>
      <c r="I135" s="52">
        <v>0.11</v>
      </c>
      <c r="J135" s="30"/>
      <c r="K135" s="2"/>
      <c r="L135" s="137">
        <f t="shared" si="7"/>
        <v>-2.1579999999999999</v>
      </c>
      <c r="M135" s="137">
        <f t="shared" si="5"/>
        <v>-0.16600000000000001</v>
      </c>
      <c r="N135" s="137">
        <f t="shared" si="6"/>
        <v>-0.02</v>
      </c>
      <c r="O135" s="137">
        <f t="shared" si="8"/>
        <v>0</v>
      </c>
      <c r="P135" s="137" t="str">
        <f t="shared" si="9"/>
        <v/>
      </c>
      <c r="Q135" s="137">
        <f t="shared" si="10"/>
        <v>0.11</v>
      </c>
    </row>
    <row r="136" spans="1:18" ht="27" customHeight="1" x14ac:dyDescent="0.2">
      <c r="A136" s="48" t="s">
        <v>138</v>
      </c>
      <c r="B136" s="32">
        <v>10422</v>
      </c>
      <c r="C136" s="187">
        <v>0</v>
      </c>
      <c r="D136" s="52">
        <v>-0.183</v>
      </c>
      <c r="E136" s="53"/>
      <c r="F136" s="53"/>
      <c r="G136" s="63">
        <v>21.06</v>
      </c>
      <c r="H136" s="53"/>
      <c r="I136" s="52">
        <v>0.125</v>
      </c>
      <c r="J136" s="30"/>
      <c r="K136" s="2"/>
      <c r="L136" s="137">
        <f t="shared" si="7"/>
        <v>-0.183</v>
      </c>
      <c r="M136" s="137" t="str">
        <f t="shared" si="5"/>
        <v/>
      </c>
      <c r="N136" s="137" t="str">
        <f t="shared" si="6"/>
        <v/>
      </c>
      <c r="O136" s="137">
        <f t="shared" si="8"/>
        <v>21.06</v>
      </c>
      <c r="P136" s="137" t="str">
        <f t="shared" si="9"/>
        <v/>
      </c>
      <c r="Q136" s="137">
        <f t="shared" si="10"/>
        <v>0.125</v>
      </c>
    </row>
    <row r="137" spans="1:18" ht="27" customHeight="1" x14ac:dyDescent="0.2">
      <c r="A137" s="48" t="s">
        <v>139</v>
      </c>
      <c r="B137" s="32">
        <v>10423</v>
      </c>
      <c r="C137" s="187">
        <v>0</v>
      </c>
      <c r="D137" s="61">
        <v>-1.5389999999999999</v>
      </c>
      <c r="E137" s="57">
        <v>-0.125</v>
      </c>
      <c r="F137" s="67">
        <v>-0.01</v>
      </c>
      <c r="G137" s="63">
        <v>21.06</v>
      </c>
      <c r="H137" s="53"/>
      <c r="I137" s="52">
        <v>0.125</v>
      </c>
      <c r="J137" s="30"/>
      <c r="K137" s="2"/>
      <c r="L137" s="137">
        <f t="shared" si="7"/>
        <v>-1.5389999999999999</v>
      </c>
      <c r="M137" s="137">
        <f t="shared" ref="M137:M191" si="11">IF(E137&lt;&gt;"",ROUND(E137,3),"")</f>
        <v>-0.125</v>
      </c>
      <c r="N137" s="137">
        <f t="shared" ref="N137:N191" si="12">IF(F137&lt;&gt;"",ROUND(F137,3),"")</f>
        <v>-0.01</v>
      </c>
      <c r="O137" s="137">
        <f t="shared" si="8"/>
        <v>21.06</v>
      </c>
      <c r="P137" s="137" t="str">
        <f t="shared" si="9"/>
        <v/>
      </c>
      <c r="Q137" s="137">
        <f t="shared" si="10"/>
        <v>0.125</v>
      </c>
      <c r="R137" s="137"/>
    </row>
    <row r="138" spans="1:18" ht="27" customHeight="1" x14ac:dyDescent="0.2">
      <c r="A138" s="48" t="s">
        <v>140</v>
      </c>
      <c r="B138" s="32">
        <v>10424</v>
      </c>
      <c r="C138" s="187">
        <v>1</v>
      </c>
      <c r="D138" s="52">
        <v>0.49399999999999999</v>
      </c>
      <c r="E138" s="53"/>
      <c r="F138" s="53"/>
      <c r="G138" s="63">
        <f>0.82+1.43</f>
        <v>2.25</v>
      </c>
      <c r="H138" s="53"/>
      <c r="I138" s="53"/>
      <c r="J138" s="68"/>
      <c r="K138" s="2"/>
      <c r="L138" s="137">
        <f t="shared" si="7"/>
        <v>0.49399999999999999</v>
      </c>
      <c r="M138" s="137" t="str">
        <f t="shared" si="11"/>
        <v/>
      </c>
      <c r="N138" s="137" t="str">
        <f t="shared" si="12"/>
        <v/>
      </c>
      <c r="O138" s="137">
        <f t="shared" si="8"/>
        <v>2.25</v>
      </c>
      <c r="P138" s="137" t="str">
        <f t="shared" si="9"/>
        <v/>
      </c>
      <c r="Q138" s="137" t="str">
        <f t="shared" si="10"/>
        <v/>
      </c>
      <c r="R138" s="137"/>
    </row>
    <row r="139" spans="1:18" ht="27" customHeight="1" x14ac:dyDescent="0.2">
      <c r="A139" s="48" t="s">
        <v>141</v>
      </c>
      <c r="B139" s="32">
        <v>10425</v>
      </c>
      <c r="C139" s="187">
        <v>2</v>
      </c>
      <c r="D139" s="52">
        <v>0.55800000000000005</v>
      </c>
      <c r="E139" s="52">
        <v>1.4E-2</v>
      </c>
      <c r="F139" s="53"/>
      <c r="G139" s="63">
        <f>0.82+1.43</f>
        <v>2.25</v>
      </c>
      <c r="H139" s="53"/>
      <c r="I139" s="53"/>
      <c r="J139" s="68"/>
      <c r="K139" s="2"/>
      <c r="L139" s="137">
        <f t="shared" si="7"/>
        <v>0.55800000000000005</v>
      </c>
      <c r="M139" s="137">
        <f t="shared" si="11"/>
        <v>1.4E-2</v>
      </c>
      <c r="N139" s="137" t="str">
        <f t="shared" si="12"/>
        <v/>
      </c>
      <c r="O139" s="137">
        <f t="shared" si="8"/>
        <v>2.25</v>
      </c>
      <c r="P139" s="137" t="str">
        <f t="shared" si="9"/>
        <v/>
      </c>
      <c r="Q139" s="137" t="str">
        <f t="shared" si="10"/>
        <v/>
      </c>
      <c r="R139" s="137"/>
    </row>
    <row r="140" spans="1:18" ht="27" customHeight="1" x14ac:dyDescent="0.2">
      <c r="A140" s="48" t="s">
        <v>142</v>
      </c>
      <c r="B140" s="32">
        <v>10426</v>
      </c>
      <c r="C140" s="187">
        <v>2</v>
      </c>
      <c r="D140" s="52">
        <v>4.1000000000000002E-2</v>
      </c>
      <c r="E140" s="53"/>
      <c r="F140" s="53"/>
      <c r="G140" s="64"/>
      <c r="H140" s="53"/>
      <c r="I140" s="53"/>
      <c r="J140" s="68"/>
      <c r="K140" s="2"/>
      <c r="L140" s="137">
        <f t="shared" si="7"/>
        <v>4.1000000000000002E-2</v>
      </c>
      <c r="M140" s="137" t="str">
        <f t="shared" si="11"/>
        <v/>
      </c>
      <c r="N140" s="137" t="str">
        <f t="shared" si="12"/>
        <v/>
      </c>
      <c r="O140" s="137" t="str">
        <f t="shared" si="8"/>
        <v/>
      </c>
      <c r="P140" s="137" t="str">
        <f t="shared" si="9"/>
        <v/>
      </c>
      <c r="Q140" s="137" t="str">
        <f t="shared" si="10"/>
        <v/>
      </c>
    </row>
    <row r="141" spans="1:18" ht="27" customHeight="1" x14ac:dyDescent="0.2">
      <c r="A141" s="48" t="s">
        <v>143</v>
      </c>
      <c r="B141" s="32">
        <v>10427</v>
      </c>
      <c r="C141" s="187">
        <v>3</v>
      </c>
      <c r="D141" s="52">
        <v>0.42099999999999999</v>
      </c>
      <c r="E141" s="53"/>
      <c r="F141" s="53"/>
      <c r="G141" s="63">
        <v>1.23</v>
      </c>
      <c r="H141" s="53"/>
      <c r="I141" s="53"/>
      <c r="J141" s="68"/>
      <c r="K141" s="2"/>
      <c r="L141" s="137">
        <f t="shared" si="7"/>
        <v>0.42099999999999999</v>
      </c>
      <c r="M141" s="137" t="str">
        <f t="shared" si="11"/>
        <v/>
      </c>
      <c r="N141" s="137" t="str">
        <f t="shared" si="12"/>
        <v/>
      </c>
      <c r="O141" s="137">
        <f t="shared" si="8"/>
        <v>1.23</v>
      </c>
      <c r="P141" s="137" t="str">
        <f t="shared" si="9"/>
        <v/>
      </c>
      <c r="Q141" s="137" t="str">
        <f t="shared" si="10"/>
        <v/>
      </c>
    </row>
    <row r="142" spans="1:18" ht="27" customHeight="1" x14ac:dyDescent="0.2">
      <c r="A142" s="48" t="s">
        <v>144</v>
      </c>
      <c r="B142" s="32">
        <v>10428</v>
      </c>
      <c r="C142" s="187">
        <v>4</v>
      </c>
      <c r="D142" s="52">
        <v>0.497</v>
      </c>
      <c r="E142" s="52">
        <v>1.2999999999999999E-2</v>
      </c>
      <c r="F142" s="53"/>
      <c r="G142" s="63">
        <v>1.23</v>
      </c>
      <c r="H142" s="53"/>
      <c r="I142" s="53"/>
      <c r="J142" s="68"/>
      <c r="K142" s="2"/>
      <c r="L142" s="137">
        <f t="shared" si="7"/>
        <v>0.497</v>
      </c>
      <c r="M142" s="137">
        <f t="shared" si="11"/>
        <v>1.2999999999999999E-2</v>
      </c>
      <c r="N142" s="137" t="str">
        <f t="shared" si="12"/>
        <v/>
      </c>
      <c r="O142" s="137">
        <f t="shared" si="8"/>
        <v>1.23</v>
      </c>
      <c r="P142" s="137" t="str">
        <f t="shared" si="9"/>
        <v/>
      </c>
      <c r="Q142" s="137" t="str">
        <f t="shared" si="10"/>
        <v/>
      </c>
    </row>
    <row r="143" spans="1:18" ht="27" customHeight="1" x14ac:dyDescent="0.2">
      <c r="A143" s="48" t="s">
        <v>145</v>
      </c>
      <c r="B143" s="32">
        <v>10429</v>
      </c>
      <c r="C143" s="187">
        <v>4</v>
      </c>
      <c r="D143" s="52">
        <v>7.6999999999999999E-2</v>
      </c>
      <c r="E143" s="53"/>
      <c r="F143" s="53"/>
      <c r="G143" s="64"/>
      <c r="H143" s="53"/>
      <c r="I143" s="53"/>
      <c r="J143" s="68"/>
      <c r="K143" s="2"/>
      <c r="L143" s="137">
        <f t="shared" si="7"/>
        <v>7.6999999999999999E-2</v>
      </c>
      <c r="M143" s="137" t="str">
        <f t="shared" si="11"/>
        <v/>
      </c>
      <c r="N143" s="137" t="str">
        <f t="shared" si="12"/>
        <v/>
      </c>
      <c r="O143" s="137" t="str">
        <f t="shared" si="8"/>
        <v/>
      </c>
      <c r="P143" s="137" t="str">
        <f t="shared" si="9"/>
        <v/>
      </c>
      <c r="Q143" s="137" t="str">
        <f t="shared" si="10"/>
        <v/>
      </c>
    </row>
    <row r="144" spans="1:18" ht="27" customHeight="1" x14ac:dyDescent="0.2">
      <c r="A144" s="48" t="s">
        <v>146</v>
      </c>
      <c r="B144" s="32">
        <v>10430</v>
      </c>
      <c r="C144" s="187" t="s">
        <v>20</v>
      </c>
      <c r="D144" s="52">
        <v>0.46700000000000003</v>
      </c>
      <c r="E144" s="52">
        <v>1.2E-2</v>
      </c>
      <c r="F144" s="53"/>
      <c r="G144" s="63">
        <v>7.45</v>
      </c>
      <c r="H144" s="53"/>
      <c r="I144" s="53"/>
      <c r="J144" s="68"/>
      <c r="K144" s="2"/>
      <c r="L144" s="137">
        <f t="shared" si="7"/>
        <v>0.46700000000000003</v>
      </c>
      <c r="M144" s="137">
        <f t="shared" si="11"/>
        <v>1.2E-2</v>
      </c>
      <c r="N144" s="137" t="str">
        <f t="shared" si="12"/>
        <v/>
      </c>
      <c r="O144" s="137">
        <f t="shared" si="8"/>
        <v>7.45</v>
      </c>
      <c r="P144" s="137" t="str">
        <f t="shared" si="9"/>
        <v/>
      </c>
      <c r="Q144" s="137" t="str">
        <f t="shared" si="10"/>
        <v/>
      </c>
    </row>
    <row r="145" spans="1:18" ht="27" customHeight="1" x14ac:dyDescent="0.2">
      <c r="A145" s="48" t="s">
        <v>147</v>
      </c>
      <c r="B145" s="32">
        <v>10431</v>
      </c>
      <c r="C145" s="187" t="s">
        <v>20</v>
      </c>
      <c r="D145" s="52">
        <v>0.69599999999999995</v>
      </c>
      <c r="E145" s="52">
        <v>1.6E-2</v>
      </c>
      <c r="F145" s="53"/>
      <c r="G145" s="63">
        <v>7.25</v>
      </c>
      <c r="H145" s="53"/>
      <c r="I145" s="53"/>
      <c r="J145" s="66"/>
      <c r="K145" s="2"/>
      <c r="L145" s="137">
        <f t="shared" si="7"/>
        <v>0.69599999999999995</v>
      </c>
      <c r="M145" s="137">
        <f t="shared" si="11"/>
        <v>1.6E-2</v>
      </c>
      <c r="N145" s="137" t="str">
        <f t="shared" si="12"/>
        <v/>
      </c>
      <c r="O145" s="137">
        <f t="shared" si="8"/>
        <v>7.25</v>
      </c>
      <c r="P145" s="137" t="str">
        <f t="shared" si="9"/>
        <v/>
      </c>
      <c r="Q145" s="137" t="str">
        <f t="shared" si="10"/>
        <v/>
      </c>
    </row>
    <row r="146" spans="1:18" ht="27" customHeight="1" x14ac:dyDescent="0.2">
      <c r="A146" s="48" t="s">
        <v>148</v>
      </c>
      <c r="B146" s="32">
        <v>10432</v>
      </c>
      <c r="C146" s="187" t="s">
        <v>20</v>
      </c>
      <c r="D146" s="52">
        <v>0.501</v>
      </c>
      <c r="E146" s="52">
        <v>3.0000000000000001E-3</v>
      </c>
      <c r="F146" s="53"/>
      <c r="G146" s="63">
        <v>94.54</v>
      </c>
      <c r="H146" s="53"/>
      <c r="I146" s="53"/>
      <c r="J146" s="66"/>
      <c r="K146" s="2"/>
      <c r="L146" s="137">
        <f t="shared" si="7"/>
        <v>0.501</v>
      </c>
      <c r="M146" s="137">
        <f t="shared" si="11"/>
        <v>3.0000000000000001E-3</v>
      </c>
      <c r="N146" s="137" t="str">
        <f t="shared" si="12"/>
        <v/>
      </c>
      <c r="O146" s="137">
        <f t="shared" si="8"/>
        <v>94.54</v>
      </c>
      <c r="P146" s="137" t="str">
        <f t="shared" si="9"/>
        <v/>
      </c>
      <c r="Q146" s="137" t="str">
        <f t="shared" si="10"/>
        <v/>
      </c>
    </row>
    <row r="147" spans="1:18" ht="27" customHeight="1" x14ac:dyDescent="0.2">
      <c r="A147" s="48" t="s">
        <v>650</v>
      </c>
      <c r="B147" s="32">
        <v>10433</v>
      </c>
      <c r="C147" s="187">
        <v>0</v>
      </c>
      <c r="D147" s="61">
        <v>2.806</v>
      </c>
      <c r="E147" s="57">
        <v>0.17199999999999999</v>
      </c>
      <c r="F147" s="67">
        <v>1.2999999999999999E-2</v>
      </c>
      <c r="G147" s="63">
        <f>0.82+1.43</f>
        <v>2.25</v>
      </c>
      <c r="H147" s="53"/>
      <c r="I147" s="53"/>
      <c r="J147" s="66"/>
      <c r="K147" s="2"/>
      <c r="L147" s="137">
        <f t="shared" si="7"/>
        <v>2.806</v>
      </c>
      <c r="M147" s="137">
        <f t="shared" si="11"/>
        <v>0.17199999999999999</v>
      </c>
      <c r="N147" s="137">
        <f t="shared" si="12"/>
        <v>1.2999999999999999E-2</v>
      </c>
      <c r="O147" s="137">
        <f t="shared" si="8"/>
        <v>2.25</v>
      </c>
      <c r="P147" s="137" t="str">
        <f t="shared" si="9"/>
        <v/>
      </c>
      <c r="Q147" s="137" t="str">
        <f t="shared" si="10"/>
        <v/>
      </c>
      <c r="R147" s="137"/>
    </row>
    <row r="148" spans="1:18" ht="27" customHeight="1" x14ac:dyDescent="0.2">
      <c r="A148" s="48" t="s">
        <v>651</v>
      </c>
      <c r="B148" s="32">
        <v>10434</v>
      </c>
      <c r="C148" s="187">
        <v>0</v>
      </c>
      <c r="D148" s="61">
        <v>2.62</v>
      </c>
      <c r="E148" s="57">
        <v>0.16</v>
      </c>
      <c r="F148" s="67">
        <v>1.2E-2</v>
      </c>
      <c r="G148" s="63">
        <v>1.23</v>
      </c>
      <c r="H148" s="53"/>
      <c r="I148" s="53"/>
      <c r="J148" s="66"/>
      <c r="K148" s="2"/>
      <c r="L148" s="137">
        <f t="shared" si="7"/>
        <v>2.62</v>
      </c>
      <c r="M148" s="137">
        <f t="shared" si="11"/>
        <v>0.16</v>
      </c>
      <c r="N148" s="137">
        <f t="shared" si="12"/>
        <v>1.2E-2</v>
      </c>
      <c r="O148" s="137">
        <f t="shared" si="8"/>
        <v>1.23</v>
      </c>
      <c r="P148" s="137" t="str">
        <f t="shared" si="9"/>
        <v/>
      </c>
      <c r="Q148" s="137" t="str">
        <f t="shared" si="10"/>
        <v/>
      </c>
      <c r="R148" s="137"/>
    </row>
    <row r="149" spans="1:18" ht="27" customHeight="1" x14ac:dyDescent="0.2">
      <c r="A149" s="48" t="s">
        <v>149</v>
      </c>
      <c r="B149" s="32">
        <v>10435</v>
      </c>
      <c r="C149" s="187">
        <v>0</v>
      </c>
      <c r="D149" s="61">
        <v>2.3460000000000001</v>
      </c>
      <c r="E149" s="57">
        <v>0.14000000000000001</v>
      </c>
      <c r="F149" s="67">
        <v>8.0000000000000002E-3</v>
      </c>
      <c r="G149" s="63">
        <v>1.54</v>
      </c>
      <c r="H149" s="63">
        <v>0.72</v>
      </c>
      <c r="I149" s="52">
        <v>8.5000000000000006E-2</v>
      </c>
      <c r="J149" s="76">
        <v>0.72</v>
      </c>
      <c r="K149" s="2"/>
      <c r="L149" s="137">
        <f t="shared" si="7"/>
        <v>2.3460000000000001</v>
      </c>
      <c r="M149" s="137">
        <f t="shared" si="11"/>
        <v>0.14000000000000001</v>
      </c>
      <c r="N149" s="137">
        <f t="shared" si="12"/>
        <v>8.0000000000000002E-3</v>
      </c>
      <c r="O149" s="137">
        <f t="shared" si="8"/>
        <v>1.54</v>
      </c>
      <c r="P149" s="137">
        <f t="shared" si="9"/>
        <v>0.72</v>
      </c>
      <c r="Q149" s="137">
        <f t="shared" si="10"/>
        <v>8.5000000000000006E-2</v>
      </c>
      <c r="R149" s="137"/>
    </row>
    <row r="150" spans="1:18" ht="27" customHeight="1" x14ac:dyDescent="0.2">
      <c r="A150" s="48" t="s">
        <v>150</v>
      </c>
      <c r="B150" s="32">
        <v>10436</v>
      </c>
      <c r="C150" s="187">
        <v>0</v>
      </c>
      <c r="D150" s="61">
        <v>3.153</v>
      </c>
      <c r="E150" s="57">
        <v>0.182</v>
      </c>
      <c r="F150" s="67">
        <v>6.0000000000000001E-3</v>
      </c>
      <c r="G150" s="63">
        <v>1.8</v>
      </c>
      <c r="H150" s="63">
        <v>1.37</v>
      </c>
      <c r="I150" s="52">
        <v>0.109</v>
      </c>
      <c r="J150" s="76">
        <v>1.37</v>
      </c>
      <c r="K150" s="2"/>
      <c r="L150" s="137">
        <f t="shared" si="7"/>
        <v>3.153</v>
      </c>
      <c r="M150" s="137">
        <f t="shared" si="11"/>
        <v>0.182</v>
      </c>
      <c r="N150" s="137">
        <f t="shared" si="12"/>
        <v>6.0000000000000001E-3</v>
      </c>
      <c r="O150" s="137">
        <f t="shared" si="8"/>
        <v>1.8</v>
      </c>
      <c r="P150" s="137">
        <f t="shared" si="9"/>
        <v>1.37</v>
      </c>
      <c r="Q150" s="137">
        <f t="shared" si="10"/>
        <v>0.109</v>
      </c>
      <c r="R150" s="137"/>
    </row>
    <row r="151" spans="1:18" ht="27" customHeight="1" x14ac:dyDescent="0.2">
      <c r="A151" s="48" t="s">
        <v>151</v>
      </c>
      <c r="B151" s="32">
        <v>10437</v>
      </c>
      <c r="C151" s="187">
        <v>0</v>
      </c>
      <c r="D151" s="61">
        <v>2.6440000000000001</v>
      </c>
      <c r="E151" s="57">
        <v>0.14399999999999999</v>
      </c>
      <c r="F151" s="67">
        <v>3.0000000000000001E-3</v>
      </c>
      <c r="G151" s="63">
        <v>20.34</v>
      </c>
      <c r="H151" s="63">
        <v>1.65</v>
      </c>
      <c r="I151" s="52">
        <v>8.3000000000000004E-2</v>
      </c>
      <c r="J151" s="76">
        <v>1.65</v>
      </c>
      <c r="K151" s="2"/>
      <c r="L151" s="137">
        <f t="shared" si="7"/>
        <v>2.6440000000000001</v>
      </c>
      <c r="M151" s="137">
        <f t="shared" si="11"/>
        <v>0.14399999999999999</v>
      </c>
      <c r="N151" s="137">
        <f t="shared" si="12"/>
        <v>3.0000000000000001E-3</v>
      </c>
      <c r="O151" s="137">
        <f t="shared" si="8"/>
        <v>20.34</v>
      </c>
      <c r="P151" s="137">
        <f t="shared" si="9"/>
        <v>1.65</v>
      </c>
      <c r="Q151" s="137">
        <f t="shared" si="10"/>
        <v>8.3000000000000004E-2</v>
      </c>
      <c r="R151" s="137"/>
    </row>
    <row r="152" spans="1:18" ht="27" customHeight="1" x14ac:dyDescent="0.2">
      <c r="A152" s="50" t="s">
        <v>228</v>
      </c>
      <c r="B152" s="32">
        <v>10438</v>
      </c>
      <c r="C152" s="187">
        <v>8</v>
      </c>
      <c r="D152" s="52">
        <v>0.40699999999999997</v>
      </c>
      <c r="E152" s="53"/>
      <c r="F152" s="53"/>
      <c r="G152" s="53"/>
      <c r="H152" s="53"/>
      <c r="I152" s="53"/>
      <c r="J152" s="69"/>
      <c r="K152" s="2"/>
      <c r="L152" s="137">
        <f t="shared" si="7"/>
        <v>0.40699999999999997</v>
      </c>
      <c r="M152" s="137" t="str">
        <f t="shared" si="11"/>
        <v/>
      </c>
      <c r="N152" s="137" t="str">
        <f t="shared" si="12"/>
        <v/>
      </c>
      <c r="O152" s="137" t="str">
        <f t="shared" si="8"/>
        <v/>
      </c>
      <c r="P152" s="137" t="str">
        <f t="shared" si="9"/>
        <v/>
      </c>
      <c r="Q152" s="137" t="str">
        <f t="shared" si="10"/>
        <v/>
      </c>
      <c r="R152" s="137"/>
    </row>
    <row r="153" spans="1:18" ht="27" customHeight="1" x14ac:dyDescent="0.2">
      <c r="A153" s="50" t="s">
        <v>229</v>
      </c>
      <c r="B153" s="32">
        <v>10439</v>
      </c>
      <c r="C153" s="187">
        <v>1</v>
      </c>
      <c r="D153" s="52">
        <v>0.52800000000000002</v>
      </c>
      <c r="E153" s="53"/>
      <c r="F153" s="53"/>
      <c r="G153" s="53"/>
      <c r="H153" s="53"/>
      <c r="I153" s="53"/>
      <c r="J153" s="69"/>
      <c r="K153" s="141"/>
      <c r="L153" s="137">
        <f t="shared" si="7"/>
        <v>0.52800000000000002</v>
      </c>
      <c r="M153" s="137" t="str">
        <f t="shared" si="11"/>
        <v/>
      </c>
      <c r="N153" s="137" t="str">
        <f t="shared" si="12"/>
        <v/>
      </c>
      <c r="O153" s="137" t="str">
        <f t="shared" si="8"/>
        <v/>
      </c>
      <c r="P153" s="137" t="str">
        <f t="shared" si="9"/>
        <v/>
      </c>
      <c r="Q153" s="137" t="str">
        <f t="shared" si="10"/>
        <v/>
      </c>
    </row>
    <row r="154" spans="1:18" ht="27" customHeight="1" x14ac:dyDescent="0.2">
      <c r="A154" s="50" t="s">
        <v>230</v>
      </c>
      <c r="B154" s="32">
        <v>10440</v>
      </c>
      <c r="C154" s="187">
        <v>1</v>
      </c>
      <c r="D154" s="52">
        <v>0.86</v>
      </c>
      <c r="E154" s="53"/>
      <c r="F154" s="53"/>
      <c r="G154" s="53"/>
      <c r="H154" s="53"/>
      <c r="I154" s="53"/>
      <c r="J154" s="68"/>
      <c r="K154" s="141"/>
      <c r="L154" s="137">
        <f t="shared" si="7"/>
        <v>0.86</v>
      </c>
      <c r="M154" s="137" t="str">
        <f t="shared" si="11"/>
        <v/>
      </c>
      <c r="N154" s="137" t="str">
        <f t="shared" si="12"/>
        <v/>
      </c>
      <c r="O154" s="137" t="str">
        <f t="shared" si="8"/>
        <v/>
      </c>
      <c r="P154" s="137" t="str">
        <f t="shared" si="9"/>
        <v/>
      </c>
      <c r="Q154" s="137" t="str">
        <f t="shared" si="10"/>
        <v/>
      </c>
    </row>
    <row r="155" spans="1:18" ht="27" customHeight="1" x14ac:dyDescent="0.2">
      <c r="A155" s="50" t="s">
        <v>231</v>
      </c>
      <c r="B155" s="32">
        <v>10441</v>
      </c>
      <c r="C155" s="187">
        <v>1</v>
      </c>
      <c r="D155" s="52">
        <v>0.28599999999999998</v>
      </c>
      <c r="E155" s="53"/>
      <c r="F155" s="53"/>
      <c r="G155" s="53"/>
      <c r="H155" s="53"/>
      <c r="I155" s="53"/>
      <c r="J155" s="68"/>
      <c r="K155" s="2"/>
      <c r="L155" s="137">
        <f t="shared" si="7"/>
        <v>0.28599999999999998</v>
      </c>
      <c r="M155" s="137" t="str">
        <f t="shared" si="11"/>
        <v/>
      </c>
      <c r="N155" s="137" t="str">
        <f t="shared" si="12"/>
        <v/>
      </c>
      <c r="O155" s="137" t="str">
        <f t="shared" si="8"/>
        <v/>
      </c>
      <c r="P155" s="137" t="str">
        <f t="shared" si="9"/>
        <v/>
      </c>
      <c r="Q155" s="137" t="str">
        <f t="shared" si="10"/>
        <v/>
      </c>
    </row>
    <row r="156" spans="1:18" ht="27" customHeight="1" x14ac:dyDescent="0.2">
      <c r="A156" s="48" t="s">
        <v>152</v>
      </c>
      <c r="B156" s="32">
        <v>10442</v>
      </c>
      <c r="C156" s="187">
        <v>0</v>
      </c>
      <c r="D156" s="74">
        <v>8.1349999999999998</v>
      </c>
      <c r="E156" s="60">
        <v>0.254</v>
      </c>
      <c r="F156" s="67">
        <v>0.124</v>
      </c>
      <c r="G156" s="53"/>
      <c r="H156" s="53"/>
      <c r="I156" s="53"/>
      <c r="J156" s="68"/>
      <c r="K156" s="141"/>
      <c r="L156" s="137">
        <f t="shared" si="7"/>
        <v>8.1349999999999998</v>
      </c>
      <c r="M156" s="137">
        <f t="shared" si="11"/>
        <v>0.254</v>
      </c>
      <c r="N156" s="137">
        <f t="shared" si="12"/>
        <v>0.124</v>
      </c>
      <c r="O156" s="137" t="str">
        <f t="shared" si="8"/>
        <v/>
      </c>
      <c r="P156" s="137" t="str">
        <f t="shared" si="9"/>
        <v/>
      </c>
      <c r="Q156" s="137" t="str">
        <f t="shared" si="10"/>
        <v/>
      </c>
    </row>
    <row r="157" spans="1:18" ht="27" customHeight="1" x14ac:dyDescent="0.2">
      <c r="A157" s="48" t="s">
        <v>652</v>
      </c>
      <c r="B157" s="32">
        <v>10443</v>
      </c>
      <c r="C157" s="187" t="s">
        <v>634</v>
      </c>
      <c r="D157" s="52">
        <v>-0.17299999999999999</v>
      </c>
      <c r="E157" s="53"/>
      <c r="F157" s="53"/>
      <c r="G157" s="63">
        <v>0</v>
      </c>
      <c r="H157" s="53"/>
      <c r="I157" s="53"/>
      <c r="J157" s="68"/>
      <c r="K157" s="141"/>
      <c r="L157" s="137">
        <f t="shared" si="7"/>
        <v>-0.17299999999999999</v>
      </c>
      <c r="M157" s="137" t="str">
        <f t="shared" si="11"/>
        <v/>
      </c>
      <c r="N157" s="137" t="str">
        <f t="shared" si="12"/>
        <v/>
      </c>
      <c r="O157" s="137">
        <f t="shared" si="8"/>
        <v>0</v>
      </c>
      <c r="P157" s="137" t="str">
        <f t="shared" si="9"/>
        <v/>
      </c>
      <c r="Q157" s="137" t="str">
        <f t="shared" si="10"/>
        <v/>
      </c>
    </row>
    <row r="158" spans="1:18" ht="27" customHeight="1" x14ac:dyDescent="0.2">
      <c r="A158" s="48" t="s">
        <v>153</v>
      </c>
      <c r="B158" s="32">
        <v>10444</v>
      </c>
      <c r="C158" s="187">
        <v>8</v>
      </c>
      <c r="D158" s="52">
        <v>-0.16800000000000001</v>
      </c>
      <c r="E158" s="53"/>
      <c r="F158" s="53"/>
      <c r="G158" s="63">
        <v>0</v>
      </c>
      <c r="H158" s="53"/>
      <c r="I158" s="53"/>
      <c r="J158" s="68"/>
      <c r="K158" s="2"/>
      <c r="L158" s="137">
        <f t="shared" si="7"/>
        <v>-0.16800000000000001</v>
      </c>
      <c r="M158" s="137" t="str">
        <f t="shared" si="11"/>
        <v/>
      </c>
      <c r="N158" s="137" t="str">
        <f t="shared" si="12"/>
        <v/>
      </c>
      <c r="O158" s="137">
        <f t="shared" si="8"/>
        <v>0</v>
      </c>
      <c r="P158" s="137" t="str">
        <f t="shared" si="9"/>
        <v/>
      </c>
      <c r="Q158" s="137" t="str">
        <f t="shared" si="10"/>
        <v/>
      </c>
    </row>
    <row r="159" spans="1:18" ht="27" customHeight="1" x14ac:dyDescent="0.2">
      <c r="A159" s="48" t="s">
        <v>154</v>
      </c>
      <c r="B159" s="32">
        <v>10445</v>
      </c>
      <c r="C159" s="187">
        <v>0</v>
      </c>
      <c r="D159" s="52">
        <v>-0.17299999999999999</v>
      </c>
      <c r="E159" s="53"/>
      <c r="F159" s="53"/>
      <c r="G159" s="63">
        <v>0</v>
      </c>
      <c r="H159" s="53"/>
      <c r="I159" s="52">
        <v>7.3999999999999996E-2</v>
      </c>
      <c r="J159" s="68"/>
      <c r="K159" s="2"/>
      <c r="L159" s="137">
        <f t="shared" si="7"/>
        <v>-0.17299999999999999</v>
      </c>
      <c r="M159" s="137" t="str">
        <f t="shared" si="11"/>
        <v/>
      </c>
      <c r="N159" s="137" t="str">
        <f t="shared" si="12"/>
        <v/>
      </c>
      <c r="O159" s="137">
        <f t="shared" si="8"/>
        <v>0</v>
      </c>
      <c r="P159" s="137" t="str">
        <f t="shared" si="9"/>
        <v/>
      </c>
      <c r="Q159" s="137">
        <f t="shared" si="10"/>
        <v>7.3999999999999996E-2</v>
      </c>
    </row>
    <row r="160" spans="1:18" ht="27" customHeight="1" x14ac:dyDescent="0.2">
      <c r="A160" s="48" t="s">
        <v>155</v>
      </c>
      <c r="B160" s="32">
        <v>10446</v>
      </c>
      <c r="C160" s="187">
        <v>0</v>
      </c>
      <c r="D160" s="61">
        <v>-1.4510000000000001</v>
      </c>
      <c r="E160" s="57">
        <v>-0.111</v>
      </c>
      <c r="F160" s="67">
        <v>-1.4E-2</v>
      </c>
      <c r="G160" s="63">
        <v>0</v>
      </c>
      <c r="H160" s="53"/>
      <c r="I160" s="52">
        <v>7.3999999999999996E-2</v>
      </c>
      <c r="J160" s="68"/>
      <c r="K160" s="2"/>
      <c r="L160" s="137">
        <f t="shared" si="7"/>
        <v>-1.4510000000000001</v>
      </c>
      <c r="M160" s="137">
        <f t="shared" si="11"/>
        <v>-0.111</v>
      </c>
      <c r="N160" s="137">
        <f t="shared" si="12"/>
        <v>-1.4E-2</v>
      </c>
      <c r="O160" s="137">
        <f t="shared" si="8"/>
        <v>0</v>
      </c>
      <c r="P160" s="137" t="str">
        <f t="shared" si="9"/>
        <v/>
      </c>
      <c r="Q160" s="137">
        <f t="shared" si="10"/>
        <v>7.3999999999999996E-2</v>
      </c>
    </row>
    <row r="161" spans="1:18" ht="27" customHeight="1" x14ac:dyDescent="0.2">
      <c r="A161" s="48" t="s">
        <v>156</v>
      </c>
      <c r="B161" s="32">
        <v>10447</v>
      </c>
      <c r="C161" s="187">
        <v>0</v>
      </c>
      <c r="D161" s="52">
        <v>-0.16800000000000001</v>
      </c>
      <c r="E161" s="53"/>
      <c r="F161" s="53"/>
      <c r="G161" s="63">
        <v>0</v>
      </c>
      <c r="H161" s="53"/>
      <c r="I161" s="52">
        <v>7.1999999999999995E-2</v>
      </c>
      <c r="J161" s="68"/>
      <c r="K161" s="2"/>
      <c r="L161" s="137">
        <f t="shared" si="7"/>
        <v>-0.16800000000000001</v>
      </c>
      <c r="M161" s="137" t="str">
        <f t="shared" si="11"/>
        <v/>
      </c>
      <c r="N161" s="137" t="str">
        <f t="shared" si="12"/>
        <v/>
      </c>
      <c r="O161" s="137">
        <f t="shared" si="8"/>
        <v>0</v>
      </c>
      <c r="P161" s="137" t="str">
        <f t="shared" si="9"/>
        <v/>
      </c>
      <c r="Q161" s="137">
        <f t="shared" si="10"/>
        <v>7.1999999999999995E-2</v>
      </c>
    </row>
    <row r="162" spans="1:18" ht="27" customHeight="1" x14ac:dyDescent="0.2">
      <c r="A162" s="48" t="s">
        <v>157</v>
      </c>
      <c r="B162" s="32">
        <v>10448</v>
      </c>
      <c r="C162" s="187">
        <v>0</v>
      </c>
      <c r="D162" s="61">
        <v>-1.4119999999999999</v>
      </c>
      <c r="E162" s="57">
        <v>-0.109</v>
      </c>
      <c r="F162" s="67">
        <v>-1.2999999999999999E-2</v>
      </c>
      <c r="G162" s="63">
        <v>0</v>
      </c>
      <c r="H162" s="53"/>
      <c r="I162" s="52">
        <v>7.1999999999999995E-2</v>
      </c>
      <c r="J162" s="68"/>
      <c r="K162" s="2"/>
      <c r="L162" s="137">
        <f t="shared" si="7"/>
        <v>-1.4119999999999999</v>
      </c>
      <c r="M162" s="137">
        <f t="shared" si="11"/>
        <v>-0.109</v>
      </c>
      <c r="N162" s="137">
        <f t="shared" si="12"/>
        <v>-1.2999999999999999E-2</v>
      </c>
      <c r="O162" s="137">
        <f t="shared" si="8"/>
        <v>0</v>
      </c>
      <c r="P162" s="137" t="str">
        <f t="shared" si="9"/>
        <v/>
      </c>
      <c r="Q162" s="137">
        <f t="shared" si="10"/>
        <v>7.1999999999999995E-2</v>
      </c>
      <c r="R162" s="137"/>
    </row>
    <row r="163" spans="1:18" ht="27" customHeight="1" x14ac:dyDescent="0.2">
      <c r="A163" s="48" t="s">
        <v>158</v>
      </c>
      <c r="B163" s="32">
        <v>10449</v>
      </c>
      <c r="C163" s="187">
        <v>0</v>
      </c>
      <c r="D163" s="52">
        <v>-0.12</v>
      </c>
      <c r="E163" s="53"/>
      <c r="F163" s="53"/>
      <c r="G163" s="63">
        <v>13.79</v>
      </c>
      <c r="H163" s="53"/>
      <c r="I163" s="52">
        <v>8.2000000000000003E-2</v>
      </c>
      <c r="J163" s="68"/>
      <c r="K163" s="2"/>
      <c r="L163" s="137">
        <f t="shared" si="7"/>
        <v>-0.12</v>
      </c>
      <c r="M163" s="137" t="str">
        <f t="shared" si="11"/>
        <v/>
      </c>
      <c r="N163" s="137" t="str">
        <f t="shared" si="12"/>
        <v/>
      </c>
      <c r="O163" s="137">
        <f t="shared" si="8"/>
        <v>13.79</v>
      </c>
      <c r="P163" s="137" t="str">
        <f t="shared" si="9"/>
        <v/>
      </c>
      <c r="Q163" s="137">
        <f t="shared" si="10"/>
        <v>8.2000000000000003E-2</v>
      </c>
      <c r="R163" s="137"/>
    </row>
    <row r="164" spans="1:18" ht="27" customHeight="1" x14ac:dyDescent="0.2">
      <c r="A164" s="48" t="s">
        <v>159</v>
      </c>
      <c r="B164" s="32">
        <v>10450</v>
      </c>
      <c r="C164" s="187">
        <v>0</v>
      </c>
      <c r="D164" s="61">
        <v>-1.0069999999999999</v>
      </c>
      <c r="E164" s="57">
        <v>-8.2000000000000003E-2</v>
      </c>
      <c r="F164" s="67">
        <v>-7.0000000000000001E-3</v>
      </c>
      <c r="G164" s="63">
        <v>13.79</v>
      </c>
      <c r="H164" s="53"/>
      <c r="I164" s="52">
        <v>8.2000000000000003E-2</v>
      </c>
      <c r="J164" s="30"/>
      <c r="K164" s="2"/>
      <c r="L164" s="137">
        <f t="shared" si="7"/>
        <v>-1.0069999999999999</v>
      </c>
      <c r="M164" s="137">
        <f t="shared" si="11"/>
        <v>-8.2000000000000003E-2</v>
      </c>
      <c r="N164" s="137">
        <f t="shared" si="12"/>
        <v>-7.0000000000000001E-3</v>
      </c>
      <c r="O164" s="137">
        <f t="shared" si="8"/>
        <v>13.79</v>
      </c>
      <c r="P164" s="137" t="str">
        <f t="shared" si="9"/>
        <v/>
      </c>
      <c r="Q164" s="137">
        <f t="shared" si="10"/>
        <v>8.2000000000000003E-2</v>
      </c>
      <c r="R164" s="137"/>
    </row>
    <row r="165" spans="1:18" ht="27" customHeight="1" x14ac:dyDescent="0.2">
      <c r="A165" s="48" t="s">
        <v>160</v>
      </c>
      <c r="B165" s="32">
        <v>10451</v>
      </c>
      <c r="C165" s="187">
        <v>1</v>
      </c>
      <c r="D165" s="52">
        <v>0.10299999999999999</v>
      </c>
      <c r="E165" s="53"/>
      <c r="F165" s="53"/>
      <c r="G165" s="63">
        <f>0.17+1.43</f>
        <v>1.5999999999999999</v>
      </c>
      <c r="H165" s="53"/>
      <c r="I165" s="53"/>
      <c r="J165" s="68"/>
      <c r="K165" s="2"/>
      <c r="L165" s="137">
        <f t="shared" si="7"/>
        <v>0.10299999999999999</v>
      </c>
      <c r="M165" s="137" t="str">
        <f t="shared" si="11"/>
        <v/>
      </c>
      <c r="N165" s="137" t="str">
        <f t="shared" si="12"/>
        <v/>
      </c>
      <c r="O165" s="137">
        <f t="shared" si="8"/>
        <v>1.6</v>
      </c>
      <c r="P165" s="137" t="str">
        <f t="shared" si="9"/>
        <v/>
      </c>
      <c r="Q165" s="137" t="str">
        <f t="shared" si="10"/>
        <v/>
      </c>
    </row>
    <row r="166" spans="1:18" ht="27" customHeight="1" x14ac:dyDescent="0.2">
      <c r="A166" s="48" t="s">
        <v>161</v>
      </c>
      <c r="B166" s="32">
        <v>10452</v>
      </c>
      <c r="C166" s="187">
        <v>2</v>
      </c>
      <c r="D166" s="52">
        <v>0.11600000000000001</v>
      </c>
      <c r="E166" s="52">
        <v>3.0000000000000001E-3</v>
      </c>
      <c r="F166" s="53"/>
      <c r="G166" s="63">
        <f>0.17+1.43</f>
        <v>1.5999999999999999</v>
      </c>
      <c r="H166" s="53"/>
      <c r="I166" s="53"/>
      <c r="J166" s="68"/>
      <c r="K166" s="2"/>
      <c r="L166" s="137">
        <f t="shared" si="7"/>
        <v>0.11600000000000001</v>
      </c>
      <c r="M166" s="137">
        <f t="shared" si="11"/>
        <v>3.0000000000000001E-3</v>
      </c>
      <c r="N166" s="137" t="str">
        <f t="shared" si="12"/>
        <v/>
      </c>
      <c r="O166" s="137">
        <f t="shared" si="8"/>
        <v>1.6</v>
      </c>
      <c r="P166" s="137" t="str">
        <f t="shared" si="9"/>
        <v/>
      </c>
      <c r="Q166" s="137" t="str">
        <f t="shared" si="10"/>
        <v/>
      </c>
    </row>
    <row r="167" spans="1:18" ht="27" customHeight="1" x14ac:dyDescent="0.2">
      <c r="A167" s="48" t="s">
        <v>162</v>
      </c>
      <c r="B167" s="32">
        <v>10453</v>
      </c>
      <c r="C167" s="187">
        <v>2</v>
      </c>
      <c r="D167" s="52">
        <v>8.9999999999999993E-3</v>
      </c>
      <c r="E167" s="53"/>
      <c r="F167" s="53"/>
      <c r="G167" s="53"/>
      <c r="H167" s="53"/>
      <c r="I167" s="53"/>
      <c r="J167" s="68"/>
      <c r="K167" s="2"/>
      <c r="L167" s="137">
        <f t="shared" si="7"/>
        <v>8.9999999999999993E-3</v>
      </c>
      <c r="M167" s="137" t="str">
        <f t="shared" si="11"/>
        <v/>
      </c>
      <c r="N167" s="137" t="str">
        <f t="shared" si="12"/>
        <v/>
      </c>
      <c r="O167" s="137" t="str">
        <f t="shared" si="8"/>
        <v/>
      </c>
      <c r="P167" s="137" t="str">
        <f t="shared" si="9"/>
        <v/>
      </c>
      <c r="Q167" s="137" t="str">
        <f t="shared" si="10"/>
        <v/>
      </c>
    </row>
    <row r="168" spans="1:18" ht="27" customHeight="1" x14ac:dyDescent="0.2">
      <c r="A168" s="48" t="s">
        <v>163</v>
      </c>
      <c r="B168" s="32">
        <v>10454</v>
      </c>
      <c r="C168" s="187">
        <v>3</v>
      </c>
      <c r="D168" s="52">
        <v>8.7999999999999995E-2</v>
      </c>
      <c r="E168" s="53"/>
      <c r="F168" s="53"/>
      <c r="G168" s="63">
        <v>0.26</v>
      </c>
      <c r="H168" s="53"/>
      <c r="I168" s="53"/>
      <c r="J168" s="68"/>
      <c r="K168" s="2"/>
      <c r="L168" s="137">
        <f t="shared" si="7"/>
        <v>8.7999999999999995E-2</v>
      </c>
      <c r="M168" s="137" t="str">
        <f t="shared" si="11"/>
        <v/>
      </c>
      <c r="N168" s="137" t="str">
        <f t="shared" si="12"/>
        <v/>
      </c>
      <c r="O168" s="137">
        <f t="shared" si="8"/>
        <v>0.26</v>
      </c>
      <c r="P168" s="137" t="str">
        <f t="shared" si="9"/>
        <v/>
      </c>
      <c r="Q168" s="137" t="str">
        <f t="shared" si="10"/>
        <v/>
      </c>
    </row>
    <row r="169" spans="1:18" ht="27" customHeight="1" x14ac:dyDescent="0.2">
      <c r="A169" s="48" t="s">
        <v>164</v>
      </c>
      <c r="B169" s="32">
        <v>10455</v>
      </c>
      <c r="C169" s="187">
        <v>4</v>
      </c>
      <c r="D169" s="52">
        <v>0.104</v>
      </c>
      <c r="E169" s="52">
        <v>3.0000000000000001E-3</v>
      </c>
      <c r="F169" s="53"/>
      <c r="G169" s="63">
        <v>0.26</v>
      </c>
      <c r="H169" s="53"/>
      <c r="I169" s="53"/>
      <c r="J169" s="68"/>
      <c r="K169" s="2"/>
      <c r="L169" s="137">
        <f t="shared" si="7"/>
        <v>0.104</v>
      </c>
      <c r="M169" s="137">
        <f t="shared" si="11"/>
        <v>3.0000000000000001E-3</v>
      </c>
      <c r="N169" s="137" t="str">
        <f t="shared" si="12"/>
        <v/>
      </c>
      <c r="O169" s="137">
        <f t="shared" si="8"/>
        <v>0.26</v>
      </c>
      <c r="P169" s="137" t="str">
        <f t="shared" si="9"/>
        <v/>
      </c>
      <c r="Q169" s="137" t="str">
        <f t="shared" si="10"/>
        <v/>
      </c>
    </row>
    <row r="170" spans="1:18" ht="27" customHeight="1" x14ac:dyDescent="0.2">
      <c r="A170" s="48" t="s">
        <v>165</v>
      </c>
      <c r="B170" s="32">
        <v>10456</v>
      </c>
      <c r="C170" s="187">
        <v>4</v>
      </c>
      <c r="D170" s="52">
        <v>1.6E-2</v>
      </c>
      <c r="E170" s="53"/>
      <c r="F170" s="53"/>
      <c r="G170" s="53"/>
      <c r="H170" s="53"/>
      <c r="I170" s="53"/>
      <c r="J170" s="68"/>
      <c r="K170" s="2"/>
      <c r="L170" s="137">
        <f t="shared" si="7"/>
        <v>1.6E-2</v>
      </c>
      <c r="M170" s="137" t="str">
        <f t="shared" si="11"/>
        <v/>
      </c>
      <c r="N170" s="137" t="str">
        <f t="shared" si="12"/>
        <v/>
      </c>
      <c r="O170" s="137" t="str">
        <f t="shared" si="8"/>
        <v/>
      </c>
      <c r="P170" s="137" t="str">
        <f t="shared" si="9"/>
        <v/>
      </c>
      <c r="Q170" s="137" t="str">
        <f t="shared" si="10"/>
        <v/>
      </c>
    </row>
    <row r="171" spans="1:18" ht="27" customHeight="1" x14ac:dyDescent="0.2">
      <c r="A171" s="48" t="s">
        <v>166</v>
      </c>
      <c r="B171" s="32">
        <v>10457</v>
      </c>
      <c r="C171" s="187" t="s">
        <v>20</v>
      </c>
      <c r="D171" s="52">
        <v>9.7000000000000003E-2</v>
      </c>
      <c r="E171" s="52">
        <v>3.0000000000000001E-3</v>
      </c>
      <c r="F171" s="53"/>
      <c r="G171" s="63">
        <v>1.55</v>
      </c>
      <c r="H171" s="53"/>
      <c r="I171" s="53"/>
      <c r="J171" s="68"/>
      <c r="K171" s="2"/>
      <c r="L171" s="137">
        <f t="shared" si="7"/>
        <v>9.7000000000000003E-2</v>
      </c>
      <c r="M171" s="137">
        <f t="shared" si="11"/>
        <v>3.0000000000000001E-3</v>
      </c>
      <c r="N171" s="137" t="str">
        <f t="shared" si="12"/>
        <v/>
      </c>
      <c r="O171" s="137">
        <f t="shared" si="8"/>
        <v>1.55</v>
      </c>
      <c r="P171" s="137" t="str">
        <f t="shared" si="9"/>
        <v/>
      </c>
      <c r="Q171" s="137" t="str">
        <f t="shared" si="10"/>
        <v/>
      </c>
    </row>
    <row r="172" spans="1:18" ht="27" customHeight="1" x14ac:dyDescent="0.2">
      <c r="A172" s="48" t="s">
        <v>167</v>
      </c>
      <c r="B172" s="32">
        <v>10458</v>
      </c>
      <c r="C172" s="187" t="s">
        <v>20</v>
      </c>
      <c r="D172" s="52">
        <v>0.14499999999999999</v>
      </c>
      <c r="E172" s="52">
        <v>3.0000000000000001E-3</v>
      </c>
      <c r="F172" s="53"/>
      <c r="G172" s="63">
        <v>1.51</v>
      </c>
      <c r="H172" s="53"/>
      <c r="I172" s="53"/>
      <c r="J172" s="66"/>
      <c r="K172" s="2"/>
      <c r="L172" s="137">
        <f t="shared" si="7"/>
        <v>0.14499999999999999</v>
      </c>
      <c r="M172" s="137">
        <f t="shared" si="11"/>
        <v>3.0000000000000001E-3</v>
      </c>
      <c r="N172" s="137" t="str">
        <f t="shared" si="12"/>
        <v/>
      </c>
      <c r="O172" s="137">
        <f t="shared" si="8"/>
        <v>1.51</v>
      </c>
      <c r="P172" s="137" t="str">
        <f t="shared" si="9"/>
        <v/>
      </c>
      <c r="Q172" s="137" t="str">
        <f t="shared" si="10"/>
        <v/>
      </c>
      <c r="R172" s="137"/>
    </row>
    <row r="173" spans="1:18" ht="27" customHeight="1" x14ac:dyDescent="0.2">
      <c r="A173" s="48" t="s">
        <v>168</v>
      </c>
      <c r="B173" s="32">
        <v>10459</v>
      </c>
      <c r="C173" s="187" t="s">
        <v>20</v>
      </c>
      <c r="D173" s="52">
        <v>0.104</v>
      </c>
      <c r="E173" s="52">
        <v>1E-3</v>
      </c>
      <c r="F173" s="53"/>
      <c r="G173" s="63">
        <v>19.68</v>
      </c>
      <c r="H173" s="53"/>
      <c r="I173" s="53"/>
      <c r="J173" s="66"/>
      <c r="K173" s="2"/>
      <c r="L173" s="137">
        <f t="shared" si="7"/>
        <v>0.104</v>
      </c>
      <c r="M173" s="137">
        <f t="shared" si="11"/>
        <v>1E-3</v>
      </c>
      <c r="N173" s="137" t="str">
        <f t="shared" si="12"/>
        <v/>
      </c>
      <c r="O173" s="137">
        <f t="shared" si="8"/>
        <v>19.68</v>
      </c>
      <c r="P173" s="137" t="str">
        <f t="shared" si="9"/>
        <v/>
      </c>
      <c r="Q173" s="137" t="str">
        <f t="shared" si="10"/>
        <v/>
      </c>
      <c r="R173" s="137"/>
    </row>
    <row r="174" spans="1:18" ht="27" customHeight="1" x14ac:dyDescent="0.2">
      <c r="A174" s="48" t="s">
        <v>653</v>
      </c>
      <c r="B174" s="32">
        <v>10460</v>
      </c>
      <c r="C174" s="187">
        <v>0</v>
      </c>
      <c r="D174" s="61">
        <v>0.58399999999999996</v>
      </c>
      <c r="E174" s="57">
        <v>3.5999999999999997E-2</v>
      </c>
      <c r="F174" s="67">
        <v>3.0000000000000001E-3</v>
      </c>
      <c r="G174" s="63">
        <f>0.17+1.43</f>
        <v>1.5999999999999999</v>
      </c>
      <c r="H174" s="53"/>
      <c r="I174" s="53"/>
      <c r="J174" s="66"/>
      <c r="K174" s="2"/>
      <c r="L174" s="137">
        <f t="shared" si="7"/>
        <v>0.58399999999999996</v>
      </c>
      <c r="M174" s="137">
        <f t="shared" si="11"/>
        <v>3.5999999999999997E-2</v>
      </c>
      <c r="N174" s="137">
        <f t="shared" si="12"/>
        <v>3.0000000000000001E-3</v>
      </c>
      <c r="O174" s="137">
        <f t="shared" si="8"/>
        <v>1.6</v>
      </c>
      <c r="P174" s="137" t="str">
        <f t="shared" si="9"/>
        <v/>
      </c>
      <c r="Q174" s="137" t="str">
        <f t="shared" si="10"/>
        <v/>
      </c>
      <c r="R174" s="137"/>
    </row>
    <row r="175" spans="1:18" ht="27" customHeight="1" x14ac:dyDescent="0.2">
      <c r="A175" s="48" t="s">
        <v>654</v>
      </c>
      <c r="B175" s="32">
        <v>10461</v>
      </c>
      <c r="C175" s="187">
        <v>0</v>
      </c>
      <c r="D175" s="61">
        <v>0.54500000000000004</v>
      </c>
      <c r="E175" s="57">
        <v>3.3000000000000002E-2</v>
      </c>
      <c r="F175" s="67">
        <v>2E-3</v>
      </c>
      <c r="G175" s="63">
        <v>0.26</v>
      </c>
      <c r="H175" s="53"/>
      <c r="I175" s="53"/>
      <c r="J175" s="66"/>
      <c r="K175" s="2"/>
      <c r="L175" s="137">
        <f t="shared" si="7"/>
        <v>0.54500000000000004</v>
      </c>
      <c r="M175" s="137">
        <f t="shared" si="11"/>
        <v>3.3000000000000002E-2</v>
      </c>
      <c r="N175" s="137">
        <f t="shared" si="12"/>
        <v>2E-3</v>
      </c>
      <c r="O175" s="137">
        <f t="shared" si="8"/>
        <v>0.26</v>
      </c>
      <c r="P175" s="137" t="str">
        <f t="shared" si="9"/>
        <v/>
      </c>
      <c r="Q175" s="137" t="str">
        <f t="shared" si="10"/>
        <v/>
      </c>
      <c r="R175" s="137"/>
    </row>
    <row r="176" spans="1:18" ht="27" customHeight="1" x14ac:dyDescent="0.2">
      <c r="A176" s="48" t="s">
        <v>169</v>
      </c>
      <c r="B176" s="32">
        <v>10462</v>
      </c>
      <c r="C176" s="187">
        <v>0</v>
      </c>
      <c r="D176" s="61">
        <v>0.48799999999999999</v>
      </c>
      <c r="E176" s="57">
        <v>2.9000000000000001E-2</v>
      </c>
      <c r="F176" s="67">
        <v>2E-3</v>
      </c>
      <c r="G176" s="63">
        <v>0.32</v>
      </c>
      <c r="H176" s="63">
        <v>0.15</v>
      </c>
      <c r="I176" s="52">
        <v>1.7999999999999999E-2</v>
      </c>
      <c r="J176" s="76">
        <v>0.15</v>
      </c>
      <c r="K176" s="2"/>
      <c r="L176" s="137">
        <f t="shared" si="7"/>
        <v>0.48799999999999999</v>
      </c>
      <c r="M176" s="137">
        <f t="shared" si="11"/>
        <v>2.9000000000000001E-2</v>
      </c>
      <c r="N176" s="137">
        <f t="shared" si="12"/>
        <v>2E-3</v>
      </c>
      <c r="O176" s="137">
        <f t="shared" si="8"/>
        <v>0.32</v>
      </c>
      <c r="P176" s="137">
        <f t="shared" si="9"/>
        <v>0.15</v>
      </c>
      <c r="Q176" s="137">
        <f t="shared" si="10"/>
        <v>1.7999999999999999E-2</v>
      </c>
      <c r="R176" s="137"/>
    </row>
    <row r="177" spans="1:18" ht="27" customHeight="1" x14ac:dyDescent="0.2">
      <c r="A177" s="48" t="s">
        <v>170</v>
      </c>
      <c r="B177" s="32">
        <v>10463</v>
      </c>
      <c r="C177" s="187">
        <v>0</v>
      </c>
      <c r="D177" s="61">
        <v>0.65600000000000003</v>
      </c>
      <c r="E177" s="57">
        <v>3.7999999999999999E-2</v>
      </c>
      <c r="F177" s="67">
        <v>1E-3</v>
      </c>
      <c r="G177" s="63">
        <v>0.37</v>
      </c>
      <c r="H177" s="63">
        <v>0.28000000000000003</v>
      </c>
      <c r="I177" s="52">
        <v>2.3E-2</v>
      </c>
      <c r="J177" s="76">
        <v>0.28000000000000003</v>
      </c>
      <c r="K177" s="2"/>
      <c r="L177" s="137">
        <f t="shared" si="7"/>
        <v>0.65600000000000003</v>
      </c>
      <c r="M177" s="137">
        <f t="shared" si="11"/>
        <v>3.7999999999999999E-2</v>
      </c>
      <c r="N177" s="137">
        <f t="shared" si="12"/>
        <v>1E-3</v>
      </c>
      <c r="O177" s="137">
        <f t="shared" si="8"/>
        <v>0.37</v>
      </c>
      <c r="P177" s="137">
        <f t="shared" si="9"/>
        <v>0.28000000000000003</v>
      </c>
      <c r="Q177" s="137">
        <f t="shared" si="10"/>
        <v>2.3E-2</v>
      </c>
      <c r="R177" s="137"/>
    </row>
    <row r="178" spans="1:18" ht="27.75" customHeight="1" x14ac:dyDescent="0.2">
      <c r="A178" s="48" t="s">
        <v>171</v>
      </c>
      <c r="B178" s="32">
        <v>10464</v>
      </c>
      <c r="C178" s="187">
        <v>0</v>
      </c>
      <c r="D178" s="61">
        <v>0.55000000000000004</v>
      </c>
      <c r="E178" s="57">
        <v>0.03</v>
      </c>
      <c r="F178" s="67">
        <v>1E-3</v>
      </c>
      <c r="G178" s="63">
        <v>4.2300000000000004</v>
      </c>
      <c r="H178" s="63">
        <v>0.34</v>
      </c>
      <c r="I178" s="52">
        <v>1.7000000000000001E-2</v>
      </c>
      <c r="J178" s="76">
        <v>0.34</v>
      </c>
      <c r="L178" s="137">
        <f t="shared" si="7"/>
        <v>0.55000000000000004</v>
      </c>
      <c r="M178" s="137">
        <f t="shared" si="11"/>
        <v>0.03</v>
      </c>
      <c r="N178" s="137">
        <f t="shared" si="12"/>
        <v>1E-3</v>
      </c>
      <c r="O178" s="137">
        <f t="shared" si="8"/>
        <v>4.2300000000000004</v>
      </c>
      <c r="P178" s="137">
        <f t="shared" si="9"/>
        <v>0.34</v>
      </c>
      <c r="Q178" s="137">
        <f t="shared" si="10"/>
        <v>1.7000000000000001E-2</v>
      </c>
    </row>
    <row r="179" spans="1:18" ht="27.75" customHeight="1" x14ac:dyDescent="0.2">
      <c r="A179" s="50" t="s">
        <v>232</v>
      </c>
      <c r="B179" s="32">
        <v>10465</v>
      </c>
      <c r="C179" s="187">
        <v>8</v>
      </c>
      <c r="D179" s="52">
        <v>8.5000000000000006E-2</v>
      </c>
      <c r="E179" s="53"/>
      <c r="F179" s="53"/>
      <c r="G179" s="53"/>
      <c r="H179" s="53"/>
      <c r="I179" s="53"/>
      <c r="J179" s="69"/>
      <c r="L179" s="137">
        <f t="shared" si="7"/>
        <v>8.5000000000000006E-2</v>
      </c>
      <c r="M179" s="137" t="str">
        <f t="shared" si="11"/>
        <v/>
      </c>
      <c r="N179" s="137" t="str">
        <f t="shared" si="12"/>
        <v/>
      </c>
      <c r="O179" s="137" t="str">
        <f t="shared" si="8"/>
        <v/>
      </c>
      <c r="P179" s="137" t="str">
        <f t="shared" si="9"/>
        <v/>
      </c>
      <c r="Q179" s="137" t="str">
        <f t="shared" si="10"/>
        <v/>
      </c>
    </row>
    <row r="180" spans="1:18" ht="27.75" customHeight="1" x14ac:dyDescent="0.2">
      <c r="A180" s="50" t="s">
        <v>233</v>
      </c>
      <c r="B180" s="32">
        <v>10466</v>
      </c>
      <c r="C180" s="187">
        <v>1</v>
      </c>
      <c r="D180" s="52">
        <v>0.11</v>
      </c>
      <c r="E180" s="53"/>
      <c r="F180" s="53"/>
      <c r="G180" s="53"/>
      <c r="H180" s="53"/>
      <c r="I180" s="53"/>
      <c r="J180" s="69"/>
      <c r="L180" s="137">
        <f t="shared" si="7"/>
        <v>0.11</v>
      </c>
      <c r="M180" s="137" t="str">
        <f t="shared" si="11"/>
        <v/>
      </c>
      <c r="N180" s="137" t="str">
        <f t="shared" si="12"/>
        <v/>
      </c>
      <c r="O180" s="137" t="str">
        <f t="shared" si="8"/>
        <v/>
      </c>
      <c r="P180" s="137" t="str">
        <f t="shared" si="9"/>
        <v/>
      </c>
      <c r="Q180" s="137" t="str">
        <f t="shared" si="10"/>
        <v/>
      </c>
    </row>
    <row r="181" spans="1:18" ht="27.75" customHeight="1" x14ac:dyDescent="0.2">
      <c r="A181" s="50" t="s">
        <v>234</v>
      </c>
      <c r="B181" s="32">
        <v>10467</v>
      </c>
      <c r="C181" s="187">
        <v>1</v>
      </c>
      <c r="D181" s="52">
        <v>0.17899999999999999</v>
      </c>
      <c r="E181" s="53"/>
      <c r="F181" s="53"/>
      <c r="G181" s="53"/>
      <c r="H181" s="53"/>
      <c r="I181" s="53"/>
      <c r="J181" s="68"/>
      <c r="L181" s="137">
        <f t="shared" si="7"/>
        <v>0.17899999999999999</v>
      </c>
      <c r="M181" s="137" t="str">
        <f t="shared" si="11"/>
        <v/>
      </c>
      <c r="N181" s="137" t="str">
        <f t="shared" si="12"/>
        <v/>
      </c>
      <c r="O181" s="137" t="str">
        <f t="shared" si="8"/>
        <v/>
      </c>
      <c r="P181" s="137" t="str">
        <f t="shared" si="9"/>
        <v/>
      </c>
      <c r="Q181" s="137" t="str">
        <f t="shared" si="10"/>
        <v/>
      </c>
    </row>
    <row r="182" spans="1:18" ht="27.75" customHeight="1" x14ac:dyDescent="0.2">
      <c r="A182" s="50" t="s">
        <v>235</v>
      </c>
      <c r="B182" s="32">
        <v>10468</v>
      </c>
      <c r="C182" s="187">
        <v>1</v>
      </c>
      <c r="D182" s="52">
        <v>5.8999999999999997E-2</v>
      </c>
      <c r="E182" s="53"/>
      <c r="F182" s="53"/>
      <c r="G182" s="53"/>
      <c r="H182" s="53"/>
      <c r="I182" s="53"/>
      <c r="J182" s="68"/>
      <c r="L182" s="137">
        <f t="shared" si="7"/>
        <v>5.8999999999999997E-2</v>
      </c>
      <c r="M182" s="137" t="str">
        <f t="shared" si="11"/>
        <v/>
      </c>
      <c r="N182" s="137" t="str">
        <f t="shared" si="12"/>
        <v/>
      </c>
      <c r="O182" s="137" t="str">
        <f t="shared" si="8"/>
        <v/>
      </c>
      <c r="P182" s="137" t="str">
        <f t="shared" si="9"/>
        <v/>
      </c>
      <c r="Q182" s="137" t="str">
        <f t="shared" si="10"/>
        <v/>
      </c>
    </row>
    <row r="183" spans="1:18" ht="27.75" customHeight="1" x14ac:dyDescent="0.2">
      <c r="A183" s="48" t="s">
        <v>172</v>
      </c>
      <c r="B183" s="32">
        <v>10469</v>
      </c>
      <c r="C183" s="187">
        <v>0</v>
      </c>
      <c r="D183" s="74">
        <v>1.694</v>
      </c>
      <c r="E183" s="60">
        <v>5.2999999999999999E-2</v>
      </c>
      <c r="F183" s="67">
        <v>2.5999999999999999E-2</v>
      </c>
      <c r="G183" s="53"/>
      <c r="H183" s="53"/>
      <c r="I183" s="53"/>
      <c r="J183" s="68"/>
      <c r="L183" s="137">
        <f t="shared" si="7"/>
        <v>1.694</v>
      </c>
      <c r="M183" s="137">
        <f t="shared" si="11"/>
        <v>5.2999999999999999E-2</v>
      </c>
      <c r="N183" s="137">
        <f t="shared" si="12"/>
        <v>2.5999999999999999E-2</v>
      </c>
      <c r="O183" s="137" t="str">
        <f t="shared" si="8"/>
        <v/>
      </c>
      <c r="P183" s="137" t="str">
        <f t="shared" si="9"/>
        <v/>
      </c>
      <c r="Q183" s="137" t="str">
        <f t="shared" si="10"/>
        <v/>
      </c>
    </row>
    <row r="184" spans="1:18" ht="27.75" customHeight="1" x14ac:dyDescent="0.2">
      <c r="A184" s="48" t="s">
        <v>655</v>
      </c>
      <c r="B184" s="32">
        <v>10470</v>
      </c>
      <c r="C184" s="187" t="s">
        <v>634</v>
      </c>
      <c r="D184" s="52">
        <v>-3.5999999999999997E-2</v>
      </c>
      <c r="E184" s="53"/>
      <c r="F184" s="53"/>
      <c r="G184" s="63">
        <v>0</v>
      </c>
      <c r="H184" s="53"/>
      <c r="I184" s="53"/>
      <c r="J184" s="68"/>
      <c r="L184" s="137">
        <f t="shared" si="7"/>
        <v>-3.5999999999999997E-2</v>
      </c>
      <c r="M184" s="137" t="str">
        <f t="shared" si="11"/>
        <v/>
      </c>
      <c r="N184" s="137" t="str">
        <f t="shared" si="12"/>
        <v/>
      </c>
      <c r="O184" s="137">
        <f t="shared" si="8"/>
        <v>0</v>
      </c>
      <c r="P184" s="137" t="str">
        <f t="shared" si="9"/>
        <v/>
      </c>
      <c r="Q184" s="137" t="str">
        <f t="shared" si="10"/>
        <v/>
      </c>
    </row>
    <row r="185" spans="1:18" ht="27.75" customHeight="1" x14ac:dyDescent="0.2">
      <c r="A185" s="48" t="s">
        <v>173</v>
      </c>
      <c r="B185" s="32">
        <v>10471</v>
      </c>
      <c r="C185" s="187">
        <v>8</v>
      </c>
      <c r="D185" s="52">
        <v>-3.5000000000000003E-2</v>
      </c>
      <c r="E185" s="53"/>
      <c r="F185" s="53"/>
      <c r="G185" s="63">
        <v>0</v>
      </c>
      <c r="H185" s="53"/>
      <c r="I185" s="53"/>
      <c r="J185" s="68"/>
      <c r="L185" s="137">
        <f t="shared" si="7"/>
        <v>-3.5000000000000003E-2</v>
      </c>
      <c r="M185" s="137" t="str">
        <f t="shared" si="11"/>
        <v/>
      </c>
      <c r="N185" s="137" t="str">
        <f t="shared" si="12"/>
        <v/>
      </c>
      <c r="O185" s="137">
        <f t="shared" si="8"/>
        <v>0</v>
      </c>
      <c r="P185" s="137" t="str">
        <f t="shared" si="9"/>
        <v/>
      </c>
      <c r="Q185" s="137" t="str">
        <f t="shared" si="10"/>
        <v/>
      </c>
    </row>
    <row r="186" spans="1:18" ht="27.75" customHeight="1" x14ac:dyDescent="0.2">
      <c r="A186" s="48" t="s">
        <v>174</v>
      </c>
      <c r="B186" s="32">
        <v>10472</v>
      </c>
      <c r="C186" s="187">
        <v>0</v>
      </c>
      <c r="D186" s="52">
        <v>-3.5999999999999997E-2</v>
      </c>
      <c r="E186" s="53"/>
      <c r="F186" s="53"/>
      <c r="G186" s="63">
        <v>0</v>
      </c>
      <c r="H186" s="53"/>
      <c r="I186" s="52">
        <v>1.4999999999999999E-2</v>
      </c>
      <c r="J186" s="68"/>
      <c r="L186" s="137">
        <f t="shared" ref="L186:L191" si="13">IF(D186&lt;&gt;"",ROUND(D186,3),"")</f>
        <v>-3.5999999999999997E-2</v>
      </c>
      <c r="M186" s="137" t="str">
        <f t="shared" si="11"/>
        <v/>
      </c>
      <c r="N186" s="137" t="str">
        <f t="shared" si="12"/>
        <v/>
      </c>
      <c r="O186" s="137">
        <f t="shared" ref="O186:O191" si="14">IF(G186&lt;&gt;"",ROUND(G186,2),"")</f>
        <v>0</v>
      </c>
      <c r="P186" s="137" t="str">
        <f t="shared" ref="P186:P191" si="15">IF(H186&lt;&gt;"",ROUND(H186,2),"")</f>
        <v/>
      </c>
      <c r="Q186" s="137">
        <f t="shared" ref="Q186:Q191" si="16">IF(I186&lt;&gt;"",ROUND(I186,3),"")</f>
        <v>1.4999999999999999E-2</v>
      </c>
    </row>
    <row r="187" spans="1:18" ht="27.75" customHeight="1" x14ac:dyDescent="0.2">
      <c r="A187" s="48" t="s">
        <v>175</v>
      </c>
      <c r="B187" s="32">
        <v>10473</v>
      </c>
      <c r="C187" s="187">
        <v>0</v>
      </c>
      <c r="D187" s="61">
        <v>-0.30199999999999999</v>
      </c>
      <c r="E187" s="57">
        <v>-2.3E-2</v>
      </c>
      <c r="F187" s="67">
        <v>-3.0000000000000001E-3</v>
      </c>
      <c r="G187" s="63">
        <v>0</v>
      </c>
      <c r="H187" s="53"/>
      <c r="I187" s="52">
        <v>1.4999999999999999E-2</v>
      </c>
      <c r="J187" s="68"/>
      <c r="L187" s="137">
        <f t="shared" si="13"/>
        <v>-0.30199999999999999</v>
      </c>
      <c r="M187" s="137">
        <f t="shared" si="11"/>
        <v>-2.3E-2</v>
      </c>
      <c r="N187" s="137">
        <f t="shared" si="12"/>
        <v>-3.0000000000000001E-3</v>
      </c>
      <c r="O187" s="137">
        <f t="shared" si="14"/>
        <v>0</v>
      </c>
      <c r="P187" s="137" t="str">
        <f t="shared" si="15"/>
        <v/>
      </c>
      <c r="Q187" s="137">
        <f t="shared" si="16"/>
        <v>1.4999999999999999E-2</v>
      </c>
    </row>
    <row r="188" spans="1:18" ht="27.75" customHeight="1" x14ac:dyDescent="0.2">
      <c r="A188" s="48" t="s">
        <v>176</v>
      </c>
      <c r="B188" s="32">
        <v>10474</v>
      </c>
      <c r="C188" s="187">
        <v>0</v>
      </c>
      <c r="D188" s="52">
        <v>-3.5000000000000003E-2</v>
      </c>
      <c r="E188" s="53"/>
      <c r="F188" s="53"/>
      <c r="G188" s="63">
        <v>0</v>
      </c>
      <c r="H188" s="53"/>
      <c r="I188" s="52">
        <v>1.4999999999999999E-2</v>
      </c>
      <c r="J188" s="68"/>
      <c r="L188" s="137">
        <f t="shared" si="13"/>
        <v>-3.5000000000000003E-2</v>
      </c>
      <c r="M188" s="137" t="str">
        <f t="shared" si="11"/>
        <v/>
      </c>
      <c r="N188" s="137" t="str">
        <f t="shared" si="12"/>
        <v/>
      </c>
      <c r="O188" s="137">
        <f t="shared" si="14"/>
        <v>0</v>
      </c>
      <c r="P188" s="137" t="str">
        <f t="shared" si="15"/>
        <v/>
      </c>
      <c r="Q188" s="137">
        <f t="shared" si="16"/>
        <v>1.4999999999999999E-2</v>
      </c>
    </row>
    <row r="189" spans="1:18" ht="27.75" customHeight="1" x14ac:dyDescent="0.2">
      <c r="A189" s="48" t="s">
        <v>177</v>
      </c>
      <c r="B189" s="32">
        <v>10475</v>
      </c>
      <c r="C189" s="187">
        <v>0</v>
      </c>
      <c r="D189" s="61">
        <v>-0.29399999999999998</v>
      </c>
      <c r="E189" s="57">
        <v>-2.3E-2</v>
      </c>
      <c r="F189" s="67">
        <v>-3.0000000000000001E-3</v>
      </c>
      <c r="G189" s="63">
        <v>0</v>
      </c>
      <c r="H189" s="53"/>
      <c r="I189" s="52">
        <v>1.4999999999999999E-2</v>
      </c>
      <c r="J189" s="68"/>
      <c r="L189" s="137">
        <f t="shared" si="13"/>
        <v>-0.29399999999999998</v>
      </c>
      <c r="M189" s="137">
        <f t="shared" si="11"/>
        <v>-2.3E-2</v>
      </c>
      <c r="N189" s="137">
        <f t="shared" si="12"/>
        <v>-3.0000000000000001E-3</v>
      </c>
      <c r="O189" s="137">
        <f t="shared" si="14"/>
        <v>0</v>
      </c>
      <c r="P189" s="137" t="str">
        <f t="shared" si="15"/>
        <v/>
      </c>
      <c r="Q189" s="137">
        <f t="shared" si="16"/>
        <v>1.4999999999999999E-2</v>
      </c>
    </row>
    <row r="190" spans="1:18" ht="27.75" customHeight="1" x14ac:dyDescent="0.2">
      <c r="A190" s="48" t="s">
        <v>178</v>
      </c>
      <c r="B190" s="32">
        <v>10476</v>
      </c>
      <c r="C190" s="187">
        <v>0</v>
      </c>
      <c r="D190" s="52">
        <v>-2.5000000000000001E-2</v>
      </c>
      <c r="E190" s="53"/>
      <c r="F190" s="53"/>
      <c r="G190" s="63">
        <v>2.87</v>
      </c>
      <c r="H190" s="53"/>
      <c r="I190" s="52">
        <v>1.7000000000000001E-2</v>
      </c>
      <c r="J190" s="68"/>
      <c r="L190" s="137">
        <f t="shared" si="13"/>
        <v>-2.5000000000000001E-2</v>
      </c>
      <c r="M190" s="137" t="str">
        <f t="shared" si="11"/>
        <v/>
      </c>
      <c r="N190" s="137" t="str">
        <f t="shared" si="12"/>
        <v/>
      </c>
      <c r="O190" s="137">
        <f t="shared" si="14"/>
        <v>2.87</v>
      </c>
      <c r="P190" s="137" t="str">
        <f t="shared" si="15"/>
        <v/>
      </c>
      <c r="Q190" s="137">
        <f t="shared" si="16"/>
        <v>1.7000000000000001E-2</v>
      </c>
    </row>
    <row r="191" spans="1:18" ht="27.75" customHeight="1" x14ac:dyDescent="0.2">
      <c r="A191" s="48" t="s">
        <v>179</v>
      </c>
      <c r="B191" s="32">
        <v>10477</v>
      </c>
      <c r="C191" s="187">
        <v>0</v>
      </c>
      <c r="D191" s="61">
        <v>-0.21</v>
      </c>
      <c r="E191" s="57">
        <v>-1.7000000000000001E-2</v>
      </c>
      <c r="F191" s="67">
        <v>-1E-3</v>
      </c>
      <c r="G191" s="63">
        <v>2.87</v>
      </c>
      <c r="H191" s="53"/>
      <c r="I191" s="52">
        <v>1.7000000000000001E-2</v>
      </c>
      <c r="J191" s="30"/>
      <c r="L191" s="137">
        <f t="shared" si="13"/>
        <v>-0.21</v>
      </c>
      <c r="M191" s="137">
        <f t="shared" si="11"/>
        <v>-1.7000000000000001E-2</v>
      </c>
      <c r="N191" s="137">
        <f t="shared" si="12"/>
        <v>-1E-3</v>
      </c>
      <c r="O191" s="137">
        <f t="shared" si="14"/>
        <v>2.87</v>
      </c>
      <c r="P191" s="137" t="str">
        <f t="shared" si="15"/>
        <v/>
      </c>
      <c r="Q191" s="137">
        <f t="shared" si="16"/>
        <v>1.7000000000000001E-2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B1:D1"/>
    <mergeCell ref="F1:H1"/>
    <mergeCell ref="B10:D10"/>
    <mergeCell ref="A4:D4"/>
    <mergeCell ref="B8:D8"/>
    <mergeCell ref="H9:J9"/>
    <mergeCell ref="F8:G8"/>
    <mergeCell ref="F9:G9"/>
    <mergeCell ref="F10:G10"/>
    <mergeCell ref="F11:G11"/>
    <mergeCell ref="H11:J11"/>
    <mergeCell ref="A2:J2"/>
    <mergeCell ref="F4:J4"/>
    <mergeCell ref="F5:G5"/>
    <mergeCell ref="F6:G6"/>
    <mergeCell ref="F7:G7"/>
  </mergeCells>
  <phoneticPr fontId="5"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67" fitToHeight="0" orientation="landscape" r:id="rId2"/>
  <headerFooter scaleWithDoc="0">
    <oddHeader>&amp;L&amp;"Arial,Bold"Annex 4&amp;"Arial,Regular" - Charges applied to LDNOs with HV/LV end users</odd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6"/>
  <sheetViews>
    <sheetView view="pageBreakPreview" topLeftCell="A136" zoomScaleNormal="70" zoomScaleSheetLayoutView="100" workbookViewId="0">
      <selection activeCell="C150" sqref="C150"/>
    </sheetView>
  </sheetViews>
  <sheetFormatPr defaultRowHeight="12.75" x14ac:dyDescent="0.2"/>
  <cols>
    <col min="1" max="1" width="34.28515625" bestFit="1" customWidth="1"/>
    <col min="2" max="6" width="24" customWidth="1"/>
  </cols>
  <sheetData>
    <row r="1" spans="1:6" s="2" customFormat="1" ht="27.75" customHeight="1" x14ac:dyDescent="0.2">
      <c r="A1" s="17" t="s">
        <v>87</v>
      </c>
      <c r="B1" s="3"/>
      <c r="D1" s="3"/>
      <c r="E1" s="3"/>
      <c r="F1" s="3"/>
    </row>
    <row r="2" spans="1:6" s="2" customFormat="1" ht="48" customHeight="1" x14ac:dyDescent="0.2">
      <c r="A2" s="303" t="s">
        <v>866</v>
      </c>
      <c r="B2" s="303"/>
      <c r="C2" s="303"/>
      <c r="D2" s="303"/>
      <c r="E2" s="303"/>
      <c r="F2" s="3"/>
    </row>
    <row r="3" spans="1:6" ht="47.25" customHeight="1" x14ac:dyDescent="0.2">
      <c r="A3" s="254" t="str">
        <f>Overview!B4&amp;" -  Illustrative LLFs 
Effective between "&amp;Overview!D4&amp;" and "&amp;Overview!E4&amp;""</f>
        <v>Western Power Distribution (West Midlands) plc -  Illustrative LLFs 
Effective between 1/4/2016 and 31/3/2017</v>
      </c>
      <c r="B3" s="254"/>
      <c r="C3" s="254"/>
      <c r="D3" s="254"/>
      <c r="E3" s="254"/>
    </row>
    <row r="4" spans="1:6" ht="19.5" customHeight="1" x14ac:dyDescent="0.2">
      <c r="A4" s="307" t="s">
        <v>80</v>
      </c>
      <c r="B4" s="23" t="s">
        <v>54</v>
      </c>
      <c r="C4" s="23" t="s">
        <v>55</v>
      </c>
      <c r="D4" s="23" t="s">
        <v>56</v>
      </c>
      <c r="E4" s="23" t="s">
        <v>57</v>
      </c>
    </row>
    <row r="5" spans="1:6" ht="19.5" customHeight="1" x14ac:dyDescent="0.2">
      <c r="A5" s="308"/>
      <c r="B5" s="23" t="s">
        <v>548</v>
      </c>
      <c r="C5" s="23" t="s">
        <v>549</v>
      </c>
      <c r="D5" s="23" t="s">
        <v>550</v>
      </c>
      <c r="E5" s="23" t="s">
        <v>551</v>
      </c>
    </row>
    <row r="6" spans="1:6" ht="25.5" x14ac:dyDescent="0.2">
      <c r="A6" s="117" t="s">
        <v>554</v>
      </c>
      <c r="B6" s="122"/>
      <c r="C6" s="122"/>
      <c r="D6" s="25" t="s">
        <v>555</v>
      </c>
      <c r="E6" s="25" t="s">
        <v>556</v>
      </c>
    </row>
    <row r="7" spans="1:6" ht="25.5" x14ac:dyDescent="0.2">
      <c r="A7" s="117" t="s">
        <v>557</v>
      </c>
      <c r="B7" s="25" t="s">
        <v>558</v>
      </c>
      <c r="C7" s="24" t="s">
        <v>559</v>
      </c>
      <c r="D7" s="25" t="s">
        <v>555</v>
      </c>
      <c r="E7" s="25" t="s">
        <v>560</v>
      </c>
    </row>
    <row r="8" spans="1:6" ht="25.5" x14ac:dyDescent="0.2">
      <c r="A8" s="117" t="s">
        <v>83</v>
      </c>
      <c r="B8" s="122"/>
      <c r="C8" s="122"/>
      <c r="D8" s="25" t="s">
        <v>555</v>
      </c>
      <c r="E8" s="25" t="s">
        <v>556</v>
      </c>
    </row>
    <row r="9" spans="1:6" ht="25.5" customHeight="1" x14ac:dyDescent="0.2">
      <c r="A9" s="118" t="s">
        <v>81</v>
      </c>
      <c r="B9" s="304" t="s">
        <v>82</v>
      </c>
      <c r="C9" s="305"/>
      <c r="D9" s="305"/>
      <c r="E9" s="306"/>
    </row>
    <row r="10" spans="1:6" s="15" customFormat="1" x14ac:dyDescent="0.2">
      <c r="A10" s="14"/>
      <c r="B10" s="13"/>
      <c r="C10" s="13"/>
      <c r="D10" s="13"/>
      <c r="E10" s="13"/>
    </row>
    <row r="11" spans="1:6" x14ac:dyDescent="0.2">
      <c r="A11" s="12"/>
      <c r="B11" s="13"/>
      <c r="C11" s="13"/>
      <c r="D11" s="13"/>
      <c r="E11" s="13"/>
    </row>
    <row r="12" spans="1:6" ht="21.95" customHeight="1" x14ac:dyDescent="0.2">
      <c r="A12" s="260" t="s">
        <v>552</v>
      </c>
      <c r="B12" s="309"/>
      <c r="C12" s="309"/>
      <c r="D12" s="309"/>
      <c r="E12" s="309"/>
      <c r="F12" s="261"/>
    </row>
    <row r="13" spans="1:6" ht="21.95" customHeight="1" x14ac:dyDescent="0.2">
      <c r="A13" s="260" t="s">
        <v>53</v>
      </c>
      <c r="B13" s="309"/>
      <c r="C13" s="309"/>
      <c r="D13" s="309"/>
      <c r="E13" s="309"/>
      <c r="F13" s="261"/>
    </row>
    <row r="14" spans="1:6" ht="21.95" customHeight="1" x14ac:dyDescent="0.2">
      <c r="A14" s="23" t="s">
        <v>553</v>
      </c>
      <c r="B14" s="23" t="s">
        <v>54</v>
      </c>
      <c r="C14" s="23" t="s">
        <v>55</v>
      </c>
      <c r="D14" s="23" t="s">
        <v>56</v>
      </c>
      <c r="E14" s="23" t="s">
        <v>57</v>
      </c>
      <c r="F14" s="23" t="s">
        <v>58</v>
      </c>
    </row>
    <row r="15" spans="1:6" ht="63.75" x14ac:dyDescent="0.2">
      <c r="A15" s="1" t="s">
        <v>623</v>
      </c>
      <c r="B15" s="119">
        <v>1.087</v>
      </c>
      <c r="C15" s="119">
        <v>1.081</v>
      </c>
      <c r="D15" s="119">
        <v>1.0669999999999999</v>
      </c>
      <c r="E15" s="119">
        <v>1.0720000000000001</v>
      </c>
      <c r="F15" s="1" t="s">
        <v>783</v>
      </c>
    </row>
    <row r="16" spans="1:6" ht="29.25" customHeight="1" x14ac:dyDescent="0.2">
      <c r="A16" s="1" t="s">
        <v>624</v>
      </c>
      <c r="B16" s="119">
        <v>1.07</v>
      </c>
      <c r="C16" s="119">
        <v>1.0660000000000001</v>
      </c>
      <c r="D16" s="119">
        <v>1.056</v>
      </c>
      <c r="E16" s="119">
        <v>1.06</v>
      </c>
      <c r="F16" s="1" t="s">
        <v>784</v>
      </c>
    </row>
    <row r="17" spans="1:6" ht="25.5" x14ac:dyDescent="0.2">
      <c r="A17" s="1" t="s">
        <v>625</v>
      </c>
      <c r="B17" s="119">
        <v>1.0509999999999999</v>
      </c>
      <c r="C17" s="119">
        <v>1.0469999999999999</v>
      </c>
      <c r="D17" s="119">
        <v>1.032</v>
      </c>
      <c r="E17" s="119">
        <v>1.0389999999999999</v>
      </c>
      <c r="F17" s="1" t="s">
        <v>785</v>
      </c>
    </row>
    <row r="18" spans="1:6" ht="17.25" customHeight="1" x14ac:dyDescent="0.2">
      <c r="A18" s="1" t="s">
        <v>626</v>
      </c>
      <c r="B18" s="119">
        <v>1.0229999999999999</v>
      </c>
      <c r="C18" s="119">
        <v>1.022</v>
      </c>
      <c r="D18" s="119">
        <v>1.018</v>
      </c>
      <c r="E18" s="119">
        <v>1.02</v>
      </c>
      <c r="F18" s="1"/>
    </row>
    <row r="19" spans="1:6" ht="17.25" customHeight="1" x14ac:dyDescent="0.2">
      <c r="A19" s="1" t="s">
        <v>627</v>
      </c>
      <c r="B19" s="119">
        <v>1.016</v>
      </c>
      <c r="C19" s="119">
        <v>1.0149999999999999</v>
      </c>
      <c r="D19" s="119">
        <v>1.012</v>
      </c>
      <c r="E19" s="119">
        <v>1.0129999999999999</v>
      </c>
      <c r="F19" s="1"/>
    </row>
    <row r="20" spans="1:6" ht="17.25" customHeight="1" x14ac:dyDescent="0.2">
      <c r="A20" s="1" t="s">
        <v>628</v>
      </c>
      <c r="B20" s="119">
        <v>1.0069999999999999</v>
      </c>
      <c r="C20" s="119">
        <v>1.0069999999999999</v>
      </c>
      <c r="D20" s="119">
        <v>1.0069999999999999</v>
      </c>
      <c r="E20" s="119">
        <v>1.0069999999999999</v>
      </c>
      <c r="F20" s="1"/>
    </row>
    <row r="21" spans="1:6" ht="17.25" customHeight="1" x14ac:dyDescent="0.2">
      <c r="A21" s="1" t="s">
        <v>629</v>
      </c>
      <c r="B21" s="119">
        <v>1.0089999999999999</v>
      </c>
      <c r="C21" s="119">
        <v>1.0089999999999999</v>
      </c>
      <c r="D21" s="119">
        <v>1.008</v>
      </c>
      <c r="E21" s="119">
        <v>1.008</v>
      </c>
      <c r="F21" s="1"/>
    </row>
    <row r="22" spans="1:6" ht="17.25" customHeight="1" x14ac:dyDescent="0.2">
      <c r="A22" s="1" t="s">
        <v>630</v>
      </c>
      <c r="B22" s="119">
        <v>1.002</v>
      </c>
      <c r="C22" s="119">
        <v>1.002</v>
      </c>
      <c r="D22" s="119">
        <v>1.002</v>
      </c>
      <c r="E22" s="119">
        <v>1.002</v>
      </c>
      <c r="F22" s="1"/>
    </row>
    <row r="24" spans="1:6" ht="21.95" customHeight="1" x14ac:dyDescent="0.2">
      <c r="A24" s="260" t="s">
        <v>500</v>
      </c>
      <c r="B24" s="309"/>
      <c r="C24" s="309"/>
      <c r="D24" s="309"/>
      <c r="E24" s="309"/>
      <c r="F24" s="261"/>
    </row>
    <row r="25" spans="1:6" ht="21.95" customHeight="1" x14ac:dyDescent="0.2">
      <c r="A25" s="260" t="s">
        <v>60</v>
      </c>
      <c r="B25" s="309"/>
      <c r="C25" s="309"/>
      <c r="D25" s="309"/>
      <c r="E25" s="309"/>
      <c r="F25" s="261"/>
    </row>
    <row r="26" spans="1:6" ht="21.95" customHeight="1" x14ac:dyDescent="0.2">
      <c r="A26" s="23" t="s">
        <v>59</v>
      </c>
      <c r="B26" s="23" t="s">
        <v>54</v>
      </c>
      <c r="C26" s="23" t="s">
        <v>55</v>
      </c>
      <c r="D26" s="23" t="s">
        <v>56</v>
      </c>
      <c r="E26" s="23" t="s">
        <v>57</v>
      </c>
      <c r="F26" s="23" t="s">
        <v>58</v>
      </c>
    </row>
    <row r="27" spans="1:6" x14ac:dyDescent="0.2">
      <c r="A27" s="120" t="s">
        <v>786</v>
      </c>
      <c r="B27" s="119">
        <v>1.002</v>
      </c>
      <c r="C27" s="119">
        <v>1.002</v>
      </c>
      <c r="D27" s="119">
        <v>1.002</v>
      </c>
      <c r="E27" s="119">
        <v>1.002</v>
      </c>
      <c r="F27" s="121">
        <v>636</v>
      </c>
    </row>
    <row r="28" spans="1:6" x14ac:dyDescent="0.2">
      <c r="A28" s="120" t="s">
        <v>787</v>
      </c>
      <c r="B28" s="119">
        <v>1.002</v>
      </c>
      <c r="C28" s="119">
        <v>1.002</v>
      </c>
      <c r="D28" s="119">
        <v>1.002</v>
      </c>
      <c r="E28" s="119">
        <v>1.002</v>
      </c>
      <c r="F28" s="121">
        <v>702</v>
      </c>
    </row>
    <row r="29" spans="1:6" x14ac:dyDescent="0.2">
      <c r="A29" s="120" t="s">
        <v>788</v>
      </c>
      <c r="B29" s="119">
        <v>1.018</v>
      </c>
      <c r="C29" s="119">
        <v>1.018</v>
      </c>
      <c r="D29" s="119">
        <v>1.012</v>
      </c>
      <c r="E29" s="119">
        <v>1.0129999999999999</v>
      </c>
      <c r="F29" s="121">
        <v>704</v>
      </c>
    </row>
    <row r="30" spans="1:6" x14ac:dyDescent="0.2">
      <c r="A30" s="120" t="s">
        <v>789</v>
      </c>
      <c r="B30" s="119">
        <v>1.016</v>
      </c>
      <c r="C30" s="119">
        <v>1.0149999999999999</v>
      </c>
      <c r="D30" s="119">
        <v>1.012</v>
      </c>
      <c r="E30" s="119">
        <v>1.0129999999999999</v>
      </c>
      <c r="F30" s="121">
        <v>705</v>
      </c>
    </row>
    <row r="31" spans="1:6" x14ac:dyDescent="0.2">
      <c r="A31" s="120" t="s">
        <v>790</v>
      </c>
      <c r="B31" s="119">
        <v>1.016</v>
      </c>
      <c r="C31" s="119">
        <v>1.0149999999999999</v>
      </c>
      <c r="D31" s="119">
        <v>1.012</v>
      </c>
      <c r="E31" s="119">
        <v>1.0129999999999999</v>
      </c>
      <c r="F31" s="121">
        <v>706</v>
      </c>
    </row>
    <row r="32" spans="1:6" x14ac:dyDescent="0.2">
      <c r="A32" s="120" t="s">
        <v>791</v>
      </c>
      <c r="B32" s="119">
        <v>1.002</v>
      </c>
      <c r="C32" s="119">
        <v>1.002</v>
      </c>
      <c r="D32" s="119">
        <v>1.002</v>
      </c>
      <c r="E32" s="119">
        <v>1.002</v>
      </c>
      <c r="F32" s="121">
        <v>707</v>
      </c>
    </row>
    <row r="33" spans="1:6" x14ac:dyDescent="0.2">
      <c r="A33" s="120" t="s">
        <v>792</v>
      </c>
      <c r="B33" s="119">
        <v>1.0609999999999999</v>
      </c>
      <c r="C33" s="119">
        <v>1.0620000000000001</v>
      </c>
      <c r="D33" s="119">
        <v>1.0629999999999999</v>
      </c>
      <c r="E33" s="119">
        <v>1.0629999999999999</v>
      </c>
      <c r="F33" s="121">
        <v>709</v>
      </c>
    </row>
    <row r="34" spans="1:6" x14ac:dyDescent="0.2">
      <c r="A34" s="120" t="s">
        <v>793</v>
      </c>
      <c r="B34" s="119">
        <v>1.016</v>
      </c>
      <c r="C34" s="119">
        <v>1.0149999999999999</v>
      </c>
      <c r="D34" s="119">
        <v>1.012</v>
      </c>
      <c r="E34" s="119">
        <v>1.0129999999999999</v>
      </c>
      <c r="F34" s="121">
        <v>710</v>
      </c>
    </row>
    <row r="35" spans="1:6" x14ac:dyDescent="0.2">
      <c r="A35" s="120" t="s">
        <v>794</v>
      </c>
      <c r="B35" s="119">
        <v>1.0069999999999999</v>
      </c>
      <c r="C35" s="119">
        <v>1.008</v>
      </c>
      <c r="D35" s="119">
        <v>1.008</v>
      </c>
      <c r="E35" s="119">
        <v>1.008</v>
      </c>
      <c r="F35" s="121">
        <v>711</v>
      </c>
    </row>
    <row r="36" spans="1:6" x14ac:dyDescent="0.2">
      <c r="A36" s="120" t="s">
        <v>795</v>
      </c>
      <c r="B36" s="119">
        <v>1.016</v>
      </c>
      <c r="C36" s="119">
        <v>1.0149999999999999</v>
      </c>
      <c r="D36" s="119">
        <v>1.012</v>
      </c>
      <c r="E36" s="119">
        <v>1.0129999999999999</v>
      </c>
      <c r="F36" s="121">
        <v>712</v>
      </c>
    </row>
    <row r="37" spans="1:6" x14ac:dyDescent="0.2">
      <c r="A37" s="120" t="s">
        <v>796</v>
      </c>
      <c r="B37" s="119">
        <v>1.024</v>
      </c>
      <c r="C37" s="119">
        <v>1.026</v>
      </c>
      <c r="D37" s="119">
        <v>1.03</v>
      </c>
      <c r="E37" s="119">
        <v>1.0289999999999999</v>
      </c>
      <c r="F37" s="121">
        <v>713</v>
      </c>
    </row>
    <row r="38" spans="1:6" x14ac:dyDescent="0.2">
      <c r="A38" s="120" t="s">
        <v>797</v>
      </c>
      <c r="B38" s="119">
        <v>1.016</v>
      </c>
      <c r="C38" s="119">
        <v>1.0149999999999999</v>
      </c>
      <c r="D38" s="119">
        <v>1.032</v>
      </c>
      <c r="E38" s="119">
        <v>1.0129999999999999</v>
      </c>
      <c r="F38" s="121">
        <v>714</v>
      </c>
    </row>
    <row r="39" spans="1:6" x14ac:dyDescent="0.2">
      <c r="A39" s="120" t="s">
        <v>798</v>
      </c>
      <c r="B39" s="119">
        <v>1.002</v>
      </c>
      <c r="C39" s="119">
        <v>1.002</v>
      </c>
      <c r="D39" s="119">
        <v>1.002</v>
      </c>
      <c r="E39" s="119">
        <v>1.002</v>
      </c>
      <c r="F39" s="121">
        <v>715</v>
      </c>
    </row>
    <row r="40" spans="1:6" x14ac:dyDescent="0.2">
      <c r="A40" s="120" t="s">
        <v>799</v>
      </c>
      <c r="B40" s="119">
        <v>1.0069999999999999</v>
      </c>
      <c r="C40" s="119">
        <v>1.0069999999999999</v>
      </c>
      <c r="D40" s="119">
        <v>1.012</v>
      </c>
      <c r="E40" s="119">
        <v>1.0129999999999999</v>
      </c>
      <c r="F40" s="121">
        <v>716</v>
      </c>
    </row>
    <row r="41" spans="1:6" x14ac:dyDescent="0.2">
      <c r="A41" s="120" t="s">
        <v>800</v>
      </c>
      <c r="B41" s="119">
        <v>1.01</v>
      </c>
      <c r="C41" s="119">
        <v>1.01</v>
      </c>
      <c r="D41" s="119">
        <v>1.0089999999999999</v>
      </c>
      <c r="E41" s="119">
        <v>1.01</v>
      </c>
      <c r="F41" s="121">
        <v>717</v>
      </c>
    </row>
    <row r="42" spans="1:6" x14ac:dyDescent="0.2">
      <c r="A42" s="120" t="s">
        <v>801</v>
      </c>
      <c r="B42" s="119">
        <v>1.0269999999999999</v>
      </c>
      <c r="C42" s="119">
        <v>1.0269999999999999</v>
      </c>
      <c r="D42" s="119">
        <v>1.026</v>
      </c>
      <c r="E42" s="119">
        <v>1.0269999999999999</v>
      </c>
      <c r="F42" s="121">
        <v>718</v>
      </c>
    </row>
    <row r="43" spans="1:6" x14ac:dyDescent="0.2">
      <c r="A43" s="120" t="s">
        <v>802</v>
      </c>
      <c r="B43" s="119">
        <v>1</v>
      </c>
      <c r="C43" s="119">
        <v>1</v>
      </c>
      <c r="D43" s="119">
        <v>1</v>
      </c>
      <c r="E43" s="119">
        <v>1</v>
      </c>
      <c r="F43" s="121">
        <v>719</v>
      </c>
    </row>
    <row r="44" spans="1:6" x14ac:dyDescent="0.2">
      <c r="A44" s="120" t="s">
        <v>803</v>
      </c>
      <c r="B44" s="119">
        <v>1.004</v>
      </c>
      <c r="C44" s="119">
        <v>1.004</v>
      </c>
      <c r="D44" s="119">
        <v>1.0029999999999999</v>
      </c>
      <c r="E44" s="119">
        <v>1.0029999999999999</v>
      </c>
      <c r="F44" s="121">
        <v>720</v>
      </c>
    </row>
    <row r="45" spans="1:6" x14ac:dyDescent="0.2">
      <c r="A45" s="120" t="s">
        <v>804</v>
      </c>
      <c r="B45" s="119">
        <v>1</v>
      </c>
      <c r="C45" s="119">
        <v>1</v>
      </c>
      <c r="D45" s="119">
        <v>1</v>
      </c>
      <c r="E45" s="119">
        <v>1</v>
      </c>
      <c r="F45" s="121">
        <v>721</v>
      </c>
    </row>
    <row r="46" spans="1:6" x14ac:dyDescent="0.2">
      <c r="A46" s="120" t="s">
        <v>805</v>
      </c>
      <c r="B46" s="119">
        <v>1.0009999999999999</v>
      </c>
      <c r="C46" s="119">
        <v>1.0009999999999999</v>
      </c>
      <c r="D46" s="119">
        <v>1.0009999999999999</v>
      </c>
      <c r="E46" s="119">
        <v>1.0009999999999999</v>
      </c>
      <c r="F46" s="121">
        <v>722</v>
      </c>
    </row>
    <row r="47" spans="1:6" x14ac:dyDescent="0.2">
      <c r="A47" s="120" t="s">
        <v>806</v>
      </c>
      <c r="B47" s="119">
        <v>1.0229999999999999</v>
      </c>
      <c r="C47" s="119">
        <v>1.022</v>
      </c>
      <c r="D47" s="119">
        <v>1.018</v>
      </c>
      <c r="E47" s="119">
        <v>1.02</v>
      </c>
      <c r="F47" s="121">
        <v>723</v>
      </c>
    </row>
    <row r="48" spans="1:6" x14ac:dyDescent="0.2">
      <c r="A48" s="120" t="s">
        <v>807</v>
      </c>
      <c r="B48" s="119">
        <v>1.0229999999999999</v>
      </c>
      <c r="C48" s="119">
        <v>1.022</v>
      </c>
      <c r="D48" s="119">
        <v>1.018</v>
      </c>
      <c r="E48" s="119">
        <v>1.02</v>
      </c>
      <c r="F48" s="121">
        <v>724</v>
      </c>
    </row>
    <row r="49" spans="1:6" x14ac:dyDescent="0.2">
      <c r="A49" s="120" t="s">
        <v>808</v>
      </c>
      <c r="B49" s="119">
        <v>1.016</v>
      </c>
      <c r="C49" s="119">
        <v>1.0149999999999999</v>
      </c>
      <c r="D49" s="119">
        <v>1.012</v>
      </c>
      <c r="E49" s="119">
        <v>1.0129999999999999</v>
      </c>
      <c r="F49" s="121">
        <v>725</v>
      </c>
    </row>
    <row r="50" spans="1:6" x14ac:dyDescent="0.2">
      <c r="A50" s="120" t="s">
        <v>809</v>
      </c>
      <c r="B50" s="119">
        <v>1.0229999999999999</v>
      </c>
      <c r="C50" s="119">
        <v>1.022</v>
      </c>
      <c r="D50" s="119">
        <v>1.018</v>
      </c>
      <c r="E50" s="119">
        <v>1.02</v>
      </c>
      <c r="F50" s="121">
        <v>726</v>
      </c>
    </row>
    <row r="51" spans="1:6" x14ac:dyDescent="0.2">
      <c r="A51" s="120" t="s">
        <v>810</v>
      </c>
      <c r="B51" s="119">
        <v>1.0229999999999999</v>
      </c>
      <c r="C51" s="119">
        <v>1.022</v>
      </c>
      <c r="D51" s="119">
        <v>1.018</v>
      </c>
      <c r="E51" s="119">
        <v>1.02</v>
      </c>
      <c r="F51" s="121">
        <v>727</v>
      </c>
    </row>
    <row r="52" spans="1:6" x14ac:dyDescent="0.2">
      <c r="A52" s="120" t="s">
        <v>811</v>
      </c>
      <c r="B52" s="119">
        <v>1.0229999999999999</v>
      </c>
      <c r="C52" s="119">
        <v>1.022</v>
      </c>
      <c r="D52" s="119">
        <v>1.018</v>
      </c>
      <c r="E52" s="119">
        <v>1.02</v>
      </c>
      <c r="F52" s="121">
        <v>728</v>
      </c>
    </row>
    <row r="53" spans="1:6" x14ac:dyDescent="0.2">
      <c r="A53" s="120" t="s">
        <v>812</v>
      </c>
      <c r="B53" s="119">
        <v>1</v>
      </c>
      <c r="C53" s="119">
        <v>1</v>
      </c>
      <c r="D53" s="119">
        <v>1</v>
      </c>
      <c r="E53" s="119">
        <v>1</v>
      </c>
      <c r="F53" s="121">
        <v>729</v>
      </c>
    </row>
    <row r="54" spans="1:6" x14ac:dyDescent="0.2">
      <c r="A54" s="120" t="s">
        <v>813</v>
      </c>
      <c r="B54" s="119">
        <v>1.0229999999999999</v>
      </c>
      <c r="C54" s="119">
        <v>1.022</v>
      </c>
      <c r="D54" s="119">
        <v>1.018</v>
      </c>
      <c r="E54" s="119">
        <v>1.02</v>
      </c>
      <c r="F54" s="121">
        <v>730</v>
      </c>
    </row>
    <row r="55" spans="1:6" x14ac:dyDescent="0.2">
      <c r="A55" s="120" t="s">
        <v>814</v>
      </c>
      <c r="B55" s="119">
        <v>1.0229999999999999</v>
      </c>
      <c r="C55" s="119">
        <v>1.022</v>
      </c>
      <c r="D55" s="119">
        <v>1.018</v>
      </c>
      <c r="E55" s="119">
        <v>1.02</v>
      </c>
      <c r="F55" s="121">
        <v>740</v>
      </c>
    </row>
    <row r="56" spans="1:6" x14ac:dyDescent="0.2">
      <c r="A56" s="120" t="s">
        <v>815</v>
      </c>
      <c r="B56" s="119">
        <v>1.0229999999999999</v>
      </c>
      <c r="C56" s="119">
        <v>1.022</v>
      </c>
      <c r="D56" s="119">
        <v>1.018</v>
      </c>
      <c r="E56" s="119">
        <v>1.02</v>
      </c>
      <c r="F56" s="121">
        <v>742</v>
      </c>
    </row>
    <row r="57" spans="1:6" x14ac:dyDescent="0.2">
      <c r="A57" s="120" t="s">
        <v>816</v>
      </c>
      <c r="B57" s="119">
        <v>1.0229999999999999</v>
      </c>
      <c r="C57" s="119">
        <v>1.022</v>
      </c>
      <c r="D57" s="119">
        <v>1.018</v>
      </c>
      <c r="E57" s="119">
        <v>1.02</v>
      </c>
      <c r="F57" s="121">
        <v>743</v>
      </c>
    </row>
    <row r="58" spans="1:6" x14ac:dyDescent="0.2">
      <c r="A58" s="120" t="s">
        <v>817</v>
      </c>
      <c r="B58" s="119">
        <v>1.0229999999999999</v>
      </c>
      <c r="C58" s="119">
        <v>1.022</v>
      </c>
      <c r="D58" s="119">
        <v>1.018</v>
      </c>
      <c r="E58" s="119">
        <v>1.02</v>
      </c>
      <c r="F58" s="121">
        <v>744</v>
      </c>
    </row>
    <row r="59" spans="1:6" x14ac:dyDescent="0.2">
      <c r="A59" s="120" t="s">
        <v>818</v>
      </c>
      <c r="B59" s="119">
        <v>1.006</v>
      </c>
      <c r="C59" s="119">
        <v>1.006</v>
      </c>
      <c r="D59" s="119">
        <v>1.006</v>
      </c>
      <c r="E59" s="119">
        <v>1.006</v>
      </c>
      <c r="F59" s="121">
        <v>747</v>
      </c>
    </row>
    <row r="60" spans="1:6" x14ac:dyDescent="0.2">
      <c r="A60" s="120" t="s">
        <v>819</v>
      </c>
      <c r="B60" s="119">
        <v>1.016</v>
      </c>
      <c r="C60" s="119">
        <v>1.0149999999999999</v>
      </c>
      <c r="D60" s="119">
        <v>1.012</v>
      </c>
      <c r="E60" s="119">
        <v>1.0129999999999999</v>
      </c>
      <c r="F60" s="121">
        <v>770</v>
      </c>
    </row>
    <row r="61" spans="1:6" x14ac:dyDescent="0.2">
      <c r="A61" s="120" t="s">
        <v>820</v>
      </c>
      <c r="B61" s="119">
        <v>1.016</v>
      </c>
      <c r="C61" s="119">
        <v>1.0149999999999999</v>
      </c>
      <c r="D61" s="119">
        <v>1.012</v>
      </c>
      <c r="E61" s="119">
        <v>1.0129999999999999</v>
      </c>
      <c r="F61" s="121">
        <v>771</v>
      </c>
    </row>
    <row r="62" spans="1:6" x14ac:dyDescent="0.2">
      <c r="A62" s="120" t="s">
        <v>821</v>
      </c>
      <c r="B62" s="119">
        <v>1.016</v>
      </c>
      <c r="C62" s="119">
        <v>1.0149999999999999</v>
      </c>
      <c r="D62" s="119">
        <v>1.012</v>
      </c>
      <c r="E62" s="119">
        <v>1.0129999999999999</v>
      </c>
      <c r="F62" s="121">
        <v>772</v>
      </c>
    </row>
    <row r="63" spans="1:6" x14ac:dyDescent="0.2">
      <c r="A63" s="120" t="s">
        <v>822</v>
      </c>
      <c r="B63" s="119">
        <v>1.016</v>
      </c>
      <c r="C63" s="119">
        <v>1.0149999999999999</v>
      </c>
      <c r="D63" s="119">
        <v>1.012</v>
      </c>
      <c r="E63" s="119">
        <v>1.0129999999999999</v>
      </c>
      <c r="F63" s="121">
        <v>773</v>
      </c>
    </row>
    <row r="64" spans="1:6" x14ac:dyDescent="0.2">
      <c r="A64" s="120" t="s">
        <v>823</v>
      </c>
      <c r="B64" s="119">
        <v>1.016</v>
      </c>
      <c r="C64" s="119">
        <v>1.0149999999999999</v>
      </c>
      <c r="D64" s="119">
        <v>1.012</v>
      </c>
      <c r="E64" s="119">
        <v>1.0129999999999999</v>
      </c>
      <c r="F64" s="121">
        <v>774</v>
      </c>
    </row>
    <row r="65" spans="1:6" x14ac:dyDescent="0.2">
      <c r="A65" s="120" t="s">
        <v>824</v>
      </c>
      <c r="B65" s="119">
        <v>1.016</v>
      </c>
      <c r="C65" s="119">
        <v>1.0149999999999999</v>
      </c>
      <c r="D65" s="119">
        <v>1.012</v>
      </c>
      <c r="E65" s="119">
        <v>1.0129999999999999</v>
      </c>
      <c r="F65" s="121">
        <v>775</v>
      </c>
    </row>
    <row r="66" spans="1:6" x14ac:dyDescent="0.2">
      <c r="A66" s="120" t="s">
        <v>825</v>
      </c>
      <c r="B66" s="119">
        <v>1.016</v>
      </c>
      <c r="C66" s="119">
        <v>1.0149999999999999</v>
      </c>
      <c r="D66" s="119">
        <v>1.012</v>
      </c>
      <c r="E66" s="119">
        <v>1.0129999999999999</v>
      </c>
      <c r="F66" s="121">
        <v>776</v>
      </c>
    </row>
    <row r="67" spans="1:6" x14ac:dyDescent="0.2">
      <c r="A67" s="120" t="s">
        <v>826</v>
      </c>
      <c r="B67" s="119">
        <v>1.016</v>
      </c>
      <c r="C67" s="119">
        <v>1.0149999999999999</v>
      </c>
      <c r="D67" s="119">
        <v>1.012</v>
      </c>
      <c r="E67" s="119">
        <v>1.0129999999999999</v>
      </c>
      <c r="F67" s="121">
        <v>777</v>
      </c>
    </row>
    <row r="68" spans="1:6" x14ac:dyDescent="0.2">
      <c r="A68" s="120" t="s">
        <v>827</v>
      </c>
      <c r="B68" s="119">
        <v>1.016</v>
      </c>
      <c r="C68" s="119">
        <v>1.0149999999999999</v>
      </c>
      <c r="D68" s="119">
        <v>1.012</v>
      </c>
      <c r="E68" s="119">
        <v>1.0129999999999999</v>
      </c>
      <c r="F68" s="121">
        <v>778</v>
      </c>
    </row>
    <row r="69" spans="1:6" x14ac:dyDescent="0.2">
      <c r="A69" s="120" t="s">
        <v>828</v>
      </c>
      <c r="B69" s="119">
        <v>1.016</v>
      </c>
      <c r="C69" s="119">
        <v>1.0149999999999999</v>
      </c>
      <c r="D69" s="119">
        <v>1.012</v>
      </c>
      <c r="E69" s="119">
        <v>1.0129999999999999</v>
      </c>
      <c r="F69" s="121">
        <v>779</v>
      </c>
    </row>
    <row r="70" spans="1:6" x14ac:dyDescent="0.2">
      <c r="A70" s="120" t="s">
        <v>829</v>
      </c>
      <c r="B70" s="119">
        <v>1.016</v>
      </c>
      <c r="C70" s="119">
        <v>1.0149999999999999</v>
      </c>
      <c r="D70" s="119">
        <v>1.012</v>
      </c>
      <c r="E70" s="119">
        <v>1.0129999999999999</v>
      </c>
      <c r="F70" s="121">
        <v>780</v>
      </c>
    </row>
    <row r="71" spans="1:6" x14ac:dyDescent="0.2">
      <c r="A71" s="120" t="s">
        <v>830</v>
      </c>
      <c r="B71" s="119">
        <v>1.016</v>
      </c>
      <c r="C71" s="119">
        <v>1.0149999999999999</v>
      </c>
      <c r="D71" s="119">
        <v>1.012</v>
      </c>
      <c r="E71" s="119">
        <v>1.0129999999999999</v>
      </c>
      <c r="F71" s="121">
        <v>781</v>
      </c>
    </row>
    <row r="72" spans="1:6" x14ac:dyDescent="0.2">
      <c r="A72" s="120" t="s">
        <v>831</v>
      </c>
      <c r="B72" s="119">
        <v>1.016</v>
      </c>
      <c r="C72" s="119">
        <v>1.0149999999999999</v>
      </c>
      <c r="D72" s="119">
        <v>1.012</v>
      </c>
      <c r="E72" s="119">
        <v>1.0129999999999999</v>
      </c>
      <c r="F72" s="121">
        <v>782</v>
      </c>
    </row>
    <row r="73" spans="1:6" x14ac:dyDescent="0.2">
      <c r="A73" s="120" t="s">
        <v>832</v>
      </c>
      <c r="B73" s="119">
        <v>1.016</v>
      </c>
      <c r="C73" s="119">
        <v>1.0149999999999999</v>
      </c>
      <c r="D73" s="119">
        <v>1.012</v>
      </c>
      <c r="E73" s="119">
        <v>1.0129999999999999</v>
      </c>
      <c r="F73" s="121">
        <v>783</v>
      </c>
    </row>
    <row r="74" spans="1:6" s="190" customFormat="1" x14ac:dyDescent="0.2">
      <c r="A74" s="191" t="s">
        <v>833</v>
      </c>
      <c r="B74" s="188">
        <v>1.016</v>
      </c>
      <c r="C74" s="188">
        <v>1.0149999999999999</v>
      </c>
      <c r="D74" s="188">
        <v>1.012</v>
      </c>
      <c r="E74" s="188">
        <v>1.0129999999999999</v>
      </c>
      <c r="F74" s="189">
        <v>784</v>
      </c>
    </row>
    <row r="75" spans="1:6" x14ac:dyDescent="0.2">
      <c r="A75" s="120" t="s">
        <v>834</v>
      </c>
      <c r="B75" s="119">
        <v>1.0229999999999999</v>
      </c>
      <c r="C75" s="119">
        <v>1.022</v>
      </c>
      <c r="D75" s="119">
        <v>1.018</v>
      </c>
      <c r="E75" s="119">
        <v>1.02</v>
      </c>
      <c r="F75" s="121">
        <v>785</v>
      </c>
    </row>
    <row r="76" spans="1:6" x14ac:dyDescent="0.2">
      <c r="A76" s="120" t="s">
        <v>835</v>
      </c>
      <c r="B76" s="119">
        <v>1.016</v>
      </c>
      <c r="C76" s="119">
        <v>1.0149999999999999</v>
      </c>
      <c r="D76" s="119">
        <v>1.012</v>
      </c>
      <c r="E76" s="119">
        <v>1.0129999999999999</v>
      </c>
      <c r="F76" s="121">
        <v>794</v>
      </c>
    </row>
    <row r="77" spans="1:6" x14ac:dyDescent="0.2">
      <c r="A77" s="120" t="s">
        <v>836</v>
      </c>
      <c r="B77" s="119">
        <v>1.016</v>
      </c>
      <c r="C77" s="119">
        <v>1.0149999999999999</v>
      </c>
      <c r="D77" s="119">
        <v>1.012</v>
      </c>
      <c r="E77" s="119">
        <v>1.0129999999999999</v>
      </c>
      <c r="F77" s="121">
        <v>795</v>
      </c>
    </row>
    <row r="78" spans="1:6" x14ac:dyDescent="0.2">
      <c r="A78" s="120" t="s">
        <v>837</v>
      </c>
      <c r="B78" s="119">
        <v>1.016</v>
      </c>
      <c r="C78" s="119">
        <v>1.0149999999999999</v>
      </c>
      <c r="D78" s="119">
        <v>1.012</v>
      </c>
      <c r="E78" s="119">
        <v>1.0129999999999999</v>
      </c>
      <c r="F78" s="121">
        <v>796</v>
      </c>
    </row>
    <row r="79" spans="1:6" x14ac:dyDescent="0.2">
      <c r="A79" s="120" t="s">
        <v>838</v>
      </c>
      <c r="B79" s="119">
        <v>1.016</v>
      </c>
      <c r="C79" s="119">
        <v>1.0149999999999999</v>
      </c>
      <c r="D79" s="119">
        <v>1.012</v>
      </c>
      <c r="E79" s="119">
        <v>1.0129999999999999</v>
      </c>
      <c r="F79" s="121">
        <v>797</v>
      </c>
    </row>
    <row r="80" spans="1:6" x14ac:dyDescent="0.2">
      <c r="A80" s="120" t="s">
        <v>839</v>
      </c>
      <c r="B80" s="119">
        <v>1.016</v>
      </c>
      <c r="C80" s="119">
        <v>1.0149999999999999</v>
      </c>
      <c r="D80" s="119">
        <v>1.012</v>
      </c>
      <c r="E80" s="119">
        <v>1.0129999999999999</v>
      </c>
      <c r="F80" s="121">
        <v>798</v>
      </c>
    </row>
    <row r="81" spans="1:6" x14ac:dyDescent="0.2">
      <c r="A81" s="120" t="s">
        <v>867</v>
      </c>
      <c r="B81" s="119">
        <v>1.016</v>
      </c>
      <c r="C81" s="119">
        <v>1.0149999999999999</v>
      </c>
      <c r="D81" s="119">
        <v>1.012</v>
      </c>
      <c r="E81" s="119">
        <v>1.0129999999999999</v>
      </c>
      <c r="F81" s="121">
        <v>799</v>
      </c>
    </row>
    <row r="82" spans="1:6" x14ac:dyDescent="0.2">
      <c r="A82" s="120" t="s">
        <v>1268</v>
      </c>
      <c r="B82" s="119">
        <v>1.016</v>
      </c>
      <c r="C82" s="119">
        <v>1.0149999999999999</v>
      </c>
      <c r="D82" s="119">
        <v>1.012</v>
      </c>
      <c r="E82" s="119">
        <v>1.0129999999999999</v>
      </c>
      <c r="F82" s="121">
        <v>801</v>
      </c>
    </row>
    <row r="83" spans="1:6" x14ac:dyDescent="0.2">
      <c r="A83" s="1" t="s">
        <v>847</v>
      </c>
      <c r="B83" s="119">
        <v>1.0509999999999999</v>
      </c>
      <c r="C83" s="119">
        <v>1.0469999999999999</v>
      </c>
      <c r="D83" s="119">
        <v>1.032</v>
      </c>
      <c r="E83" s="119">
        <v>1.0389999999999999</v>
      </c>
      <c r="F83" s="121" t="s">
        <v>846</v>
      </c>
    </row>
    <row r="84" spans="1:6" x14ac:dyDescent="0.2">
      <c r="A84" s="1" t="s">
        <v>854</v>
      </c>
      <c r="B84" s="119">
        <v>1.0089999999999999</v>
      </c>
      <c r="C84" s="119">
        <v>1.0089999999999999</v>
      </c>
      <c r="D84" s="119">
        <v>1.0089999999999999</v>
      </c>
      <c r="E84" s="119">
        <v>1.0089999999999999</v>
      </c>
      <c r="F84" s="121">
        <v>2226</v>
      </c>
    </row>
    <row r="85" spans="1:6" x14ac:dyDescent="0.2">
      <c r="A85" s="1" t="s">
        <v>848</v>
      </c>
      <c r="B85" s="119">
        <v>1.0509999999999999</v>
      </c>
      <c r="C85" s="119">
        <v>1.0469999999999999</v>
      </c>
      <c r="D85" s="119">
        <v>1.032</v>
      </c>
      <c r="E85" s="119">
        <v>1.0389999999999999</v>
      </c>
      <c r="F85" s="121">
        <v>2818</v>
      </c>
    </row>
    <row r="86" spans="1:6" x14ac:dyDescent="0.2">
      <c r="A86" s="1" t="s">
        <v>849</v>
      </c>
      <c r="B86" s="119">
        <v>1</v>
      </c>
      <c r="C86" s="119">
        <v>1</v>
      </c>
      <c r="D86" s="119">
        <v>1</v>
      </c>
      <c r="E86" s="119">
        <v>1</v>
      </c>
      <c r="F86" s="121">
        <v>4003</v>
      </c>
    </row>
    <row r="87" spans="1:6" x14ac:dyDescent="0.2">
      <c r="A87" s="1" t="s">
        <v>850</v>
      </c>
      <c r="B87" s="119">
        <v>1</v>
      </c>
      <c r="C87" s="119">
        <v>1</v>
      </c>
      <c r="D87" s="119">
        <v>1</v>
      </c>
      <c r="E87" s="119">
        <v>1</v>
      </c>
      <c r="F87" s="121">
        <v>4018</v>
      </c>
    </row>
    <row r="88" spans="1:6" x14ac:dyDescent="0.2">
      <c r="A88" s="1" t="s">
        <v>851</v>
      </c>
      <c r="B88" s="119">
        <v>1.0009999999999999</v>
      </c>
      <c r="C88" s="119">
        <v>1.0009999999999999</v>
      </c>
      <c r="D88" s="119">
        <v>1.002</v>
      </c>
      <c r="E88" s="119">
        <v>1.0009999999999999</v>
      </c>
      <c r="F88" s="121">
        <v>7070</v>
      </c>
    </row>
    <row r="89" spans="1:6" x14ac:dyDescent="0.2">
      <c r="A89" s="1" t="s">
        <v>852</v>
      </c>
      <c r="B89" s="119">
        <v>1.087</v>
      </c>
      <c r="C89" s="119">
        <v>1.081</v>
      </c>
      <c r="D89" s="119">
        <v>1.0669999999999999</v>
      </c>
      <c r="E89" s="119">
        <v>1.0720000000000001</v>
      </c>
      <c r="F89" s="121">
        <v>7177</v>
      </c>
    </row>
    <row r="90" spans="1:6" x14ac:dyDescent="0.2">
      <c r="A90" s="1" t="s">
        <v>853</v>
      </c>
      <c r="B90" s="119">
        <v>1.002</v>
      </c>
      <c r="C90" s="119">
        <v>1.002</v>
      </c>
      <c r="D90" s="119">
        <v>1.002</v>
      </c>
      <c r="E90" s="119">
        <v>1.002</v>
      </c>
      <c r="F90" s="121">
        <v>7294</v>
      </c>
    </row>
    <row r="92" spans="1:6" ht="21.95" customHeight="1" x14ac:dyDescent="0.2">
      <c r="A92" s="260" t="s">
        <v>501</v>
      </c>
      <c r="B92" s="309"/>
      <c r="C92" s="309"/>
      <c r="D92" s="309"/>
      <c r="E92" s="309"/>
      <c r="F92" s="261"/>
    </row>
    <row r="93" spans="1:6" ht="21.95" customHeight="1" x14ac:dyDescent="0.2">
      <c r="A93" s="260" t="s">
        <v>61</v>
      </c>
      <c r="B93" s="309"/>
      <c r="C93" s="309"/>
      <c r="D93" s="309"/>
      <c r="E93" s="309"/>
      <c r="F93" s="261"/>
    </row>
    <row r="94" spans="1:6" ht="21.95" customHeight="1" x14ac:dyDescent="0.2">
      <c r="A94" s="23" t="s">
        <v>59</v>
      </c>
      <c r="B94" s="23" t="s">
        <v>54</v>
      </c>
      <c r="C94" s="23" t="s">
        <v>55</v>
      </c>
      <c r="D94" s="23" t="s">
        <v>56</v>
      </c>
      <c r="E94" s="23" t="s">
        <v>57</v>
      </c>
      <c r="F94" s="23" t="s">
        <v>58</v>
      </c>
    </row>
    <row r="95" spans="1:6" x14ac:dyDescent="0.2">
      <c r="A95" s="1" t="s">
        <v>1307</v>
      </c>
      <c r="B95" s="119">
        <v>1.0009999999999999</v>
      </c>
      <c r="C95" s="119">
        <v>1.0009999999999999</v>
      </c>
      <c r="D95" s="119">
        <v>1.0009999999999999</v>
      </c>
      <c r="E95" s="119">
        <v>1.0009999999999999</v>
      </c>
      <c r="F95" s="121">
        <v>703</v>
      </c>
    </row>
    <row r="96" spans="1:6" x14ac:dyDescent="0.2">
      <c r="A96" s="1" t="s">
        <v>1308</v>
      </c>
      <c r="B96" s="119">
        <v>1.002</v>
      </c>
      <c r="C96" s="119">
        <v>1.002</v>
      </c>
      <c r="D96" s="119">
        <v>1.002</v>
      </c>
      <c r="E96" s="119">
        <v>1.002</v>
      </c>
      <c r="F96" s="121">
        <v>708</v>
      </c>
    </row>
    <row r="97" spans="1:6" x14ac:dyDescent="0.2">
      <c r="A97" s="1" t="s">
        <v>1309</v>
      </c>
      <c r="B97" s="119">
        <v>1.0229999999999999</v>
      </c>
      <c r="C97" s="119">
        <v>1.022</v>
      </c>
      <c r="D97" s="119">
        <v>1.018</v>
      </c>
      <c r="E97" s="119">
        <v>1.02</v>
      </c>
      <c r="F97" s="121">
        <v>731</v>
      </c>
    </row>
    <row r="98" spans="1:6" x14ac:dyDescent="0.2">
      <c r="A98" s="1" t="s">
        <v>1310</v>
      </c>
      <c r="B98" s="119">
        <v>0.999</v>
      </c>
      <c r="C98" s="119">
        <v>0.999</v>
      </c>
      <c r="D98" s="119">
        <v>0.999</v>
      </c>
      <c r="E98" s="119">
        <v>0.999</v>
      </c>
      <c r="F98" s="121">
        <v>732</v>
      </c>
    </row>
    <row r="99" spans="1:6" x14ac:dyDescent="0.2">
      <c r="A99" s="1" t="s">
        <v>1311</v>
      </c>
      <c r="B99" s="119">
        <v>1.006</v>
      </c>
      <c r="C99" s="119">
        <v>1.0069999999999999</v>
      </c>
      <c r="D99" s="119">
        <v>1.012</v>
      </c>
      <c r="E99" s="119">
        <v>1.0069999999999999</v>
      </c>
      <c r="F99" s="121">
        <v>733</v>
      </c>
    </row>
    <row r="100" spans="1:6" x14ac:dyDescent="0.2">
      <c r="A100" s="1" t="s">
        <v>1312</v>
      </c>
      <c r="B100" s="119">
        <v>1.0069999999999999</v>
      </c>
      <c r="C100" s="119">
        <v>1.0069999999999999</v>
      </c>
      <c r="D100" s="119">
        <v>1.0069999999999999</v>
      </c>
      <c r="E100" s="119">
        <v>1.0069999999999999</v>
      </c>
      <c r="F100" s="121">
        <v>734</v>
      </c>
    </row>
    <row r="101" spans="1:6" x14ac:dyDescent="0.2">
      <c r="A101" s="1" t="s">
        <v>1313</v>
      </c>
      <c r="B101" s="119">
        <v>1.0089999999999999</v>
      </c>
      <c r="C101" s="119">
        <v>1.0089999999999999</v>
      </c>
      <c r="D101" s="119">
        <v>1.01</v>
      </c>
      <c r="E101" s="119">
        <v>1.0089999999999999</v>
      </c>
      <c r="F101" s="121">
        <v>735</v>
      </c>
    </row>
    <row r="102" spans="1:6" x14ac:dyDescent="0.2">
      <c r="A102" s="1" t="s">
        <v>1314</v>
      </c>
      <c r="B102" s="119">
        <v>1.026</v>
      </c>
      <c r="C102" s="119">
        <v>1.026</v>
      </c>
      <c r="D102" s="119">
        <v>1.012</v>
      </c>
      <c r="E102" s="119">
        <v>1.026</v>
      </c>
      <c r="F102" s="121">
        <v>736</v>
      </c>
    </row>
    <row r="103" spans="1:6" x14ac:dyDescent="0.2">
      <c r="A103" s="1" t="s">
        <v>1315</v>
      </c>
      <c r="B103" s="119">
        <v>1.016</v>
      </c>
      <c r="C103" s="119">
        <v>1.0149999999999999</v>
      </c>
      <c r="D103" s="119">
        <v>1.012</v>
      </c>
      <c r="E103" s="119">
        <v>1.002</v>
      </c>
      <c r="F103" s="121">
        <v>737</v>
      </c>
    </row>
    <row r="104" spans="1:6" x14ac:dyDescent="0.2">
      <c r="A104" s="1" t="s">
        <v>1316</v>
      </c>
      <c r="B104" s="119">
        <v>1.016</v>
      </c>
      <c r="C104" s="119">
        <v>1.0149999999999999</v>
      </c>
      <c r="D104" s="119">
        <v>1.012</v>
      </c>
      <c r="E104" s="119">
        <v>1</v>
      </c>
      <c r="F104" s="121">
        <v>738</v>
      </c>
    </row>
    <row r="105" spans="1:6" x14ac:dyDescent="0.2">
      <c r="A105" s="1" t="s">
        <v>1317</v>
      </c>
      <c r="B105" s="119">
        <v>1</v>
      </c>
      <c r="C105" s="119">
        <v>1</v>
      </c>
      <c r="D105" s="119">
        <v>1.012</v>
      </c>
      <c r="E105" s="119">
        <v>1</v>
      </c>
      <c r="F105" s="121">
        <v>739</v>
      </c>
    </row>
    <row r="106" spans="1:6" x14ac:dyDescent="0.2">
      <c r="A106" s="1" t="s">
        <v>1318</v>
      </c>
      <c r="B106" s="119">
        <v>1</v>
      </c>
      <c r="C106" s="119">
        <v>1</v>
      </c>
      <c r="D106" s="119">
        <v>1</v>
      </c>
      <c r="E106" s="119">
        <v>1</v>
      </c>
      <c r="F106" s="121">
        <v>741</v>
      </c>
    </row>
    <row r="107" spans="1:6" x14ac:dyDescent="0.2">
      <c r="A107" s="1" t="s">
        <v>1319</v>
      </c>
      <c r="B107" s="119">
        <v>1.0229999999999999</v>
      </c>
      <c r="C107" s="119">
        <v>1.022</v>
      </c>
      <c r="D107" s="119">
        <v>1.018</v>
      </c>
      <c r="E107" s="119">
        <v>1.02</v>
      </c>
      <c r="F107" s="121">
        <v>745</v>
      </c>
    </row>
    <row r="108" spans="1:6" x14ac:dyDescent="0.2">
      <c r="A108" s="1" t="s">
        <v>1320</v>
      </c>
      <c r="B108" s="119">
        <v>1.0229999999999999</v>
      </c>
      <c r="C108" s="119">
        <v>1.022</v>
      </c>
      <c r="D108" s="119">
        <v>1.018</v>
      </c>
      <c r="E108" s="119">
        <v>1.02</v>
      </c>
      <c r="F108" s="121">
        <v>746</v>
      </c>
    </row>
    <row r="109" spans="1:6" x14ac:dyDescent="0.2">
      <c r="A109" s="1" t="s">
        <v>1321</v>
      </c>
      <c r="B109" s="119">
        <v>1.0229999999999999</v>
      </c>
      <c r="C109" s="119">
        <v>1.022</v>
      </c>
      <c r="D109" s="119">
        <v>1.018</v>
      </c>
      <c r="E109" s="119">
        <v>1.02</v>
      </c>
      <c r="F109" s="121">
        <v>748</v>
      </c>
    </row>
    <row r="110" spans="1:6" x14ac:dyDescent="0.2">
      <c r="A110" s="1" t="s">
        <v>1322</v>
      </c>
      <c r="B110" s="119">
        <v>1.0529999999999999</v>
      </c>
      <c r="C110" s="119">
        <v>1.0529999999999999</v>
      </c>
      <c r="D110" s="119">
        <v>1.0529999999999999</v>
      </c>
      <c r="E110" s="119">
        <v>1.0529999999999999</v>
      </c>
      <c r="F110" s="121">
        <v>749</v>
      </c>
    </row>
    <row r="111" spans="1:6" x14ac:dyDescent="0.2">
      <c r="A111" s="1" t="s">
        <v>1323</v>
      </c>
      <c r="B111" s="119">
        <v>0.99199999999999999</v>
      </c>
      <c r="C111" s="119">
        <v>0.99299999999999999</v>
      </c>
      <c r="D111" s="119">
        <v>0.99</v>
      </c>
      <c r="E111" s="119">
        <v>0.99</v>
      </c>
      <c r="F111" s="121">
        <v>750</v>
      </c>
    </row>
    <row r="112" spans="1:6" x14ac:dyDescent="0.2">
      <c r="A112" s="1" t="s">
        <v>1324</v>
      </c>
      <c r="B112" s="119">
        <v>1.016</v>
      </c>
      <c r="C112" s="119">
        <v>1.073</v>
      </c>
      <c r="D112" s="119">
        <v>1.012</v>
      </c>
      <c r="E112" s="119">
        <v>1.0740000000000001</v>
      </c>
      <c r="F112" s="121">
        <v>751</v>
      </c>
    </row>
    <row r="113" spans="1:6" x14ac:dyDescent="0.2">
      <c r="A113" s="1" t="s">
        <v>1325</v>
      </c>
      <c r="B113" s="119">
        <v>1.0229999999999999</v>
      </c>
      <c r="C113" s="119">
        <v>1.022</v>
      </c>
      <c r="D113" s="119">
        <v>1.018</v>
      </c>
      <c r="E113" s="119">
        <v>1.02</v>
      </c>
      <c r="F113" s="121">
        <v>752</v>
      </c>
    </row>
    <row r="114" spans="1:6" x14ac:dyDescent="0.2">
      <c r="A114" s="1" t="s">
        <v>1326</v>
      </c>
      <c r="B114" s="119">
        <v>1.0229999999999999</v>
      </c>
      <c r="C114" s="119">
        <v>1.022</v>
      </c>
      <c r="D114" s="119">
        <v>1.018</v>
      </c>
      <c r="E114" s="119">
        <v>1.02</v>
      </c>
      <c r="F114" s="121">
        <v>753</v>
      </c>
    </row>
    <row r="115" spans="1:6" x14ac:dyDescent="0.2">
      <c r="A115" s="1" t="s">
        <v>1327</v>
      </c>
      <c r="B115" s="119">
        <v>1.016</v>
      </c>
      <c r="C115" s="119">
        <v>1.0149999999999999</v>
      </c>
      <c r="D115" s="119">
        <v>1.012</v>
      </c>
      <c r="E115" s="119">
        <v>1.0129999999999999</v>
      </c>
      <c r="F115" s="121">
        <v>754</v>
      </c>
    </row>
    <row r="116" spans="1:6" x14ac:dyDescent="0.2">
      <c r="A116" s="1" t="s">
        <v>1328</v>
      </c>
      <c r="B116" s="119">
        <v>1.016</v>
      </c>
      <c r="C116" s="119">
        <v>1.0149999999999999</v>
      </c>
      <c r="D116" s="119">
        <v>1.012</v>
      </c>
      <c r="E116" s="119">
        <v>1.0129999999999999</v>
      </c>
      <c r="F116" s="121">
        <v>755</v>
      </c>
    </row>
    <row r="117" spans="1:6" x14ac:dyDescent="0.2">
      <c r="A117" s="1" t="s">
        <v>1329</v>
      </c>
      <c r="B117" s="119">
        <v>1.016</v>
      </c>
      <c r="C117" s="119">
        <v>1.0229999999999999</v>
      </c>
      <c r="D117" s="119">
        <v>1.012</v>
      </c>
      <c r="E117" s="119">
        <v>1.022</v>
      </c>
      <c r="F117" s="121">
        <v>756</v>
      </c>
    </row>
    <row r="118" spans="1:6" x14ac:dyDescent="0.2">
      <c r="A118" s="1" t="s">
        <v>1330</v>
      </c>
      <c r="B118" s="119">
        <v>1.016</v>
      </c>
      <c r="C118" s="119">
        <v>1.0149999999999999</v>
      </c>
      <c r="D118" s="119">
        <v>1.012</v>
      </c>
      <c r="E118" s="119">
        <v>1.0129999999999999</v>
      </c>
      <c r="F118" s="121">
        <v>757</v>
      </c>
    </row>
    <row r="119" spans="1:6" x14ac:dyDescent="0.2">
      <c r="A119" s="1" t="s">
        <v>1331</v>
      </c>
      <c r="B119" s="119">
        <v>1.016</v>
      </c>
      <c r="C119" s="119">
        <v>1.0269999999999999</v>
      </c>
      <c r="D119" s="119">
        <v>1.012</v>
      </c>
      <c r="E119" s="119">
        <v>1.0269999999999999</v>
      </c>
      <c r="F119" s="121">
        <v>758</v>
      </c>
    </row>
    <row r="120" spans="1:6" x14ac:dyDescent="0.2">
      <c r="A120" s="1" t="s">
        <v>1332</v>
      </c>
      <c r="B120" s="119">
        <v>1.016</v>
      </c>
      <c r="C120" s="119">
        <v>1.0149999999999999</v>
      </c>
      <c r="D120" s="119">
        <v>1.012</v>
      </c>
      <c r="E120" s="119">
        <v>1.0129999999999999</v>
      </c>
      <c r="F120" s="121">
        <v>759</v>
      </c>
    </row>
    <row r="121" spans="1:6" x14ac:dyDescent="0.2">
      <c r="A121" s="1" t="s">
        <v>1333</v>
      </c>
      <c r="B121" s="119">
        <v>1.016</v>
      </c>
      <c r="C121" s="119">
        <v>1.0149999999999999</v>
      </c>
      <c r="D121" s="119">
        <v>1.012</v>
      </c>
      <c r="E121" s="119">
        <v>1.0129999999999999</v>
      </c>
      <c r="F121" s="121">
        <v>760</v>
      </c>
    </row>
    <row r="122" spans="1:6" x14ac:dyDescent="0.2">
      <c r="A122" s="1" t="s">
        <v>1334</v>
      </c>
      <c r="B122" s="119">
        <v>1.016</v>
      </c>
      <c r="C122" s="119">
        <v>1.0149999999999999</v>
      </c>
      <c r="D122" s="119">
        <v>1.012</v>
      </c>
      <c r="E122" s="119">
        <v>1.0129999999999999</v>
      </c>
      <c r="F122" s="121">
        <v>761</v>
      </c>
    </row>
    <row r="123" spans="1:6" x14ac:dyDescent="0.2">
      <c r="A123" s="1" t="s">
        <v>1335</v>
      </c>
      <c r="B123" s="119">
        <v>1.016</v>
      </c>
      <c r="C123" s="119">
        <v>1.0149999999999999</v>
      </c>
      <c r="D123" s="119">
        <v>1.012</v>
      </c>
      <c r="E123" s="119">
        <v>1.0129999999999999</v>
      </c>
      <c r="F123" s="121">
        <v>762</v>
      </c>
    </row>
    <row r="124" spans="1:6" x14ac:dyDescent="0.2">
      <c r="A124" s="1" t="s">
        <v>1336</v>
      </c>
      <c r="B124" s="119">
        <v>1.016</v>
      </c>
      <c r="C124" s="119">
        <v>1.0149999999999999</v>
      </c>
      <c r="D124" s="119">
        <v>1.012</v>
      </c>
      <c r="E124" s="119">
        <v>1.0129999999999999</v>
      </c>
      <c r="F124" s="121">
        <v>763</v>
      </c>
    </row>
    <row r="125" spans="1:6" x14ac:dyDescent="0.2">
      <c r="A125" s="1" t="s">
        <v>1337</v>
      </c>
      <c r="B125" s="119">
        <v>1.016</v>
      </c>
      <c r="C125" s="119">
        <v>1.0149999999999999</v>
      </c>
      <c r="D125" s="119">
        <v>1.012</v>
      </c>
      <c r="E125" s="119">
        <v>1.0129999999999999</v>
      </c>
      <c r="F125" s="121">
        <v>764</v>
      </c>
    </row>
    <row r="126" spans="1:6" x14ac:dyDescent="0.2">
      <c r="A126" s="1" t="s">
        <v>1338</v>
      </c>
      <c r="B126" s="119">
        <v>1.016</v>
      </c>
      <c r="C126" s="119">
        <v>1.0149999999999999</v>
      </c>
      <c r="D126" s="119">
        <v>1.012</v>
      </c>
      <c r="E126" s="119">
        <v>1.0129999999999999</v>
      </c>
      <c r="F126" s="121">
        <v>765</v>
      </c>
    </row>
    <row r="127" spans="1:6" x14ac:dyDescent="0.2">
      <c r="A127" s="1" t="s">
        <v>1339</v>
      </c>
      <c r="B127" s="119">
        <v>1.016</v>
      </c>
      <c r="C127" s="119">
        <v>1.0149999999999999</v>
      </c>
      <c r="D127" s="119">
        <v>1.012</v>
      </c>
      <c r="E127" s="119">
        <v>1.0129999999999999</v>
      </c>
      <c r="F127" s="121">
        <v>766</v>
      </c>
    </row>
    <row r="128" spans="1:6" x14ac:dyDescent="0.2">
      <c r="A128" s="1" t="s">
        <v>1340</v>
      </c>
      <c r="B128" s="119">
        <v>1.016</v>
      </c>
      <c r="C128" s="119">
        <v>1.0149999999999999</v>
      </c>
      <c r="D128" s="119">
        <v>1.012</v>
      </c>
      <c r="E128" s="119">
        <v>1.0129999999999999</v>
      </c>
      <c r="F128" s="121">
        <v>767</v>
      </c>
    </row>
    <row r="129" spans="1:6" x14ac:dyDescent="0.2">
      <c r="A129" s="1" t="s">
        <v>1341</v>
      </c>
      <c r="B129" s="119">
        <v>1.016</v>
      </c>
      <c r="C129" s="119">
        <v>1.0149999999999999</v>
      </c>
      <c r="D129" s="119">
        <v>1.012</v>
      </c>
      <c r="E129" s="119">
        <v>1.0129999999999999</v>
      </c>
      <c r="F129" s="121">
        <v>768</v>
      </c>
    </row>
    <row r="130" spans="1:6" x14ac:dyDescent="0.2">
      <c r="A130" s="1" t="s">
        <v>1342</v>
      </c>
      <c r="B130" s="119">
        <v>1.016</v>
      </c>
      <c r="C130" s="119">
        <v>1.0149999999999999</v>
      </c>
      <c r="D130" s="119">
        <v>1.012</v>
      </c>
      <c r="E130" s="119">
        <v>1.0129999999999999</v>
      </c>
      <c r="F130" s="121">
        <v>769</v>
      </c>
    </row>
    <row r="131" spans="1:6" x14ac:dyDescent="0.2">
      <c r="A131" s="1" t="s">
        <v>1343</v>
      </c>
      <c r="B131" s="119">
        <v>1.0229999999999999</v>
      </c>
      <c r="C131" s="119">
        <v>1.022</v>
      </c>
      <c r="D131" s="119">
        <v>1.018</v>
      </c>
      <c r="E131" s="119">
        <v>1.02</v>
      </c>
      <c r="F131" s="121">
        <v>805</v>
      </c>
    </row>
    <row r="132" spans="1:6" x14ac:dyDescent="0.2">
      <c r="A132" s="1" t="s">
        <v>840</v>
      </c>
      <c r="B132" s="119">
        <v>1.016</v>
      </c>
      <c r="C132" s="119">
        <v>1.0149999999999999</v>
      </c>
      <c r="D132" s="119">
        <v>1.012</v>
      </c>
      <c r="E132" s="119">
        <v>1.0129999999999999</v>
      </c>
      <c r="F132" s="121">
        <v>815</v>
      </c>
    </row>
    <row r="133" spans="1:6" x14ac:dyDescent="0.2">
      <c r="A133" s="1" t="s">
        <v>841</v>
      </c>
      <c r="B133" s="119">
        <v>1.016</v>
      </c>
      <c r="C133" s="119">
        <v>1.0149999999999999</v>
      </c>
      <c r="D133" s="119">
        <v>1.012</v>
      </c>
      <c r="E133" s="119">
        <v>1.0129999999999999</v>
      </c>
      <c r="F133" s="121">
        <v>816</v>
      </c>
    </row>
    <row r="134" spans="1:6" x14ac:dyDescent="0.2">
      <c r="A134" s="1" t="s">
        <v>842</v>
      </c>
      <c r="B134" s="119">
        <v>1.016</v>
      </c>
      <c r="C134" s="119">
        <v>1.0149999999999999</v>
      </c>
      <c r="D134" s="119">
        <v>1.012</v>
      </c>
      <c r="E134" s="119">
        <v>1.0129999999999999</v>
      </c>
      <c r="F134" s="121">
        <v>817</v>
      </c>
    </row>
    <row r="135" spans="1:6" x14ac:dyDescent="0.2">
      <c r="A135" s="1" t="s">
        <v>843</v>
      </c>
      <c r="B135" s="119">
        <v>1.016</v>
      </c>
      <c r="C135" s="119">
        <v>1.0149999999999999</v>
      </c>
      <c r="D135" s="119">
        <v>1.012</v>
      </c>
      <c r="E135" s="119">
        <v>1.0129999999999999</v>
      </c>
      <c r="F135" s="121">
        <v>818</v>
      </c>
    </row>
    <row r="136" spans="1:6" x14ac:dyDescent="0.2">
      <c r="A136" s="1" t="s">
        <v>844</v>
      </c>
      <c r="B136" s="119">
        <v>1.016</v>
      </c>
      <c r="C136" s="119">
        <v>1.0149999999999999</v>
      </c>
      <c r="D136" s="119">
        <v>1.012</v>
      </c>
      <c r="E136" s="119">
        <v>1.0129999999999999</v>
      </c>
      <c r="F136" s="121">
        <v>819</v>
      </c>
    </row>
    <row r="137" spans="1:6" x14ac:dyDescent="0.2">
      <c r="A137" s="1" t="s">
        <v>868</v>
      </c>
      <c r="B137" s="119">
        <v>1.016</v>
      </c>
      <c r="C137" s="119">
        <v>1.0149999999999999</v>
      </c>
      <c r="D137" s="119">
        <v>1.012</v>
      </c>
      <c r="E137" s="119">
        <v>1.0129999999999999</v>
      </c>
      <c r="F137" s="121">
        <v>820</v>
      </c>
    </row>
    <row r="138" spans="1:6" x14ac:dyDescent="0.2">
      <c r="A138" s="1" t="s">
        <v>1269</v>
      </c>
      <c r="B138" s="119">
        <v>1.016</v>
      </c>
      <c r="C138" s="119">
        <v>1.0149999999999999</v>
      </c>
      <c r="D138" s="119">
        <v>1.012</v>
      </c>
      <c r="E138" s="119">
        <v>1.0129999999999999</v>
      </c>
      <c r="F138" s="121">
        <v>821</v>
      </c>
    </row>
    <row r="139" spans="1:6" x14ac:dyDescent="0.2">
      <c r="A139" s="1" t="s">
        <v>845</v>
      </c>
      <c r="B139" s="119">
        <v>1.002</v>
      </c>
      <c r="C139" s="119">
        <v>1.002</v>
      </c>
      <c r="D139" s="119">
        <v>1.002</v>
      </c>
      <c r="E139" s="119">
        <v>1.002</v>
      </c>
      <c r="F139" s="189">
        <v>933</v>
      </c>
    </row>
    <row r="140" spans="1:6" x14ac:dyDescent="0.2">
      <c r="A140" s="1" t="s">
        <v>847</v>
      </c>
      <c r="B140" s="119">
        <v>1.0509999999999999</v>
      </c>
      <c r="C140" s="119">
        <v>1.0469999999999999</v>
      </c>
      <c r="D140" s="119">
        <v>1.032</v>
      </c>
      <c r="E140" s="119">
        <v>1.0389999999999999</v>
      </c>
      <c r="F140" s="121" t="s">
        <v>846</v>
      </c>
    </row>
    <row r="141" spans="1:6" x14ac:dyDescent="0.2">
      <c r="A141" s="1" t="s">
        <v>854</v>
      </c>
      <c r="B141" s="119">
        <v>1.0089999999999999</v>
      </c>
      <c r="C141" s="119">
        <v>1.0089999999999999</v>
      </c>
      <c r="D141" s="119">
        <v>1.0089999999999999</v>
      </c>
      <c r="E141" s="119">
        <v>1.0089999999999999</v>
      </c>
      <c r="F141" s="121">
        <v>2226</v>
      </c>
    </row>
    <row r="142" spans="1:6" x14ac:dyDescent="0.2">
      <c r="A142" s="1" t="s">
        <v>848</v>
      </c>
      <c r="B142" s="119">
        <v>1.0509999999999999</v>
      </c>
      <c r="C142" s="119">
        <v>1.0469999999999999</v>
      </c>
      <c r="D142" s="119">
        <v>1.032</v>
      </c>
      <c r="E142" s="119">
        <v>1.0389999999999999</v>
      </c>
      <c r="F142" s="121">
        <v>2818</v>
      </c>
    </row>
    <row r="143" spans="1:6" x14ac:dyDescent="0.2">
      <c r="A143" s="1" t="s">
        <v>849</v>
      </c>
      <c r="B143" s="119">
        <v>1</v>
      </c>
      <c r="C143" s="119">
        <v>1</v>
      </c>
      <c r="D143" s="119">
        <v>1</v>
      </c>
      <c r="E143" s="119">
        <v>1</v>
      </c>
      <c r="F143" s="121">
        <v>4003</v>
      </c>
    </row>
    <row r="144" spans="1:6" x14ac:dyDescent="0.2">
      <c r="A144" s="1" t="s">
        <v>850</v>
      </c>
      <c r="B144" s="119">
        <v>1</v>
      </c>
      <c r="C144" s="119">
        <v>1</v>
      </c>
      <c r="D144" s="119">
        <v>1</v>
      </c>
      <c r="E144" s="119">
        <v>1</v>
      </c>
      <c r="F144" s="121">
        <v>4018</v>
      </c>
    </row>
    <row r="145" spans="1:6" x14ac:dyDescent="0.2">
      <c r="A145" s="1" t="s">
        <v>851</v>
      </c>
      <c r="B145" s="119">
        <v>1.0009999999999999</v>
      </c>
      <c r="C145" s="119">
        <v>1.0009999999999999</v>
      </c>
      <c r="D145" s="119">
        <v>1.002</v>
      </c>
      <c r="E145" s="119">
        <v>1.0009999999999999</v>
      </c>
      <c r="F145" s="121">
        <v>7070</v>
      </c>
    </row>
    <row r="146" spans="1:6" x14ac:dyDescent="0.2">
      <c r="A146" s="1" t="s">
        <v>853</v>
      </c>
      <c r="B146" s="119">
        <v>1.002</v>
      </c>
      <c r="C146" s="119">
        <v>1.002</v>
      </c>
      <c r="D146" s="119">
        <v>1.002</v>
      </c>
      <c r="E146" s="119">
        <v>1.002</v>
      </c>
      <c r="F146" s="121">
        <v>7294</v>
      </c>
    </row>
  </sheetData>
  <autoFilter ref="A94:F146"/>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93:F93"/>
    <mergeCell ref="A12:F12"/>
    <mergeCell ref="A13:F13"/>
    <mergeCell ref="A92:F92"/>
    <mergeCell ref="A24:F24"/>
    <mergeCell ref="A25:F25"/>
  </mergeCells>
  <phoneticPr fontId="10" type="noConversion"/>
  <hyperlinks>
    <hyperlink ref="A1" location="Overview!A1" display="Back to Overview"/>
  </hyperlinks>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ignoredErrors>
    <ignoredError sqref="F83 F140"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view="pageBreakPreview" topLeftCell="A10" zoomScaleNormal="55" zoomScaleSheetLayoutView="100" workbookViewId="0">
      <selection activeCell="G24" sqref="G24"/>
    </sheetView>
  </sheetViews>
  <sheetFormatPr defaultRowHeight="27.75" customHeight="1" x14ac:dyDescent="0.2"/>
  <cols>
    <col min="1" max="2" width="18" style="2" customWidth="1"/>
    <col min="3" max="3" width="8" style="2"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7" t="s">
        <v>87</v>
      </c>
      <c r="B1" s="17"/>
      <c r="C1" s="17"/>
      <c r="F1" s="26"/>
      <c r="G1" s="316" t="s">
        <v>523</v>
      </c>
      <c r="H1" s="316"/>
    </row>
    <row r="2" spans="1:15" ht="27.75" customHeight="1" x14ac:dyDescent="0.2">
      <c r="A2" s="310" t="s">
        <v>502</v>
      </c>
      <c r="B2" s="311"/>
      <c r="C2" s="311"/>
      <c r="D2" s="312"/>
      <c r="E2" s="312"/>
      <c r="F2" s="312"/>
      <c r="G2" s="312"/>
      <c r="H2" s="312"/>
      <c r="I2" s="312"/>
      <c r="J2" s="312"/>
      <c r="K2" s="312"/>
      <c r="L2" s="312"/>
      <c r="M2" s="312"/>
      <c r="N2" s="312"/>
      <c r="O2" s="313"/>
    </row>
    <row r="3" spans="1:15" ht="17.25" customHeight="1" x14ac:dyDescent="0.2">
      <c r="A3" s="17"/>
      <c r="B3" s="17"/>
      <c r="C3" s="17"/>
      <c r="F3" s="26"/>
    </row>
    <row r="4" spans="1:15" s="11" customFormat="1" ht="25.5" customHeight="1" x14ac:dyDescent="0.2">
      <c r="A4" s="280" t="str">
        <f>Overview!B4&amp; " - Effective between "&amp;Overview!D4&amp;" and "&amp;Overview!E4&amp;" - "&amp;Overview!F4&amp;" new designated EHV charges"</f>
        <v>Western Power Distribution (West Midlands) plc - Effective between 1/4/2016 and 31/3/2017 - Final new designated EHV charges</v>
      </c>
      <c r="B4" s="281"/>
      <c r="C4" s="281"/>
      <c r="D4" s="281"/>
      <c r="E4" s="281"/>
      <c r="F4" s="281"/>
      <c r="G4" s="281"/>
      <c r="H4" s="281"/>
      <c r="I4" s="281"/>
      <c r="J4" s="281"/>
      <c r="K4" s="281"/>
      <c r="L4" s="281"/>
      <c r="M4" s="281"/>
      <c r="N4" s="281"/>
      <c r="O4" s="282"/>
    </row>
    <row r="5" spans="1:15" ht="62.25" customHeight="1" x14ac:dyDescent="0.2">
      <c r="A5" s="33" t="s">
        <v>525</v>
      </c>
      <c r="B5" s="33" t="s">
        <v>490</v>
      </c>
      <c r="C5" s="33" t="s">
        <v>491</v>
      </c>
      <c r="D5" s="33" t="s">
        <v>526</v>
      </c>
      <c r="E5" s="33" t="s">
        <v>490</v>
      </c>
      <c r="F5" s="33" t="s">
        <v>492</v>
      </c>
      <c r="G5" s="97" t="s">
        <v>201</v>
      </c>
      <c r="H5" s="97" t="s">
        <v>674</v>
      </c>
      <c r="I5" s="97" t="s">
        <v>528</v>
      </c>
      <c r="J5" s="97" t="s">
        <v>675</v>
      </c>
      <c r="K5" s="97" t="s">
        <v>857</v>
      </c>
      <c r="L5" s="97" t="s">
        <v>676</v>
      </c>
      <c r="M5" s="97" t="s">
        <v>529</v>
      </c>
      <c r="N5" s="97" t="s">
        <v>677</v>
      </c>
      <c r="O5" s="97" t="s">
        <v>858</v>
      </c>
    </row>
    <row r="6" spans="1:15" ht="22.5" customHeight="1" x14ac:dyDescent="0.2">
      <c r="A6" s="71" t="s">
        <v>503</v>
      </c>
      <c r="B6" s="71"/>
      <c r="C6" s="71"/>
      <c r="D6" s="72" t="s">
        <v>504</v>
      </c>
      <c r="E6" s="72"/>
      <c r="F6" s="72"/>
      <c r="G6" s="73"/>
      <c r="H6" s="35"/>
      <c r="I6" s="36"/>
      <c r="J6" s="36"/>
      <c r="K6" s="36"/>
      <c r="L6" s="44"/>
      <c r="M6" s="45"/>
      <c r="N6" s="45"/>
      <c r="O6" s="36"/>
    </row>
    <row r="7" spans="1:15" ht="22.5" customHeight="1" x14ac:dyDescent="0.2">
      <c r="A7" s="71" t="s">
        <v>505</v>
      </c>
      <c r="B7" s="71"/>
      <c r="C7" s="71"/>
      <c r="D7" s="72" t="s">
        <v>514</v>
      </c>
      <c r="E7" s="72"/>
      <c r="F7" s="72"/>
      <c r="G7" s="73"/>
      <c r="H7" s="35"/>
      <c r="I7" s="36"/>
      <c r="J7" s="36"/>
      <c r="K7" s="36"/>
      <c r="L7" s="44"/>
      <c r="M7" s="45"/>
      <c r="N7" s="45"/>
      <c r="O7" s="36"/>
    </row>
    <row r="8" spans="1:15" ht="22.5" customHeight="1" x14ac:dyDescent="0.2">
      <c r="A8" s="71" t="s">
        <v>506</v>
      </c>
      <c r="B8" s="71"/>
      <c r="C8" s="71"/>
      <c r="D8" s="72" t="s">
        <v>515</v>
      </c>
      <c r="E8" s="72"/>
      <c r="F8" s="72"/>
      <c r="G8" s="73"/>
      <c r="H8" s="35"/>
      <c r="I8" s="36"/>
      <c r="J8" s="36"/>
      <c r="K8" s="36"/>
      <c r="L8" s="44"/>
      <c r="M8" s="45"/>
      <c r="N8" s="45"/>
      <c r="O8" s="36"/>
    </row>
    <row r="9" spans="1:15" ht="22.5" customHeight="1" x14ac:dyDescent="0.2">
      <c r="A9" s="71" t="s">
        <v>507</v>
      </c>
      <c r="B9" s="71"/>
      <c r="C9" s="71"/>
      <c r="D9" s="72" t="s">
        <v>516</v>
      </c>
      <c r="E9" s="72"/>
      <c r="F9" s="72"/>
      <c r="G9" s="73"/>
      <c r="H9" s="35"/>
      <c r="I9" s="36"/>
      <c r="J9" s="36"/>
      <c r="K9" s="36"/>
      <c r="L9" s="44"/>
      <c r="M9" s="45"/>
      <c r="N9" s="45"/>
      <c r="O9" s="36"/>
    </row>
    <row r="10" spans="1:15" ht="22.5" customHeight="1" x14ac:dyDescent="0.2">
      <c r="A10" s="71" t="s">
        <v>508</v>
      </c>
      <c r="B10" s="71"/>
      <c r="C10" s="71"/>
      <c r="D10" s="72" t="s">
        <v>517</v>
      </c>
      <c r="E10" s="72"/>
      <c r="F10" s="72"/>
      <c r="G10" s="73"/>
      <c r="H10" s="35"/>
      <c r="I10" s="36"/>
      <c r="J10" s="36"/>
      <c r="K10" s="36"/>
      <c r="L10" s="44"/>
      <c r="M10" s="45"/>
      <c r="N10" s="45"/>
      <c r="O10" s="36"/>
    </row>
    <row r="11" spans="1:15" ht="22.5" customHeight="1" x14ac:dyDescent="0.2">
      <c r="A11" s="71" t="s">
        <v>509</v>
      </c>
      <c r="B11" s="71"/>
      <c r="C11" s="71"/>
      <c r="D11" s="72" t="s">
        <v>518</v>
      </c>
      <c r="E11" s="72"/>
      <c r="F11" s="72"/>
      <c r="G11" s="73"/>
      <c r="H11" s="35"/>
      <c r="I11" s="36"/>
      <c r="J11" s="36"/>
      <c r="K11" s="36"/>
      <c r="L11" s="44"/>
      <c r="M11" s="45"/>
      <c r="N11" s="45"/>
      <c r="O11" s="36"/>
    </row>
    <row r="12" spans="1:15" ht="22.5" customHeight="1" x14ac:dyDescent="0.2">
      <c r="A12" s="71" t="s">
        <v>510</v>
      </c>
      <c r="B12" s="71"/>
      <c r="C12" s="71"/>
      <c r="D12" s="72" t="s">
        <v>519</v>
      </c>
      <c r="E12" s="72"/>
      <c r="F12" s="72"/>
      <c r="G12" s="73"/>
      <c r="H12" s="35"/>
      <c r="I12" s="36"/>
      <c r="J12" s="36"/>
      <c r="K12" s="36"/>
      <c r="L12" s="44"/>
      <c r="M12" s="45"/>
      <c r="N12" s="45"/>
      <c r="O12" s="36"/>
    </row>
    <row r="13" spans="1:15" ht="22.5" customHeight="1" x14ac:dyDescent="0.2">
      <c r="A13" s="71" t="s">
        <v>511</v>
      </c>
      <c r="B13" s="71"/>
      <c r="C13" s="71"/>
      <c r="D13" s="72" t="s">
        <v>520</v>
      </c>
      <c r="E13" s="72"/>
      <c r="F13" s="72"/>
      <c r="G13" s="73"/>
      <c r="H13" s="35"/>
      <c r="I13" s="36"/>
      <c r="J13" s="36"/>
      <c r="K13" s="36"/>
      <c r="L13" s="44"/>
      <c r="M13" s="45"/>
      <c r="N13" s="45"/>
      <c r="O13" s="36"/>
    </row>
    <row r="14" spans="1:15" ht="22.5" customHeight="1" x14ac:dyDescent="0.2">
      <c r="A14" s="71" t="s">
        <v>512</v>
      </c>
      <c r="B14" s="71"/>
      <c r="C14" s="71"/>
      <c r="D14" s="72" t="s">
        <v>521</v>
      </c>
      <c r="E14" s="72"/>
      <c r="F14" s="72"/>
      <c r="G14" s="73"/>
      <c r="H14" s="35"/>
      <c r="I14" s="36"/>
      <c r="J14" s="36"/>
      <c r="K14" s="36"/>
      <c r="L14" s="44"/>
      <c r="M14" s="45"/>
      <c r="N14" s="45"/>
      <c r="O14" s="36"/>
    </row>
    <row r="15" spans="1:15" ht="22.5" customHeight="1" x14ac:dyDescent="0.2">
      <c r="A15" s="71" t="s">
        <v>513</v>
      </c>
      <c r="B15" s="71"/>
      <c r="C15" s="71"/>
      <c r="D15" s="72" t="s">
        <v>522</v>
      </c>
      <c r="E15" s="72"/>
      <c r="F15" s="72"/>
      <c r="G15" s="73"/>
      <c r="H15" s="35"/>
      <c r="I15" s="36"/>
      <c r="J15" s="36"/>
      <c r="K15" s="36"/>
      <c r="L15" s="44"/>
      <c r="M15" s="45"/>
      <c r="N15" s="45"/>
      <c r="O15" s="36"/>
    </row>
    <row r="17" spans="1:17" ht="27.75" customHeight="1" x14ac:dyDescent="0.2">
      <c r="A17" s="314" t="str">
        <f>Overview!B4&amp; " - Effective between "&amp;Overview!D4&amp;" and "&amp;Overview!E4&amp;" - "&amp;Overview!F4&amp;" new designated EHV line loss factors"</f>
        <v>Western Power Distribution (West Midlands) plc - Effective between 1/4/2016 and 31/3/2017 - Final new designated EHV line loss factors</v>
      </c>
      <c r="B17" s="315"/>
      <c r="C17" s="315"/>
      <c r="D17" s="315"/>
      <c r="E17" s="315"/>
      <c r="F17" s="315"/>
      <c r="G17" s="315"/>
      <c r="H17" s="315"/>
      <c r="I17" s="315"/>
      <c r="J17" s="315"/>
      <c r="K17" s="315"/>
      <c r="L17" s="315"/>
      <c r="M17" s="315"/>
      <c r="N17" s="315"/>
      <c r="O17" s="315"/>
      <c r="P17" s="315"/>
      <c r="Q17" s="315"/>
    </row>
    <row r="18" spans="1:17" ht="62.25" customHeight="1" x14ac:dyDescent="0.2">
      <c r="A18" s="33" t="s">
        <v>525</v>
      </c>
      <c r="B18" s="33" t="s">
        <v>490</v>
      </c>
      <c r="C18" s="33" t="s">
        <v>491</v>
      </c>
      <c r="D18" s="33" t="s">
        <v>526</v>
      </c>
      <c r="E18" s="33" t="s">
        <v>490</v>
      </c>
      <c r="F18" s="33" t="s">
        <v>492</v>
      </c>
      <c r="G18" s="97" t="s">
        <v>201</v>
      </c>
      <c r="H18" s="39" t="s">
        <v>685</v>
      </c>
      <c r="I18" s="39" t="s">
        <v>686</v>
      </c>
      <c r="J18" s="39" t="s">
        <v>687</v>
      </c>
      <c r="K18" s="39" t="s">
        <v>688</v>
      </c>
      <c r="L18" s="39" t="s">
        <v>689</v>
      </c>
      <c r="M18" s="41" t="s">
        <v>690</v>
      </c>
      <c r="N18" s="41" t="s">
        <v>691</v>
      </c>
      <c r="O18" s="41" t="s">
        <v>692</v>
      </c>
      <c r="P18" s="41" t="s">
        <v>693</v>
      </c>
      <c r="Q18" s="41" t="s">
        <v>694</v>
      </c>
    </row>
    <row r="19" spans="1:17" ht="22.5" customHeight="1" x14ac:dyDescent="0.2">
      <c r="A19" s="71" t="s">
        <v>180</v>
      </c>
      <c r="B19" s="71"/>
      <c r="C19" s="71"/>
      <c r="D19" s="72" t="s">
        <v>191</v>
      </c>
      <c r="E19" s="42"/>
      <c r="F19" s="42"/>
      <c r="G19" s="43"/>
      <c r="H19" s="46"/>
      <c r="I19" s="46"/>
      <c r="J19" s="37"/>
      <c r="K19" s="38"/>
      <c r="L19" s="38"/>
      <c r="M19" s="40"/>
      <c r="N19" s="40"/>
      <c r="O19" s="40"/>
      <c r="P19" s="40"/>
      <c r="Q19" s="40"/>
    </row>
    <row r="20" spans="1:17" ht="22.5" customHeight="1" x14ac:dyDescent="0.2">
      <c r="A20" s="71" t="s">
        <v>181</v>
      </c>
      <c r="B20" s="71"/>
      <c r="C20" s="71"/>
      <c r="D20" s="72" t="s">
        <v>192</v>
      </c>
      <c r="E20" s="42"/>
      <c r="F20" s="42"/>
      <c r="G20" s="43"/>
      <c r="H20" s="46"/>
      <c r="I20" s="46"/>
      <c r="J20" s="37"/>
      <c r="K20" s="38"/>
      <c r="L20" s="38"/>
      <c r="M20" s="40"/>
      <c r="N20" s="40"/>
      <c r="O20" s="40"/>
      <c r="P20" s="40"/>
      <c r="Q20" s="40"/>
    </row>
    <row r="21" spans="1:17" ht="22.5" customHeight="1" x14ac:dyDescent="0.2">
      <c r="A21" s="71" t="s">
        <v>182</v>
      </c>
      <c r="B21" s="71"/>
      <c r="C21" s="71"/>
      <c r="D21" s="72" t="s">
        <v>193</v>
      </c>
      <c r="E21" s="42"/>
      <c r="F21" s="42"/>
      <c r="G21" s="43"/>
      <c r="H21" s="46"/>
      <c r="I21" s="46"/>
      <c r="J21" s="37"/>
      <c r="K21" s="38"/>
      <c r="L21" s="38"/>
      <c r="M21" s="40"/>
      <c r="N21" s="40"/>
      <c r="O21" s="40"/>
      <c r="P21" s="40"/>
      <c r="Q21" s="40"/>
    </row>
    <row r="22" spans="1:17" ht="22.5" customHeight="1" x14ac:dyDescent="0.2">
      <c r="A22" s="71" t="s">
        <v>183</v>
      </c>
      <c r="B22" s="71"/>
      <c r="C22" s="71"/>
      <c r="D22" s="72" t="s">
        <v>194</v>
      </c>
      <c r="E22" s="42"/>
      <c r="F22" s="42"/>
      <c r="G22" s="43"/>
      <c r="H22" s="46"/>
      <c r="I22" s="46"/>
      <c r="J22" s="37"/>
      <c r="K22" s="38"/>
      <c r="L22" s="38"/>
      <c r="M22" s="40"/>
      <c r="N22" s="40"/>
      <c r="O22" s="40"/>
      <c r="P22" s="40"/>
      <c r="Q22" s="40"/>
    </row>
    <row r="23" spans="1:17" ht="22.5" customHeight="1" x14ac:dyDescent="0.2">
      <c r="A23" s="71" t="s">
        <v>184</v>
      </c>
      <c r="B23" s="71"/>
      <c r="C23" s="71"/>
      <c r="D23" s="72" t="s">
        <v>195</v>
      </c>
      <c r="E23" s="42"/>
      <c r="F23" s="42"/>
      <c r="G23" s="43"/>
      <c r="H23" s="46"/>
      <c r="I23" s="46"/>
      <c r="J23" s="37"/>
      <c r="K23" s="38"/>
      <c r="L23" s="38"/>
      <c r="M23" s="40"/>
      <c r="N23" s="40"/>
      <c r="O23" s="40"/>
      <c r="P23" s="40"/>
      <c r="Q23" s="40"/>
    </row>
    <row r="24" spans="1:17" ht="22.5" customHeight="1" x14ac:dyDescent="0.2">
      <c r="A24" s="71" t="s">
        <v>185</v>
      </c>
      <c r="B24" s="71"/>
      <c r="C24" s="71"/>
      <c r="D24" s="72" t="s">
        <v>196</v>
      </c>
      <c r="E24" s="42"/>
      <c r="F24" s="42"/>
      <c r="G24" s="43"/>
      <c r="H24" s="46"/>
      <c r="I24" s="46"/>
      <c r="J24" s="37"/>
      <c r="K24" s="38"/>
      <c r="L24" s="38"/>
      <c r="M24" s="40"/>
      <c r="N24" s="40"/>
      <c r="O24" s="40"/>
      <c r="P24" s="40"/>
      <c r="Q24" s="40"/>
    </row>
    <row r="25" spans="1:17" ht="22.5" customHeight="1" x14ac:dyDescent="0.2">
      <c r="A25" s="71" t="s">
        <v>186</v>
      </c>
      <c r="B25" s="71"/>
      <c r="C25" s="71"/>
      <c r="D25" s="72" t="s">
        <v>197</v>
      </c>
      <c r="E25" s="42"/>
      <c r="F25" s="42"/>
      <c r="G25" s="43"/>
      <c r="H25" s="46"/>
      <c r="I25" s="46"/>
      <c r="J25" s="37"/>
      <c r="K25" s="38"/>
      <c r="L25" s="38"/>
      <c r="M25" s="40"/>
      <c r="N25" s="40"/>
      <c r="O25" s="40"/>
      <c r="P25" s="40"/>
      <c r="Q25" s="40"/>
    </row>
    <row r="26" spans="1:17" ht="22.5" customHeight="1" x14ac:dyDescent="0.2">
      <c r="A26" s="71" t="s">
        <v>187</v>
      </c>
      <c r="B26" s="71"/>
      <c r="C26" s="71"/>
      <c r="D26" s="72" t="s">
        <v>198</v>
      </c>
      <c r="E26" s="42"/>
      <c r="F26" s="42"/>
      <c r="G26" s="43"/>
      <c r="H26" s="46"/>
      <c r="I26" s="46"/>
      <c r="J26" s="37"/>
      <c r="K26" s="38"/>
      <c r="L26" s="38"/>
      <c r="M26" s="40"/>
      <c r="N26" s="40"/>
      <c r="O26" s="40"/>
      <c r="P26" s="40"/>
      <c r="Q26" s="40"/>
    </row>
    <row r="27" spans="1:17" ht="22.5" customHeight="1" x14ac:dyDescent="0.2">
      <c r="A27" s="71" t="s">
        <v>188</v>
      </c>
      <c r="B27" s="71"/>
      <c r="C27" s="71"/>
      <c r="D27" s="72" t="s">
        <v>199</v>
      </c>
      <c r="E27" s="42"/>
      <c r="F27" s="42"/>
      <c r="G27" s="43"/>
      <c r="H27" s="46"/>
      <c r="I27" s="46"/>
      <c r="J27" s="37"/>
      <c r="K27" s="38"/>
      <c r="L27" s="38"/>
      <c r="M27" s="40"/>
      <c r="N27" s="40"/>
      <c r="O27" s="40"/>
      <c r="P27" s="40"/>
      <c r="Q27" s="40"/>
    </row>
    <row r="28" spans="1:17" ht="22.5" customHeight="1" x14ac:dyDescent="0.2">
      <c r="A28" s="71" t="s">
        <v>189</v>
      </c>
      <c r="B28" s="71"/>
      <c r="C28" s="71"/>
      <c r="D28" s="72" t="s">
        <v>200</v>
      </c>
      <c r="E28" s="42"/>
      <c r="F28" s="42"/>
      <c r="G28" s="43"/>
      <c r="H28" s="46"/>
      <c r="I28" s="46"/>
      <c r="J28" s="37"/>
      <c r="K28" s="38"/>
      <c r="L28" s="38"/>
      <c r="M28" s="40"/>
      <c r="N28" s="40"/>
      <c r="O28" s="40"/>
      <c r="P28" s="40"/>
      <c r="Q28" s="40"/>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Richard Ellis</cp:lastModifiedBy>
  <cp:lastPrinted>2015-10-30T13:38:16Z</cp:lastPrinted>
  <dcterms:created xsi:type="dcterms:W3CDTF">2009-11-12T11:38:00Z</dcterms:created>
  <dcterms:modified xsi:type="dcterms:W3CDTF">2015-12-10T09:59:19Z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