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fileSharing readOnlyRecommended="1"/>
  <workbookPr codeName="ThisWorkbook" defaultThemeVersion="124226"/>
  <bookViews>
    <workbookView xWindow="19170" yWindow="-225" windowWidth="19020" windowHeight="12405" tabRatio="915" activeTab="3"/>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9" r:id="rId11"/>
    <sheet name="Charge Calculator" sheetId="15" r:id="rId12"/>
  </sheets>
  <definedNames>
    <definedName name="_xlnm._FilterDatabase" localSheetId="2" hidden="1">'Annex 2 EHV charges'!$A$10:$O$157</definedName>
    <definedName name="_xlnm._FilterDatabase" localSheetId="10" hidden="1">'SSC TPR unit rate lookup'!$A$31:$D$1120</definedName>
    <definedName name="OLE_LINK1" localSheetId="5">'Annex 3 Preserved charges'!#REF!</definedName>
    <definedName name="_xlnm.Print_Area" localSheetId="1">'Annex 1 LV and HV charges'!$A$2:$K$39</definedName>
    <definedName name="_xlnm.Print_Area" localSheetId="2">'Annex 2 EHV charges'!$A$2:$O$148</definedName>
    <definedName name="_xlnm.Print_Area" localSheetId="3">'Annex 2a Import'!$A$2:$H$142</definedName>
    <definedName name="_xlnm.Print_Area" localSheetId="4">'Annex 2b Export'!$A$2:$H$117</definedName>
    <definedName name="_xlnm.Print_Area" localSheetId="5">'Annex 3 Preserved charges'!$A$2:$J$21</definedName>
    <definedName name="_xlnm.Print_Area" localSheetId="6">'Annex 4 LDNO charges'!$A$2:$J$192</definedName>
    <definedName name="_xlnm.Print_Area" localSheetId="7">'Annex 5 LLFs'!$A$2:$F$278</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LLFs'!$25:$25</definedName>
    <definedName name="_xlnm.Print_Titles" localSheetId="8">'Annex 6 New Designated EHV Prop'!$4:$5</definedName>
    <definedName name="_xlnm.Print_Titles" localSheetId="9">'Nodal prices'!$2:$3</definedName>
    <definedName name="_xlnm.Print_Titles" localSheetId="10">'SSC TPR unit rate lookup'!$31:$31</definedName>
    <definedName name="Z_5032A364_B81A_48DA_88DA_AB3B86B47EE9_.wvu.PrintArea" localSheetId="1" hidden="1">'Annex 1 LV and HV charges'!$A$2:$K$38</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charges'!$A$2:$I$178</definedName>
    <definedName name="Z_5032A364_B81A_48DA_88DA_AB3B86B47EE9_.wvu.PrintArea" localSheetId="7" hidden="1">'Annex 5 LLFs'!$A$2:$F$169</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2" i="6" l="1"/>
  <c r="A2" i="12"/>
  <c r="Q192" i="5" l="1"/>
  <c r="P192" i="5"/>
  <c r="O192" i="5"/>
  <c r="N192" i="5"/>
  <c r="M192" i="5"/>
  <c r="L192" i="5"/>
  <c r="Q191" i="5"/>
  <c r="P191" i="5"/>
  <c r="O191" i="5"/>
  <c r="N191" i="5"/>
  <c r="M191" i="5"/>
  <c r="L191" i="5"/>
  <c r="Q190" i="5"/>
  <c r="P190" i="5"/>
  <c r="O190" i="5"/>
  <c r="N190" i="5"/>
  <c r="M190" i="5"/>
  <c r="L190" i="5"/>
  <c r="Q189" i="5"/>
  <c r="P189" i="5"/>
  <c r="O189" i="5"/>
  <c r="N189" i="5"/>
  <c r="M189" i="5"/>
  <c r="L189" i="5"/>
  <c r="Q188" i="5"/>
  <c r="P188" i="5"/>
  <c r="O188" i="5"/>
  <c r="N188" i="5"/>
  <c r="M188" i="5"/>
  <c r="L188" i="5"/>
  <c r="Q187" i="5"/>
  <c r="P187" i="5"/>
  <c r="O187" i="5"/>
  <c r="N187" i="5"/>
  <c r="M187" i="5"/>
  <c r="L187" i="5"/>
  <c r="Q186" i="5"/>
  <c r="P186" i="5"/>
  <c r="O186" i="5"/>
  <c r="N186" i="5"/>
  <c r="M186" i="5"/>
  <c r="L186" i="5"/>
  <c r="Q185" i="5"/>
  <c r="P185" i="5"/>
  <c r="O185" i="5"/>
  <c r="N185" i="5"/>
  <c r="M185" i="5"/>
  <c r="L185" i="5"/>
  <c r="Q184" i="5"/>
  <c r="P184" i="5"/>
  <c r="O184" i="5"/>
  <c r="N184" i="5"/>
  <c r="M184" i="5"/>
  <c r="L184" i="5"/>
  <c r="Q183" i="5"/>
  <c r="P183" i="5"/>
  <c r="O183" i="5"/>
  <c r="N183" i="5"/>
  <c r="M183" i="5"/>
  <c r="L183" i="5"/>
  <c r="Q182" i="5"/>
  <c r="P182" i="5"/>
  <c r="O182" i="5"/>
  <c r="N182" i="5"/>
  <c r="M182" i="5"/>
  <c r="L182" i="5"/>
  <c r="Q181" i="5"/>
  <c r="P181" i="5"/>
  <c r="O181" i="5"/>
  <c r="N181" i="5"/>
  <c r="M181" i="5"/>
  <c r="L181" i="5"/>
  <c r="Q180" i="5"/>
  <c r="P180" i="5"/>
  <c r="O180" i="5"/>
  <c r="N180" i="5"/>
  <c r="M180" i="5"/>
  <c r="L180" i="5"/>
  <c r="Q179" i="5"/>
  <c r="P179" i="5"/>
  <c r="O179" i="5"/>
  <c r="N179" i="5"/>
  <c r="M179" i="5"/>
  <c r="L179" i="5"/>
  <c r="Q178" i="5"/>
  <c r="P178" i="5"/>
  <c r="O178" i="5"/>
  <c r="N178" i="5"/>
  <c r="M178" i="5"/>
  <c r="L178" i="5"/>
  <c r="Q177" i="5"/>
  <c r="P177" i="5"/>
  <c r="O177" i="5"/>
  <c r="N177" i="5"/>
  <c r="M177" i="5"/>
  <c r="L177" i="5"/>
  <c r="Q176" i="5"/>
  <c r="P176" i="5"/>
  <c r="O176" i="5"/>
  <c r="N176" i="5"/>
  <c r="M176" i="5"/>
  <c r="L176" i="5"/>
  <c r="Q175" i="5"/>
  <c r="P175" i="5"/>
  <c r="O175" i="5"/>
  <c r="N175" i="5"/>
  <c r="M175" i="5"/>
  <c r="L175" i="5"/>
  <c r="Q174" i="5"/>
  <c r="P174" i="5"/>
  <c r="O174" i="5"/>
  <c r="N174" i="5"/>
  <c r="M174" i="5"/>
  <c r="L174" i="5"/>
  <c r="Q173" i="5"/>
  <c r="P173" i="5"/>
  <c r="O173" i="5"/>
  <c r="N173" i="5"/>
  <c r="M173" i="5"/>
  <c r="L173" i="5"/>
  <c r="Q172" i="5"/>
  <c r="P172" i="5"/>
  <c r="O172" i="5"/>
  <c r="N172" i="5"/>
  <c r="M172" i="5"/>
  <c r="L172" i="5"/>
  <c r="Q171" i="5"/>
  <c r="P171" i="5"/>
  <c r="O171" i="5"/>
  <c r="N171" i="5"/>
  <c r="M171" i="5"/>
  <c r="L171" i="5"/>
  <c r="Q170" i="5"/>
  <c r="P170" i="5"/>
  <c r="O170" i="5"/>
  <c r="N170" i="5"/>
  <c r="M170" i="5"/>
  <c r="L170" i="5"/>
  <c r="Q169" i="5"/>
  <c r="P169" i="5"/>
  <c r="O169" i="5"/>
  <c r="N169" i="5"/>
  <c r="M169" i="5"/>
  <c r="L169" i="5"/>
  <c r="Q168" i="5"/>
  <c r="P168" i="5"/>
  <c r="O168" i="5"/>
  <c r="N168" i="5"/>
  <c r="M168" i="5"/>
  <c r="L168" i="5"/>
  <c r="Q167" i="5"/>
  <c r="P167" i="5"/>
  <c r="O167" i="5"/>
  <c r="N167" i="5"/>
  <c r="M167" i="5"/>
  <c r="L167" i="5"/>
  <c r="Q166" i="5"/>
  <c r="P166" i="5"/>
  <c r="O166" i="5"/>
  <c r="N166" i="5"/>
  <c r="M166" i="5"/>
  <c r="L166" i="5"/>
  <c r="Q165" i="5"/>
  <c r="P165" i="5"/>
  <c r="O165" i="5"/>
  <c r="N165" i="5"/>
  <c r="M165" i="5"/>
  <c r="L165" i="5"/>
  <c r="Q164" i="5"/>
  <c r="P164" i="5"/>
  <c r="O164" i="5"/>
  <c r="N164" i="5"/>
  <c r="M164" i="5"/>
  <c r="L164" i="5"/>
  <c r="Q163" i="5"/>
  <c r="P163" i="5"/>
  <c r="O163" i="5"/>
  <c r="N163" i="5"/>
  <c r="M163" i="5"/>
  <c r="L163" i="5"/>
  <c r="Q162" i="5"/>
  <c r="P162" i="5"/>
  <c r="O162" i="5"/>
  <c r="N162" i="5"/>
  <c r="M162" i="5"/>
  <c r="L162" i="5"/>
  <c r="Q161" i="5"/>
  <c r="P161" i="5"/>
  <c r="O161" i="5"/>
  <c r="N161" i="5"/>
  <c r="M161" i="5"/>
  <c r="L161" i="5"/>
  <c r="Q160" i="5"/>
  <c r="P160" i="5"/>
  <c r="O160" i="5"/>
  <c r="N160" i="5"/>
  <c r="M160" i="5"/>
  <c r="L160" i="5"/>
  <c r="Q159" i="5"/>
  <c r="P159" i="5"/>
  <c r="O159" i="5"/>
  <c r="N159" i="5"/>
  <c r="M159" i="5"/>
  <c r="L159" i="5"/>
  <c r="Q158" i="5"/>
  <c r="P158" i="5"/>
  <c r="O158" i="5"/>
  <c r="N158" i="5"/>
  <c r="M158" i="5"/>
  <c r="L158" i="5"/>
  <c r="Q157" i="5"/>
  <c r="P157" i="5"/>
  <c r="O157" i="5"/>
  <c r="N157" i="5"/>
  <c r="M157" i="5"/>
  <c r="L157" i="5"/>
  <c r="Q156" i="5"/>
  <c r="P156" i="5"/>
  <c r="O156" i="5"/>
  <c r="N156" i="5"/>
  <c r="M156" i="5"/>
  <c r="L156" i="5"/>
  <c r="Q155" i="5"/>
  <c r="P155" i="5"/>
  <c r="O155" i="5"/>
  <c r="N155" i="5"/>
  <c r="M155" i="5"/>
  <c r="L155" i="5"/>
  <c r="Q154" i="5"/>
  <c r="P154" i="5"/>
  <c r="O154" i="5"/>
  <c r="N154" i="5"/>
  <c r="M154" i="5"/>
  <c r="L154" i="5"/>
  <c r="Q153" i="5"/>
  <c r="P153" i="5"/>
  <c r="O153" i="5"/>
  <c r="N153" i="5"/>
  <c r="M153" i="5"/>
  <c r="L153" i="5"/>
  <c r="Q152" i="5"/>
  <c r="P152" i="5"/>
  <c r="O152" i="5"/>
  <c r="N152" i="5"/>
  <c r="M152" i="5"/>
  <c r="L152" i="5"/>
  <c r="Q151" i="5"/>
  <c r="P151" i="5"/>
  <c r="O151" i="5"/>
  <c r="N151" i="5"/>
  <c r="M151" i="5"/>
  <c r="L151" i="5"/>
  <c r="Q150" i="5"/>
  <c r="P150" i="5"/>
  <c r="O150" i="5"/>
  <c r="N150" i="5"/>
  <c r="M150" i="5"/>
  <c r="L150" i="5"/>
  <c r="Q149" i="5"/>
  <c r="P149" i="5"/>
  <c r="O149" i="5"/>
  <c r="N149" i="5"/>
  <c r="M149" i="5"/>
  <c r="L149" i="5"/>
  <c r="Q148" i="5"/>
  <c r="P148" i="5"/>
  <c r="O148" i="5"/>
  <c r="N148" i="5"/>
  <c r="M148" i="5"/>
  <c r="L148" i="5"/>
  <c r="Q147" i="5"/>
  <c r="P147" i="5"/>
  <c r="O147" i="5"/>
  <c r="N147" i="5"/>
  <c r="M147" i="5"/>
  <c r="L147" i="5"/>
  <c r="Q146" i="5"/>
  <c r="P146" i="5"/>
  <c r="O146" i="5"/>
  <c r="N146" i="5"/>
  <c r="M146" i="5"/>
  <c r="L146" i="5"/>
  <c r="Q145" i="5"/>
  <c r="P145" i="5"/>
  <c r="O145" i="5"/>
  <c r="N145" i="5"/>
  <c r="M145" i="5"/>
  <c r="L145" i="5"/>
  <c r="Q144" i="5"/>
  <c r="P144" i="5"/>
  <c r="O144" i="5"/>
  <c r="N144" i="5"/>
  <c r="M144" i="5"/>
  <c r="L144" i="5"/>
  <c r="Q143" i="5"/>
  <c r="P143" i="5"/>
  <c r="O143" i="5"/>
  <c r="N143" i="5"/>
  <c r="M143" i="5"/>
  <c r="L143" i="5"/>
  <c r="Q142" i="5"/>
  <c r="P142" i="5"/>
  <c r="O142" i="5"/>
  <c r="N142" i="5"/>
  <c r="M142" i="5"/>
  <c r="L142" i="5"/>
  <c r="Q141" i="5"/>
  <c r="P141" i="5"/>
  <c r="O141" i="5"/>
  <c r="N141" i="5"/>
  <c r="M141" i="5"/>
  <c r="L141" i="5"/>
  <c r="Q140" i="5"/>
  <c r="P140" i="5"/>
  <c r="O140" i="5"/>
  <c r="N140" i="5"/>
  <c r="M140" i="5"/>
  <c r="L140" i="5"/>
  <c r="Q139" i="5"/>
  <c r="P139" i="5"/>
  <c r="O139" i="5"/>
  <c r="N139" i="5"/>
  <c r="M139" i="5"/>
  <c r="L139" i="5"/>
  <c r="Q138" i="5"/>
  <c r="P138" i="5"/>
  <c r="O138" i="5"/>
  <c r="N138" i="5"/>
  <c r="M138" i="5"/>
  <c r="L138" i="5"/>
  <c r="Q137" i="5"/>
  <c r="P137" i="5"/>
  <c r="O137" i="5"/>
  <c r="N137" i="5"/>
  <c r="M137" i="5"/>
  <c r="L137" i="5"/>
  <c r="Q136" i="5"/>
  <c r="P136" i="5"/>
  <c r="O136" i="5"/>
  <c r="N136" i="5"/>
  <c r="M136" i="5"/>
  <c r="L136" i="5"/>
  <c r="Q135" i="5"/>
  <c r="P135" i="5"/>
  <c r="O135" i="5"/>
  <c r="N135" i="5"/>
  <c r="M135" i="5"/>
  <c r="L135" i="5"/>
  <c r="Q134" i="5"/>
  <c r="P134" i="5"/>
  <c r="O134" i="5"/>
  <c r="N134" i="5"/>
  <c r="M134" i="5"/>
  <c r="L134" i="5"/>
  <c r="Q133" i="5"/>
  <c r="P133" i="5"/>
  <c r="O133" i="5"/>
  <c r="N133" i="5"/>
  <c r="M133" i="5"/>
  <c r="L133" i="5"/>
  <c r="Q132" i="5"/>
  <c r="P132" i="5"/>
  <c r="O132" i="5"/>
  <c r="N132" i="5"/>
  <c r="M132" i="5"/>
  <c r="L132" i="5"/>
  <c r="Q131" i="5"/>
  <c r="P131" i="5"/>
  <c r="O131" i="5"/>
  <c r="N131" i="5"/>
  <c r="M131" i="5"/>
  <c r="L131" i="5"/>
  <c r="Q130" i="5"/>
  <c r="P130" i="5"/>
  <c r="O130" i="5"/>
  <c r="N130" i="5"/>
  <c r="M130" i="5"/>
  <c r="L130" i="5"/>
  <c r="Q129" i="5"/>
  <c r="P129" i="5"/>
  <c r="O129" i="5"/>
  <c r="N129" i="5"/>
  <c r="M129" i="5"/>
  <c r="L129" i="5"/>
  <c r="Q128" i="5"/>
  <c r="P128" i="5"/>
  <c r="O128" i="5"/>
  <c r="N128" i="5"/>
  <c r="M128" i="5"/>
  <c r="L128" i="5"/>
  <c r="Q127" i="5"/>
  <c r="P127" i="5"/>
  <c r="O127" i="5"/>
  <c r="N127" i="5"/>
  <c r="M127" i="5"/>
  <c r="L127" i="5"/>
  <c r="Q126" i="5"/>
  <c r="P126" i="5"/>
  <c r="O126" i="5"/>
  <c r="N126" i="5"/>
  <c r="M126" i="5"/>
  <c r="L126" i="5"/>
  <c r="Q125" i="5"/>
  <c r="P125" i="5"/>
  <c r="O125" i="5"/>
  <c r="N125" i="5"/>
  <c r="M125" i="5"/>
  <c r="L125" i="5"/>
  <c r="Q124" i="5"/>
  <c r="P124" i="5"/>
  <c r="O124" i="5"/>
  <c r="N124" i="5"/>
  <c r="M124" i="5"/>
  <c r="L124" i="5"/>
  <c r="Q123" i="5"/>
  <c r="P123" i="5"/>
  <c r="O123" i="5"/>
  <c r="N123" i="5"/>
  <c r="M123" i="5"/>
  <c r="L123" i="5"/>
  <c r="Q122" i="5"/>
  <c r="P122" i="5"/>
  <c r="O122" i="5"/>
  <c r="N122" i="5"/>
  <c r="M122" i="5"/>
  <c r="L122" i="5"/>
  <c r="Q121" i="5"/>
  <c r="P121" i="5"/>
  <c r="O121" i="5"/>
  <c r="N121" i="5"/>
  <c r="M121" i="5"/>
  <c r="L121" i="5"/>
  <c r="Q120" i="5"/>
  <c r="P120" i="5"/>
  <c r="O120" i="5"/>
  <c r="N120" i="5"/>
  <c r="M120" i="5"/>
  <c r="L120" i="5"/>
  <c r="Q119" i="5"/>
  <c r="P119" i="5"/>
  <c r="O119" i="5"/>
  <c r="N119" i="5"/>
  <c r="M119" i="5"/>
  <c r="L119" i="5"/>
  <c r="Q118" i="5"/>
  <c r="P118" i="5"/>
  <c r="O118" i="5"/>
  <c r="N118" i="5"/>
  <c r="M118" i="5"/>
  <c r="L118" i="5"/>
  <c r="Q117" i="5"/>
  <c r="P117" i="5"/>
  <c r="O117" i="5"/>
  <c r="N117" i="5"/>
  <c r="M117" i="5"/>
  <c r="L117" i="5"/>
  <c r="Q116" i="5"/>
  <c r="P116" i="5"/>
  <c r="O116" i="5"/>
  <c r="N116" i="5"/>
  <c r="M116" i="5"/>
  <c r="L116" i="5"/>
  <c r="Q115" i="5"/>
  <c r="P115" i="5"/>
  <c r="O115" i="5"/>
  <c r="N115" i="5"/>
  <c r="M115" i="5"/>
  <c r="L115" i="5"/>
  <c r="Q114" i="5"/>
  <c r="P114" i="5"/>
  <c r="O114" i="5"/>
  <c r="N114" i="5"/>
  <c r="M114" i="5"/>
  <c r="L114" i="5"/>
  <c r="Q113" i="5"/>
  <c r="P113" i="5"/>
  <c r="O113" i="5"/>
  <c r="N113" i="5"/>
  <c r="M113" i="5"/>
  <c r="L113" i="5"/>
  <c r="Q112" i="5"/>
  <c r="P112" i="5"/>
  <c r="O112" i="5"/>
  <c r="N112" i="5"/>
  <c r="M112" i="5"/>
  <c r="L112" i="5"/>
  <c r="Q111" i="5"/>
  <c r="P111" i="5"/>
  <c r="O111" i="5"/>
  <c r="N111" i="5"/>
  <c r="M111" i="5"/>
  <c r="L111" i="5"/>
  <c r="Q110" i="5"/>
  <c r="P110" i="5"/>
  <c r="O110" i="5"/>
  <c r="N110" i="5"/>
  <c r="M110" i="5"/>
  <c r="L110" i="5"/>
  <c r="Q109" i="5"/>
  <c r="P109" i="5"/>
  <c r="O109" i="5"/>
  <c r="N109" i="5"/>
  <c r="M109" i="5"/>
  <c r="L109" i="5"/>
  <c r="Q108" i="5"/>
  <c r="P108" i="5"/>
  <c r="O108" i="5"/>
  <c r="N108" i="5"/>
  <c r="M108" i="5"/>
  <c r="L108" i="5"/>
  <c r="Q107" i="5"/>
  <c r="P107" i="5"/>
  <c r="O107" i="5"/>
  <c r="N107" i="5"/>
  <c r="M107" i="5"/>
  <c r="L107" i="5"/>
  <c r="Q106" i="5"/>
  <c r="P106" i="5"/>
  <c r="O106" i="5"/>
  <c r="N106" i="5"/>
  <c r="M106" i="5"/>
  <c r="L106" i="5"/>
  <c r="Q105" i="5"/>
  <c r="P105" i="5"/>
  <c r="O105" i="5"/>
  <c r="N105" i="5"/>
  <c r="M105" i="5"/>
  <c r="L105" i="5"/>
  <c r="Q104" i="5"/>
  <c r="P104" i="5"/>
  <c r="O104" i="5"/>
  <c r="N104" i="5"/>
  <c r="M104" i="5"/>
  <c r="L104" i="5"/>
  <c r="Q103" i="5"/>
  <c r="P103" i="5"/>
  <c r="O103" i="5"/>
  <c r="N103" i="5"/>
  <c r="M103" i="5"/>
  <c r="L103" i="5"/>
  <c r="Q102" i="5"/>
  <c r="P102" i="5"/>
  <c r="O102" i="5"/>
  <c r="N102" i="5"/>
  <c r="M102" i="5"/>
  <c r="L102" i="5"/>
  <c r="Q101" i="5"/>
  <c r="P101" i="5"/>
  <c r="O101" i="5"/>
  <c r="N101" i="5"/>
  <c r="M101" i="5"/>
  <c r="L101" i="5"/>
  <c r="Q100" i="5"/>
  <c r="P100" i="5"/>
  <c r="O100" i="5"/>
  <c r="N100" i="5"/>
  <c r="M100" i="5"/>
  <c r="L100" i="5"/>
  <c r="Q99" i="5"/>
  <c r="P99" i="5"/>
  <c r="O99" i="5"/>
  <c r="N99" i="5"/>
  <c r="M99" i="5"/>
  <c r="L99" i="5"/>
  <c r="Q98" i="5"/>
  <c r="P98" i="5"/>
  <c r="O98" i="5"/>
  <c r="N98" i="5"/>
  <c r="M98" i="5"/>
  <c r="L98" i="5"/>
  <c r="Q97" i="5"/>
  <c r="P97" i="5"/>
  <c r="O97" i="5"/>
  <c r="N97" i="5"/>
  <c r="M97" i="5"/>
  <c r="L97" i="5"/>
  <c r="Q96" i="5"/>
  <c r="P96" i="5"/>
  <c r="O96" i="5"/>
  <c r="N96" i="5"/>
  <c r="M96" i="5"/>
  <c r="L96" i="5"/>
  <c r="Q95" i="5"/>
  <c r="P95" i="5"/>
  <c r="O95" i="5"/>
  <c r="N95" i="5"/>
  <c r="M95" i="5"/>
  <c r="L95" i="5"/>
  <c r="Q94" i="5"/>
  <c r="P94" i="5"/>
  <c r="O94" i="5"/>
  <c r="N94" i="5"/>
  <c r="M94" i="5"/>
  <c r="L94" i="5"/>
  <c r="Q93" i="5"/>
  <c r="P93" i="5"/>
  <c r="O93" i="5"/>
  <c r="N93" i="5"/>
  <c r="M93" i="5"/>
  <c r="L93" i="5"/>
  <c r="Q92" i="5"/>
  <c r="P92" i="5"/>
  <c r="O92" i="5"/>
  <c r="N92" i="5"/>
  <c r="M92" i="5"/>
  <c r="L92" i="5"/>
  <c r="Q91" i="5"/>
  <c r="P91" i="5"/>
  <c r="O91" i="5"/>
  <c r="N91" i="5"/>
  <c r="M91" i="5"/>
  <c r="L91" i="5"/>
  <c r="Q90" i="5"/>
  <c r="P90" i="5"/>
  <c r="O90" i="5"/>
  <c r="N90" i="5"/>
  <c r="M90" i="5"/>
  <c r="L90" i="5"/>
  <c r="Q89" i="5"/>
  <c r="P89" i="5"/>
  <c r="O89" i="5"/>
  <c r="N89" i="5"/>
  <c r="M89" i="5"/>
  <c r="L89" i="5"/>
  <c r="Q88" i="5"/>
  <c r="P88" i="5"/>
  <c r="O88" i="5"/>
  <c r="N88" i="5"/>
  <c r="M88" i="5"/>
  <c r="L88" i="5"/>
  <c r="Q87" i="5"/>
  <c r="P87" i="5"/>
  <c r="O87" i="5"/>
  <c r="N87" i="5"/>
  <c r="M87" i="5"/>
  <c r="L87" i="5"/>
  <c r="Q86" i="5"/>
  <c r="P86" i="5"/>
  <c r="O86" i="5"/>
  <c r="N86" i="5"/>
  <c r="M86" i="5"/>
  <c r="L86" i="5"/>
  <c r="Q85" i="5"/>
  <c r="P85" i="5"/>
  <c r="O85" i="5"/>
  <c r="N85" i="5"/>
  <c r="M85" i="5"/>
  <c r="L85" i="5"/>
  <c r="Q84" i="5"/>
  <c r="P84" i="5"/>
  <c r="O84" i="5"/>
  <c r="N84" i="5"/>
  <c r="M84" i="5"/>
  <c r="L84" i="5"/>
  <c r="Q83" i="5"/>
  <c r="P83" i="5"/>
  <c r="O83" i="5"/>
  <c r="N83" i="5"/>
  <c r="M83" i="5"/>
  <c r="L83" i="5"/>
  <c r="Q82" i="5"/>
  <c r="P82" i="5"/>
  <c r="O82" i="5"/>
  <c r="N82" i="5"/>
  <c r="M82" i="5"/>
  <c r="L82" i="5"/>
  <c r="Q81" i="5"/>
  <c r="P81" i="5"/>
  <c r="O81" i="5"/>
  <c r="N81" i="5"/>
  <c r="M81" i="5"/>
  <c r="L81" i="5"/>
  <c r="Q80" i="5"/>
  <c r="P80" i="5"/>
  <c r="O80" i="5"/>
  <c r="N80" i="5"/>
  <c r="M80" i="5"/>
  <c r="L80" i="5"/>
  <c r="Q79" i="5"/>
  <c r="P79" i="5"/>
  <c r="O79" i="5"/>
  <c r="N79" i="5"/>
  <c r="M79" i="5"/>
  <c r="L79" i="5"/>
  <c r="Q78" i="5"/>
  <c r="P78" i="5"/>
  <c r="O78" i="5"/>
  <c r="N78" i="5"/>
  <c r="M78" i="5"/>
  <c r="L78" i="5"/>
  <c r="Q77" i="5"/>
  <c r="P77" i="5"/>
  <c r="O77" i="5"/>
  <c r="N77" i="5"/>
  <c r="M77" i="5"/>
  <c r="L77" i="5"/>
  <c r="Q76" i="5"/>
  <c r="P76" i="5"/>
  <c r="O76" i="5"/>
  <c r="N76" i="5"/>
  <c r="M76" i="5"/>
  <c r="L76" i="5"/>
  <c r="Q75" i="5"/>
  <c r="P75" i="5"/>
  <c r="O75" i="5"/>
  <c r="N75" i="5"/>
  <c r="M75" i="5"/>
  <c r="L75" i="5"/>
  <c r="Q74" i="5"/>
  <c r="P74" i="5"/>
  <c r="O74" i="5"/>
  <c r="N74" i="5"/>
  <c r="M74" i="5"/>
  <c r="L74" i="5"/>
  <c r="Q73" i="5"/>
  <c r="P73" i="5"/>
  <c r="O73" i="5"/>
  <c r="N73" i="5"/>
  <c r="M73" i="5"/>
  <c r="L73" i="5"/>
  <c r="Q72" i="5"/>
  <c r="P72" i="5"/>
  <c r="O72" i="5"/>
  <c r="N72" i="5"/>
  <c r="M72" i="5"/>
  <c r="L72" i="5"/>
  <c r="Q71" i="5"/>
  <c r="P71" i="5"/>
  <c r="O71" i="5"/>
  <c r="N71" i="5"/>
  <c r="M71" i="5"/>
  <c r="L71" i="5"/>
  <c r="Q70" i="5"/>
  <c r="P70" i="5"/>
  <c r="O70" i="5"/>
  <c r="N70" i="5"/>
  <c r="M70" i="5"/>
  <c r="L70" i="5"/>
  <c r="Q69" i="5"/>
  <c r="P69" i="5"/>
  <c r="O69" i="5"/>
  <c r="N69" i="5"/>
  <c r="M69" i="5"/>
  <c r="L69" i="5"/>
  <c r="Q68" i="5"/>
  <c r="P68" i="5"/>
  <c r="O68" i="5"/>
  <c r="N68" i="5"/>
  <c r="M68" i="5"/>
  <c r="L68" i="5"/>
  <c r="Q67" i="5"/>
  <c r="P67" i="5"/>
  <c r="O67" i="5"/>
  <c r="N67" i="5"/>
  <c r="M67" i="5"/>
  <c r="L67" i="5"/>
  <c r="Q66" i="5"/>
  <c r="P66" i="5"/>
  <c r="O66" i="5"/>
  <c r="N66" i="5"/>
  <c r="M66" i="5"/>
  <c r="L66" i="5"/>
  <c r="Q65" i="5"/>
  <c r="P65" i="5"/>
  <c r="O65" i="5"/>
  <c r="N65" i="5"/>
  <c r="M65" i="5"/>
  <c r="L65" i="5"/>
  <c r="Q64" i="5"/>
  <c r="P64" i="5"/>
  <c r="O64" i="5"/>
  <c r="N64" i="5"/>
  <c r="M64" i="5"/>
  <c r="L64" i="5"/>
  <c r="Q63" i="5"/>
  <c r="P63" i="5"/>
  <c r="O63" i="5"/>
  <c r="N63" i="5"/>
  <c r="M63" i="5"/>
  <c r="L63" i="5"/>
  <c r="Q62" i="5"/>
  <c r="P62" i="5"/>
  <c r="O62" i="5"/>
  <c r="N62" i="5"/>
  <c r="M62" i="5"/>
  <c r="L62" i="5"/>
  <c r="Q61" i="5"/>
  <c r="P61" i="5"/>
  <c r="O61" i="5"/>
  <c r="N61" i="5"/>
  <c r="M61" i="5"/>
  <c r="L61" i="5"/>
  <c r="Q60" i="5"/>
  <c r="P60" i="5"/>
  <c r="O60" i="5"/>
  <c r="N60" i="5"/>
  <c r="M60" i="5"/>
  <c r="L60" i="5"/>
  <c r="Q59" i="5"/>
  <c r="P59" i="5"/>
  <c r="O59" i="5"/>
  <c r="N59" i="5"/>
  <c r="M59" i="5"/>
  <c r="L59" i="5"/>
  <c r="Q58" i="5"/>
  <c r="P58" i="5"/>
  <c r="O58" i="5"/>
  <c r="N58" i="5"/>
  <c r="M58" i="5"/>
  <c r="L58" i="5"/>
  <c r="A5" i="14" l="1" a="1"/>
  <c r="A5" i="14" s="1"/>
  <c r="A2" i="14"/>
  <c r="A5" i="13" a="1"/>
  <c r="A5" i="13" s="1"/>
  <c r="A2" i="13"/>
  <c r="A6" i="14" l="1" a="1"/>
  <c r="A6" i="14" s="1"/>
  <c r="A7" i="14" s="1" a="1"/>
  <c r="A7" i="14" s="1"/>
  <c r="H5" i="14"/>
  <c r="D5" i="14"/>
  <c r="F5" i="14"/>
  <c r="B5" i="14"/>
  <c r="E5" i="14"/>
  <c r="G5" i="14"/>
  <c r="C5" i="14"/>
  <c r="A6" i="13" a="1"/>
  <c r="A6" i="13" s="1"/>
  <c r="E5" i="13"/>
  <c r="H5" i="13"/>
  <c r="D5" i="13"/>
  <c r="G5" i="13"/>
  <c r="C5" i="13"/>
  <c r="F5" i="13"/>
  <c r="B5" i="13"/>
  <c r="A7" i="13" l="1" a="1"/>
  <c r="A7" i="13" s="1"/>
  <c r="H7" i="13" s="1"/>
  <c r="A8" i="14" a="1"/>
  <c r="A8" i="14" s="1"/>
  <c r="A9" i="14" s="1" a="1"/>
  <c r="A9" i="14" s="1"/>
  <c r="G7" i="14"/>
  <c r="C7" i="14"/>
  <c r="F7" i="14"/>
  <c r="B7" i="14"/>
  <c r="H7" i="14"/>
  <c r="D7" i="14"/>
  <c r="E7" i="14"/>
  <c r="H6" i="14"/>
  <c r="D6" i="14"/>
  <c r="G6" i="14"/>
  <c r="C6" i="14"/>
  <c r="E6" i="14"/>
  <c r="F6" i="14"/>
  <c r="B6" i="14"/>
  <c r="H6" i="13"/>
  <c r="D6" i="13"/>
  <c r="G6" i="13"/>
  <c r="C6" i="13"/>
  <c r="F6" i="13"/>
  <c r="B6" i="13"/>
  <c r="E6" i="13"/>
  <c r="D7" i="13" l="1"/>
  <c r="A8" i="13" a="1"/>
  <c r="A8" i="13" s="1"/>
  <c r="A9" i="13" s="1" a="1"/>
  <c r="A9" i="13" s="1"/>
  <c r="B7" i="13"/>
  <c r="C7" i="13"/>
  <c r="F7" i="13"/>
  <c r="G7" i="13"/>
  <c r="E7" i="13"/>
  <c r="A10" i="14" a="1"/>
  <c r="A10" i="14" s="1"/>
  <c r="E9" i="14"/>
  <c r="H9" i="14"/>
  <c r="D9" i="14"/>
  <c r="G9" i="14"/>
  <c r="C9" i="14"/>
  <c r="F9" i="14"/>
  <c r="B9" i="14"/>
  <c r="F8" i="14"/>
  <c r="B8" i="14"/>
  <c r="E8" i="14"/>
  <c r="H8" i="14"/>
  <c r="D8" i="14"/>
  <c r="G8" i="14"/>
  <c r="C8" i="14"/>
  <c r="A11" i="14" l="1" a="1"/>
  <c r="A11" i="14" s="1"/>
  <c r="A12" i="14" s="1" a="1"/>
  <c r="A12" i="14" s="1"/>
  <c r="H9" i="13"/>
  <c r="E9" i="13"/>
  <c r="D9" i="13"/>
  <c r="F9" i="13"/>
  <c r="G9" i="13"/>
  <c r="B9" i="13"/>
  <c r="C9" i="13"/>
  <c r="A10" i="13" a="1"/>
  <c r="A10" i="13" s="1"/>
  <c r="G8" i="13"/>
  <c r="D8" i="13"/>
  <c r="C8" i="13"/>
  <c r="F8" i="13"/>
  <c r="E8" i="13"/>
  <c r="B8" i="13"/>
  <c r="H8" i="13"/>
  <c r="H10" i="14"/>
  <c r="D10" i="14"/>
  <c r="G10" i="14"/>
  <c r="C10" i="14"/>
  <c r="F10" i="14"/>
  <c r="B10" i="14"/>
  <c r="E10" i="14"/>
  <c r="A11" i="13" l="1" a="1"/>
  <c r="A11" i="13" s="1"/>
  <c r="F12" i="14"/>
  <c r="D12" i="14"/>
  <c r="E12" i="14"/>
  <c r="C12" i="14"/>
  <c r="H12" i="14"/>
  <c r="B12" i="14"/>
  <c r="G12" i="14"/>
  <c r="A13" i="14" a="1"/>
  <c r="A13" i="14" s="1"/>
  <c r="G13" i="14" s="1"/>
  <c r="D11" i="14"/>
  <c r="F11" i="14"/>
  <c r="E11" i="14"/>
  <c r="G11" i="14"/>
  <c r="B11" i="14"/>
  <c r="H11" i="14"/>
  <c r="C11" i="14"/>
  <c r="E10" i="13"/>
  <c r="B10" i="13"/>
  <c r="G10" i="13"/>
  <c r="H10" i="13"/>
  <c r="C10" i="13"/>
  <c r="D10" i="13"/>
  <c r="F10" i="13"/>
  <c r="A12" i="13" l="1" a="1"/>
  <c r="A12" i="13" s="1"/>
  <c r="A13" i="13" s="1" a="1"/>
  <c r="A13" i="13" s="1"/>
  <c r="F11" i="13"/>
  <c r="G11" i="13"/>
  <c r="C11" i="13"/>
  <c r="D11" i="13"/>
  <c r="E11" i="13"/>
  <c r="H11" i="13"/>
  <c r="B11" i="13"/>
  <c r="B13" i="14"/>
  <c r="D13" i="14"/>
  <c r="F13" i="14"/>
  <c r="H13" i="14"/>
  <c r="C13" i="14"/>
  <c r="E13" i="14"/>
  <c r="A14" i="14" a="1"/>
  <c r="A14" i="14" s="1"/>
  <c r="D14" i="14" s="1"/>
  <c r="G13" i="13" l="1"/>
  <c r="E13" i="13"/>
  <c r="F13" i="13"/>
  <c r="B13" i="13"/>
  <c r="D13" i="13"/>
  <c r="H13" i="13"/>
  <c r="C13" i="13"/>
  <c r="E12" i="13"/>
  <c r="D12" i="13"/>
  <c r="H12" i="13"/>
  <c r="F12" i="13"/>
  <c r="C12" i="13"/>
  <c r="G12" i="13"/>
  <c r="B12" i="13"/>
  <c r="A14" i="13" a="1"/>
  <c r="A14" i="13" s="1"/>
  <c r="F14" i="13" s="1"/>
  <c r="F14" i="14"/>
  <c r="H14" i="14"/>
  <c r="C14" i="14"/>
  <c r="A15" i="14" a="1"/>
  <c r="A15" i="14" s="1"/>
  <c r="A16" i="14" s="1" a="1"/>
  <c r="A16" i="14" s="1"/>
  <c r="E14" i="14"/>
  <c r="G14" i="14"/>
  <c r="B14" i="14"/>
  <c r="A15" i="13" l="1" a="1"/>
  <c r="A15" i="13" s="1"/>
  <c r="C15" i="13" s="1"/>
  <c r="E14" i="13"/>
  <c r="G14" i="13"/>
  <c r="H14" i="13"/>
  <c r="B14" i="13"/>
  <c r="C14" i="13"/>
  <c r="D14" i="13"/>
  <c r="B16" i="14"/>
  <c r="G16" i="14"/>
  <c r="F16" i="14"/>
  <c r="D16" i="14"/>
  <c r="E16" i="14"/>
  <c r="C16" i="14"/>
  <c r="H16" i="14"/>
  <c r="A17" i="14" a="1"/>
  <c r="A17" i="14" s="1"/>
  <c r="H17" i="14" s="1"/>
  <c r="D15" i="14"/>
  <c r="F15" i="14"/>
  <c r="E15" i="14"/>
  <c r="G15" i="14"/>
  <c r="B15" i="14"/>
  <c r="H15" i="14"/>
  <c r="C15" i="14"/>
  <c r="D15" i="13" l="1"/>
  <c r="E15" i="13"/>
  <c r="F15" i="13"/>
  <c r="G15" i="13"/>
  <c r="H15" i="13"/>
  <c r="A16" i="13" a="1"/>
  <c r="A16" i="13" s="1"/>
  <c r="A17" i="13" s="1" a="1"/>
  <c r="A17" i="13" s="1"/>
  <c r="B17" i="13" s="1"/>
  <c r="B15" i="13"/>
  <c r="A18" i="14" a="1"/>
  <c r="A18" i="14" s="1"/>
  <c r="H18" i="14" s="1"/>
  <c r="G17" i="14"/>
  <c r="B17" i="14"/>
  <c r="D17" i="14"/>
  <c r="C17" i="14"/>
  <c r="E17" i="14"/>
  <c r="F17" i="14"/>
  <c r="A18" i="13" l="1" a="1"/>
  <c r="A18" i="13" s="1"/>
  <c r="H18" i="13" s="1"/>
  <c r="D16" i="13"/>
  <c r="B16" i="13"/>
  <c r="C17" i="13"/>
  <c r="D17" i="13"/>
  <c r="F16" i="13"/>
  <c r="H16" i="13"/>
  <c r="E17" i="13"/>
  <c r="F17" i="13"/>
  <c r="E16" i="13"/>
  <c r="C16" i="13"/>
  <c r="G17" i="13"/>
  <c r="H17" i="13"/>
  <c r="G16" i="13"/>
  <c r="A19" i="14" a="1"/>
  <c r="A19" i="14" s="1"/>
  <c r="C19" i="14" s="1"/>
  <c r="C18" i="14"/>
  <c r="E18" i="14"/>
  <c r="G18" i="14"/>
  <c r="B18" i="14"/>
  <c r="D18" i="14"/>
  <c r="F18" i="14"/>
  <c r="B18" i="13" l="1"/>
  <c r="C18" i="13"/>
  <c r="A19" i="13" a="1"/>
  <c r="A19" i="13" s="1"/>
  <c r="D19" i="13" s="1"/>
  <c r="D18" i="13"/>
  <c r="E18" i="13"/>
  <c r="F18" i="13"/>
  <c r="G18" i="13"/>
  <c r="E19" i="14"/>
  <c r="G19" i="14"/>
  <c r="B19" i="14"/>
  <c r="F19" i="14"/>
  <c r="A20" i="14" a="1"/>
  <c r="A20" i="14" s="1"/>
  <c r="F20" i="14" s="1"/>
  <c r="D19" i="14"/>
  <c r="H19" i="14"/>
  <c r="A20" i="13" l="1" a="1"/>
  <c r="A20" i="13" s="1"/>
  <c r="E20" i="13" s="1"/>
  <c r="F19" i="13"/>
  <c r="C19" i="13"/>
  <c r="H19" i="13"/>
  <c r="E19" i="13"/>
  <c r="B19" i="13"/>
  <c r="G19" i="13"/>
  <c r="A21" i="14" a="1"/>
  <c r="A21" i="14" s="1"/>
  <c r="H21" i="14" s="1"/>
  <c r="H20" i="14"/>
  <c r="C20" i="14"/>
  <c r="E20" i="14"/>
  <c r="G20" i="14"/>
  <c r="B20" i="14"/>
  <c r="D20" i="14"/>
  <c r="H20" i="13" l="1"/>
  <c r="G20" i="13"/>
  <c r="C20" i="13"/>
  <c r="B20" i="13"/>
  <c r="A21" i="13" a="1"/>
  <c r="A21" i="13" s="1"/>
  <c r="A22" i="13" s="1" a="1"/>
  <c r="A22" i="13" s="1"/>
  <c r="F22" i="13" s="1"/>
  <c r="D20" i="13"/>
  <c r="F20" i="13"/>
  <c r="C21" i="14"/>
  <c r="E21" i="14"/>
  <c r="G21" i="14"/>
  <c r="A22" i="14" a="1"/>
  <c r="A22" i="14" s="1"/>
  <c r="G22" i="14" s="1"/>
  <c r="B21" i="14"/>
  <c r="D21" i="14"/>
  <c r="F21" i="14"/>
  <c r="A23" i="13" l="1" a="1"/>
  <c r="A23" i="13" s="1"/>
  <c r="A24" i="13" s="1" a="1"/>
  <c r="A24" i="13" s="1"/>
  <c r="E24" i="13" s="1"/>
  <c r="G21" i="13"/>
  <c r="G22" i="13"/>
  <c r="H22" i="13"/>
  <c r="H21" i="13"/>
  <c r="B21" i="13"/>
  <c r="B22" i="13"/>
  <c r="C22" i="13"/>
  <c r="C21" i="13"/>
  <c r="D21" i="13"/>
  <c r="D22" i="13"/>
  <c r="E22" i="13"/>
  <c r="E21" i="13"/>
  <c r="F21" i="13"/>
  <c r="B22" i="14"/>
  <c r="H22" i="14"/>
  <c r="A23" i="14" a="1"/>
  <c r="A23" i="14" s="1"/>
  <c r="F23" i="14" s="1"/>
  <c r="C22" i="14"/>
  <c r="D22" i="14"/>
  <c r="F22" i="14"/>
  <c r="E22" i="14"/>
  <c r="C23" i="13" l="1"/>
  <c r="D23" i="13"/>
  <c r="B24" i="13"/>
  <c r="G24" i="13"/>
  <c r="E23" i="13"/>
  <c r="D24" i="13"/>
  <c r="H24" i="13"/>
  <c r="B23" i="13"/>
  <c r="F23" i="13"/>
  <c r="G23" i="13"/>
  <c r="H23" i="13"/>
  <c r="F24" i="13"/>
  <c r="C24" i="13"/>
  <c r="A25" i="13" a="1"/>
  <c r="A25" i="13" s="1"/>
  <c r="F25" i="13" s="1"/>
  <c r="A24" i="14" a="1"/>
  <c r="A24" i="14" s="1"/>
  <c r="B24" i="14" s="1"/>
  <c r="H23" i="14"/>
  <c r="C23" i="14"/>
  <c r="G23" i="14"/>
  <c r="B23" i="14"/>
  <c r="E23" i="14"/>
  <c r="D23" i="14"/>
  <c r="A26" i="13" l="1" a="1"/>
  <c r="A26" i="13" s="1"/>
  <c r="F26" i="13" s="1"/>
  <c r="G25" i="13"/>
  <c r="H25" i="13"/>
  <c r="B25" i="13"/>
  <c r="D25" i="13"/>
  <c r="C25" i="13"/>
  <c r="E25" i="13"/>
  <c r="D24" i="14"/>
  <c r="F24" i="14"/>
  <c r="A25" i="14" a="1"/>
  <c r="A25" i="14" s="1"/>
  <c r="B25" i="14" s="1"/>
  <c r="H24" i="14"/>
  <c r="C24" i="14"/>
  <c r="E24" i="14"/>
  <c r="G24" i="14"/>
  <c r="D26" i="13" l="1"/>
  <c r="H26" i="13"/>
  <c r="A27" i="13" a="1"/>
  <c r="A27" i="13" s="1"/>
  <c r="C27" i="13" s="1"/>
  <c r="C26" i="13"/>
  <c r="G26" i="13"/>
  <c r="B26" i="13"/>
  <c r="E26" i="13"/>
  <c r="A26" i="14" a="1"/>
  <c r="A26" i="14" s="1"/>
  <c r="D26" i="14" s="1"/>
  <c r="G25" i="14"/>
  <c r="F25" i="14"/>
  <c r="H25" i="14"/>
  <c r="C25" i="14"/>
  <c r="E25" i="14"/>
  <c r="D25" i="14"/>
  <c r="D27" i="13" l="1"/>
  <c r="E27" i="13"/>
  <c r="F27" i="13"/>
  <c r="G27" i="13"/>
  <c r="H27" i="13"/>
  <c r="B27" i="13"/>
  <c r="A28" i="13" a="1"/>
  <c r="A28" i="13" s="1"/>
  <c r="C28" i="13" s="1"/>
  <c r="F26" i="14"/>
  <c r="H26" i="14"/>
  <c r="A27" i="14" a="1"/>
  <c r="A27" i="14" s="1"/>
  <c r="A28" i="14" s="1" a="1"/>
  <c r="A28" i="14" s="1"/>
  <c r="C26" i="14"/>
  <c r="E26" i="14"/>
  <c r="G26" i="14"/>
  <c r="B26" i="14"/>
  <c r="A29" i="13" l="1" a="1"/>
  <c r="A29" i="13" s="1"/>
  <c r="A30" i="13" s="1" a="1"/>
  <c r="A30" i="13" s="1"/>
  <c r="F30" i="13" s="1"/>
  <c r="D28" i="13"/>
  <c r="F28" i="13"/>
  <c r="E28" i="13"/>
  <c r="B28" i="13"/>
  <c r="G28" i="13"/>
  <c r="H28" i="13"/>
  <c r="D27" i="14"/>
  <c r="F27" i="14"/>
  <c r="H27" i="14"/>
  <c r="C27" i="14"/>
  <c r="E27" i="14"/>
  <c r="G27" i="14"/>
  <c r="B27" i="14"/>
  <c r="F28" i="14"/>
  <c r="B28" i="14"/>
  <c r="E28" i="14"/>
  <c r="H28" i="14"/>
  <c r="D28" i="14"/>
  <c r="G28" i="14"/>
  <c r="C28" i="14"/>
  <c r="A29" i="14" a="1"/>
  <c r="A29" i="14" s="1"/>
  <c r="C29" i="13" l="1"/>
  <c r="B29" i="13"/>
  <c r="H30" i="13"/>
  <c r="C30" i="13"/>
  <c r="E29" i="13"/>
  <c r="D29" i="13"/>
  <c r="B30" i="13"/>
  <c r="D30" i="13"/>
  <c r="H29" i="13"/>
  <c r="F29" i="13"/>
  <c r="G30" i="13"/>
  <c r="A31" i="13" a="1"/>
  <c r="A31" i="13" s="1"/>
  <c r="H31" i="13" s="1"/>
  <c r="G29" i="13"/>
  <c r="E30" i="13"/>
  <c r="E29" i="14"/>
  <c r="H29" i="14"/>
  <c r="D29" i="14"/>
  <c r="G29" i="14"/>
  <c r="C29" i="14"/>
  <c r="F29" i="14"/>
  <c r="B29" i="14"/>
  <c r="A30" i="14" a="1"/>
  <c r="A30" i="14" s="1"/>
  <c r="A32" i="13" l="1" a="1"/>
  <c r="A32" i="13" s="1"/>
  <c r="E32" i="13" s="1"/>
  <c r="C31" i="13"/>
  <c r="F31" i="13"/>
  <c r="D31" i="13"/>
  <c r="G31" i="13"/>
  <c r="E31" i="13"/>
  <c r="B31" i="13"/>
  <c r="H30" i="14"/>
  <c r="D30" i="14"/>
  <c r="G30" i="14"/>
  <c r="C30" i="14"/>
  <c r="F30" i="14"/>
  <c r="B30" i="14"/>
  <c r="E30" i="14"/>
  <c r="A31" i="14" a="1"/>
  <c r="A31" i="14" s="1"/>
  <c r="A33" i="13" l="1" a="1"/>
  <c r="A33" i="13" s="1"/>
  <c r="D33" i="13" s="1"/>
  <c r="H32" i="13"/>
  <c r="G32" i="13"/>
  <c r="F32" i="13"/>
  <c r="D32" i="13"/>
  <c r="C32" i="13"/>
  <c r="B32" i="13"/>
  <c r="G31" i="14"/>
  <c r="C31" i="14"/>
  <c r="F31" i="14"/>
  <c r="B31" i="14"/>
  <c r="E31" i="14"/>
  <c r="H31" i="14"/>
  <c r="D31" i="14"/>
  <c r="A32" i="14" a="1"/>
  <c r="A32" i="14" s="1"/>
  <c r="E33" i="13" l="1"/>
  <c r="F33" i="13"/>
  <c r="A34" i="13" a="1"/>
  <c r="A34" i="13" s="1"/>
  <c r="B34" i="13" s="1"/>
  <c r="C33" i="13"/>
  <c r="B33" i="13"/>
  <c r="G33" i="13"/>
  <c r="H33" i="13"/>
  <c r="G32" i="14"/>
  <c r="C32" i="14"/>
  <c r="H32" i="14"/>
  <c r="B32" i="14"/>
  <c r="F32" i="14"/>
  <c r="E32" i="14"/>
  <c r="D32" i="14"/>
  <c r="A33" i="14" a="1"/>
  <c r="A33" i="14" s="1"/>
  <c r="C34" i="13" l="1"/>
  <c r="G34" i="13"/>
  <c r="F34" i="13"/>
  <c r="E34" i="13"/>
  <c r="D34" i="13"/>
  <c r="H34" i="13"/>
  <c r="A35" i="13" a="1"/>
  <c r="A35" i="13" s="1"/>
  <c r="E35" i="13" s="1"/>
  <c r="H33" i="14"/>
  <c r="D33" i="14"/>
  <c r="F33" i="14"/>
  <c r="B33" i="14"/>
  <c r="G33" i="14"/>
  <c r="E33" i="14"/>
  <c r="C33" i="14"/>
  <c r="A34" i="14" a="1"/>
  <c r="A34" i="14" s="1"/>
  <c r="A36" i="13" l="1" a="1"/>
  <c r="A36" i="13" s="1"/>
  <c r="E36" i="13" s="1"/>
  <c r="B35" i="13"/>
  <c r="H35" i="13"/>
  <c r="G35" i="13"/>
  <c r="F35" i="13"/>
  <c r="D35" i="13"/>
  <c r="C35" i="13"/>
  <c r="H34" i="14"/>
  <c r="D34" i="14"/>
  <c r="G34" i="14"/>
  <c r="C34" i="14"/>
  <c r="E34" i="14"/>
  <c r="F34" i="14"/>
  <c r="B34" i="14"/>
  <c r="A35" i="14" a="1"/>
  <c r="A35" i="14" s="1"/>
  <c r="A37" i="13" l="1" a="1"/>
  <c r="A37" i="13" s="1"/>
  <c r="D37" i="13" s="1"/>
  <c r="H36" i="13"/>
  <c r="G36" i="13"/>
  <c r="F36" i="13"/>
  <c r="D36" i="13"/>
  <c r="C36" i="13"/>
  <c r="B36" i="13"/>
  <c r="G35" i="14"/>
  <c r="C35" i="14"/>
  <c r="F35" i="14"/>
  <c r="B35" i="14"/>
  <c r="H35" i="14"/>
  <c r="D35" i="14"/>
  <c r="E35" i="14"/>
  <c r="A36" i="14" a="1"/>
  <c r="A36" i="14" s="1"/>
  <c r="E37" i="13" l="1"/>
  <c r="F37" i="13"/>
  <c r="C37" i="13"/>
  <c r="B37" i="13"/>
  <c r="A38" i="13" a="1"/>
  <c r="A38" i="13" s="1"/>
  <c r="F38" i="13" s="1"/>
  <c r="G37" i="13"/>
  <c r="H37" i="13"/>
  <c r="F36" i="14"/>
  <c r="B36" i="14"/>
  <c r="E36" i="14"/>
  <c r="H36" i="14"/>
  <c r="D36" i="14"/>
  <c r="G36" i="14"/>
  <c r="C36" i="14"/>
  <c r="A37" i="14" a="1"/>
  <c r="A37" i="14" s="1"/>
  <c r="G38" i="13" l="1"/>
  <c r="D38" i="13"/>
  <c r="E38" i="13"/>
  <c r="B38" i="13"/>
  <c r="C38" i="13"/>
  <c r="A39" i="13" a="1"/>
  <c r="A39" i="13" s="1"/>
  <c r="B39" i="13" s="1"/>
  <c r="H38" i="13"/>
  <c r="E37" i="14"/>
  <c r="H37" i="14"/>
  <c r="D37" i="14"/>
  <c r="G37" i="14"/>
  <c r="C37" i="14"/>
  <c r="F37" i="14"/>
  <c r="B37" i="14"/>
  <c r="A38" i="14" a="1"/>
  <c r="A38" i="14" s="1"/>
  <c r="A40" i="13" l="1" a="1"/>
  <c r="A40" i="13" s="1"/>
  <c r="H40" i="13" s="1"/>
  <c r="G39" i="13"/>
  <c r="E39" i="13"/>
  <c r="F39" i="13"/>
  <c r="C39" i="13"/>
  <c r="D39" i="13"/>
  <c r="H39" i="13"/>
  <c r="H38" i="14"/>
  <c r="D38" i="14"/>
  <c r="G38" i="14"/>
  <c r="C38" i="14"/>
  <c r="F38" i="14"/>
  <c r="B38" i="14"/>
  <c r="E38" i="14"/>
  <c r="A39" i="14" a="1"/>
  <c r="A39" i="14" s="1"/>
  <c r="B40" i="13" l="1"/>
  <c r="C40" i="13"/>
  <c r="A41" i="13" a="1"/>
  <c r="A41" i="13" s="1"/>
  <c r="G41" i="13" s="1"/>
  <c r="G40" i="13"/>
  <c r="F40" i="13"/>
  <c r="D40" i="13"/>
  <c r="E40" i="13"/>
  <c r="G39" i="14"/>
  <c r="C39" i="14"/>
  <c r="F39" i="14"/>
  <c r="B39" i="14"/>
  <c r="E39" i="14"/>
  <c r="H39" i="14"/>
  <c r="D39" i="14"/>
  <c r="A40" i="14" a="1"/>
  <c r="A40" i="14" s="1"/>
  <c r="A42" i="13" l="1" a="1"/>
  <c r="A42" i="13" s="1"/>
  <c r="C42" i="13" s="1"/>
  <c r="E41" i="13"/>
  <c r="B41" i="13"/>
  <c r="F41" i="13"/>
  <c r="D41" i="13"/>
  <c r="H41" i="13"/>
  <c r="C41" i="13"/>
  <c r="F40" i="14"/>
  <c r="B40" i="14"/>
  <c r="E40" i="14"/>
  <c r="H40" i="14"/>
  <c r="D40" i="14"/>
  <c r="G40" i="14"/>
  <c r="C40" i="14"/>
  <c r="A41" i="14" a="1"/>
  <c r="A41" i="14" s="1"/>
  <c r="D42" i="13" l="1"/>
  <c r="E42" i="13"/>
  <c r="B42" i="13"/>
  <c r="H42" i="13"/>
  <c r="A43" i="13" a="1"/>
  <c r="A43" i="13" s="1"/>
  <c r="E43" i="13" s="1"/>
  <c r="F42" i="13"/>
  <c r="G42" i="13"/>
  <c r="E41" i="14"/>
  <c r="H41" i="14"/>
  <c r="D41" i="14"/>
  <c r="G41" i="14"/>
  <c r="C41" i="14"/>
  <c r="F41" i="14"/>
  <c r="B41" i="14"/>
  <c r="A42" i="14" a="1"/>
  <c r="A42" i="14" s="1"/>
  <c r="A44" i="13" l="1" a="1"/>
  <c r="A44" i="13" s="1"/>
  <c r="H44" i="13" s="1"/>
  <c r="F43" i="13"/>
  <c r="H43" i="13"/>
  <c r="D43" i="13"/>
  <c r="B43" i="13"/>
  <c r="C43" i="13"/>
  <c r="G43" i="13"/>
  <c r="H42" i="14"/>
  <c r="D42" i="14"/>
  <c r="G42" i="14"/>
  <c r="C42" i="14"/>
  <c r="F42" i="14"/>
  <c r="B42" i="14"/>
  <c r="E42" i="14"/>
  <c r="A43" i="14" a="1"/>
  <c r="A43" i="14" s="1"/>
  <c r="B44" i="13" l="1"/>
  <c r="C44" i="13"/>
  <c r="A45" i="13" a="1"/>
  <c r="A45" i="13" s="1"/>
  <c r="H45" i="13" s="1"/>
  <c r="G44" i="13"/>
  <c r="F44" i="13"/>
  <c r="D44" i="13"/>
  <c r="E44" i="13"/>
  <c r="G43" i="14"/>
  <c r="C43" i="14"/>
  <c r="F43" i="14"/>
  <c r="B43" i="14"/>
  <c r="E43" i="14"/>
  <c r="H43" i="14"/>
  <c r="D43" i="14"/>
  <c r="A44" i="14" a="1"/>
  <c r="A44" i="14" s="1"/>
  <c r="A46" i="13" l="1" a="1"/>
  <c r="A46" i="13" s="1"/>
  <c r="C46" i="13" s="1"/>
  <c r="B45" i="13"/>
  <c r="G45" i="13"/>
  <c r="F45" i="13"/>
  <c r="E45" i="13"/>
  <c r="D45" i="13"/>
  <c r="C45" i="13"/>
  <c r="F44" i="14"/>
  <c r="B44" i="14"/>
  <c r="E44" i="14"/>
  <c r="H44" i="14"/>
  <c r="D44" i="14"/>
  <c r="G44" i="14"/>
  <c r="C44" i="14"/>
  <c r="A45" i="14" a="1"/>
  <c r="A45" i="14" s="1"/>
  <c r="D46" i="13" l="1"/>
  <c r="E46" i="13"/>
  <c r="B46" i="13"/>
  <c r="H46" i="13"/>
  <c r="A47" i="13" a="1"/>
  <c r="A47" i="13" s="1"/>
  <c r="F47" i="13" s="1"/>
  <c r="F46" i="13"/>
  <c r="G46" i="13"/>
  <c r="E45" i="14"/>
  <c r="H45" i="14"/>
  <c r="D45" i="14"/>
  <c r="G45" i="14"/>
  <c r="C45" i="14"/>
  <c r="F45" i="14"/>
  <c r="B45" i="14"/>
  <c r="A46" i="14" a="1"/>
  <c r="A46" i="14" s="1"/>
  <c r="A48" i="13" l="1" a="1"/>
  <c r="A48" i="13" s="1"/>
  <c r="H48" i="13" s="1"/>
  <c r="B47" i="13"/>
  <c r="H47" i="13"/>
  <c r="G47" i="13"/>
  <c r="E47" i="13"/>
  <c r="D47" i="13"/>
  <c r="C47" i="13"/>
  <c r="H46" i="14"/>
  <c r="D46" i="14"/>
  <c r="G46" i="14"/>
  <c r="C46" i="14"/>
  <c r="F46" i="14"/>
  <c r="B46" i="14"/>
  <c r="E46" i="14"/>
  <c r="A47" i="14" a="1"/>
  <c r="A47" i="14" s="1"/>
  <c r="B48" i="13" l="1"/>
  <c r="C48" i="13"/>
  <c r="A49" i="13" a="1"/>
  <c r="A49" i="13" s="1"/>
  <c r="D49" i="13" s="1"/>
  <c r="F48" i="13"/>
  <c r="G48" i="13"/>
  <c r="D48" i="13"/>
  <c r="E48" i="13"/>
  <c r="G47" i="14"/>
  <c r="C47" i="14"/>
  <c r="F47" i="14"/>
  <c r="B47" i="14"/>
  <c r="E47" i="14"/>
  <c r="H47" i="14"/>
  <c r="D47" i="14"/>
  <c r="A48" i="14" a="1"/>
  <c r="A48" i="14" s="1"/>
  <c r="A50" i="13" l="1" a="1"/>
  <c r="A50" i="13" s="1"/>
  <c r="B50" i="13" s="1"/>
  <c r="G49" i="13"/>
  <c r="H49" i="13"/>
  <c r="E49" i="13"/>
  <c r="F49" i="13"/>
  <c r="C49" i="13"/>
  <c r="B49" i="13"/>
  <c r="F48" i="14"/>
  <c r="B48" i="14"/>
  <c r="E48" i="14"/>
  <c r="H48" i="14"/>
  <c r="D48" i="14"/>
  <c r="G48" i="14"/>
  <c r="C48" i="14"/>
  <c r="A49" i="14" a="1"/>
  <c r="A49" i="14" s="1"/>
  <c r="E50" i="13" l="1"/>
  <c r="D50" i="13"/>
  <c r="C50" i="13"/>
  <c r="A51" i="13" a="1"/>
  <c r="A51" i="13" s="1"/>
  <c r="B51" i="13" s="1"/>
  <c r="H50" i="13"/>
  <c r="G50" i="13"/>
  <c r="F50" i="13"/>
  <c r="E49" i="14"/>
  <c r="H49" i="14"/>
  <c r="D49" i="14"/>
  <c r="G49" i="14"/>
  <c r="C49" i="14"/>
  <c r="F49" i="14"/>
  <c r="B49" i="14"/>
  <c r="A50" i="14" a="1"/>
  <c r="A50" i="14" s="1"/>
  <c r="H51" i="13" l="1"/>
  <c r="C51" i="13"/>
  <c r="F51" i="13"/>
  <c r="G51" i="13"/>
  <c r="D51" i="13"/>
  <c r="A52" i="13" a="1"/>
  <c r="A52" i="13" s="1"/>
  <c r="B52" i="13" s="1"/>
  <c r="E51" i="13"/>
  <c r="H50" i="14"/>
  <c r="D50" i="14"/>
  <c r="G50" i="14"/>
  <c r="C50" i="14"/>
  <c r="F50" i="14"/>
  <c r="B50" i="14"/>
  <c r="E50" i="14"/>
  <c r="A51" i="14" a="1"/>
  <c r="A51" i="14" s="1"/>
  <c r="A53" i="13" l="1" a="1"/>
  <c r="A53" i="13" s="1"/>
  <c r="D53" i="13" s="1"/>
  <c r="F52" i="13"/>
  <c r="E52" i="13"/>
  <c r="D52" i="13"/>
  <c r="C52" i="13"/>
  <c r="G52" i="13"/>
  <c r="H52" i="13"/>
  <c r="G51" i="14"/>
  <c r="C51" i="14"/>
  <c r="F51" i="14"/>
  <c r="B51" i="14"/>
  <c r="E51" i="14"/>
  <c r="H51" i="14"/>
  <c r="D51" i="14"/>
  <c r="A52" i="14" a="1"/>
  <c r="A52" i="14" s="1"/>
  <c r="E53" i="13" l="1"/>
  <c r="F53" i="13"/>
  <c r="A54" i="13" a="1"/>
  <c r="A54" i="13" s="1"/>
  <c r="D54" i="13" s="1"/>
  <c r="C53" i="13"/>
  <c r="B53" i="13"/>
  <c r="G53" i="13"/>
  <c r="H53" i="13"/>
  <c r="F52" i="14"/>
  <c r="B52" i="14"/>
  <c r="E52" i="14"/>
  <c r="H52" i="14"/>
  <c r="D52" i="14"/>
  <c r="G52" i="14"/>
  <c r="C52" i="14"/>
  <c r="A53" i="14" a="1"/>
  <c r="A53" i="14" s="1"/>
  <c r="A55" i="13" l="1" a="1"/>
  <c r="A55" i="13" s="1"/>
  <c r="C55" i="13" s="1"/>
  <c r="C54" i="13"/>
  <c r="F54" i="13"/>
  <c r="H54" i="13"/>
  <c r="G54" i="13"/>
  <c r="E54" i="13"/>
  <c r="B54" i="13"/>
  <c r="E53" i="14"/>
  <c r="H53" i="14"/>
  <c r="D53" i="14"/>
  <c r="G53" i="14"/>
  <c r="C53" i="14"/>
  <c r="F53" i="14"/>
  <c r="B53" i="14"/>
  <c r="A54" i="14" a="1"/>
  <c r="A54" i="14" s="1"/>
  <c r="A56" i="13" l="1" a="1"/>
  <c r="A56" i="13" s="1"/>
  <c r="H56" i="13" s="1"/>
  <c r="G55" i="13"/>
  <c r="H55" i="13"/>
  <c r="B55" i="13"/>
  <c r="F55" i="13"/>
  <c r="E55" i="13"/>
  <c r="D55" i="13"/>
  <c r="H54" i="14"/>
  <c r="D54" i="14"/>
  <c r="G54" i="14"/>
  <c r="C54" i="14"/>
  <c r="F54" i="14"/>
  <c r="B54" i="14"/>
  <c r="E54" i="14"/>
  <c r="A55" i="14" a="1"/>
  <c r="A55" i="14" s="1"/>
  <c r="B56" i="13" l="1"/>
  <c r="C56" i="13"/>
  <c r="G56" i="13"/>
  <c r="F56" i="13"/>
  <c r="A57" i="13" a="1"/>
  <c r="A57" i="13" s="1"/>
  <c r="D57" i="13" s="1"/>
  <c r="D56" i="13"/>
  <c r="E56" i="13"/>
  <c r="G55" i="14"/>
  <c r="C55" i="14"/>
  <c r="F55" i="14"/>
  <c r="B55" i="14"/>
  <c r="E55" i="14"/>
  <c r="H55" i="14"/>
  <c r="D55" i="14"/>
  <c r="A56" i="14" a="1"/>
  <c r="A56" i="14" s="1"/>
  <c r="C57" i="13" l="1"/>
  <c r="E57" i="13"/>
  <c r="B57" i="13"/>
  <c r="H57" i="13"/>
  <c r="A58" i="13" a="1"/>
  <c r="A58" i="13" s="1"/>
  <c r="C58" i="13" s="1"/>
  <c r="G57" i="13"/>
  <c r="F57" i="13"/>
  <c r="F56" i="14"/>
  <c r="B56" i="14"/>
  <c r="E56" i="14"/>
  <c r="H56" i="14"/>
  <c r="D56" i="14"/>
  <c r="G56" i="14"/>
  <c r="C56" i="14"/>
  <c r="A57" i="14" a="1"/>
  <c r="A57" i="14" s="1"/>
  <c r="A59" i="13" l="1" a="1"/>
  <c r="A59" i="13" s="1"/>
  <c r="B59" i="13" s="1"/>
  <c r="F58" i="13"/>
  <c r="B58" i="13"/>
  <c r="G58" i="13"/>
  <c r="E58" i="13"/>
  <c r="H58" i="13"/>
  <c r="D58" i="13"/>
  <c r="E57" i="14"/>
  <c r="H57" i="14"/>
  <c r="D57" i="14"/>
  <c r="G57" i="14"/>
  <c r="C57" i="14"/>
  <c r="F57" i="14"/>
  <c r="B57" i="14"/>
  <c r="A58" i="14" a="1"/>
  <c r="A58" i="14" s="1"/>
  <c r="C59" i="13" l="1"/>
  <c r="D59" i="13"/>
  <c r="H59" i="13"/>
  <c r="G59" i="13"/>
  <c r="A60" i="13" a="1"/>
  <c r="A60" i="13" s="1"/>
  <c r="H60" i="13" s="1"/>
  <c r="E59" i="13"/>
  <c r="F59" i="13"/>
  <c r="H58" i="14"/>
  <c r="D58" i="14"/>
  <c r="G58" i="14"/>
  <c r="C58" i="14"/>
  <c r="F58" i="14"/>
  <c r="B58" i="14"/>
  <c r="E58" i="14"/>
  <c r="A59" i="14" a="1"/>
  <c r="A59" i="14" s="1"/>
  <c r="A61" i="13" l="1" a="1"/>
  <c r="A61" i="13" s="1"/>
  <c r="D61" i="13" s="1"/>
  <c r="D60" i="13"/>
  <c r="G60" i="13"/>
  <c r="F60" i="13"/>
  <c r="E60" i="13"/>
  <c r="B60" i="13"/>
  <c r="C60" i="13"/>
  <c r="G59" i="14"/>
  <c r="C59" i="14"/>
  <c r="F59" i="14"/>
  <c r="B59" i="14"/>
  <c r="E59" i="14"/>
  <c r="H59" i="14"/>
  <c r="D59" i="14"/>
  <c r="A60" i="14" a="1"/>
  <c r="A60" i="14" s="1"/>
  <c r="E61" i="13" l="1"/>
  <c r="F61" i="13"/>
  <c r="C61" i="13"/>
  <c r="B61" i="13"/>
  <c r="A62" i="13" a="1"/>
  <c r="A62" i="13" s="1"/>
  <c r="A63" i="13" s="1" a="1"/>
  <c r="A63" i="13" s="1"/>
  <c r="E63" i="13" s="1"/>
  <c r="G61" i="13"/>
  <c r="H61" i="13"/>
  <c r="F60" i="14"/>
  <c r="B60" i="14"/>
  <c r="E60" i="14"/>
  <c r="H60" i="14"/>
  <c r="D60" i="14"/>
  <c r="G60" i="14"/>
  <c r="C60" i="14"/>
  <c r="A61" i="14" a="1"/>
  <c r="A61" i="14" s="1"/>
  <c r="G63" i="13" l="1"/>
  <c r="B63" i="13"/>
  <c r="E62" i="13"/>
  <c r="D62" i="13"/>
  <c r="A64" i="13" a="1"/>
  <c r="A64" i="13" s="1"/>
  <c r="D64" i="13" s="1"/>
  <c r="H63" i="13"/>
  <c r="B62" i="13"/>
  <c r="H62" i="13"/>
  <c r="D63" i="13"/>
  <c r="F63" i="13"/>
  <c r="C62" i="13"/>
  <c r="C63" i="13"/>
  <c r="G62" i="13"/>
  <c r="F62" i="13"/>
  <c r="E61" i="14"/>
  <c r="H61" i="14"/>
  <c r="D61" i="14"/>
  <c r="G61" i="14"/>
  <c r="C61" i="14"/>
  <c r="F61" i="14"/>
  <c r="B61" i="14"/>
  <c r="A62" i="14" a="1"/>
  <c r="A62" i="14" s="1"/>
  <c r="F64" i="13" l="1"/>
  <c r="H64" i="13"/>
  <c r="C64" i="13"/>
  <c r="E64" i="13"/>
  <c r="A65" i="13" a="1"/>
  <c r="A65" i="13" s="1"/>
  <c r="D65" i="13" s="1"/>
  <c r="G64" i="13"/>
  <c r="B64" i="13"/>
  <c r="H62" i="14"/>
  <c r="D62" i="14"/>
  <c r="G62" i="14"/>
  <c r="C62" i="14"/>
  <c r="F62" i="14"/>
  <c r="B62" i="14"/>
  <c r="E62" i="14"/>
  <c r="A63" i="14" a="1"/>
  <c r="A63" i="14" s="1"/>
  <c r="F65" i="13" l="1"/>
  <c r="H65" i="13"/>
  <c r="C65" i="13"/>
  <c r="A66" i="13" a="1"/>
  <c r="A66" i="13" s="1"/>
  <c r="C66" i="13" s="1"/>
  <c r="E65" i="13"/>
  <c r="G65" i="13"/>
  <c r="B65" i="13"/>
  <c r="G63" i="14"/>
  <c r="C63" i="14"/>
  <c r="F63" i="14"/>
  <c r="B63" i="14"/>
  <c r="E63" i="14"/>
  <c r="H63" i="14"/>
  <c r="D63" i="14"/>
  <c r="A64" i="14" a="1"/>
  <c r="A64" i="14" s="1"/>
  <c r="A67" i="13" l="1" a="1"/>
  <c r="A67" i="13" s="1"/>
  <c r="B67" i="13" s="1"/>
  <c r="B66" i="13"/>
  <c r="F66" i="13"/>
  <c r="E66" i="13"/>
  <c r="G66" i="13"/>
  <c r="D66" i="13"/>
  <c r="H66" i="13"/>
  <c r="F64" i="14"/>
  <c r="B64" i="14"/>
  <c r="E64" i="14"/>
  <c r="H64" i="14"/>
  <c r="D64" i="14"/>
  <c r="G64" i="14"/>
  <c r="C64" i="14"/>
  <c r="A65" i="14" a="1"/>
  <c r="A65" i="14" s="1"/>
  <c r="D67" i="13" l="1"/>
  <c r="F67" i="13"/>
  <c r="A68" i="13" a="1"/>
  <c r="A68" i="13" s="1"/>
  <c r="G68" i="13" s="1"/>
  <c r="H67" i="13"/>
  <c r="C67" i="13"/>
  <c r="E67" i="13"/>
  <c r="G67" i="13"/>
  <c r="E65" i="14"/>
  <c r="H65" i="14"/>
  <c r="D65" i="14"/>
  <c r="G65" i="14"/>
  <c r="C65" i="14"/>
  <c r="F65" i="14"/>
  <c r="B65" i="14"/>
  <c r="A66" i="14" a="1"/>
  <c r="A66" i="14" s="1"/>
  <c r="B68" i="13" l="1"/>
  <c r="D68" i="13"/>
  <c r="F68" i="13"/>
  <c r="H68" i="13"/>
  <c r="C68" i="13"/>
  <c r="E68" i="13"/>
  <c r="A69" i="13" a="1"/>
  <c r="A69" i="13" s="1"/>
  <c r="C69" i="13" s="1"/>
  <c r="H66" i="14"/>
  <c r="D66" i="14"/>
  <c r="G66" i="14"/>
  <c r="C66" i="14"/>
  <c r="F66" i="14"/>
  <c r="B66" i="14"/>
  <c r="E66" i="14"/>
  <c r="A67" i="14" a="1"/>
  <c r="A67" i="14" s="1"/>
  <c r="E69" i="13" l="1"/>
  <c r="G69" i="13"/>
  <c r="B69" i="13"/>
  <c r="D69" i="13"/>
  <c r="F69" i="13"/>
  <c r="H69" i="13"/>
  <c r="A70" i="13" a="1"/>
  <c r="A70" i="13" s="1"/>
  <c r="B70" i="13" s="1"/>
  <c r="G67" i="14"/>
  <c r="C67" i="14"/>
  <c r="F67" i="14"/>
  <c r="B67" i="14"/>
  <c r="E67" i="14"/>
  <c r="H67" i="14"/>
  <c r="D67" i="14"/>
  <c r="A68" i="14" a="1"/>
  <c r="A68" i="14" s="1"/>
  <c r="D70" i="13" l="1"/>
  <c r="F70" i="13"/>
  <c r="H70" i="13"/>
  <c r="C70" i="13"/>
  <c r="E70" i="13"/>
  <c r="G70" i="13"/>
  <c r="A71" i="13" a="1"/>
  <c r="A71" i="13" s="1"/>
  <c r="B71" i="13" s="1"/>
  <c r="F68" i="14"/>
  <c r="B68" i="14"/>
  <c r="E68" i="14"/>
  <c r="H68" i="14"/>
  <c r="D68" i="14"/>
  <c r="G68" i="14"/>
  <c r="C68" i="14"/>
  <c r="A69" i="14" a="1"/>
  <c r="A69" i="14" s="1"/>
  <c r="D71" i="13" l="1"/>
  <c r="F71" i="13"/>
  <c r="A72" i="13" a="1"/>
  <c r="A72" i="13" s="1"/>
  <c r="G72" i="13" s="1"/>
  <c r="H71" i="13"/>
  <c r="C71" i="13"/>
  <c r="E71" i="13"/>
  <c r="G71" i="13"/>
  <c r="E69" i="14"/>
  <c r="H69" i="14"/>
  <c r="D69" i="14"/>
  <c r="G69" i="14"/>
  <c r="C69" i="14"/>
  <c r="F69" i="14"/>
  <c r="B69" i="14"/>
  <c r="A70" i="14" a="1"/>
  <c r="A70" i="14" s="1"/>
  <c r="B72" i="13" l="1"/>
  <c r="D72" i="13"/>
  <c r="F72" i="13"/>
  <c r="H72" i="13"/>
  <c r="C72" i="13"/>
  <c r="E72" i="13"/>
  <c r="A73" i="13" a="1"/>
  <c r="A73" i="13" s="1"/>
  <c r="A74" i="13" s="1" a="1"/>
  <c r="A74" i="13" s="1"/>
  <c r="H70" i="14"/>
  <c r="D70" i="14"/>
  <c r="G70" i="14"/>
  <c r="C70" i="14"/>
  <c r="F70" i="14"/>
  <c r="B70" i="14"/>
  <c r="E70" i="14"/>
  <c r="A71" i="14" a="1"/>
  <c r="A71" i="14" s="1"/>
  <c r="E73" i="13" l="1"/>
  <c r="G73" i="13"/>
  <c r="B73" i="13"/>
  <c r="D73" i="13"/>
  <c r="F73" i="13"/>
  <c r="H73" i="13"/>
  <c r="C73" i="13"/>
  <c r="G71" i="14"/>
  <c r="C71" i="14"/>
  <c r="F71" i="14"/>
  <c r="B71" i="14"/>
  <c r="E71" i="14"/>
  <c r="H71" i="14"/>
  <c r="D71" i="14"/>
  <c r="A72" i="14" a="1"/>
  <c r="A72" i="14" s="1"/>
  <c r="G74" i="13"/>
  <c r="C74" i="13"/>
  <c r="F74" i="13"/>
  <c r="B74" i="13"/>
  <c r="E74" i="13"/>
  <c r="H74" i="13"/>
  <c r="D74" i="13"/>
  <c r="A75" i="13" a="1"/>
  <c r="A75" i="13" s="1"/>
  <c r="F72" i="14" l="1"/>
  <c r="B72" i="14"/>
  <c r="E72" i="14"/>
  <c r="H72" i="14"/>
  <c r="D72" i="14"/>
  <c r="G72" i="14"/>
  <c r="C72" i="14"/>
  <c r="A73" i="14" a="1"/>
  <c r="A73" i="14" s="1"/>
  <c r="F75" i="13"/>
  <c r="B75" i="13"/>
  <c r="E75" i="13"/>
  <c r="H75" i="13"/>
  <c r="D75" i="13"/>
  <c r="G75" i="13"/>
  <c r="C75" i="13"/>
  <c r="A76" i="13" a="1"/>
  <c r="A76" i="13" s="1"/>
  <c r="E73" i="14" l="1"/>
  <c r="H73" i="14"/>
  <c r="D73" i="14"/>
  <c r="G73" i="14"/>
  <c r="C73" i="14"/>
  <c r="F73" i="14"/>
  <c r="B73" i="14"/>
  <c r="A74" i="14" a="1"/>
  <c r="A74" i="14" s="1"/>
  <c r="E76" i="13"/>
  <c r="H76" i="13"/>
  <c r="D76" i="13"/>
  <c r="G76" i="13"/>
  <c r="C76" i="13"/>
  <c r="F76" i="13"/>
  <c r="B76" i="13"/>
  <c r="A77" i="13" a="1"/>
  <c r="A77" i="13" s="1"/>
  <c r="H74" i="14" l="1"/>
  <c r="D74" i="14"/>
  <c r="G74" i="14"/>
  <c r="C74" i="14"/>
  <c r="F74" i="14"/>
  <c r="B74" i="14"/>
  <c r="E74" i="14"/>
  <c r="A75" i="14" a="1"/>
  <c r="A75" i="14" s="1"/>
  <c r="H77" i="13"/>
  <c r="D77" i="13"/>
  <c r="G77" i="13"/>
  <c r="C77" i="13"/>
  <c r="F77" i="13"/>
  <c r="B77" i="13"/>
  <c r="E77" i="13"/>
  <c r="A78" i="13" a="1"/>
  <c r="A78" i="13" s="1"/>
  <c r="G75" i="14" l="1"/>
  <c r="C75" i="14"/>
  <c r="F75" i="14"/>
  <c r="B75" i="14"/>
  <c r="E75" i="14"/>
  <c r="H75" i="14"/>
  <c r="D75" i="14"/>
  <c r="A76" i="14" a="1"/>
  <c r="A76" i="14" s="1"/>
  <c r="G78" i="13"/>
  <c r="C78" i="13"/>
  <c r="F78" i="13"/>
  <c r="B78" i="13"/>
  <c r="E78" i="13"/>
  <c r="H78" i="13"/>
  <c r="D78" i="13"/>
  <c r="A79" i="13" a="1"/>
  <c r="A79" i="13" s="1"/>
  <c r="F76" i="14" l="1"/>
  <c r="B76" i="14"/>
  <c r="E76" i="14"/>
  <c r="H76" i="14"/>
  <c r="D76" i="14"/>
  <c r="G76" i="14"/>
  <c r="C76" i="14"/>
  <c r="A77" i="14" a="1"/>
  <c r="A77" i="14" s="1"/>
  <c r="F79" i="13"/>
  <c r="B79" i="13"/>
  <c r="E79" i="13"/>
  <c r="H79" i="13"/>
  <c r="D79" i="13"/>
  <c r="G79" i="13"/>
  <c r="C79" i="13"/>
  <c r="A80" i="13" a="1"/>
  <c r="A80" i="13" s="1"/>
  <c r="E77" i="14" l="1"/>
  <c r="H77" i="14"/>
  <c r="D77" i="14"/>
  <c r="G77" i="14"/>
  <c r="C77" i="14"/>
  <c r="F77" i="14"/>
  <c r="B77" i="14"/>
  <c r="A78" i="14" a="1"/>
  <c r="A78" i="14" s="1"/>
  <c r="E80" i="13"/>
  <c r="H80" i="13"/>
  <c r="D80" i="13"/>
  <c r="G80" i="13"/>
  <c r="C80" i="13"/>
  <c r="F80" i="13"/>
  <c r="B80" i="13"/>
  <c r="A81" i="13" a="1"/>
  <c r="A81" i="13" s="1"/>
  <c r="H78" i="14" l="1"/>
  <c r="D78" i="14"/>
  <c r="G78" i="14"/>
  <c r="C78" i="14"/>
  <c r="F78" i="14"/>
  <c r="B78" i="14"/>
  <c r="E78" i="14"/>
  <c r="A79" i="14" a="1"/>
  <c r="A79" i="14" s="1"/>
  <c r="H81" i="13"/>
  <c r="D81" i="13"/>
  <c r="G81" i="13"/>
  <c r="C81" i="13"/>
  <c r="F81" i="13"/>
  <c r="B81" i="13"/>
  <c r="E81" i="13"/>
  <c r="A82" i="13" a="1"/>
  <c r="A82" i="13" s="1"/>
  <c r="G79" i="14" l="1"/>
  <c r="C79" i="14"/>
  <c r="F79" i="14"/>
  <c r="B79" i="14"/>
  <c r="E79" i="14"/>
  <c r="H79" i="14"/>
  <c r="D79" i="14"/>
  <c r="A80" i="14" a="1"/>
  <c r="A80" i="14" s="1"/>
  <c r="G82" i="13"/>
  <c r="C82" i="13"/>
  <c r="F82" i="13"/>
  <c r="B82" i="13"/>
  <c r="E82" i="13"/>
  <c r="H82" i="13"/>
  <c r="D82" i="13"/>
  <c r="A83" i="13" a="1"/>
  <c r="A83" i="13" s="1"/>
  <c r="F80" i="14" l="1"/>
  <c r="B80" i="14"/>
  <c r="E80" i="14"/>
  <c r="H80" i="14"/>
  <c r="D80" i="14"/>
  <c r="G80" i="14"/>
  <c r="C80" i="14"/>
  <c r="A81" i="14" a="1"/>
  <c r="A81" i="14" s="1"/>
  <c r="F83" i="13"/>
  <c r="B83" i="13"/>
  <c r="E83" i="13"/>
  <c r="H83" i="13"/>
  <c r="D83" i="13"/>
  <c r="G83" i="13"/>
  <c r="C83" i="13"/>
  <c r="A84" i="13" a="1"/>
  <c r="A84" i="13" s="1"/>
  <c r="E81" i="14" l="1"/>
  <c r="H81" i="14"/>
  <c r="D81" i="14"/>
  <c r="G81" i="14"/>
  <c r="C81" i="14"/>
  <c r="F81" i="14"/>
  <c r="B81" i="14"/>
  <c r="A82" i="14" a="1"/>
  <c r="A82" i="14" s="1"/>
  <c r="E84" i="13"/>
  <c r="H84" i="13"/>
  <c r="D84" i="13"/>
  <c r="G84" i="13"/>
  <c r="C84" i="13"/>
  <c r="F84" i="13"/>
  <c r="B84" i="13"/>
  <c r="A85" i="13" a="1"/>
  <c r="A85" i="13" s="1"/>
  <c r="H82" i="14" l="1"/>
  <c r="D82" i="14"/>
  <c r="G82" i="14"/>
  <c r="C82" i="14"/>
  <c r="F82" i="14"/>
  <c r="B82" i="14"/>
  <c r="E82" i="14"/>
  <c r="A83" i="14" a="1"/>
  <c r="A83" i="14" s="1"/>
  <c r="H85" i="13"/>
  <c r="D85" i="13"/>
  <c r="G85" i="13"/>
  <c r="C85" i="13"/>
  <c r="F85" i="13"/>
  <c r="B85" i="13"/>
  <c r="E85" i="13"/>
  <c r="A86" i="13" a="1"/>
  <c r="A86" i="13" s="1"/>
  <c r="G83" i="14" l="1"/>
  <c r="C83" i="14"/>
  <c r="F83" i="14"/>
  <c r="B83" i="14"/>
  <c r="E83" i="14"/>
  <c r="H83" i="14"/>
  <c r="D83" i="14"/>
  <c r="A84" i="14" a="1"/>
  <c r="A84" i="14" s="1"/>
  <c r="G86" i="13"/>
  <c r="C86" i="13"/>
  <c r="F86" i="13"/>
  <c r="B86" i="13"/>
  <c r="E86" i="13"/>
  <c r="H86" i="13"/>
  <c r="D86" i="13"/>
  <c r="A87" i="13" a="1"/>
  <c r="A87" i="13" s="1"/>
  <c r="F84" i="14" l="1"/>
  <c r="B84" i="14"/>
  <c r="E84" i="14"/>
  <c r="H84" i="14"/>
  <c r="D84" i="14"/>
  <c r="G84" i="14"/>
  <c r="C84" i="14"/>
  <c r="A85" i="14" a="1"/>
  <c r="A85" i="14" s="1"/>
  <c r="F87" i="13"/>
  <c r="B87" i="13"/>
  <c r="E87" i="13"/>
  <c r="H87" i="13"/>
  <c r="D87" i="13"/>
  <c r="G87" i="13"/>
  <c r="C87" i="13"/>
  <c r="A88" i="13" a="1"/>
  <c r="A88" i="13" s="1"/>
  <c r="E85" i="14" l="1"/>
  <c r="H85" i="14"/>
  <c r="D85" i="14"/>
  <c r="G85" i="14"/>
  <c r="C85" i="14"/>
  <c r="F85" i="14"/>
  <c r="B85" i="14"/>
  <c r="A86" i="14" a="1"/>
  <c r="A86" i="14" s="1"/>
  <c r="E88" i="13"/>
  <c r="H88" i="13"/>
  <c r="D88" i="13"/>
  <c r="G88" i="13"/>
  <c r="C88" i="13"/>
  <c r="F88" i="13"/>
  <c r="B88" i="13"/>
  <c r="A89" i="13" a="1"/>
  <c r="A89" i="13" s="1"/>
  <c r="H86" i="14" l="1"/>
  <c r="D86" i="14"/>
  <c r="G86" i="14"/>
  <c r="C86" i="14"/>
  <c r="F86" i="14"/>
  <c r="B86" i="14"/>
  <c r="E86" i="14"/>
  <c r="A87" i="14" a="1"/>
  <c r="A87" i="14" s="1"/>
  <c r="H89" i="13"/>
  <c r="D89" i="13"/>
  <c r="G89" i="13"/>
  <c r="C89" i="13"/>
  <c r="F89" i="13"/>
  <c r="B89" i="13"/>
  <c r="E89" i="13"/>
  <c r="A90" i="13" a="1"/>
  <c r="A90" i="13" s="1"/>
  <c r="G87" i="14" l="1"/>
  <c r="C87" i="14"/>
  <c r="F87" i="14"/>
  <c r="B87" i="14"/>
  <c r="E87" i="14"/>
  <c r="H87" i="14"/>
  <c r="D87" i="14"/>
  <c r="A88" i="14" a="1"/>
  <c r="A88" i="14" s="1"/>
  <c r="G90" i="13"/>
  <c r="C90" i="13"/>
  <c r="F90" i="13"/>
  <c r="B90" i="13"/>
  <c r="E90" i="13"/>
  <c r="H90" i="13"/>
  <c r="D90" i="13"/>
  <c r="A91" i="13" a="1"/>
  <c r="A91" i="13" s="1"/>
  <c r="F88" i="14" l="1"/>
  <c r="B88" i="14"/>
  <c r="E88" i="14"/>
  <c r="H88" i="14"/>
  <c r="D88" i="14"/>
  <c r="G88" i="14"/>
  <c r="C88" i="14"/>
  <c r="A89" i="14" a="1"/>
  <c r="A89" i="14" s="1"/>
  <c r="F91" i="13"/>
  <c r="B91" i="13"/>
  <c r="E91" i="13"/>
  <c r="H91" i="13"/>
  <c r="D91" i="13"/>
  <c r="G91" i="13"/>
  <c r="C91" i="13"/>
  <c r="A92" i="13" a="1"/>
  <c r="A92" i="13" s="1"/>
  <c r="E89" i="14" l="1"/>
  <c r="H89" i="14"/>
  <c r="D89" i="14"/>
  <c r="G89" i="14"/>
  <c r="C89" i="14"/>
  <c r="F89" i="14"/>
  <c r="B89" i="14"/>
  <c r="A90" i="14" a="1"/>
  <c r="A90" i="14" s="1"/>
  <c r="E92" i="13"/>
  <c r="H92" i="13"/>
  <c r="D92" i="13"/>
  <c r="G92" i="13"/>
  <c r="C92" i="13"/>
  <c r="F92" i="13"/>
  <c r="B92" i="13"/>
  <c r="A93" i="13" a="1"/>
  <c r="A93" i="13" s="1"/>
  <c r="H90" i="14" l="1"/>
  <c r="D90" i="14"/>
  <c r="G90" i="14"/>
  <c r="C90" i="14"/>
  <c r="F90" i="14"/>
  <c r="B90" i="14"/>
  <c r="E90" i="14"/>
  <c r="A91" i="14" a="1"/>
  <c r="A91" i="14" s="1"/>
  <c r="H93" i="13"/>
  <c r="D93" i="13"/>
  <c r="G93" i="13"/>
  <c r="C93" i="13"/>
  <c r="F93" i="13"/>
  <c r="B93" i="13"/>
  <c r="E93" i="13"/>
  <c r="A94" i="13" a="1"/>
  <c r="A94" i="13" s="1"/>
  <c r="G91" i="14" l="1"/>
  <c r="C91" i="14"/>
  <c r="F91" i="14"/>
  <c r="B91" i="14"/>
  <c r="E91" i="14"/>
  <c r="H91" i="14"/>
  <c r="D91" i="14"/>
  <c r="A92" i="14" a="1"/>
  <c r="A92" i="14" s="1"/>
  <c r="G94" i="13"/>
  <c r="C94" i="13"/>
  <c r="F94" i="13"/>
  <c r="B94" i="13"/>
  <c r="E94" i="13"/>
  <c r="H94" i="13"/>
  <c r="D94" i="13"/>
  <c r="A95" i="13" a="1"/>
  <c r="A95" i="13" s="1"/>
  <c r="F92" i="14" l="1"/>
  <c r="B92" i="14"/>
  <c r="E92" i="14"/>
  <c r="H92" i="14"/>
  <c r="D92" i="14"/>
  <c r="G92" i="14"/>
  <c r="C92" i="14"/>
  <c r="A93" i="14" a="1"/>
  <c r="A93" i="14" s="1"/>
  <c r="F95" i="13"/>
  <c r="B95" i="13"/>
  <c r="E95" i="13"/>
  <c r="H95" i="13"/>
  <c r="D95" i="13"/>
  <c r="G95" i="13"/>
  <c r="C95" i="13"/>
  <c r="A96" i="13" a="1"/>
  <c r="A96" i="13" s="1"/>
  <c r="E93" i="14" l="1"/>
  <c r="H93" i="14"/>
  <c r="D93" i="14"/>
  <c r="G93" i="14"/>
  <c r="C93" i="14"/>
  <c r="F93" i="14"/>
  <c r="B93" i="14"/>
  <c r="A94" i="14" a="1"/>
  <c r="A94" i="14" s="1"/>
  <c r="E96" i="13"/>
  <c r="H96" i="13"/>
  <c r="D96" i="13"/>
  <c r="G96" i="13"/>
  <c r="C96" i="13"/>
  <c r="F96" i="13"/>
  <c r="B96" i="13"/>
  <c r="A97" i="13" a="1"/>
  <c r="A97" i="13" s="1"/>
  <c r="H94" i="14" l="1"/>
  <c r="D94" i="14"/>
  <c r="G94" i="14"/>
  <c r="C94" i="14"/>
  <c r="F94" i="14"/>
  <c r="B94" i="14"/>
  <c r="E94" i="14"/>
  <c r="A95" i="14" a="1"/>
  <c r="A95" i="14" s="1"/>
  <c r="H97" i="13"/>
  <c r="D97" i="13"/>
  <c r="G97" i="13"/>
  <c r="C97" i="13"/>
  <c r="F97" i="13"/>
  <c r="B97" i="13"/>
  <c r="E97" i="13"/>
  <c r="A98" i="13" a="1"/>
  <c r="A98" i="13" s="1"/>
  <c r="G95" i="14" l="1"/>
  <c r="C95" i="14"/>
  <c r="F95" i="14"/>
  <c r="B95" i="14"/>
  <c r="E95" i="14"/>
  <c r="H95" i="14"/>
  <c r="D95" i="14"/>
  <c r="A96" i="14" a="1"/>
  <c r="A96" i="14" s="1"/>
  <c r="G98" i="13"/>
  <c r="C98" i="13"/>
  <c r="F98" i="13"/>
  <c r="B98" i="13"/>
  <c r="E98" i="13"/>
  <c r="H98" i="13"/>
  <c r="D98" i="13"/>
  <c r="A99" i="13" a="1"/>
  <c r="A99" i="13" s="1"/>
  <c r="F96" i="14" l="1"/>
  <c r="B96" i="14"/>
  <c r="E96" i="14"/>
  <c r="H96" i="14"/>
  <c r="D96" i="14"/>
  <c r="G96" i="14"/>
  <c r="C96" i="14"/>
  <c r="A97" i="14" a="1"/>
  <c r="A97" i="14" s="1"/>
  <c r="F99" i="13"/>
  <c r="B99" i="13"/>
  <c r="E99" i="13"/>
  <c r="H99" i="13"/>
  <c r="D99" i="13"/>
  <c r="G99" i="13"/>
  <c r="C99" i="13"/>
  <c r="A100" i="13" a="1"/>
  <c r="A100" i="13" s="1"/>
  <c r="E97" i="14" l="1"/>
  <c r="H97" i="14"/>
  <c r="D97" i="14"/>
  <c r="G97" i="14"/>
  <c r="C97" i="14"/>
  <c r="F97" i="14"/>
  <c r="B97" i="14"/>
  <c r="A98" i="14" a="1"/>
  <c r="A98" i="14" s="1"/>
  <c r="E100" i="13"/>
  <c r="H100" i="13"/>
  <c r="D100" i="13"/>
  <c r="G100" i="13"/>
  <c r="C100" i="13"/>
  <c r="F100" i="13"/>
  <c r="B100" i="13"/>
  <c r="A101" i="13" a="1"/>
  <c r="A101" i="13" s="1"/>
  <c r="H98" i="14" l="1"/>
  <c r="D98" i="14"/>
  <c r="G98" i="14"/>
  <c r="C98" i="14"/>
  <c r="F98" i="14"/>
  <c r="B98" i="14"/>
  <c r="E98" i="14"/>
  <c r="A99" i="14" a="1"/>
  <c r="A99" i="14" s="1"/>
  <c r="H101" i="13"/>
  <c r="D101" i="13"/>
  <c r="G101" i="13"/>
  <c r="C101" i="13"/>
  <c r="F101" i="13"/>
  <c r="B101" i="13"/>
  <c r="E101" i="13"/>
  <c r="A102" i="13" a="1"/>
  <c r="A102" i="13" s="1"/>
  <c r="G99" i="14" l="1"/>
  <c r="C99" i="14"/>
  <c r="F99" i="14"/>
  <c r="B99" i="14"/>
  <c r="E99" i="14"/>
  <c r="H99" i="14"/>
  <c r="D99" i="14"/>
  <c r="A100" i="14" a="1"/>
  <c r="A100" i="14" s="1"/>
  <c r="G102" i="13"/>
  <c r="C102" i="13"/>
  <c r="F102" i="13"/>
  <c r="B102" i="13"/>
  <c r="E102" i="13"/>
  <c r="H102" i="13"/>
  <c r="D102" i="13"/>
  <c r="A103" i="13" a="1"/>
  <c r="A103" i="13" s="1"/>
  <c r="F100" i="14" l="1"/>
  <c r="B100" i="14"/>
  <c r="E100" i="14"/>
  <c r="H100" i="14"/>
  <c r="D100" i="14"/>
  <c r="G100" i="14"/>
  <c r="C100" i="14"/>
  <c r="A101" i="14" a="1"/>
  <c r="A101" i="14" s="1"/>
  <c r="F103" i="13"/>
  <c r="B103" i="13"/>
  <c r="E103" i="13"/>
  <c r="H103" i="13"/>
  <c r="D103" i="13"/>
  <c r="G103" i="13"/>
  <c r="C103" i="13"/>
  <c r="A104" i="13" a="1"/>
  <c r="A104" i="13" s="1"/>
  <c r="E101" i="14" l="1"/>
  <c r="H101" i="14"/>
  <c r="D101" i="14"/>
  <c r="G101" i="14"/>
  <c r="C101" i="14"/>
  <c r="F101" i="14"/>
  <c r="B101" i="14"/>
  <c r="A102" i="14" a="1"/>
  <c r="A102" i="14" s="1"/>
  <c r="H104" i="13"/>
  <c r="D104" i="13"/>
  <c r="G104" i="13"/>
  <c r="B104" i="13"/>
  <c r="F104" i="13"/>
  <c r="E104" i="13"/>
  <c r="C104" i="13"/>
  <c r="A105" i="13" a="1"/>
  <c r="A105" i="13" s="1"/>
  <c r="H102" i="14" l="1"/>
  <c r="D102" i="14"/>
  <c r="G102" i="14"/>
  <c r="C102" i="14"/>
  <c r="F102" i="14"/>
  <c r="B102" i="14"/>
  <c r="E102" i="14"/>
  <c r="A103" i="14" a="1"/>
  <c r="A103" i="14" s="1"/>
  <c r="H105" i="13"/>
  <c r="D105" i="13"/>
  <c r="G105" i="13"/>
  <c r="C105" i="13"/>
  <c r="F105" i="13"/>
  <c r="E105" i="13"/>
  <c r="B105" i="13"/>
  <c r="A106" i="13" a="1"/>
  <c r="A106" i="13" s="1"/>
  <c r="G103" i="14" l="1"/>
  <c r="C103" i="14"/>
  <c r="F103" i="14"/>
  <c r="B103" i="14"/>
  <c r="E103" i="14"/>
  <c r="H103" i="14"/>
  <c r="D103" i="14"/>
  <c r="A104" i="14" a="1"/>
  <c r="A104" i="14" s="1"/>
  <c r="H106" i="13"/>
  <c r="D106" i="13"/>
  <c r="G106" i="13"/>
  <c r="C106" i="13"/>
  <c r="F106" i="13"/>
  <c r="B106" i="13"/>
  <c r="E106" i="13"/>
  <c r="A107" i="13" a="1"/>
  <c r="A107" i="13" s="1"/>
  <c r="F104" i="14" l="1"/>
  <c r="B104" i="14"/>
  <c r="E104" i="14"/>
  <c r="H104" i="14"/>
  <c r="D104" i="14"/>
  <c r="G104" i="14"/>
  <c r="C104" i="14"/>
  <c r="A105" i="14" a="1"/>
  <c r="A105" i="14" s="1"/>
  <c r="H107" i="13"/>
  <c r="G107" i="13"/>
  <c r="C107" i="13"/>
  <c r="F107" i="13"/>
  <c r="B107" i="13"/>
  <c r="E107" i="13"/>
  <c r="D107" i="13"/>
  <c r="A108" i="13" a="1"/>
  <c r="A108" i="13" s="1"/>
  <c r="E105" i="14" l="1"/>
  <c r="H105" i="14"/>
  <c r="D105" i="14"/>
  <c r="G105" i="14"/>
  <c r="C105" i="14"/>
  <c r="F105" i="14"/>
  <c r="B105" i="14"/>
  <c r="A106" i="14" a="1"/>
  <c r="A106" i="14" s="1"/>
  <c r="G108" i="13"/>
  <c r="C108" i="13"/>
  <c r="F108" i="13"/>
  <c r="B108" i="13"/>
  <c r="E108" i="13"/>
  <c r="H108" i="13"/>
  <c r="D108" i="13"/>
  <c r="A109" i="13" a="1"/>
  <c r="A109" i="13" s="1"/>
  <c r="H106" i="14" l="1"/>
  <c r="D106" i="14"/>
  <c r="F106" i="14"/>
  <c r="E106" i="14"/>
  <c r="C106" i="14"/>
  <c r="G106" i="14"/>
  <c r="B106" i="14"/>
  <c r="A107" i="14" a="1"/>
  <c r="A107" i="14" s="1"/>
  <c r="F109" i="13"/>
  <c r="B109" i="13"/>
  <c r="E109" i="13"/>
  <c r="H109" i="13"/>
  <c r="D109" i="13"/>
  <c r="G109" i="13"/>
  <c r="C109" i="13"/>
  <c r="A110" i="13" a="1"/>
  <c r="A110" i="13" s="1"/>
  <c r="G107" i="14" l="1"/>
  <c r="C107" i="14"/>
  <c r="H107" i="14"/>
  <c r="B107" i="14"/>
  <c r="F107" i="14"/>
  <c r="E107" i="14"/>
  <c r="D107" i="14"/>
  <c r="A108" i="14" a="1"/>
  <c r="A108" i="14" s="1"/>
  <c r="E110" i="13"/>
  <c r="H110" i="13"/>
  <c r="D110" i="13"/>
  <c r="G110" i="13"/>
  <c r="C110" i="13"/>
  <c r="F110" i="13"/>
  <c r="B110" i="13"/>
  <c r="A111" i="13" a="1"/>
  <c r="A111" i="13" s="1"/>
  <c r="F108" i="14" l="1"/>
  <c r="B108" i="14"/>
  <c r="H108" i="14"/>
  <c r="D108" i="14"/>
  <c r="G108" i="14"/>
  <c r="E108" i="14"/>
  <c r="C108" i="14"/>
  <c r="A109" i="14" a="1"/>
  <c r="A109" i="14" s="1"/>
  <c r="H111" i="13"/>
  <c r="D111" i="13"/>
  <c r="G111" i="13"/>
  <c r="C111" i="13"/>
  <c r="F111" i="13"/>
  <c r="B111" i="13"/>
  <c r="E111" i="13"/>
  <c r="A112" i="13" a="1"/>
  <c r="A112" i="13" s="1"/>
  <c r="F109" i="14" l="1"/>
  <c r="B109" i="14"/>
  <c r="E109" i="14"/>
  <c r="H109" i="14"/>
  <c r="D109" i="14"/>
  <c r="G109" i="14"/>
  <c r="C109" i="14"/>
  <c r="A110" i="14" a="1"/>
  <c r="A110" i="14" s="1"/>
  <c r="G112" i="13"/>
  <c r="C112" i="13"/>
  <c r="F112" i="13"/>
  <c r="B112" i="13"/>
  <c r="E112" i="13"/>
  <c r="H112" i="13"/>
  <c r="D112" i="13"/>
  <c r="A113" i="13" a="1"/>
  <c r="A113" i="13" s="1"/>
  <c r="E110" i="14" l="1"/>
  <c r="H110" i="14"/>
  <c r="D110" i="14"/>
  <c r="G110" i="14"/>
  <c r="C110" i="14"/>
  <c r="F110" i="14"/>
  <c r="B110" i="14"/>
  <c r="A111" i="14" a="1"/>
  <c r="A111" i="14" s="1"/>
  <c r="F113" i="13"/>
  <c r="B113" i="13"/>
  <c r="E113" i="13"/>
  <c r="H113" i="13"/>
  <c r="D113" i="13"/>
  <c r="G113" i="13"/>
  <c r="C113" i="13"/>
  <c r="A114" i="13" a="1"/>
  <c r="A114" i="13" s="1"/>
  <c r="H111" i="14" l="1"/>
  <c r="D111" i="14"/>
  <c r="G111" i="14"/>
  <c r="C111" i="14"/>
  <c r="F111" i="14"/>
  <c r="B111" i="14"/>
  <c r="E111" i="14"/>
  <c r="A112" i="14" a="1"/>
  <c r="A112" i="14" s="1"/>
  <c r="E114" i="13"/>
  <c r="H114" i="13"/>
  <c r="D114" i="13"/>
  <c r="G114" i="13"/>
  <c r="C114" i="13"/>
  <c r="F114" i="13"/>
  <c r="B114" i="13"/>
  <c r="A115" i="13" a="1"/>
  <c r="A115" i="13" s="1"/>
  <c r="G112" i="14" l="1"/>
  <c r="C112" i="14"/>
  <c r="F112" i="14"/>
  <c r="B112" i="14"/>
  <c r="E112" i="14"/>
  <c r="H112" i="14"/>
  <c r="D112" i="14"/>
  <c r="A113" i="14" a="1"/>
  <c r="A113" i="14" s="1"/>
  <c r="H115" i="13"/>
  <c r="D115" i="13"/>
  <c r="G115" i="13"/>
  <c r="C115" i="13"/>
  <c r="F115" i="13"/>
  <c r="B115" i="13"/>
  <c r="E115" i="13"/>
  <c r="A116" i="13" a="1"/>
  <c r="A116" i="13" s="1"/>
  <c r="F113" i="14" l="1"/>
  <c r="B113" i="14"/>
  <c r="E113" i="14"/>
  <c r="H113" i="14"/>
  <c r="D113" i="14"/>
  <c r="G113" i="14"/>
  <c r="C113" i="14"/>
  <c r="A114" i="14" a="1"/>
  <c r="A114" i="14" s="1"/>
  <c r="G116" i="13"/>
  <c r="C116" i="13"/>
  <c r="F116" i="13"/>
  <c r="B116" i="13"/>
  <c r="E116" i="13"/>
  <c r="H116" i="13"/>
  <c r="D116" i="13"/>
  <c r="A117" i="13" a="1"/>
  <c r="A117" i="13" s="1"/>
  <c r="E114" i="14" l="1"/>
  <c r="H114" i="14"/>
  <c r="D114" i="14"/>
  <c r="G114" i="14"/>
  <c r="C114" i="14"/>
  <c r="F114" i="14"/>
  <c r="B114" i="14"/>
  <c r="A115" i="14" a="1"/>
  <c r="A115" i="14" s="1"/>
  <c r="F117" i="13"/>
  <c r="B117" i="13"/>
  <c r="E117" i="13"/>
  <c r="H117" i="13"/>
  <c r="D117" i="13"/>
  <c r="G117" i="13"/>
  <c r="C117" i="13"/>
  <c r="A118" i="13" a="1"/>
  <c r="A118" i="13" s="1"/>
  <c r="H115" i="14" l="1"/>
  <c r="D115" i="14"/>
  <c r="G115" i="14"/>
  <c r="C115" i="14"/>
  <c r="F115" i="14"/>
  <c r="B115" i="14"/>
  <c r="E115" i="14"/>
  <c r="A116" i="14" a="1"/>
  <c r="A116" i="14" s="1"/>
  <c r="E118" i="13"/>
  <c r="H118" i="13"/>
  <c r="D118" i="13"/>
  <c r="G118" i="13"/>
  <c r="C118" i="13"/>
  <c r="F118" i="13"/>
  <c r="B118" i="13"/>
  <c r="A119" i="13" a="1"/>
  <c r="A119" i="13" s="1"/>
  <c r="G116" i="14" l="1"/>
  <c r="C116" i="14"/>
  <c r="F116" i="14"/>
  <c r="B116" i="14"/>
  <c r="E116" i="14"/>
  <c r="H116" i="14"/>
  <c r="D116" i="14"/>
  <c r="A117" i="14" a="1"/>
  <c r="A117" i="14" s="1"/>
  <c r="H119" i="13"/>
  <c r="D119" i="13"/>
  <c r="G119" i="13"/>
  <c r="C119" i="13"/>
  <c r="F119" i="13"/>
  <c r="B119" i="13"/>
  <c r="E119" i="13"/>
  <c r="A120" i="13" a="1"/>
  <c r="A120" i="13" s="1"/>
  <c r="F117" i="14" l="1"/>
  <c r="B117" i="14"/>
  <c r="E117" i="14"/>
  <c r="H117" i="14"/>
  <c r="D117" i="14"/>
  <c r="G117" i="14"/>
  <c r="C117" i="14"/>
  <c r="A118" i="14" a="1"/>
  <c r="A118" i="14" s="1"/>
  <c r="G120" i="13"/>
  <c r="C120" i="13"/>
  <c r="F120" i="13"/>
  <c r="B120" i="13"/>
  <c r="E120" i="13"/>
  <c r="H120" i="13"/>
  <c r="D120" i="13"/>
  <c r="A121" i="13" a="1"/>
  <c r="A121" i="13" s="1"/>
  <c r="E118" i="14" l="1"/>
  <c r="H118" i="14"/>
  <c r="D118" i="14"/>
  <c r="G118" i="14"/>
  <c r="C118" i="14"/>
  <c r="F118" i="14"/>
  <c r="B118" i="14"/>
  <c r="A119" i="14" a="1"/>
  <c r="A119" i="14" s="1"/>
  <c r="F121" i="13"/>
  <c r="B121" i="13"/>
  <c r="E121" i="13"/>
  <c r="H121" i="13"/>
  <c r="D121" i="13"/>
  <c r="G121" i="13"/>
  <c r="C121" i="13"/>
  <c r="A122" i="13" a="1"/>
  <c r="A122" i="13" s="1"/>
  <c r="H119" i="14" l="1"/>
  <c r="D119" i="14"/>
  <c r="G119" i="14"/>
  <c r="C119" i="14"/>
  <c r="F119" i="14"/>
  <c r="B119" i="14"/>
  <c r="E119" i="14"/>
  <c r="A120" i="14" a="1"/>
  <c r="A120" i="14" s="1"/>
  <c r="E122" i="13"/>
  <c r="H122" i="13"/>
  <c r="D122" i="13"/>
  <c r="G122" i="13"/>
  <c r="C122" i="13"/>
  <c r="F122" i="13"/>
  <c r="B122" i="13"/>
  <c r="A123" i="13" a="1"/>
  <c r="A123" i="13" s="1"/>
  <c r="G120" i="14" l="1"/>
  <c r="C120" i="14"/>
  <c r="F120" i="14"/>
  <c r="B120" i="14"/>
  <c r="E120" i="14"/>
  <c r="H120" i="14"/>
  <c r="D120" i="14"/>
  <c r="A121" i="14" a="1"/>
  <c r="A121" i="14" s="1"/>
  <c r="H123" i="13"/>
  <c r="D123" i="13"/>
  <c r="G123" i="13"/>
  <c r="C123" i="13"/>
  <c r="F123" i="13"/>
  <c r="B123" i="13"/>
  <c r="E123" i="13"/>
  <c r="A124" i="13" a="1"/>
  <c r="A124" i="13" s="1"/>
  <c r="F121" i="14" l="1"/>
  <c r="B121" i="14"/>
  <c r="E121" i="14"/>
  <c r="H121" i="14"/>
  <c r="D121" i="14"/>
  <c r="G121" i="14"/>
  <c r="C121" i="14"/>
  <c r="A122" i="14" a="1"/>
  <c r="A122" i="14" s="1"/>
  <c r="G124" i="13"/>
  <c r="C124" i="13"/>
  <c r="F124" i="13"/>
  <c r="B124" i="13"/>
  <c r="E124" i="13"/>
  <c r="H124" i="13"/>
  <c r="D124" i="13"/>
  <c r="A125" i="13" a="1"/>
  <c r="A125" i="13" s="1"/>
  <c r="E122" i="14" l="1"/>
  <c r="H122" i="14"/>
  <c r="D122" i="14"/>
  <c r="G122" i="14"/>
  <c r="C122" i="14"/>
  <c r="F122" i="14"/>
  <c r="B122" i="14"/>
  <c r="A123" i="14" a="1"/>
  <c r="A123" i="14" s="1"/>
  <c r="F125" i="13"/>
  <c r="B125" i="13"/>
  <c r="E125" i="13"/>
  <c r="H125" i="13"/>
  <c r="D125" i="13"/>
  <c r="G125" i="13"/>
  <c r="C125" i="13"/>
  <c r="A126" i="13" a="1"/>
  <c r="A126" i="13" s="1"/>
  <c r="H123" i="14" l="1"/>
  <c r="D123" i="14"/>
  <c r="G123" i="14"/>
  <c r="C123" i="14"/>
  <c r="F123" i="14"/>
  <c r="B123" i="14"/>
  <c r="E123" i="14"/>
  <c r="A124" i="14" a="1"/>
  <c r="A124" i="14" s="1"/>
  <c r="E126" i="13"/>
  <c r="H126" i="13"/>
  <c r="D126" i="13"/>
  <c r="G126" i="13"/>
  <c r="C126" i="13"/>
  <c r="F126" i="13"/>
  <c r="B126" i="13"/>
  <c r="A127" i="13" a="1"/>
  <c r="A127" i="13" s="1"/>
  <c r="G124" i="14" l="1"/>
  <c r="C124" i="14"/>
  <c r="F124" i="14"/>
  <c r="B124" i="14"/>
  <c r="E124" i="14"/>
  <c r="H124" i="14"/>
  <c r="D124" i="14"/>
  <c r="A125" i="14" a="1"/>
  <c r="A125" i="14" s="1"/>
  <c r="H127" i="13"/>
  <c r="D127" i="13"/>
  <c r="G127" i="13"/>
  <c r="C127" i="13"/>
  <c r="F127" i="13"/>
  <c r="B127" i="13"/>
  <c r="E127" i="13"/>
  <c r="A128" i="13" a="1"/>
  <c r="A128" i="13" s="1"/>
  <c r="F125" i="14" l="1"/>
  <c r="B125" i="14"/>
  <c r="E125" i="14"/>
  <c r="H125" i="14"/>
  <c r="D125" i="14"/>
  <c r="G125" i="14"/>
  <c r="C125" i="14"/>
  <c r="A126" i="14" a="1"/>
  <c r="A126" i="14" s="1"/>
  <c r="G128" i="13"/>
  <c r="C128" i="13"/>
  <c r="F128" i="13"/>
  <c r="B128" i="13"/>
  <c r="E128" i="13"/>
  <c r="H128" i="13"/>
  <c r="D128" i="13"/>
  <c r="A129" i="13" a="1"/>
  <c r="A129" i="13" s="1"/>
  <c r="E126" i="14" l="1"/>
  <c r="H126" i="14"/>
  <c r="D126" i="14"/>
  <c r="G126" i="14"/>
  <c r="C126" i="14"/>
  <c r="F126" i="14"/>
  <c r="B126" i="14"/>
  <c r="A127" i="14" a="1"/>
  <c r="A127" i="14" s="1"/>
  <c r="F129" i="13"/>
  <c r="B129" i="13"/>
  <c r="E129" i="13"/>
  <c r="H129" i="13"/>
  <c r="D129" i="13"/>
  <c r="G129" i="13"/>
  <c r="C129" i="13"/>
  <c r="A130" i="13" a="1"/>
  <c r="A130" i="13" s="1"/>
  <c r="H127" i="14" l="1"/>
  <c r="D127" i="14"/>
  <c r="G127" i="14"/>
  <c r="C127" i="14"/>
  <c r="F127" i="14"/>
  <c r="B127" i="14"/>
  <c r="E127" i="14"/>
  <c r="A128" i="14" a="1"/>
  <c r="A128" i="14" s="1"/>
  <c r="E130" i="13"/>
  <c r="H130" i="13"/>
  <c r="D130" i="13"/>
  <c r="G130" i="13"/>
  <c r="C130" i="13"/>
  <c r="F130" i="13"/>
  <c r="B130" i="13"/>
  <c r="A131" i="13" a="1"/>
  <c r="A131" i="13" s="1"/>
  <c r="G128" i="14" l="1"/>
  <c r="C128" i="14"/>
  <c r="F128" i="14"/>
  <c r="B128" i="14"/>
  <c r="E128" i="14"/>
  <c r="H128" i="14"/>
  <c r="D128" i="14"/>
  <c r="A129" i="14" a="1"/>
  <c r="A129" i="14" s="1"/>
  <c r="H131" i="13"/>
  <c r="D131" i="13"/>
  <c r="G131" i="13"/>
  <c r="C131" i="13"/>
  <c r="F131" i="13"/>
  <c r="B131" i="13"/>
  <c r="E131" i="13"/>
  <c r="A132" i="13" a="1"/>
  <c r="A132" i="13" s="1"/>
  <c r="F129" i="14" l="1"/>
  <c r="B129" i="14"/>
  <c r="E129" i="14"/>
  <c r="H129" i="14"/>
  <c r="D129" i="14"/>
  <c r="G129" i="14"/>
  <c r="C129" i="14"/>
  <c r="A130" i="14" a="1"/>
  <c r="A130" i="14" s="1"/>
  <c r="G132" i="13"/>
  <c r="C132" i="13"/>
  <c r="F132" i="13"/>
  <c r="B132" i="13"/>
  <c r="E132" i="13"/>
  <c r="H132" i="13"/>
  <c r="D132" i="13"/>
  <c r="A133" i="13" a="1"/>
  <c r="A133" i="13" s="1"/>
  <c r="E130" i="14" l="1"/>
  <c r="H130" i="14"/>
  <c r="D130" i="14"/>
  <c r="G130" i="14"/>
  <c r="C130" i="14"/>
  <c r="F130" i="14"/>
  <c r="B130" i="14"/>
  <c r="A131" i="14" a="1"/>
  <c r="A131" i="14" s="1"/>
  <c r="F133" i="13"/>
  <c r="B133" i="13"/>
  <c r="E133" i="13"/>
  <c r="H133" i="13"/>
  <c r="D133" i="13"/>
  <c r="G133" i="13"/>
  <c r="C133" i="13"/>
  <c r="A134" i="13" a="1"/>
  <c r="A134" i="13" s="1"/>
  <c r="H131" i="14" l="1"/>
  <c r="D131" i="14"/>
  <c r="G131" i="14"/>
  <c r="C131" i="14"/>
  <c r="F131" i="14"/>
  <c r="B131" i="14"/>
  <c r="E131" i="14"/>
  <c r="A132" i="14" a="1"/>
  <c r="A132" i="14" s="1"/>
  <c r="E134" i="13"/>
  <c r="H134" i="13"/>
  <c r="D134" i="13"/>
  <c r="G134" i="13"/>
  <c r="C134" i="13"/>
  <c r="F134" i="13"/>
  <c r="B134" i="13"/>
  <c r="A135" i="13" a="1"/>
  <c r="A135" i="13" s="1"/>
  <c r="G132" i="14" l="1"/>
  <c r="C132" i="14"/>
  <c r="F132" i="14"/>
  <c r="B132" i="14"/>
  <c r="E132" i="14"/>
  <c r="H132" i="14"/>
  <c r="D132" i="14"/>
  <c r="A133" i="14" a="1"/>
  <c r="A133" i="14" s="1"/>
  <c r="H135" i="13"/>
  <c r="D135" i="13"/>
  <c r="G135" i="13"/>
  <c r="C135" i="13"/>
  <c r="F135" i="13"/>
  <c r="B135" i="13"/>
  <c r="E135" i="13"/>
  <c r="A136" i="13" a="1"/>
  <c r="A136" i="13" s="1"/>
  <c r="F133" i="14" l="1"/>
  <c r="B133" i="14"/>
  <c r="E133" i="14"/>
  <c r="H133" i="14"/>
  <c r="D133" i="14"/>
  <c r="G133" i="14"/>
  <c r="C133" i="14"/>
  <c r="A134" i="14" a="1"/>
  <c r="A134" i="14" s="1"/>
  <c r="G136" i="13"/>
  <c r="C136" i="13"/>
  <c r="F136" i="13"/>
  <c r="B136" i="13"/>
  <c r="E136" i="13"/>
  <c r="H136" i="13"/>
  <c r="D136" i="13"/>
  <c r="A137" i="13" a="1"/>
  <c r="A137" i="13" s="1"/>
  <c r="E134" i="14" l="1"/>
  <c r="H134" i="14"/>
  <c r="D134" i="14"/>
  <c r="G134" i="14"/>
  <c r="C134" i="14"/>
  <c r="F134" i="14"/>
  <c r="B134" i="14"/>
  <c r="A135" i="14" a="1"/>
  <c r="A135" i="14" s="1"/>
  <c r="F137" i="13"/>
  <c r="B137" i="13"/>
  <c r="E137" i="13"/>
  <c r="H137" i="13"/>
  <c r="D137" i="13"/>
  <c r="G137" i="13"/>
  <c r="C137" i="13"/>
  <c r="A138" i="13" a="1"/>
  <c r="A138" i="13" s="1"/>
  <c r="H135" i="14" l="1"/>
  <c r="D135" i="14"/>
  <c r="G135" i="14"/>
  <c r="C135" i="14"/>
  <c r="F135" i="14"/>
  <c r="B135" i="14"/>
  <c r="E135" i="14"/>
  <c r="A136" i="14" a="1"/>
  <c r="A136" i="14" s="1"/>
  <c r="E138" i="13"/>
  <c r="H138" i="13"/>
  <c r="D138" i="13"/>
  <c r="G138" i="13"/>
  <c r="C138" i="13"/>
  <c r="F138" i="13"/>
  <c r="B138" i="13"/>
  <c r="A139" i="13" a="1"/>
  <c r="A139" i="13" s="1"/>
  <c r="G136" i="14" l="1"/>
  <c r="C136" i="14"/>
  <c r="F136" i="14"/>
  <c r="B136" i="14"/>
  <c r="E136" i="14"/>
  <c r="H136" i="14"/>
  <c r="D136" i="14"/>
  <c r="A137" i="14" a="1"/>
  <c r="A137" i="14" s="1"/>
  <c r="H139" i="13"/>
  <c r="D139" i="13"/>
  <c r="G139" i="13"/>
  <c r="C139" i="13"/>
  <c r="F139" i="13"/>
  <c r="B139" i="13"/>
  <c r="E139" i="13"/>
  <c r="A140" i="13" a="1"/>
  <c r="A140" i="13" s="1"/>
  <c r="F137" i="14" l="1"/>
  <c r="B137" i="14"/>
  <c r="E137" i="14"/>
  <c r="H137" i="14"/>
  <c r="D137" i="14"/>
  <c r="G137" i="14"/>
  <c r="C137" i="14"/>
  <c r="A138" i="14" a="1"/>
  <c r="A138" i="14" s="1"/>
  <c r="G140" i="13"/>
  <c r="C140" i="13"/>
  <c r="F140" i="13"/>
  <c r="B140" i="13"/>
  <c r="E140" i="13"/>
  <c r="H140" i="13"/>
  <c r="D140" i="13"/>
  <c r="A141" i="13" a="1"/>
  <c r="A141" i="13" s="1"/>
  <c r="E138" i="14" l="1"/>
  <c r="H138" i="14"/>
  <c r="D138" i="14"/>
  <c r="G138" i="14"/>
  <c r="C138" i="14"/>
  <c r="F138" i="14"/>
  <c r="B138" i="14"/>
  <c r="A139" i="14" a="1"/>
  <c r="A139" i="14" s="1"/>
  <c r="F141" i="13"/>
  <c r="B141" i="13"/>
  <c r="E141" i="13"/>
  <c r="H141" i="13"/>
  <c r="D141" i="13"/>
  <c r="G141" i="13"/>
  <c r="C141" i="13"/>
  <c r="A142" i="13" a="1"/>
  <c r="A142" i="13" s="1"/>
  <c r="H139" i="14" l="1"/>
  <c r="D139" i="14"/>
  <c r="G139" i="14"/>
  <c r="C139" i="14"/>
  <c r="F139" i="14"/>
  <c r="B139" i="14"/>
  <c r="E139" i="14"/>
  <c r="A140" i="14" a="1"/>
  <c r="A140" i="14" s="1"/>
  <c r="E142" i="13"/>
  <c r="H142" i="13"/>
  <c r="D142" i="13"/>
  <c r="G142" i="13"/>
  <c r="C142" i="13"/>
  <c r="F142" i="13"/>
  <c r="B142" i="13"/>
  <c r="A143" i="13" a="1"/>
  <c r="A143" i="13" s="1"/>
  <c r="G140" i="14" l="1"/>
  <c r="C140" i="14"/>
  <c r="F140" i="14"/>
  <c r="B140" i="14"/>
  <c r="E140" i="14"/>
  <c r="H140" i="14"/>
  <c r="D140" i="14"/>
  <c r="A141" i="14" a="1"/>
  <c r="A141" i="14" s="1"/>
  <c r="H143" i="13"/>
  <c r="D143" i="13"/>
  <c r="G143" i="13"/>
  <c r="C143" i="13"/>
  <c r="F143" i="13"/>
  <c r="B143" i="13"/>
  <c r="E143" i="13"/>
  <c r="A144" i="13" a="1"/>
  <c r="A144" i="13" s="1"/>
  <c r="F141" i="14" l="1"/>
  <c r="B141" i="14"/>
  <c r="E141" i="14"/>
  <c r="H141" i="14"/>
  <c r="D141" i="14"/>
  <c r="G141" i="14"/>
  <c r="C141" i="14"/>
  <c r="A142" i="14" a="1"/>
  <c r="A142" i="14" s="1"/>
  <c r="H144" i="13"/>
  <c r="D144" i="13"/>
  <c r="E144" i="13"/>
  <c r="C144" i="13"/>
  <c r="G144" i="13"/>
  <c r="B144" i="13"/>
  <c r="F144" i="13"/>
  <c r="A145" i="13" a="1"/>
  <c r="A145" i="13" s="1"/>
  <c r="E142" i="14" l="1"/>
  <c r="H142" i="14"/>
  <c r="D142" i="14"/>
  <c r="G142" i="14"/>
  <c r="C142" i="14"/>
  <c r="F142" i="14"/>
  <c r="B142" i="14"/>
  <c r="A143" i="14" a="1"/>
  <c r="A143" i="14" s="1"/>
  <c r="H145" i="13"/>
  <c r="D145" i="13"/>
  <c r="G145" i="13"/>
  <c r="C145" i="13"/>
  <c r="B145" i="13"/>
  <c r="F145" i="13"/>
  <c r="E145" i="13"/>
  <c r="A146" i="13" a="1"/>
  <c r="A146" i="13" s="1"/>
  <c r="H143" i="14" l="1"/>
  <c r="D143" i="14"/>
  <c r="G143" i="14"/>
  <c r="C143" i="14"/>
  <c r="F143" i="14"/>
  <c r="B143" i="14"/>
  <c r="E143" i="14"/>
  <c r="A144" i="14" a="1"/>
  <c r="A144" i="14" s="1"/>
  <c r="H146" i="13"/>
  <c r="D146" i="13"/>
  <c r="G146" i="13"/>
  <c r="C146" i="13"/>
  <c r="F146" i="13"/>
  <c r="B146" i="13"/>
  <c r="E146" i="13"/>
  <c r="A147" i="13" a="1"/>
  <c r="A147" i="13" s="1"/>
  <c r="G144" i="14" l="1"/>
  <c r="C144" i="14"/>
  <c r="F144" i="14"/>
  <c r="B144" i="14"/>
  <c r="E144" i="14"/>
  <c r="H144" i="14"/>
  <c r="D144" i="14"/>
  <c r="A145" i="14" a="1"/>
  <c r="A145" i="14" s="1"/>
  <c r="H147" i="13"/>
  <c r="D147" i="13"/>
  <c r="G147" i="13"/>
  <c r="C147" i="13"/>
  <c r="F147" i="13"/>
  <c r="B147" i="13"/>
  <c r="E147" i="13"/>
  <c r="A148" i="13" a="1"/>
  <c r="A148" i="13" s="1"/>
  <c r="G145" i="14" l="1"/>
  <c r="C145" i="14"/>
  <c r="H145" i="14"/>
  <c r="B145" i="14"/>
  <c r="F145" i="14"/>
  <c r="E145" i="14"/>
  <c r="D145" i="14"/>
  <c r="A146" i="14" a="1"/>
  <c r="A146" i="14" s="1"/>
  <c r="G148" i="13"/>
  <c r="C148" i="13"/>
  <c r="F148" i="13"/>
  <c r="B148" i="13"/>
  <c r="E148" i="13"/>
  <c r="H148" i="13"/>
  <c r="D148" i="13"/>
  <c r="A149" i="13" a="1"/>
  <c r="A149" i="13" s="1"/>
  <c r="H146" i="14" l="1"/>
  <c r="D146" i="14"/>
  <c r="F146" i="14"/>
  <c r="B146" i="14"/>
  <c r="G146" i="14"/>
  <c r="E146" i="14"/>
  <c r="C146" i="14"/>
  <c r="A147" i="14" a="1"/>
  <c r="A147" i="14" s="1"/>
  <c r="F149" i="13"/>
  <c r="B149" i="13"/>
  <c r="E149" i="13"/>
  <c r="H149" i="13"/>
  <c r="D149" i="13"/>
  <c r="G149" i="13"/>
  <c r="C149" i="13"/>
  <c r="A150" i="13" a="1"/>
  <c r="A150" i="13" s="1"/>
  <c r="H147" i="14" l="1"/>
  <c r="D147" i="14"/>
  <c r="G147" i="14"/>
  <c r="C147" i="14"/>
  <c r="E147" i="14"/>
  <c r="F147" i="14"/>
  <c r="B147" i="14"/>
  <c r="A148" i="14" a="1"/>
  <c r="A148" i="14" s="1"/>
  <c r="E150" i="13"/>
  <c r="H150" i="13"/>
  <c r="D150" i="13"/>
  <c r="G150" i="13"/>
  <c r="C150" i="13"/>
  <c r="F150" i="13"/>
  <c r="B150" i="13"/>
  <c r="A151" i="13" a="1"/>
  <c r="A151" i="13" s="1"/>
  <c r="G148" i="14" l="1"/>
  <c r="C148" i="14"/>
  <c r="F148" i="14"/>
  <c r="B148" i="14"/>
  <c r="H148" i="14"/>
  <c r="D148" i="14"/>
  <c r="E148" i="14"/>
  <c r="A149" i="14" a="1"/>
  <c r="A149" i="14" s="1"/>
  <c r="H151" i="13"/>
  <c r="D151" i="13"/>
  <c r="G151" i="13"/>
  <c r="C151" i="13"/>
  <c r="F151" i="13"/>
  <c r="B151" i="13"/>
  <c r="E151" i="13"/>
  <c r="A152" i="13" a="1"/>
  <c r="A152" i="13" s="1"/>
  <c r="F149" i="14" l="1"/>
  <c r="B149" i="14"/>
  <c r="E149" i="14"/>
  <c r="H149" i="14"/>
  <c r="D149" i="14"/>
  <c r="G149" i="14"/>
  <c r="C149" i="14"/>
  <c r="A150" i="14" a="1"/>
  <c r="A150" i="14" s="1"/>
  <c r="G152" i="13"/>
  <c r="C152" i="13"/>
  <c r="F152" i="13"/>
  <c r="B152" i="13"/>
  <c r="E152" i="13"/>
  <c r="H152" i="13"/>
  <c r="D152" i="13"/>
  <c r="A153" i="13" a="1"/>
  <c r="A153" i="13" s="1"/>
  <c r="E150" i="14" l="1"/>
  <c r="H150" i="14"/>
  <c r="D150" i="14"/>
  <c r="G150" i="14"/>
  <c r="C150" i="14"/>
  <c r="F150" i="14"/>
  <c r="B150" i="14"/>
  <c r="A151" i="14" a="1"/>
  <c r="A151" i="14" s="1"/>
  <c r="F153" i="13"/>
  <c r="B153" i="13"/>
  <c r="E153" i="13"/>
  <c r="H153" i="13"/>
  <c r="D153" i="13"/>
  <c r="G153" i="13"/>
  <c r="C153" i="13"/>
  <c r="A154" i="13" a="1"/>
  <c r="A154" i="13" s="1"/>
  <c r="H151" i="14" l="1"/>
  <c r="D151" i="14"/>
  <c r="G151" i="14"/>
  <c r="C151" i="14"/>
  <c r="F151" i="14"/>
  <c r="B151" i="14"/>
  <c r="E151" i="14"/>
  <c r="A152" i="14" a="1"/>
  <c r="A152" i="14" s="1"/>
  <c r="E154" i="13"/>
  <c r="H154" i="13"/>
  <c r="D154" i="13"/>
  <c r="G154" i="13"/>
  <c r="C154" i="13"/>
  <c r="F154" i="13"/>
  <c r="B154" i="13"/>
  <c r="A155" i="13" a="1"/>
  <c r="A155" i="13" s="1"/>
  <c r="G152" i="14" l="1"/>
  <c r="C152" i="14"/>
  <c r="F152" i="14"/>
  <c r="B152" i="14"/>
  <c r="E152" i="14"/>
  <c r="H152" i="14"/>
  <c r="D152" i="14"/>
  <c r="A153" i="14" a="1"/>
  <c r="A153" i="14" s="1"/>
  <c r="H155" i="13"/>
  <c r="D155" i="13"/>
  <c r="G155" i="13"/>
  <c r="C155" i="13"/>
  <c r="F155" i="13"/>
  <c r="B155" i="13"/>
  <c r="E155" i="13"/>
  <c r="A156" i="13" a="1"/>
  <c r="A156" i="13" s="1"/>
  <c r="F153" i="14" l="1"/>
  <c r="B153" i="14"/>
  <c r="E153" i="14"/>
  <c r="H153" i="14"/>
  <c r="D153" i="14"/>
  <c r="G153" i="14"/>
  <c r="C153" i="14"/>
  <c r="A154" i="14" a="1"/>
  <c r="A154" i="14" s="1"/>
  <c r="G156" i="13"/>
  <c r="C156" i="13"/>
  <c r="F156" i="13"/>
  <c r="B156" i="13"/>
  <c r="E156" i="13"/>
  <c r="H156" i="13"/>
  <c r="D156" i="13"/>
  <c r="A157" i="13" a="1"/>
  <c r="A157" i="13" s="1"/>
  <c r="E154" i="14" l="1"/>
  <c r="H154" i="14"/>
  <c r="D154" i="14"/>
  <c r="G154" i="14"/>
  <c r="C154" i="14"/>
  <c r="F154" i="14"/>
  <c r="B154" i="14"/>
  <c r="A155" i="14" a="1"/>
  <c r="A155" i="14" s="1"/>
  <c r="F157" i="13"/>
  <c r="B157" i="13"/>
  <c r="E157" i="13"/>
  <c r="H157" i="13"/>
  <c r="D157" i="13"/>
  <c r="G157" i="13"/>
  <c r="C157" i="13"/>
  <c r="A158" i="13" a="1"/>
  <c r="A158" i="13" s="1"/>
  <c r="H155" i="14" l="1"/>
  <c r="D155" i="14"/>
  <c r="G155" i="14"/>
  <c r="C155" i="14"/>
  <c r="F155" i="14"/>
  <c r="B155" i="14"/>
  <c r="E155" i="14"/>
  <c r="A156" i="14" a="1"/>
  <c r="A156" i="14" s="1"/>
  <c r="E158" i="13"/>
  <c r="H158" i="13"/>
  <c r="D158" i="13"/>
  <c r="G158" i="13"/>
  <c r="C158" i="13"/>
  <c r="F158" i="13"/>
  <c r="B158" i="13"/>
  <c r="A159" i="13" a="1"/>
  <c r="A159" i="13" s="1"/>
  <c r="G156" i="14" l="1"/>
  <c r="C156" i="14"/>
  <c r="F156" i="14"/>
  <c r="B156" i="14"/>
  <c r="E156" i="14"/>
  <c r="H156" i="14"/>
  <c r="D156" i="14"/>
  <c r="A157" i="14" a="1"/>
  <c r="A157" i="14" s="1"/>
  <c r="H159" i="13"/>
  <c r="D159" i="13"/>
  <c r="G159" i="13"/>
  <c r="C159" i="13"/>
  <c r="F159" i="13"/>
  <c r="B159" i="13"/>
  <c r="E159" i="13"/>
  <c r="A160" i="13" a="1"/>
  <c r="A160" i="13" s="1"/>
  <c r="F157" i="14" l="1"/>
  <c r="B157" i="14"/>
  <c r="E157" i="14"/>
  <c r="H157" i="14"/>
  <c r="D157" i="14"/>
  <c r="G157" i="14"/>
  <c r="C157" i="14"/>
  <c r="A158" i="14" a="1"/>
  <c r="A158" i="14" s="1"/>
  <c r="G160" i="13"/>
  <c r="C160" i="13"/>
  <c r="F160" i="13"/>
  <c r="B160" i="13"/>
  <c r="E160" i="13"/>
  <c r="H160" i="13"/>
  <c r="D160" i="13"/>
  <c r="A161" i="13" a="1"/>
  <c r="A161" i="13" s="1"/>
  <c r="E158" i="14" l="1"/>
  <c r="H158" i="14"/>
  <c r="D158" i="14"/>
  <c r="G158" i="14"/>
  <c r="C158" i="14"/>
  <c r="F158" i="14"/>
  <c r="B158" i="14"/>
  <c r="A159" i="14" a="1"/>
  <c r="A159" i="14" s="1"/>
  <c r="F161" i="13"/>
  <c r="B161" i="13"/>
  <c r="E161" i="13"/>
  <c r="H161" i="13"/>
  <c r="D161" i="13"/>
  <c r="G161" i="13"/>
  <c r="C161" i="13"/>
  <c r="A162" i="13" a="1"/>
  <c r="A162" i="13" s="1"/>
  <c r="H159" i="14" l="1"/>
  <c r="D159" i="14"/>
  <c r="G159" i="14"/>
  <c r="C159" i="14"/>
  <c r="F159" i="14"/>
  <c r="B159" i="14"/>
  <c r="E159" i="14"/>
  <c r="A160" i="14" a="1"/>
  <c r="A160" i="14" s="1"/>
  <c r="E162" i="13"/>
  <c r="H162" i="13"/>
  <c r="D162" i="13"/>
  <c r="G162" i="13"/>
  <c r="C162" i="13"/>
  <c r="F162" i="13"/>
  <c r="B162" i="13"/>
  <c r="A163" i="13" a="1"/>
  <c r="A163" i="13" s="1"/>
  <c r="G160" i="14" l="1"/>
  <c r="C160" i="14"/>
  <c r="F160" i="14"/>
  <c r="B160" i="14"/>
  <c r="E160" i="14"/>
  <c r="H160" i="14"/>
  <c r="D160" i="14"/>
  <c r="A161" i="14" a="1"/>
  <c r="A161" i="14" s="1"/>
  <c r="H163" i="13"/>
  <c r="D163" i="13"/>
  <c r="G163" i="13"/>
  <c r="C163" i="13"/>
  <c r="F163" i="13"/>
  <c r="B163" i="13"/>
  <c r="E163" i="13"/>
  <c r="A164" i="13" a="1"/>
  <c r="A164" i="13" s="1"/>
  <c r="F161" i="14" l="1"/>
  <c r="B161" i="14"/>
  <c r="E161" i="14"/>
  <c r="H161" i="14"/>
  <c r="D161" i="14"/>
  <c r="G161" i="14"/>
  <c r="C161" i="14"/>
  <c r="A162" i="14" a="1"/>
  <c r="A162" i="14" s="1"/>
  <c r="G164" i="13"/>
  <c r="C164" i="13"/>
  <c r="F164" i="13"/>
  <c r="B164" i="13"/>
  <c r="E164" i="13"/>
  <c r="H164" i="13"/>
  <c r="D164" i="13"/>
  <c r="A165" i="13" a="1"/>
  <c r="A165" i="13" s="1"/>
  <c r="E162" i="14" l="1"/>
  <c r="H162" i="14"/>
  <c r="D162" i="14"/>
  <c r="G162" i="14"/>
  <c r="C162" i="14"/>
  <c r="F162" i="14"/>
  <c r="B162" i="14"/>
  <c r="A163" i="14" a="1"/>
  <c r="A163" i="14" s="1"/>
  <c r="F165" i="13"/>
  <c r="B165" i="13"/>
  <c r="E165" i="13"/>
  <c r="H165" i="13"/>
  <c r="D165" i="13"/>
  <c r="G165" i="13"/>
  <c r="C165" i="13"/>
  <c r="A166" i="13" a="1"/>
  <c r="A166" i="13" s="1"/>
  <c r="H163" i="14" l="1"/>
  <c r="D163" i="14"/>
  <c r="G163" i="14"/>
  <c r="C163" i="14"/>
  <c r="F163" i="14"/>
  <c r="B163" i="14"/>
  <c r="E163" i="14"/>
  <c r="A164" i="14" a="1"/>
  <c r="A164" i="14" s="1"/>
  <c r="E166" i="13"/>
  <c r="H166" i="13"/>
  <c r="D166" i="13"/>
  <c r="G166" i="13"/>
  <c r="C166" i="13"/>
  <c r="F166" i="13"/>
  <c r="B166" i="13"/>
  <c r="A167" i="13" a="1"/>
  <c r="A167" i="13" s="1"/>
  <c r="G164" i="14" l="1"/>
  <c r="C164" i="14"/>
  <c r="F164" i="14"/>
  <c r="B164" i="14"/>
  <c r="E164" i="14"/>
  <c r="H164" i="14"/>
  <c r="D164" i="14"/>
  <c r="A165" i="14" a="1"/>
  <c r="A165" i="14" s="1"/>
  <c r="H167" i="13"/>
  <c r="D167" i="13"/>
  <c r="G167" i="13"/>
  <c r="C167" i="13"/>
  <c r="F167" i="13"/>
  <c r="B167" i="13"/>
  <c r="E167" i="13"/>
  <c r="A168" i="13" a="1"/>
  <c r="A168" i="13" s="1"/>
  <c r="F165" i="14" l="1"/>
  <c r="B165" i="14"/>
  <c r="E165" i="14"/>
  <c r="H165" i="14"/>
  <c r="D165" i="14"/>
  <c r="G165" i="14"/>
  <c r="C165" i="14"/>
  <c r="A166" i="14" a="1"/>
  <c r="A166" i="14" s="1"/>
  <c r="G168" i="13"/>
  <c r="C168" i="13"/>
  <c r="F168" i="13"/>
  <c r="B168" i="13"/>
  <c r="E168" i="13"/>
  <c r="H168" i="13"/>
  <c r="D168" i="13"/>
  <c r="A169" i="13" a="1"/>
  <c r="A169" i="13" s="1"/>
  <c r="E166" i="14" l="1"/>
  <c r="H166" i="14"/>
  <c r="D166" i="14"/>
  <c r="G166" i="14"/>
  <c r="C166" i="14"/>
  <c r="F166" i="14"/>
  <c r="B166" i="14"/>
  <c r="A167" i="14" a="1"/>
  <c r="A167" i="14" s="1"/>
  <c r="F169" i="13"/>
  <c r="B169" i="13"/>
  <c r="E169" i="13"/>
  <c r="H169" i="13"/>
  <c r="D169" i="13"/>
  <c r="G169" i="13"/>
  <c r="C169" i="13"/>
  <c r="A170" i="13" a="1"/>
  <c r="A170" i="13" s="1"/>
  <c r="H167" i="14" l="1"/>
  <c r="D167" i="14"/>
  <c r="G167" i="14"/>
  <c r="C167" i="14"/>
  <c r="F167" i="14"/>
  <c r="B167" i="14"/>
  <c r="E167" i="14"/>
  <c r="A168" i="14" a="1"/>
  <c r="A168" i="14" s="1"/>
  <c r="E170" i="13"/>
  <c r="H170" i="13"/>
  <c r="D170" i="13"/>
  <c r="G170" i="13"/>
  <c r="C170" i="13"/>
  <c r="F170" i="13"/>
  <c r="B170" i="13"/>
  <c r="A171" i="13" a="1"/>
  <c r="A171" i="13" s="1"/>
  <c r="G168" i="14" l="1"/>
  <c r="C168" i="14"/>
  <c r="F168" i="14"/>
  <c r="B168" i="14"/>
  <c r="E168" i="14"/>
  <c r="H168" i="14"/>
  <c r="D168" i="14"/>
  <c r="A169" i="14" a="1"/>
  <c r="A169" i="14" s="1"/>
  <c r="H171" i="13"/>
  <c r="D171" i="13"/>
  <c r="G171" i="13"/>
  <c r="C171" i="13"/>
  <c r="F171" i="13"/>
  <c r="B171" i="13"/>
  <c r="E171" i="13"/>
  <c r="A172" i="13" a="1"/>
  <c r="A172" i="13" s="1"/>
  <c r="F169" i="14" l="1"/>
  <c r="B169" i="14"/>
  <c r="E169" i="14"/>
  <c r="H169" i="14"/>
  <c r="D169" i="14"/>
  <c r="G169" i="14"/>
  <c r="C169" i="14"/>
  <c r="A170" i="14" a="1"/>
  <c r="A170" i="14" s="1"/>
  <c r="G172" i="13"/>
  <c r="C172" i="13"/>
  <c r="F172" i="13"/>
  <c r="B172" i="13"/>
  <c r="E172" i="13"/>
  <c r="H172" i="13"/>
  <c r="D172" i="13"/>
  <c r="A173" i="13" a="1"/>
  <c r="A173" i="13" s="1"/>
  <c r="E170" i="14" l="1"/>
  <c r="H170" i="14"/>
  <c r="D170" i="14"/>
  <c r="G170" i="14"/>
  <c r="C170" i="14"/>
  <c r="F170" i="14"/>
  <c r="B170" i="14"/>
  <c r="A171" i="14" a="1"/>
  <c r="A171" i="14" s="1"/>
  <c r="F173" i="13"/>
  <c r="B173" i="13"/>
  <c r="E173" i="13"/>
  <c r="H173" i="13"/>
  <c r="D173" i="13"/>
  <c r="G173" i="13"/>
  <c r="C173" i="13"/>
  <c r="A174" i="13" a="1"/>
  <c r="A174" i="13" s="1"/>
  <c r="H171" i="14" l="1"/>
  <c r="D171" i="14"/>
  <c r="G171" i="14"/>
  <c r="C171" i="14"/>
  <c r="F171" i="14"/>
  <c r="B171" i="14"/>
  <c r="E171" i="14"/>
  <c r="A172" i="14" a="1"/>
  <c r="A172" i="14" s="1"/>
  <c r="E174" i="13"/>
  <c r="H174" i="13"/>
  <c r="D174" i="13"/>
  <c r="G174" i="13"/>
  <c r="C174" i="13"/>
  <c r="F174" i="13"/>
  <c r="B174" i="13"/>
  <c r="A175" i="13" a="1"/>
  <c r="A175" i="13" s="1"/>
  <c r="G172" i="14" l="1"/>
  <c r="C172" i="14"/>
  <c r="F172" i="14"/>
  <c r="B172" i="14"/>
  <c r="E172" i="14"/>
  <c r="H172" i="14"/>
  <c r="D172" i="14"/>
  <c r="A173" i="14" a="1"/>
  <c r="A173" i="14" s="1"/>
  <c r="H175" i="13"/>
  <c r="D175" i="13"/>
  <c r="G175" i="13"/>
  <c r="C175" i="13"/>
  <c r="F175" i="13"/>
  <c r="B175" i="13"/>
  <c r="E175" i="13"/>
  <c r="A176" i="13" a="1"/>
  <c r="A176" i="13" s="1"/>
  <c r="F173" i="14" l="1"/>
  <c r="B173" i="14"/>
  <c r="E173" i="14"/>
  <c r="H173" i="14"/>
  <c r="D173" i="14"/>
  <c r="G173" i="14"/>
  <c r="C173" i="14"/>
  <c r="A174" i="14" a="1"/>
  <c r="A174" i="14" s="1"/>
  <c r="G176" i="13"/>
  <c r="C176" i="13"/>
  <c r="F176" i="13"/>
  <c r="B176" i="13"/>
  <c r="E176" i="13"/>
  <c r="H176" i="13"/>
  <c r="D176" i="13"/>
  <c r="A177" i="13" a="1"/>
  <c r="A177" i="13" s="1"/>
  <c r="E174" i="14" l="1"/>
  <c r="H174" i="14"/>
  <c r="D174" i="14"/>
  <c r="G174" i="14"/>
  <c r="C174" i="14"/>
  <c r="F174" i="14"/>
  <c r="B174" i="14"/>
  <c r="A175" i="14" a="1"/>
  <c r="A175" i="14" s="1"/>
  <c r="F177" i="13"/>
  <c r="B177" i="13"/>
  <c r="E177" i="13"/>
  <c r="H177" i="13"/>
  <c r="D177" i="13"/>
  <c r="G177" i="13"/>
  <c r="C177" i="13"/>
  <c r="A178" i="13" a="1"/>
  <c r="A178" i="13" s="1"/>
  <c r="H175" i="14" l="1"/>
  <c r="D175" i="14"/>
  <c r="G175" i="14"/>
  <c r="C175" i="14"/>
  <c r="F175" i="14"/>
  <c r="B175" i="14"/>
  <c r="E175" i="14"/>
  <c r="A176" i="14" a="1"/>
  <c r="A176" i="14" s="1"/>
  <c r="E178" i="13"/>
  <c r="H178" i="13"/>
  <c r="D178" i="13"/>
  <c r="G178" i="13"/>
  <c r="C178" i="13"/>
  <c r="F178" i="13"/>
  <c r="B178" i="13"/>
  <c r="A179" i="13" a="1"/>
  <c r="A179" i="13" s="1"/>
  <c r="G176" i="14" l="1"/>
  <c r="C176" i="14"/>
  <c r="F176" i="14"/>
  <c r="B176" i="14"/>
  <c r="E176" i="14"/>
  <c r="H176" i="14"/>
  <c r="D176" i="14"/>
  <c r="A177" i="14" a="1"/>
  <c r="A177" i="14" s="1"/>
  <c r="H179" i="13"/>
  <c r="D179" i="13"/>
  <c r="G179" i="13"/>
  <c r="C179" i="13"/>
  <c r="F179" i="13"/>
  <c r="B179" i="13"/>
  <c r="E179" i="13"/>
  <c r="A180" i="13" a="1"/>
  <c r="A180" i="13" s="1"/>
  <c r="F177" i="14" l="1"/>
  <c r="B177" i="14"/>
  <c r="E177" i="14"/>
  <c r="H177" i="14"/>
  <c r="D177" i="14"/>
  <c r="G177" i="14"/>
  <c r="C177" i="14"/>
  <c r="A178" i="14" a="1"/>
  <c r="A178" i="14" s="1"/>
  <c r="G180" i="13"/>
  <c r="C180" i="13"/>
  <c r="F180" i="13"/>
  <c r="B180" i="13"/>
  <c r="E180" i="13"/>
  <c r="H180" i="13"/>
  <c r="D180" i="13"/>
  <c r="A181" i="13" a="1"/>
  <c r="A181" i="13" s="1"/>
  <c r="H178" i="14" l="1"/>
  <c r="D178" i="14"/>
  <c r="G178" i="14"/>
  <c r="B178" i="14"/>
  <c r="F178" i="14"/>
  <c r="E178" i="14"/>
  <c r="C178" i="14"/>
  <c r="A179" i="14" a="1"/>
  <c r="A179" i="14" s="1"/>
  <c r="H181" i="13"/>
  <c r="F181" i="13"/>
  <c r="B181" i="13"/>
  <c r="E181" i="13"/>
  <c r="D181" i="13"/>
  <c r="G181" i="13"/>
  <c r="C181" i="13"/>
  <c r="A182" i="13" a="1"/>
  <c r="A182" i="13" s="1"/>
  <c r="G179" i="14" l="1"/>
  <c r="C179" i="14"/>
  <c r="D179" i="14"/>
  <c r="H179" i="14"/>
  <c r="B179" i="14"/>
  <c r="F179" i="14"/>
  <c r="E179" i="14"/>
  <c r="A180" i="14" a="1"/>
  <c r="A180" i="14" s="1"/>
  <c r="H182" i="13"/>
  <c r="D182" i="13"/>
  <c r="G182" i="13"/>
  <c r="C182" i="13"/>
  <c r="E182" i="13"/>
  <c r="B182" i="13"/>
  <c r="F182" i="13"/>
  <c r="A183" i="13" a="1"/>
  <c r="A183" i="13" s="1"/>
  <c r="F180" i="14" l="1"/>
  <c r="B180" i="14"/>
  <c r="E180" i="14"/>
  <c r="D180" i="14"/>
  <c r="H180" i="14"/>
  <c r="C180" i="14"/>
  <c r="G180" i="14"/>
  <c r="A181" i="14" a="1"/>
  <c r="A181" i="14" s="1"/>
  <c r="H183" i="13"/>
  <c r="D183" i="13"/>
  <c r="G183" i="13"/>
  <c r="C183" i="13"/>
  <c r="F183" i="13"/>
  <c r="B183" i="13"/>
  <c r="E183" i="13"/>
  <c r="A184" i="13" a="1"/>
  <c r="A184" i="13" s="1"/>
  <c r="E181" i="14" l="1"/>
  <c r="G181" i="14"/>
  <c r="B181" i="14"/>
  <c r="F181" i="14"/>
  <c r="D181" i="14"/>
  <c r="H181" i="14"/>
  <c r="C181" i="14"/>
  <c r="A182" i="14" a="1"/>
  <c r="A182" i="14" s="1"/>
  <c r="G184" i="13"/>
  <c r="C184" i="13"/>
  <c r="F184" i="13"/>
  <c r="B184" i="13"/>
  <c r="E184" i="13"/>
  <c r="H184" i="13"/>
  <c r="D184" i="13"/>
  <c r="A185" i="13" a="1"/>
  <c r="A185" i="13" s="1"/>
  <c r="E182" i="14" l="1"/>
  <c r="H182" i="14"/>
  <c r="D182" i="14"/>
  <c r="F182" i="14"/>
  <c r="C182" i="14"/>
  <c r="B182" i="14"/>
  <c r="G182" i="14"/>
  <c r="A183" i="14" a="1"/>
  <c r="A183" i="14" s="1"/>
  <c r="F185" i="13"/>
  <c r="B185" i="13"/>
  <c r="E185" i="13"/>
  <c r="H185" i="13"/>
  <c r="D185" i="13"/>
  <c r="G185" i="13"/>
  <c r="C185" i="13"/>
  <c r="A186" i="13" a="1"/>
  <c r="A186" i="13" s="1"/>
  <c r="H183" i="14" l="1"/>
  <c r="D183" i="14"/>
  <c r="G183" i="14"/>
  <c r="C183" i="14"/>
  <c r="E183" i="14"/>
  <c r="B183" i="14"/>
  <c r="F183" i="14"/>
  <c r="A184" i="14" a="1"/>
  <c r="A184" i="14" s="1"/>
  <c r="E186" i="13"/>
  <c r="H186" i="13"/>
  <c r="D186" i="13"/>
  <c r="G186" i="13"/>
  <c r="C186" i="13"/>
  <c r="F186" i="13"/>
  <c r="B186" i="13"/>
  <c r="A187" i="13" a="1"/>
  <c r="A187" i="13" s="1"/>
  <c r="G184" i="14" l="1"/>
  <c r="C184" i="14"/>
  <c r="F184" i="14"/>
  <c r="B184" i="14"/>
  <c r="D184" i="14"/>
  <c r="H184" i="14"/>
  <c r="E184" i="14"/>
  <c r="A185" i="14" a="1"/>
  <c r="A185" i="14" s="1"/>
  <c r="H187" i="13"/>
  <c r="D187" i="13"/>
  <c r="G187" i="13"/>
  <c r="C187" i="13"/>
  <c r="F187" i="13"/>
  <c r="B187" i="13"/>
  <c r="E187" i="13"/>
  <c r="A188" i="13" a="1"/>
  <c r="A188" i="13" s="1"/>
  <c r="F185" i="14" l="1"/>
  <c r="B185" i="14"/>
  <c r="E185" i="14"/>
  <c r="H185" i="14"/>
  <c r="D185" i="14"/>
  <c r="G185" i="14"/>
  <c r="C185" i="14"/>
  <c r="A186" i="14" a="1"/>
  <c r="A186" i="14" s="1"/>
  <c r="H188" i="13"/>
  <c r="D188" i="13"/>
  <c r="G188" i="13"/>
  <c r="C188" i="13"/>
  <c r="F188" i="13"/>
  <c r="B188" i="13"/>
  <c r="E188" i="13"/>
  <c r="A189" i="13" a="1"/>
  <c r="A189" i="13" s="1"/>
  <c r="E186" i="14" l="1"/>
  <c r="H186" i="14"/>
  <c r="D186" i="14"/>
  <c r="G186" i="14"/>
  <c r="C186" i="14"/>
  <c r="F186" i="14"/>
  <c r="B186" i="14"/>
  <c r="A187" i="14" a="1"/>
  <c r="A187" i="14" s="1"/>
  <c r="G189" i="13"/>
  <c r="C189" i="13"/>
  <c r="F189" i="13"/>
  <c r="B189" i="13"/>
  <c r="E189" i="13"/>
  <c r="H189" i="13"/>
  <c r="D189" i="13"/>
  <c r="A190" i="13" a="1"/>
  <c r="A190" i="13" s="1"/>
  <c r="H187" i="14" l="1"/>
  <c r="D187" i="14"/>
  <c r="G187" i="14"/>
  <c r="C187" i="14"/>
  <c r="F187" i="14"/>
  <c r="B187" i="14"/>
  <c r="E187" i="14"/>
  <c r="A188" i="14" a="1"/>
  <c r="A188" i="14" s="1"/>
  <c r="F190" i="13"/>
  <c r="B190" i="13"/>
  <c r="E190" i="13"/>
  <c r="H190" i="13"/>
  <c r="D190" i="13"/>
  <c r="G190" i="13"/>
  <c r="C190" i="13"/>
  <c r="A191" i="13" a="1"/>
  <c r="A191" i="13" s="1"/>
  <c r="H188" i="14" l="1"/>
  <c r="D188" i="14"/>
  <c r="G188" i="14"/>
  <c r="C188" i="14"/>
  <c r="F188" i="14"/>
  <c r="B188" i="14"/>
  <c r="E188" i="14"/>
  <c r="A189" i="14" a="1"/>
  <c r="A189" i="14" s="1"/>
  <c r="E191" i="13"/>
  <c r="H191" i="13"/>
  <c r="D191" i="13"/>
  <c r="G191" i="13"/>
  <c r="C191" i="13"/>
  <c r="F191" i="13"/>
  <c r="B191" i="13"/>
  <c r="A192" i="13" a="1"/>
  <c r="A192" i="13" s="1"/>
  <c r="G189" i="14" l="1"/>
  <c r="C189" i="14"/>
  <c r="F189" i="14"/>
  <c r="B189" i="14"/>
  <c r="E189" i="14"/>
  <c r="H189" i="14"/>
  <c r="D189" i="14"/>
  <c r="A190" i="14" a="1"/>
  <c r="A190" i="14" s="1"/>
  <c r="H192" i="13"/>
  <c r="D192" i="13"/>
  <c r="G192" i="13"/>
  <c r="C192" i="13"/>
  <c r="F192" i="13"/>
  <c r="B192" i="13"/>
  <c r="E192" i="13"/>
  <c r="A193" i="13" a="1"/>
  <c r="A193" i="13" s="1"/>
  <c r="F190" i="14" l="1"/>
  <c r="B190" i="14"/>
  <c r="E190" i="14"/>
  <c r="H190" i="14"/>
  <c r="D190" i="14"/>
  <c r="G190" i="14"/>
  <c r="C190" i="14"/>
  <c r="A191" i="14" a="1"/>
  <c r="A191" i="14" s="1"/>
  <c r="G193" i="13"/>
  <c r="C193" i="13"/>
  <c r="F193" i="13"/>
  <c r="B193" i="13"/>
  <c r="E193" i="13"/>
  <c r="H193" i="13"/>
  <c r="D193" i="13"/>
  <c r="A194" i="13" a="1"/>
  <c r="A194" i="13" s="1"/>
  <c r="E191" i="14" l="1"/>
  <c r="H191" i="14"/>
  <c r="D191" i="14"/>
  <c r="G191" i="14"/>
  <c r="C191" i="14"/>
  <c r="F191" i="14"/>
  <c r="B191" i="14"/>
  <c r="A192" i="14" a="1"/>
  <c r="A192" i="14" s="1"/>
  <c r="F194" i="13"/>
  <c r="B194" i="13"/>
  <c r="E194" i="13"/>
  <c r="H194" i="13"/>
  <c r="D194" i="13"/>
  <c r="G194" i="13"/>
  <c r="C194" i="13"/>
  <c r="A195" i="13" a="1"/>
  <c r="A195" i="13" s="1"/>
  <c r="H192" i="14" l="1"/>
  <c r="D192" i="14"/>
  <c r="G192" i="14"/>
  <c r="C192" i="14"/>
  <c r="F192" i="14"/>
  <c r="B192" i="14"/>
  <c r="E192" i="14"/>
  <c r="A193" i="14" a="1"/>
  <c r="A193" i="14" s="1"/>
  <c r="E195" i="13"/>
  <c r="H195" i="13"/>
  <c r="D195" i="13"/>
  <c r="G195" i="13"/>
  <c r="C195" i="13"/>
  <c r="F195" i="13"/>
  <c r="B195" i="13"/>
  <c r="A196" i="13" a="1"/>
  <c r="A196" i="13" s="1"/>
  <c r="G193" i="14" l="1"/>
  <c r="C193" i="14"/>
  <c r="F193" i="14"/>
  <c r="B193" i="14"/>
  <c r="E193" i="14"/>
  <c r="H193" i="14"/>
  <c r="D193" i="14"/>
  <c r="A194" i="14" a="1"/>
  <c r="A194" i="14" s="1"/>
  <c r="H196" i="13"/>
  <c r="D196" i="13"/>
  <c r="G196" i="13"/>
  <c r="C196" i="13"/>
  <c r="F196" i="13"/>
  <c r="B196" i="13"/>
  <c r="E196" i="13"/>
  <c r="A197" i="13" a="1"/>
  <c r="A197" i="13" s="1"/>
  <c r="F194" i="14" l="1"/>
  <c r="B194" i="14"/>
  <c r="E194" i="14"/>
  <c r="H194" i="14"/>
  <c r="D194" i="14"/>
  <c r="G194" i="14"/>
  <c r="C194" i="14"/>
  <c r="A195" i="14" a="1"/>
  <c r="A195" i="14" s="1"/>
  <c r="G197" i="13"/>
  <c r="C197" i="13"/>
  <c r="F197" i="13"/>
  <c r="B197" i="13"/>
  <c r="E197" i="13"/>
  <c r="H197" i="13"/>
  <c r="D197" i="13"/>
  <c r="A198" i="13" a="1"/>
  <c r="A198" i="13" s="1"/>
  <c r="E195" i="14" l="1"/>
  <c r="H195" i="14"/>
  <c r="D195" i="14"/>
  <c r="G195" i="14"/>
  <c r="C195" i="14"/>
  <c r="F195" i="14"/>
  <c r="B195" i="14"/>
  <c r="A196" i="14" a="1"/>
  <c r="A196" i="14" s="1"/>
  <c r="F198" i="13"/>
  <c r="B198" i="13"/>
  <c r="E198" i="13"/>
  <c r="H198" i="13"/>
  <c r="D198" i="13"/>
  <c r="G198" i="13"/>
  <c r="C198" i="13"/>
  <c r="A199" i="13" a="1"/>
  <c r="A199" i="13" s="1"/>
  <c r="H196" i="14" l="1"/>
  <c r="D196" i="14"/>
  <c r="G196" i="14"/>
  <c r="C196" i="14"/>
  <c r="F196" i="14"/>
  <c r="B196" i="14"/>
  <c r="E196" i="14"/>
  <c r="A197" i="14" a="1"/>
  <c r="A197" i="14" s="1"/>
  <c r="E199" i="13"/>
  <c r="H199" i="13"/>
  <c r="D199" i="13"/>
  <c r="G199" i="13"/>
  <c r="C199" i="13"/>
  <c r="F199" i="13"/>
  <c r="B199" i="13"/>
  <c r="A200" i="13" a="1"/>
  <c r="A200" i="13" s="1"/>
  <c r="G197" i="14" l="1"/>
  <c r="C197" i="14"/>
  <c r="F197" i="14"/>
  <c r="B197" i="14"/>
  <c r="E197" i="14"/>
  <c r="H197" i="14"/>
  <c r="D197" i="14"/>
  <c r="A198" i="14" a="1"/>
  <c r="A198" i="14" s="1"/>
  <c r="H200" i="13"/>
  <c r="D200" i="13"/>
  <c r="G200" i="13"/>
  <c r="C200" i="13"/>
  <c r="F200" i="13"/>
  <c r="B200" i="13"/>
  <c r="E200" i="13"/>
  <c r="A201" i="13" a="1"/>
  <c r="A201" i="13" s="1"/>
  <c r="F198" i="14" l="1"/>
  <c r="B198" i="14"/>
  <c r="E198" i="14"/>
  <c r="H198" i="14"/>
  <c r="D198" i="14"/>
  <c r="G198" i="14"/>
  <c r="C198" i="14"/>
  <c r="A199" i="14" a="1"/>
  <c r="A199" i="14" s="1"/>
  <c r="G201" i="13"/>
  <c r="C201" i="13"/>
  <c r="F201" i="13"/>
  <c r="B201" i="13"/>
  <c r="E201" i="13"/>
  <c r="H201" i="13"/>
  <c r="D201" i="13"/>
  <c r="A202" i="13" a="1"/>
  <c r="A202" i="13" s="1"/>
  <c r="E199" i="14" l="1"/>
  <c r="H199" i="14"/>
  <c r="D199" i="14"/>
  <c r="G199" i="14"/>
  <c r="C199" i="14"/>
  <c r="F199" i="14"/>
  <c r="B199" i="14"/>
  <c r="A200" i="14" a="1"/>
  <c r="A200" i="14" s="1"/>
  <c r="F202" i="13"/>
  <c r="B202" i="13"/>
  <c r="E202" i="13"/>
  <c r="H202" i="13"/>
  <c r="D202" i="13"/>
  <c r="G202" i="13"/>
  <c r="C202" i="13"/>
  <c r="A203" i="13" a="1"/>
  <c r="A203" i="13" s="1"/>
  <c r="H200" i="14" l="1"/>
  <c r="D200" i="14"/>
  <c r="G200" i="14"/>
  <c r="C200" i="14"/>
  <c r="F200" i="14"/>
  <c r="B200" i="14"/>
  <c r="E200" i="14"/>
  <c r="A201" i="14" a="1"/>
  <c r="A201" i="14" s="1"/>
  <c r="E203" i="13"/>
  <c r="H203" i="13"/>
  <c r="D203" i="13"/>
  <c r="G203" i="13"/>
  <c r="C203" i="13"/>
  <c r="F203" i="13"/>
  <c r="B203" i="13"/>
  <c r="A204" i="13" a="1"/>
  <c r="A204" i="13" s="1"/>
  <c r="G201" i="14" l="1"/>
  <c r="C201" i="14"/>
  <c r="F201" i="14"/>
  <c r="B201" i="14"/>
  <c r="E201" i="14"/>
  <c r="H201" i="14"/>
  <c r="D201" i="14"/>
  <c r="A202" i="14" a="1"/>
  <c r="A202" i="14" s="1"/>
  <c r="H204" i="13"/>
  <c r="D204" i="13"/>
  <c r="G204" i="13"/>
  <c r="C204" i="13"/>
  <c r="F204" i="13"/>
  <c r="B204" i="13"/>
  <c r="E204" i="13"/>
  <c r="A205" i="13" a="1"/>
  <c r="A205" i="13" s="1"/>
  <c r="F202" i="14" l="1"/>
  <c r="B202" i="14"/>
  <c r="E202" i="14"/>
  <c r="H202" i="14"/>
  <c r="D202" i="14"/>
  <c r="G202" i="14"/>
  <c r="C202" i="14"/>
  <c r="A203" i="14" a="1"/>
  <c r="A203" i="14" s="1"/>
  <c r="G205" i="13"/>
  <c r="C205" i="13"/>
  <c r="F205" i="13"/>
  <c r="B205" i="13"/>
  <c r="E205" i="13"/>
  <c r="H205" i="13"/>
  <c r="D205" i="13"/>
  <c r="A206" i="13" a="1"/>
  <c r="A206" i="13" s="1"/>
  <c r="E203" i="14" l="1"/>
  <c r="H203" i="14"/>
  <c r="D203" i="14"/>
  <c r="G203" i="14"/>
  <c r="C203" i="14"/>
  <c r="F203" i="14"/>
  <c r="B203" i="14"/>
  <c r="A204" i="14" a="1"/>
  <c r="A204" i="14" s="1"/>
  <c r="F206" i="13"/>
  <c r="B206" i="13"/>
  <c r="E206" i="13"/>
  <c r="H206" i="13"/>
  <c r="D206" i="13"/>
  <c r="G206" i="13"/>
  <c r="C206" i="13"/>
  <c r="A207" i="13" a="1"/>
  <c r="A207" i="13" s="1"/>
  <c r="H204" i="14" l="1"/>
  <c r="D204" i="14"/>
  <c r="G204" i="14"/>
  <c r="C204" i="14"/>
  <c r="F204" i="14"/>
  <c r="B204" i="14"/>
  <c r="E204" i="14"/>
  <c r="A205" i="14" a="1"/>
  <c r="A205" i="14" s="1"/>
  <c r="E207" i="13"/>
  <c r="H207" i="13"/>
  <c r="D207" i="13"/>
  <c r="G207" i="13"/>
  <c r="C207" i="13"/>
  <c r="F207" i="13"/>
  <c r="B207" i="13"/>
  <c r="A208" i="13" a="1"/>
  <c r="A208" i="13" s="1"/>
  <c r="G205" i="14" l="1"/>
  <c r="C205" i="14"/>
  <c r="F205" i="14"/>
  <c r="B205" i="14"/>
  <c r="E205" i="14"/>
  <c r="H205" i="14"/>
  <c r="D205" i="14"/>
  <c r="A206" i="14" a="1"/>
  <c r="A206" i="14" s="1"/>
  <c r="H208" i="13"/>
  <c r="D208" i="13"/>
  <c r="G208" i="13"/>
  <c r="C208" i="13"/>
  <c r="F208" i="13"/>
  <c r="B208" i="13"/>
  <c r="E208" i="13"/>
  <c r="A209" i="13" a="1"/>
  <c r="A209" i="13" s="1"/>
  <c r="F206" i="14" l="1"/>
  <c r="B206" i="14"/>
  <c r="E206" i="14"/>
  <c r="H206" i="14"/>
  <c r="D206" i="14"/>
  <c r="G206" i="14"/>
  <c r="C206" i="14"/>
  <c r="A207" i="14" a="1"/>
  <c r="A207" i="14" s="1"/>
  <c r="G209" i="13"/>
  <c r="C209" i="13"/>
  <c r="F209" i="13"/>
  <c r="B209" i="13"/>
  <c r="E209" i="13"/>
  <c r="H209" i="13"/>
  <c r="D209" i="13"/>
  <c r="A210" i="13" a="1"/>
  <c r="A210" i="13" s="1"/>
  <c r="E207" i="14" l="1"/>
  <c r="H207" i="14"/>
  <c r="D207" i="14"/>
  <c r="G207" i="14"/>
  <c r="C207" i="14"/>
  <c r="F207" i="14"/>
  <c r="B207" i="14"/>
  <c r="A208" i="14" a="1"/>
  <c r="A208" i="14" s="1"/>
  <c r="F210" i="13"/>
  <c r="B210" i="13"/>
  <c r="E210" i="13"/>
  <c r="H210" i="13"/>
  <c r="D210" i="13"/>
  <c r="G210" i="13"/>
  <c r="C210" i="13"/>
  <c r="A211" i="13" a="1"/>
  <c r="A211" i="13" s="1"/>
  <c r="H208" i="14" l="1"/>
  <c r="D208" i="14"/>
  <c r="G208" i="14"/>
  <c r="C208" i="14"/>
  <c r="F208" i="14"/>
  <c r="B208" i="14"/>
  <c r="E208" i="14"/>
  <c r="A209" i="14" a="1"/>
  <c r="A209" i="14" s="1"/>
  <c r="E211" i="13"/>
  <c r="H211" i="13"/>
  <c r="D211" i="13"/>
  <c r="G211" i="13"/>
  <c r="C211" i="13"/>
  <c r="F211" i="13"/>
  <c r="B211" i="13"/>
  <c r="A212" i="13" a="1"/>
  <c r="A212" i="13" s="1"/>
  <c r="G209" i="14" l="1"/>
  <c r="C209" i="14"/>
  <c r="F209" i="14"/>
  <c r="B209" i="14"/>
  <c r="E209" i="14"/>
  <c r="H209" i="14"/>
  <c r="D209" i="14"/>
  <c r="A210" i="14" a="1"/>
  <c r="A210" i="14" s="1"/>
  <c r="H212" i="13"/>
  <c r="D212" i="13"/>
  <c r="G212" i="13"/>
  <c r="C212" i="13"/>
  <c r="F212" i="13"/>
  <c r="B212" i="13"/>
  <c r="E212" i="13"/>
  <c r="A213" i="13" a="1"/>
  <c r="A213" i="13" s="1"/>
  <c r="F210" i="14" l="1"/>
  <c r="B210" i="14"/>
  <c r="E210" i="14"/>
  <c r="H210" i="14"/>
  <c r="D210" i="14"/>
  <c r="G210" i="14"/>
  <c r="C210" i="14"/>
  <c r="A211" i="14" a="1"/>
  <c r="A211" i="14" s="1"/>
  <c r="G213" i="13"/>
  <c r="C213" i="13"/>
  <c r="F213" i="13"/>
  <c r="B213" i="13"/>
  <c r="E213" i="13"/>
  <c r="H213" i="13"/>
  <c r="D213" i="13"/>
  <c r="A214" i="13" a="1"/>
  <c r="A214" i="13" s="1"/>
  <c r="E211" i="14" l="1"/>
  <c r="H211" i="14"/>
  <c r="D211" i="14"/>
  <c r="G211" i="14"/>
  <c r="C211" i="14"/>
  <c r="F211" i="14"/>
  <c r="B211" i="14"/>
  <c r="A212" i="14" a="1"/>
  <c r="A212" i="14" s="1"/>
  <c r="F214" i="13"/>
  <c r="B214" i="13"/>
  <c r="E214" i="13"/>
  <c r="H214" i="13"/>
  <c r="D214" i="13"/>
  <c r="G214" i="13"/>
  <c r="C214" i="13"/>
  <c r="A215" i="13" a="1"/>
  <c r="A215" i="13" s="1"/>
  <c r="H212" i="14" l="1"/>
  <c r="D212" i="14"/>
  <c r="G212" i="14"/>
  <c r="C212" i="14"/>
  <c r="F212" i="14"/>
  <c r="B212" i="14"/>
  <c r="E212" i="14"/>
  <c r="A213" i="14" a="1"/>
  <c r="A213" i="14" s="1"/>
  <c r="E215" i="13"/>
  <c r="H215" i="13"/>
  <c r="D215" i="13"/>
  <c r="G215" i="13"/>
  <c r="C215" i="13"/>
  <c r="F215" i="13"/>
  <c r="B215" i="13"/>
  <c r="A216" i="13" a="1"/>
  <c r="A216" i="13" s="1"/>
  <c r="G213" i="14" l="1"/>
  <c r="C213" i="14"/>
  <c r="F213" i="14"/>
  <c r="B213" i="14"/>
  <c r="E213" i="14"/>
  <c r="H213" i="14"/>
  <c r="D213" i="14"/>
  <c r="A214" i="14" a="1"/>
  <c r="A214" i="14" s="1"/>
  <c r="H216" i="13"/>
  <c r="D216" i="13"/>
  <c r="G216" i="13"/>
  <c r="C216" i="13"/>
  <c r="F216" i="13"/>
  <c r="B216" i="13"/>
  <c r="E216" i="13"/>
  <c r="A217" i="13" a="1"/>
  <c r="A217" i="13" s="1"/>
  <c r="F214" i="14" l="1"/>
  <c r="B214" i="14"/>
  <c r="E214" i="14"/>
  <c r="H214" i="14"/>
  <c r="D214" i="14"/>
  <c r="G214" i="14"/>
  <c r="C214" i="14"/>
  <c r="A215" i="14" a="1"/>
  <c r="A215" i="14" s="1"/>
  <c r="G217" i="13"/>
  <c r="C217" i="13"/>
  <c r="D217" i="13"/>
  <c r="H217" i="13"/>
  <c r="B217" i="13"/>
  <c r="F217" i="13"/>
  <c r="E217" i="13"/>
  <c r="A218" i="13" a="1"/>
  <c r="A218" i="13" s="1"/>
  <c r="E215" i="14" l="1"/>
  <c r="H215" i="14"/>
  <c r="D215" i="14"/>
  <c r="G215" i="14"/>
  <c r="C215" i="14"/>
  <c r="F215" i="14"/>
  <c r="B215" i="14"/>
  <c r="A216" i="14" a="1"/>
  <c r="A216" i="14" s="1"/>
  <c r="F218" i="13"/>
  <c r="B218" i="13"/>
  <c r="E218" i="13"/>
  <c r="D218" i="13"/>
  <c r="H218" i="13"/>
  <c r="C218" i="13"/>
  <c r="G218" i="13"/>
  <c r="A219" i="13" a="1"/>
  <c r="A219" i="13" s="1"/>
  <c r="H216" i="14" l="1"/>
  <c r="D216" i="14"/>
  <c r="G216" i="14"/>
  <c r="C216" i="14"/>
  <c r="F216" i="14"/>
  <c r="B216" i="14"/>
  <c r="E216" i="14"/>
  <c r="A217" i="14" a="1"/>
  <c r="A217" i="14" s="1"/>
  <c r="E219" i="13"/>
  <c r="H219" i="13"/>
  <c r="D219" i="13"/>
  <c r="C219" i="13"/>
  <c r="B219" i="13"/>
  <c r="G219" i="13"/>
  <c r="F219" i="13"/>
  <c r="A220" i="13" a="1"/>
  <c r="A220" i="13" s="1"/>
  <c r="G217" i="14" l="1"/>
  <c r="C217" i="14"/>
  <c r="D217" i="14"/>
  <c r="H217" i="14"/>
  <c r="B217" i="14"/>
  <c r="F217" i="14"/>
  <c r="E217" i="14"/>
  <c r="A218" i="14" a="1"/>
  <c r="A218" i="14" s="1"/>
  <c r="H220" i="13"/>
  <c r="D220" i="13"/>
  <c r="G220" i="13"/>
  <c r="C220" i="13"/>
  <c r="B220" i="13"/>
  <c r="F220" i="13"/>
  <c r="E220" i="13"/>
  <c r="A221" i="13" a="1"/>
  <c r="A221" i="13" s="1"/>
  <c r="F218" i="14" l="1"/>
  <c r="B218" i="14"/>
  <c r="E218" i="14"/>
  <c r="D218" i="14"/>
  <c r="H218" i="14"/>
  <c r="C218" i="14"/>
  <c r="G218" i="14"/>
  <c r="A219" i="14" a="1"/>
  <c r="A219" i="14" s="1"/>
  <c r="H221" i="13"/>
  <c r="D221" i="13"/>
  <c r="G221" i="13"/>
  <c r="C221" i="13"/>
  <c r="F221" i="13"/>
  <c r="B221" i="13"/>
  <c r="E221" i="13"/>
  <c r="A222" i="13" a="1"/>
  <c r="A222" i="13" s="1"/>
  <c r="E219" i="14" l="1"/>
  <c r="H219" i="14"/>
  <c r="D219" i="14"/>
  <c r="C219" i="14"/>
  <c r="B219" i="14"/>
  <c r="G219" i="14"/>
  <c r="F219" i="14"/>
  <c r="A220" i="14" a="1"/>
  <c r="A220" i="14" s="1"/>
  <c r="H222" i="13"/>
  <c r="D222" i="13"/>
  <c r="G222" i="13"/>
  <c r="C222" i="13"/>
  <c r="F222" i="13"/>
  <c r="B222" i="13"/>
  <c r="E222" i="13"/>
  <c r="A223" i="13" a="1"/>
  <c r="A223" i="13" s="1"/>
  <c r="H220" i="14" l="1"/>
  <c r="D220" i="14"/>
  <c r="G220" i="14"/>
  <c r="C220" i="14"/>
  <c r="B220" i="14"/>
  <c r="F220" i="14"/>
  <c r="E220" i="14"/>
  <c r="A221" i="14" a="1"/>
  <c r="A221" i="14" s="1"/>
  <c r="G223" i="13"/>
  <c r="C223" i="13"/>
  <c r="F223" i="13"/>
  <c r="B223" i="13"/>
  <c r="E223" i="13"/>
  <c r="H223" i="13"/>
  <c r="D223" i="13"/>
  <c r="A224" i="13" a="1"/>
  <c r="A224" i="13" s="1"/>
  <c r="H221" i="14" l="1"/>
  <c r="D221" i="14"/>
  <c r="G221" i="14"/>
  <c r="C221" i="14"/>
  <c r="F221" i="14"/>
  <c r="B221" i="14"/>
  <c r="E221" i="14"/>
  <c r="A222" i="14" a="1"/>
  <c r="A222" i="14" s="1"/>
  <c r="F224" i="13"/>
  <c r="B224" i="13"/>
  <c r="E224" i="13"/>
  <c r="H224" i="13"/>
  <c r="D224" i="13"/>
  <c r="G224" i="13"/>
  <c r="C224" i="13"/>
  <c r="A225" i="13" a="1"/>
  <c r="A225" i="13" s="1"/>
  <c r="H222" i="14" l="1"/>
  <c r="D222" i="14"/>
  <c r="G222" i="14"/>
  <c r="C222" i="14"/>
  <c r="F222" i="14"/>
  <c r="B222" i="14"/>
  <c r="E222" i="14"/>
  <c r="A223" i="14" a="1"/>
  <c r="A223" i="14" s="1"/>
  <c r="E225" i="13"/>
  <c r="H225" i="13"/>
  <c r="D225" i="13"/>
  <c r="G225" i="13"/>
  <c r="C225" i="13"/>
  <c r="F225" i="13"/>
  <c r="B225" i="13"/>
  <c r="A226" i="13" a="1"/>
  <c r="A226" i="13" s="1"/>
  <c r="G223" i="14" l="1"/>
  <c r="C223" i="14"/>
  <c r="F223" i="14"/>
  <c r="B223" i="14"/>
  <c r="E223" i="14"/>
  <c r="H223" i="14"/>
  <c r="D223" i="14"/>
  <c r="A224" i="14" a="1"/>
  <c r="A224" i="14" s="1"/>
  <c r="H226" i="13"/>
  <c r="D226" i="13"/>
  <c r="G226" i="13"/>
  <c r="C226" i="13"/>
  <c r="F226" i="13"/>
  <c r="B226" i="13"/>
  <c r="E226" i="13"/>
  <c r="A227" i="13" a="1"/>
  <c r="A227" i="13" s="1"/>
  <c r="F224" i="14" l="1"/>
  <c r="B224" i="14"/>
  <c r="E224" i="14"/>
  <c r="H224" i="14"/>
  <c r="D224" i="14"/>
  <c r="G224" i="14"/>
  <c r="C224" i="14"/>
  <c r="A225" i="14" a="1"/>
  <c r="A225" i="14" s="1"/>
  <c r="G227" i="13"/>
  <c r="C227" i="13"/>
  <c r="F227" i="13"/>
  <c r="B227" i="13"/>
  <c r="E227" i="13"/>
  <c r="H227" i="13"/>
  <c r="D227" i="13"/>
  <c r="A228" i="13" a="1"/>
  <c r="A228" i="13" s="1"/>
  <c r="E225" i="14" l="1"/>
  <c r="H225" i="14"/>
  <c r="D225" i="14"/>
  <c r="G225" i="14"/>
  <c r="C225" i="14"/>
  <c r="F225" i="14"/>
  <c r="B225" i="14"/>
  <c r="A226" i="14" a="1"/>
  <c r="A226" i="14" s="1"/>
  <c r="F228" i="13"/>
  <c r="B228" i="13"/>
  <c r="E228" i="13"/>
  <c r="H228" i="13"/>
  <c r="D228" i="13"/>
  <c r="G228" i="13"/>
  <c r="C228" i="13"/>
  <c r="A229" i="13" a="1"/>
  <c r="A229" i="13" s="1"/>
  <c r="H226" i="14" l="1"/>
  <c r="D226" i="14"/>
  <c r="G226" i="14"/>
  <c r="C226" i="14"/>
  <c r="F226" i="14"/>
  <c r="B226" i="14"/>
  <c r="E226" i="14"/>
  <c r="A227" i="14" a="1"/>
  <c r="A227" i="14" s="1"/>
  <c r="E229" i="13"/>
  <c r="H229" i="13"/>
  <c r="D229" i="13"/>
  <c r="G229" i="13"/>
  <c r="C229" i="13"/>
  <c r="F229" i="13"/>
  <c r="B229" i="13"/>
  <c r="A230" i="13" a="1"/>
  <c r="A230" i="13" s="1"/>
  <c r="G227" i="14" l="1"/>
  <c r="C227" i="14"/>
  <c r="F227" i="14"/>
  <c r="B227" i="14"/>
  <c r="E227" i="14"/>
  <c r="H227" i="14"/>
  <c r="D227" i="14"/>
  <c r="A228" i="14" a="1"/>
  <c r="A228" i="14" s="1"/>
  <c r="H230" i="13"/>
  <c r="D230" i="13"/>
  <c r="G230" i="13"/>
  <c r="C230" i="13"/>
  <c r="F230" i="13"/>
  <c r="B230" i="13"/>
  <c r="E230" i="13"/>
  <c r="A231" i="13" a="1"/>
  <c r="A231" i="13" s="1"/>
  <c r="F228" i="14" l="1"/>
  <c r="B228" i="14"/>
  <c r="E228" i="14"/>
  <c r="H228" i="14"/>
  <c r="D228" i="14"/>
  <c r="G228" i="14"/>
  <c r="C228" i="14"/>
  <c r="A229" i="14" a="1"/>
  <c r="A229" i="14" s="1"/>
  <c r="G231" i="13"/>
  <c r="C231" i="13"/>
  <c r="F231" i="13"/>
  <c r="B231" i="13"/>
  <c r="E231" i="13"/>
  <c r="H231" i="13"/>
  <c r="D231" i="13"/>
  <c r="A232" i="13" a="1"/>
  <c r="A232" i="13" s="1"/>
  <c r="E229" i="14" l="1"/>
  <c r="H229" i="14"/>
  <c r="D229" i="14"/>
  <c r="G229" i="14"/>
  <c r="C229" i="14"/>
  <c r="F229" i="14"/>
  <c r="B229" i="14"/>
  <c r="A230" i="14" a="1"/>
  <c r="A230" i="14" s="1"/>
  <c r="F232" i="13"/>
  <c r="B232" i="13"/>
  <c r="E232" i="13"/>
  <c r="H232" i="13"/>
  <c r="D232" i="13"/>
  <c r="G232" i="13"/>
  <c r="C232" i="13"/>
  <c r="A233" i="13" a="1"/>
  <c r="A233" i="13" s="1"/>
  <c r="H230" i="14" l="1"/>
  <c r="D230" i="14"/>
  <c r="G230" i="14"/>
  <c r="C230" i="14"/>
  <c r="F230" i="14"/>
  <c r="B230" i="14"/>
  <c r="E230" i="14"/>
  <c r="A231" i="14" a="1"/>
  <c r="A231" i="14" s="1"/>
  <c r="E233" i="13"/>
  <c r="H233" i="13"/>
  <c r="D233" i="13"/>
  <c r="G233" i="13"/>
  <c r="C233" i="13"/>
  <c r="F233" i="13"/>
  <c r="B233" i="13"/>
  <c r="A234" i="13" a="1"/>
  <c r="A234" i="13" s="1"/>
  <c r="G231" i="14" l="1"/>
  <c r="C231" i="14"/>
  <c r="F231" i="14"/>
  <c r="B231" i="14"/>
  <c r="E231" i="14"/>
  <c r="H231" i="14"/>
  <c r="D231" i="14"/>
  <c r="A232" i="14" a="1"/>
  <c r="A232" i="14" s="1"/>
  <c r="H234" i="13"/>
  <c r="D234" i="13"/>
  <c r="G234" i="13"/>
  <c r="C234" i="13"/>
  <c r="F234" i="13"/>
  <c r="B234" i="13"/>
  <c r="E234" i="13"/>
  <c r="A235" i="13" a="1"/>
  <c r="A235" i="13" s="1"/>
  <c r="F232" i="14" l="1"/>
  <c r="B232" i="14"/>
  <c r="E232" i="14"/>
  <c r="H232" i="14"/>
  <c r="D232" i="14"/>
  <c r="G232" i="14"/>
  <c r="C232" i="14"/>
  <c r="A233" i="14" a="1"/>
  <c r="A233" i="14" s="1"/>
  <c r="G235" i="13"/>
  <c r="C235" i="13"/>
  <c r="F235" i="13"/>
  <c r="B235" i="13"/>
  <c r="E235" i="13"/>
  <c r="H235" i="13"/>
  <c r="D235" i="13"/>
  <c r="A236" i="13" a="1"/>
  <c r="A236" i="13" s="1"/>
  <c r="E233" i="14" l="1"/>
  <c r="H233" i="14"/>
  <c r="D233" i="14"/>
  <c r="G233" i="14"/>
  <c r="C233" i="14"/>
  <c r="F233" i="14"/>
  <c r="B233" i="14"/>
  <c r="A234" i="14" a="1"/>
  <c r="A234" i="14" s="1"/>
  <c r="F236" i="13"/>
  <c r="B236" i="13"/>
  <c r="E236" i="13"/>
  <c r="H236" i="13"/>
  <c r="D236" i="13"/>
  <c r="G236" i="13"/>
  <c r="C236" i="13"/>
  <c r="A237" i="13" a="1"/>
  <c r="A237" i="13" s="1"/>
  <c r="H234" i="14" l="1"/>
  <c r="D234" i="14"/>
  <c r="G234" i="14"/>
  <c r="C234" i="14"/>
  <c r="F234" i="14"/>
  <c r="B234" i="14"/>
  <c r="E234" i="14"/>
  <c r="A235" i="14" a="1"/>
  <c r="A235" i="14" s="1"/>
  <c r="E237" i="13"/>
  <c r="H237" i="13"/>
  <c r="D237" i="13"/>
  <c r="G237" i="13"/>
  <c r="C237" i="13"/>
  <c r="F237" i="13"/>
  <c r="B237" i="13"/>
  <c r="A238" i="13" a="1"/>
  <c r="A238" i="13" s="1"/>
  <c r="G235" i="14" l="1"/>
  <c r="C235" i="14"/>
  <c r="F235" i="14"/>
  <c r="B235" i="14"/>
  <c r="E235" i="14"/>
  <c r="H235" i="14"/>
  <c r="D235" i="14"/>
  <c r="A236" i="14" a="1"/>
  <c r="A236" i="14" s="1"/>
  <c r="H238" i="13"/>
  <c r="D238" i="13"/>
  <c r="G238" i="13"/>
  <c r="C238" i="13"/>
  <c r="F238" i="13"/>
  <c r="B238" i="13"/>
  <c r="E238" i="13"/>
  <c r="A239" i="13" a="1"/>
  <c r="A239" i="13" s="1"/>
  <c r="F236" i="14" l="1"/>
  <c r="B236" i="14"/>
  <c r="E236" i="14"/>
  <c r="H236" i="14"/>
  <c r="D236" i="14"/>
  <c r="G236" i="14"/>
  <c r="C236" i="14"/>
  <c r="A237" i="14" a="1"/>
  <c r="A237" i="14" s="1"/>
  <c r="G239" i="13"/>
  <c r="C239" i="13"/>
  <c r="F239" i="13"/>
  <c r="B239" i="13"/>
  <c r="E239" i="13"/>
  <c r="H239" i="13"/>
  <c r="D239" i="13"/>
  <c r="A240" i="13" a="1"/>
  <c r="A240" i="13" s="1"/>
  <c r="E237" i="14" l="1"/>
  <c r="H237" i="14"/>
  <c r="D237" i="14"/>
  <c r="G237" i="14"/>
  <c r="C237" i="14"/>
  <c r="F237" i="14"/>
  <c r="B237" i="14"/>
  <c r="A238" i="14" a="1"/>
  <c r="A238" i="14" s="1"/>
  <c r="F240" i="13"/>
  <c r="B240" i="13"/>
  <c r="E240" i="13"/>
  <c r="H240" i="13"/>
  <c r="D240" i="13"/>
  <c r="G240" i="13"/>
  <c r="C240" i="13"/>
  <c r="A241" i="13" a="1"/>
  <c r="A241" i="13" s="1"/>
  <c r="H238" i="14" l="1"/>
  <c r="D238" i="14"/>
  <c r="G238" i="14"/>
  <c r="C238" i="14"/>
  <c r="F238" i="14"/>
  <c r="B238" i="14"/>
  <c r="E238" i="14"/>
  <c r="A239" i="14" a="1"/>
  <c r="A239" i="14" s="1"/>
  <c r="E241" i="13"/>
  <c r="H241" i="13"/>
  <c r="D241" i="13"/>
  <c r="G241" i="13"/>
  <c r="C241" i="13"/>
  <c r="F241" i="13"/>
  <c r="B241" i="13"/>
  <c r="A242" i="13" a="1"/>
  <c r="A242" i="13" s="1"/>
  <c r="G239" i="14" l="1"/>
  <c r="C239" i="14"/>
  <c r="F239" i="14"/>
  <c r="B239" i="14"/>
  <c r="E239" i="14"/>
  <c r="H239" i="14"/>
  <c r="D239" i="14"/>
  <c r="A240" i="14" a="1"/>
  <c r="A240" i="14" s="1"/>
  <c r="H242" i="13"/>
  <c r="D242" i="13"/>
  <c r="G242" i="13"/>
  <c r="C242" i="13"/>
  <c r="F242" i="13"/>
  <c r="B242" i="13"/>
  <c r="E242" i="13"/>
  <c r="A243" i="13" a="1"/>
  <c r="A243" i="13" s="1"/>
  <c r="F240" i="14" l="1"/>
  <c r="B240" i="14"/>
  <c r="E240" i="14"/>
  <c r="H240" i="14"/>
  <c r="D240" i="14"/>
  <c r="G240" i="14"/>
  <c r="C240" i="14"/>
  <c r="A241" i="14" a="1"/>
  <c r="A241" i="14" s="1"/>
  <c r="G243" i="13"/>
  <c r="C243" i="13"/>
  <c r="F243" i="13"/>
  <c r="B243" i="13"/>
  <c r="E243" i="13"/>
  <c r="H243" i="13"/>
  <c r="D243" i="13"/>
  <c r="A244" i="13" a="1"/>
  <c r="A244" i="13" s="1"/>
  <c r="E241" i="14" l="1"/>
  <c r="H241" i="14"/>
  <c r="D241" i="14"/>
  <c r="G241" i="14"/>
  <c r="C241" i="14"/>
  <c r="F241" i="14"/>
  <c r="B241" i="14"/>
  <c r="A242" i="14" a="1"/>
  <c r="A242" i="14" s="1"/>
  <c r="F244" i="13"/>
  <c r="B244" i="13"/>
  <c r="E244" i="13"/>
  <c r="H244" i="13"/>
  <c r="D244" i="13"/>
  <c r="G244" i="13"/>
  <c r="C244" i="13"/>
  <c r="A245" i="13" a="1"/>
  <c r="A245" i="13" s="1"/>
  <c r="H242" i="14" l="1"/>
  <c r="D242" i="14"/>
  <c r="G242" i="14"/>
  <c r="C242" i="14"/>
  <c r="F242" i="14"/>
  <c r="B242" i="14"/>
  <c r="E242" i="14"/>
  <c r="A243" i="14" a="1"/>
  <c r="A243" i="14" s="1"/>
  <c r="E245" i="13"/>
  <c r="H245" i="13"/>
  <c r="D245" i="13"/>
  <c r="G245" i="13"/>
  <c r="C245" i="13"/>
  <c r="F245" i="13"/>
  <c r="B245" i="13"/>
  <c r="A246" i="13" a="1"/>
  <c r="A246" i="13" s="1"/>
  <c r="G243" i="14" l="1"/>
  <c r="C243" i="14"/>
  <c r="F243" i="14"/>
  <c r="B243" i="14"/>
  <c r="E243" i="14"/>
  <c r="H243" i="14"/>
  <c r="D243" i="14"/>
  <c r="A244" i="14" a="1"/>
  <c r="A244" i="14" s="1"/>
  <c r="H246" i="13"/>
  <c r="D246" i="13"/>
  <c r="G246" i="13"/>
  <c r="C246" i="13"/>
  <c r="F246" i="13"/>
  <c r="B246" i="13"/>
  <c r="E246" i="13"/>
  <c r="A247" i="13" a="1"/>
  <c r="A247" i="13" s="1"/>
  <c r="F244" i="14" l="1"/>
  <c r="B244" i="14"/>
  <c r="E244" i="14"/>
  <c r="H244" i="14"/>
  <c r="D244" i="14"/>
  <c r="G244" i="14"/>
  <c r="C244" i="14"/>
  <c r="A245" i="14" a="1"/>
  <c r="A245" i="14" s="1"/>
  <c r="G247" i="13"/>
  <c r="C247" i="13"/>
  <c r="F247" i="13"/>
  <c r="B247" i="13"/>
  <c r="E247" i="13"/>
  <c r="H247" i="13"/>
  <c r="D247" i="13"/>
  <c r="A248" i="13" a="1"/>
  <c r="A248" i="13" s="1"/>
  <c r="E245" i="14" l="1"/>
  <c r="H245" i="14"/>
  <c r="D245" i="14"/>
  <c r="G245" i="14"/>
  <c r="C245" i="14"/>
  <c r="F245" i="14"/>
  <c r="B245" i="14"/>
  <c r="A246" i="14" a="1"/>
  <c r="A246" i="14" s="1"/>
  <c r="F248" i="13"/>
  <c r="B248" i="13"/>
  <c r="E248" i="13"/>
  <c r="H248" i="13"/>
  <c r="D248" i="13"/>
  <c r="G248" i="13"/>
  <c r="C248" i="13"/>
  <c r="A249" i="13" a="1"/>
  <c r="A249" i="13" s="1"/>
  <c r="H246" i="14" l="1"/>
  <c r="D246" i="14"/>
  <c r="G246" i="14"/>
  <c r="C246" i="14"/>
  <c r="F246" i="14"/>
  <c r="B246" i="14"/>
  <c r="E246" i="14"/>
  <c r="A247" i="14" a="1"/>
  <c r="A247" i="14" s="1"/>
  <c r="E249" i="13"/>
  <c r="H249" i="13"/>
  <c r="D249" i="13"/>
  <c r="G249" i="13"/>
  <c r="C249" i="13"/>
  <c r="F249" i="13"/>
  <c r="B249" i="13"/>
  <c r="A250" i="13" a="1"/>
  <c r="A250" i="13" s="1"/>
  <c r="G247" i="14" l="1"/>
  <c r="C247" i="14"/>
  <c r="F247" i="14"/>
  <c r="B247" i="14"/>
  <c r="E247" i="14"/>
  <c r="H247" i="14"/>
  <c r="D247" i="14"/>
  <c r="A248" i="14" a="1"/>
  <c r="A248" i="14" s="1"/>
  <c r="H250" i="13"/>
  <c r="D250" i="13"/>
  <c r="G250" i="13"/>
  <c r="C250" i="13"/>
  <c r="F250" i="13"/>
  <c r="B250" i="13"/>
  <c r="E250" i="13"/>
  <c r="A251" i="13" a="1"/>
  <c r="A251" i="13" s="1"/>
  <c r="F248" i="14" l="1"/>
  <c r="B248" i="14"/>
  <c r="E248" i="14"/>
  <c r="H248" i="14"/>
  <c r="D248" i="14"/>
  <c r="G248" i="14"/>
  <c r="C248" i="14"/>
  <c r="A249" i="14" a="1"/>
  <c r="A249" i="14" s="1"/>
  <c r="G251" i="13"/>
  <c r="C251" i="13"/>
  <c r="F251" i="13"/>
  <c r="B251" i="13"/>
  <c r="E251" i="13"/>
  <c r="H251" i="13"/>
  <c r="D251" i="13"/>
  <c r="A252" i="13" a="1"/>
  <c r="A252" i="13" s="1"/>
  <c r="E249" i="14" l="1"/>
  <c r="H249" i="14"/>
  <c r="D249" i="14"/>
  <c r="G249" i="14"/>
  <c r="C249" i="14"/>
  <c r="F249" i="14"/>
  <c r="B249" i="14"/>
  <c r="A250" i="14" a="1"/>
  <c r="A250" i="14" s="1"/>
  <c r="F252" i="13"/>
  <c r="B252" i="13"/>
  <c r="E252" i="13"/>
  <c r="H252" i="13"/>
  <c r="D252" i="13"/>
  <c r="G252" i="13"/>
  <c r="C252" i="13"/>
  <c r="A253" i="13" a="1"/>
  <c r="A253" i="13" s="1"/>
  <c r="H250" i="14" l="1"/>
  <c r="D250" i="14"/>
  <c r="G250" i="14"/>
  <c r="C250" i="14"/>
  <c r="F250" i="14"/>
  <c r="B250" i="14"/>
  <c r="E250" i="14"/>
  <c r="A251" i="14" a="1"/>
  <c r="A251" i="14" s="1"/>
  <c r="E253" i="13"/>
  <c r="H253" i="13"/>
  <c r="D253" i="13"/>
  <c r="G253" i="13"/>
  <c r="C253" i="13"/>
  <c r="F253" i="13"/>
  <c r="B253" i="13"/>
  <c r="A254" i="13" a="1"/>
  <c r="A254" i="13" s="1"/>
  <c r="G251" i="14" l="1"/>
  <c r="C251" i="14"/>
  <c r="F251" i="14"/>
  <c r="B251" i="14"/>
  <c r="E251" i="14"/>
  <c r="H251" i="14"/>
  <c r="D251" i="14"/>
  <c r="A252" i="14" a="1"/>
  <c r="A252" i="14" s="1"/>
  <c r="H254" i="13"/>
  <c r="D254" i="13"/>
  <c r="G254" i="13"/>
  <c r="C254" i="13"/>
  <c r="F254" i="13"/>
  <c r="B254" i="13"/>
  <c r="E254" i="13"/>
  <c r="F252" i="14" l="1"/>
  <c r="B252" i="14"/>
  <c r="E252" i="14"/>
  <c r="H252" i="14"/>
  <c r="D252" i="14"/>
  <c r="G252" i="14"/>
  <c r="C252" i="14"/>
  <c r="A253" i="14" a="1"/>
  <c r="A253" i="14" s="1"/>
  <c r="E253" i="14" l="1"/>
  <c r="H253" i="14"/>
  <c r="D253" i="14"/>
  <c r="G253" i="14"/>
  <c r="C253" i="14"/>
  <c r="F253" i="14"/>
  <c r="B253" i="14"/>
  <c r="A254" i="14" a="1"/>
  <c r="A254" i="14" s="1"/>
  <c r="H254" i="14" l="1"/>
  <c r="D254" i="14"/>
  <c r="G254" i="14"/>
  <c r="C254" i="14"/>
  <c r="F254" i="14"/>
  <c r="B254" i="14"/>
  <c r="E254" i="14"/>
  <c r="J179" i="5" l="1"/>
  <c r="J178" i="5"/>
  <c r="J177" i="5"/>
  <c r="J152" i="5"/>
  <c r="J151" i="5"/>
  <c r="J150" i="5"/>
  <c r="J125" i="5"/>
  <c r="J124" i="5"/>
  <c r="J123" i="5"/>
  <c r="J98" i="5"/>
  <c r="J97" i="5"/>
  <c r="J96" i="5"/>
  <c r="J71" i="5"/>
  <c r="J70" i="5"/>
  <c r="J69" i="5"/>
  <c r="J43" i="5"/>
  <c r="J42" i="5"/>
  <c r="J41" i="5"/>
  <c r="J23" i="5"/>
  <c r="J26" i="2"/>
  <c r="J25" i="2"/>
  <c r="J24" i="2"/>
  <c r="T10" i="15" l="1"/>
  <c r="S10" i="15"/>
  <c r="R10" i="15"/>
  <c r="Q10" i="15"/>
  <c r="P10" i="15"/>
  <c r="O10" i="15"/>
  <c r="N10" i="15"/>
  <c r="M10" i="15"/>
  <c r="B2" i="15"/>
  <c r="T17" i="15" l="1"/>
  <c r="P17" i="15"/>
  <c r="T14" i="15"/>
  <c r="T18" i="15" s="1"/>
  <c r="S14" i="15"/>
  <c r="R14" i="15"/>
  <c r="Q14" i="15"/>
  <c r="P14" i="15"/>
  <c r="O14" i="15"/>
  <c r="N14" i="15"/>
  <c r="M14" i="15"/>
  <c r="I14" i="15"/>
  <c r="H14" i="15"/>
  <c r="G14" i="15"/>
  <c r="F14" i="15"/>
  <c r="E14" i="15"/>
  <c r="D14" i="15"/>
  <c r="C14" i="15"/>
  <c r="S17" i="15"/>
  <c r="R18" i="15"/>
  <c r="Q17" i="15"/>
  <c r="P18" i="15"/>
  <c r="O17" i="15"/>
  <c r="N18" i="15"/>
  <c r="M17" i="15"/>
  <c r="B13" i="1"/>
  <c r="B11" i="1"/>
  <c r="B9" i="1"/>
  <c r="N17" i="15" l="1"/>
  <c r="M21" i="15" s="1"/>
  <c r="R17" i="15"/>
  <c r="N21" i="15" s="1"/>
  <c r="O18" i="15"/>
  <c r="S18" i="15"/>
  <c r="M18" i="15"/>
  <c r="Q18" i="15"/>
  <c r="N22" i="15" l="1"/>
  <c r="M22" i="15"/>
  <c r="R178" i="5" l="1"/>
  <c r="R177" i="5"/>
  <c r="A4" i="8" l="1"/>
  <c r="A17" i="8"/>
  <c r="A2" i="5"/>
  <c r="A2" i="4"/>
  <c r="A2" i="2"/>
  <c r="I10" i="15" l="1"/>
  <c r="E10" i="15"/>
  <c r="H10" i="15"/>
  <c r="D10" i="15"/>
  <c r="C10" i="15"/>
  <c r="F10" i="15"/>
  <c r="G10" i="15"/>
  <c r="G18" i="15" l="1"/>
  <c r="G17" i="15"/>
  <c r="F17" i="15"/>
  <c r="F18" i="15"/>
  <c r="C18" i="15"/>
  <c r="C17" i="15"/>
  <c r="D17" i="15"/>
  <c r="D18" i="15"/>
  <c r="H17" i="15"/>
  <c r="H18" i="15"/>
  <c r="E17" i="15"/>
  <c r="E18" i="15"/>
  <c r="I17" i="15"/>
  <c r="I18" i="15"/>
  <c r="C21" i="15" l="1"/>
  <c r="C22" i="15"/>
  <c r="J13" i="4" l="1"/>
  <c r="A2" i="7" l="1"/>
</calcChain>
</file>

<file path=xl/sharedStrings.xml><?xml version="1.0" encoding="utf-8"?>
<sst xmlns="http://schemas.openxmlformats.org/spreadsheetml/2006/main" count="4007" uniqueCount="1451">
  <si>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</si>
  <si>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</si>
  <si>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</si>
  <si>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</si>
  <si>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</si>
  <si>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</si>
  <si>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</si>
  <si>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</si>
  <si>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</si>
  <si>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</si>
  <si>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</si>
  <si>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</si>
  <si>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</si>
  <si>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</si>
  <si>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</si>
  <si>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</si>
  <si>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</si>
  <si>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</si>
  <si>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</si>
  <si>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</si>
  <si>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</si>
  <si>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</si>
  <si>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</si>
  <si>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</si>
  <si>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</si>
  <si>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</si>
  <si>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</si>
  <si>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</si>
  <si>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</si>
  <si>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</si>
  <si>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</si>
  <si>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</si>
  <si>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</si>
  <si>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</si>
  <si>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</si>
  <si>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</si>
  <si>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</si>
  <si>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</si>
  <si>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</si>
  <si>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</si>
  <si>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</si>
  <si>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</si>
  <si>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</si>
  <si>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</si>
  <si>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</si>
  <si>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</si>
  <si>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</si>
  <si>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</si>
  <si>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</si>
  <si>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</si>
  <si>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</si>
  <si>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</si>
  <si>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</si>
  <si>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</si>
  <si>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</si>
  <si>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</si>
  <si>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</si>
  <si>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</si>
  <si>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</si>
  <si>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</si>
  <si>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</si>
  <si>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</si>
  <si>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</si>
  <si>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</si>
  <si>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</si>
  <si>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</si>
  <si>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</si>
  <si>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</si>
  <si>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</si>
  <si>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</si>
  <si>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</si>
  <si>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</si>
  <si>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</si>
  <si>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</si>
  <si>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</si>
  <si>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</si>
  <si>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</si>
  <si>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</si>
  <si>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</si>
  <si>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</si>
  <si>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</si>
  <si>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16:00 – 19:00</t>
  </si>
  <si>
    <t>Notes</t>
  </si>
  <si>
    <t>All the above times are in UK Clock time</t>
  </si>
  <si>
    <t>Saturday and Sunday
All Year</t>
  </si>
  <si>
    <t>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</si>
  <si>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</si>
  <si>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</si>
  <si>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</si>
  <si>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</si>
  <si>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</si>
  <si>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</si>
  <si>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</si>
  <si>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</si>
  <si>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</si>
  <si>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</si>
  <si>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Unit rate 1 p/kWh</t>
  </si>
  <si>
    <t>Unit rate 2 p/kWh</t>
  </si>
  <si>
    <t>Unit rate 3 p/kWh</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</si>
  <si>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</si>
  <si>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</si>
  <si>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</si>
  <si>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</si>
  <si>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</si>
  <si>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</si>
  <si>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</si>
  <si>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</si>
  <si>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</si>
  <si>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</si>
  <si>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</si>
  <si>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</si>
  <si>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</si>
  <si>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</si>
  <si>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</si>
  <si>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</si>
  <si>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</si>
  <si>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</si>
  <si>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</si>
  <si>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</si>
  <si>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</si>
  <si>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</si>
  <si>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</si>
  <si>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</si>
  <si>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</si>
  <si>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</si>
  <si>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</si>
  <si>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</si>
  <si>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</si>
  <si>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</si>
  <si>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</si>
  <si>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</si>
  <si>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</si>
  <si>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</si>
  <si>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</si>
  <si>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</si>
  <si>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</si>
  <si>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</si>
  <si>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</si>
  <si>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</si>
  <si>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</si>
  <si>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</si>
  <si>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</si>
  <si>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</si>
  <si>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</si>
  <si>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</si>
  <si>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</si>
  <si>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</si>
  <si>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</si>
  <si>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</si>
  <si>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</si>
  <si>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</si>
  <si>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</si>
  <si>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</si>
  <si>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</si>
  <si>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</si>
  <si>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</si>
  <si>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</si>
  <si>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</si>
  <si>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</si>
  <si>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</si>
  <si>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</si>
  <si>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</si>
  <si>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</si>
  <si>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</si>
  <si>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</si>
  <si>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</si>
  <si>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</si>
  <si>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</si>
  <si>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</si>
  <si>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</si>
  <si>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</si>
  <si>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</si>
  <si>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</si>
  <si>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</si>
  <si>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</si>
  <si>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</si>
  <si>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</si>
  <si>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</si>
  <si>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</si>
  <si>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</si>
  <si>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</si>
  <si>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</si>
  <si>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</si>
  <si>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</si>
  <si>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</si>
  <si>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</si>
  <si>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</si>
  <si>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</si>
  <si>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</si>
  <si>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</si>
  <si>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</si>
  <si>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</si>
  <si>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</si>
  <si>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</si>
  <si>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</si>
  <si>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</si>
  <si>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</si>
  <si>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</si>
  <si>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</si>
  <si>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</si>
  <si>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</si>
  <si>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</si>
  <si>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</si>
  <si>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</si>
  <si>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</si>
  <si>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</si>
  <si>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</si>
  <si>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Export fixed charge p/day</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</si>
  <si>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</si>
  <si>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</si>
  <si>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</si>
  <si>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</si>
  <si>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</si>
  <si>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</si>
  <si>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</si>
  <si>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</si>
  <si>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</si>
  <si>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</si>
  <si>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</si>
  <si>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</si>
  <si>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</si>
  <si>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</si>
  <si>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</si>
  <si>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</si>
  <si>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</si>
  <si>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</si>
  <si>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</si>
  <si>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</si>
  <si>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</si>
  <si>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</si>
  <si>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</si>
  <si>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</si>
  <si>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</si>
  <si>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</si>
  <si>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</si>
  <si>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</si>
  <si>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</si>
  <si>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</si>
  <si>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</si>
  <si>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</si>
  <si>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</si>
  <si>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</si>
  <si>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</si>
  <si>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</si>
  <si>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</si>
  <si>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</si>
  <si>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</si>
  <si>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</si>
  <si>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</si>
  <si>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</si>
  <si>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</si>
  <si>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</si>
  <si>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</si>
  <si>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</si>
  <si>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</si>
  <si>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</si>
  <si>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</si>
  <si>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</si>
  <si>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</si>
  <si>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</si>
  <si>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</si>
  <si>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</si>
  <si>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Domestic Prepayment</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</si>
  <si>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</si>
  <si>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</si>
  <si>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</si>
  <si>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</si>
  <si>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</si>
  <si>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</si>
  <si>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</si>
  <si>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</si>
  <si>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</si>
  <si>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</si>
  <si>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</si>
  <si>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</si>
  <si>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</si>
  <si>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</si>
  <si>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</si>
  <si>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</si>
  <si>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</si>
  <si>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</si>
  <si>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</si>
  <si>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</si>
  <si>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</si>
  <si>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</si>
  <si>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</si>
  <si>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</si>
  <si>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</si>
  <si>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</si>
  <si>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</si>
  <si>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</si>
  <si>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</si>
  <si>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</si>
  <si>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</si>
  <si>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</si>
  <si>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</si>
  <si>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</si>
  <si>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</si>
  <si>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</si>
  <si>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</si>
  <si>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</si>
  <si>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</si>
  <si>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</si>
  <si>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</si>
  <si>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</si>
  <si>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</si>
  <si>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</si>
  <si>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</si>
  <si>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</si>
  <si>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</si>
  <si>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</si>
  <si>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</si>
  <si>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</si>
  <si>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</si>
  <si>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</si>
  <si>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</si>
  <si>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</si>
  <si>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</si>
  <si>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</si>
  <si>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</si>
  <si>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</si>
  <si>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</si>
  <si>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</si>
  <si>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</si>
  <si>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</si>
  <si>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</si>
  <si>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</si>
  <si>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</si>
  <si>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</si>
  <si>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</si>
  <si>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</si>
  <si>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</si>
  <si>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</si>
  <si>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</si>
  <si>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</si>
  <si>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</si>
  <si>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</si>
  <si>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</si>
  <si>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</si>
  <si>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</si>
  <si>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</si>
  <si>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</si>
  <si>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</si>
  <si>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</si>
  <si>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</si>
  <si>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</si>
  <si>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</si>
  <si>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</si>
  <si>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</si>
  <si>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</si>
  <si>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</si>
  <si>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</si>
  <si>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</si>
  <si>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</si>
  <si>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</si>
  <si>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</si>
  <si>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</si>
  <si>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</si>
  <si>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</si>
  <si>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</si>
  <si>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</si>
  <si>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</si>
  <si>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</si>
  <si>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</si>
  <si>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</si>
  <si>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</si>
  <si>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</si>
  <si>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</si>
  <si>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</si>
  <si>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</si>
  <si>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</si>
  <si>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</si>
  <si>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</si>
  <si>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</si>
  <si>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</si>
  <si>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</si>
  <si>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</si>
  <si>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</si>
  <si>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</si>
  <si>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</si>
  <si>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</si>
  <si>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</si>
  <si>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</si>
  <si>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</si>
  <si>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</si>
  <si>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</si>
  <si>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</si>
  <si>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</si>
  <si>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</si>
  <si>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</si>
  <si>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</si>
  <si>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</si>
  <si>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</si>
  <si>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</si>
  <si>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</si>
  <si>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</si>
  <si>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</si>
  <si>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</si>
  <si>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</si>
  <si>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</si>
  <si>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</si>
  <si>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</si>
  <si>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</si>
  <si>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</si>
  <si>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</si>
  <si>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</si>
  <si>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</si>
  <si>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</si>
  <si>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</si>
  <si>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</si>
  <si>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</si>
  <si>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</si>
  <si>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</si>
  <si>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</si>
  <si>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</si>
  <si>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</si>
  <si>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</si>
  <si>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</si>
  <si>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</si>
  <si>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</si>
  <si>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</si>
  <si>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</si>
  <si>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</si>
  <si>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</si>
  <si>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</si>
  <si>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</si>
  <si>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</si>
  <si>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</si>
  <si>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</si>
  <si>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</si>
  <si>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</si>
  <si>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</si>
  <si>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</si>
  <si>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</si>
  <si>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</si>
  <si>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</si>
  <si>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</si>
  <si>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</si>
  <si>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</si>
  <si>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</si>
  <si>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</si>
  <si>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</si>
  <si>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</si>
  <si>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</si>
  <si>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</si>
  <si>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</si>
  <si>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</si>
  <si>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</si>
  <si>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</si>
  <si>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</si>
  <si>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</si>
  <si>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</si>
  <si>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</si>
  <si>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</si>
  <si>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</si>
  <si>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</si>
  <si>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</si>
  <si>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</si>
  <si>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</si>
  <si>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</si>
  <si>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</si>
  <si>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</si>
  <si>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</si>
  <si>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</si>
  <si>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</si>
  <si>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</si>
  <si>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</si>
  <si>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</si>
  <si>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</si>
  <si>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</si>
  <si>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</si>
  <si>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</si>
  <si>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</si>
  <si>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</si>
  <si>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</si>
  <si>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</si>
  <si>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</si>
  <si>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</si>
  <si>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</si>
  <si>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</si>
  <si>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</si>
  <si>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</si>
  <si>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</si>
  <si>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</si>
  <si>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Excess Capacity charge
p/kVA</t>
  </si>
  <si>
    <t>Excess capacity charge
p/kVA</t>
  </si>
  <si>
    <t>Import fixed charge
p/day</t>
  </si>
  <si>
    <t>Import capacity rate
p/kVA/day</t>
  </si>
  <si>
    <t>Import exceeded capacity rate
p/kVA/day</t>
  </si>
  <si>
    <t>Export capacity rate
p/kVA/day</t>
  </si>
  <si>
    <t>Export exceeded capacity rate p/kVA/day</t>
  </si>
  <si>
    <t>Local charge 1
£/kVA</t>
  </si>
  <si>
    <t>Remote charge 1
£/kVA</t>
  </si>
  <si>
    <t>EMEB or MIDE only</t>
  </si>
  <si>
    <t>Unsupported (SWEB)</t>
  </si>
  <si>
    <t>O or Unsupported (SWEB)</t>
  </si>
  <si>
    <t>2 or Unsupported (SWEB)</t>
  </si>
  <si>
    <t>7-hour E7 Day</t>
  </si>
  <si>
    <t>7-hour E7 Night</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</si>
  <si>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</si>
  <si>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</si>
  <si>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</si>
  <si>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</si>
  <si>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</si>
  <si>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</si>
  <si>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</si>
  <si>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</si>
  <si>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</si>
  <si>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</si>
  <si>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</si>
  <si>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5 contains  the LLFs which must be used to adjust the metering system volumes to take account of losses on the distribution network.</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</si>
  <si>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</si>
  <si>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</si>
  <si>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</si>
  <si>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</si>
  <si>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</si>
  <si>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</si>
  <si>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rate 1
p/kWh
(red/black)</t>
  </si>
  <si>
    <t>Unit rate 2
p/kWh
(amber/yellow)</t>
  </si>
  <si>
    <t>Unit rate 3
p/kWh
(green)</t>
  </si>
  <si>
    <t>Excess capacity charge
p/kVA/day</t>
  </si>
  <si>
    <t>Generic demand and generation LLFs</t>
  </si>
  <si>
    <t>Metered voltage</t>
  </si>
  <si>
    <t>EHV site specific LLFs</t>
  </si>
  <si>
    <t>EHV sites specific LLFs</t>
  </si>
  <si>
    <t>Annex 6 - Addendum to Annex 2 EHV charges</t>
  </si>
  <si>
    <r>
      <t xml:space="preserve">Import 
</t>
    </r>
    <r>
      <rPr>
        <b/>
        <sz val="10"/>
        <color rgb="FFFF0000"/>
        <rFont val="Arial"/>
        <family val="2"/>
      </rPr>
      <t>super-red</t>
    </r>
    <r>
      <rPr>
        <b/>
        <sz val="10"/>
        <color indexed="8"/>
        <rFont val="Arial"/>
        <family val="2"/>
      </rPr>
      <t xml:space="preserve">
unit rate
p/kWh</t>
    </r>
  </si>
  <si>
    <r>
      <t xml:space="preserve">Export 
</t>
    </r>
    <r>
      <rPr>
        <b/>
        <sz val="10"/>
        <color rgb="FFFF0000"/>
        <rFont val="Arial"/>
        <family val="2"/>
      </rPr>
      <t>super-red</t>
    </r>
    <r>
      <rPr>
        <b/>
        <sz val="10"/>
        <color indexed="8"/>
        <rFont val="Arial"/>
        <family val="2"/>
      </rPr>
      <t xml:space="preserve">
unit rate
p/kWh</t>
    </r>
  </si>
  <si>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</si>
  <si>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</si>
  <si>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</si>
  <si>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</si>
  <si>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</si>
  <si>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</si>
  <si>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</si>
  <si>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</si>
  <si>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</si>
  <si>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</si>
  <si>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</si>
  <si>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</si>
  <si>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</si>
  <si>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</si>
  <si>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</si>
  <si>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</si>
  <si>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</si>
  <si>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</si>
  <si>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</si>
  <si>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</si>
  <si>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</si>
  <si>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</si>
  <si>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</si>
  <si>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</si>
  <si>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</si>
  <si>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</si>
  <si>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</si>
  <si>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</si>
  <si>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</si>
  <si>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</si>
  <si>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Note: The list of MPANs/MSIDs provided may be incomplete; the DNO reserves the right to apply the listed charges to any other MPANs/MSIDs associated with the site.</t>
  </si>
  <si>
    <t>Node/Zone ID</t>
  </si>
  <si>
    <t>Company and licence name, charging year, effective from, status</t>
  </si>
  <si>
    <t>Company and licence name</t>
  </si>
  <si>
    <t>Import
Unique Identifier</t>
  </si>
  <si>
    <t>Export
Unique Identifier</t>
  </si>
  <si>
    <t>Export LLFC</t>
  </si>
  <si>
    <t>Import LLFC</t>
  </si>
  <si>
    <t>Export Unique Identifier</t>
  </si>
  <si>
    <t>Import
fixed charge
(p/day)</t>
  </si>
  <si>
    <t>Import
capacity rate
(p/kVA/day)</t>
  </si>
  <si>
    <t>Import
exceeded capacity rate
(p/kVA/day)</t>
  </si>
  <si>
    <t>Export
fixed charge
(p/day)</t>
  </si>
  <si>
    <t>Export
capacity rate
(p/kVA/day)</t>
  </si>
  <si>
    <t>Export
exceeded capacity rate
(p/kVA/day)</t>
  </si>
  <si>
    <t>Export
exceeded
capacity rate
(p/kVA/day)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</si>
  <si>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</si>
  <si>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</si>
  <si>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</si>
  <si>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</si>
  <si>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</si>
  <si>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</si>
  <si>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</si>
  <si>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</si>
  <si>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</si>
  <si>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r>
      <t xml:space="preserve">Import
</t>
    </r>
    <r>
      <rPr>
        <b/>
        <sz val="10"/>
        <color rgb="FFFF0000"/>
        <rFont val="Arial"/>
        <family val="2"/>
      </rPr>
      <t xml:space="preserve">Super Red
</t>
    </r>
    <r>
      <rPr>
        <b/>
        <sz val="10"/>
        <rFont val="Arial"/>
        <family val="2"/>
      </rPr>
      <t>unit rate
(p/kWh)</t>
    </r>
  </si>
  <si>
    <r>
      <t xml:space="preserve">Export
</t>
    </r>
    <r>
      <rPr>
        <b/>
        <sz val="10"/>
        <color rgb="FFFF0000"/>
        <rFont val="Arial"/>
        <family val="2"/>
      </rPr>
      <t xml:space="preserve">Super Red
</t>
    </r>
    <r>
      <rPr>
        <b/>
        <sz val="10"/>
        <color indexed="8"/>
        <rFont val="Arial"/>
        <family val="2"/>
      </rPr>
      <t>unit rate
(p/kWh)</t>
    </r>
  </si>
  <si>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</si>
  <si>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</si>
  <si>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</si>
  <si>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</si>
  <si>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</si>
  <si>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</si>
  <si>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</si>
  <si>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</si>
  <si>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</si>
  <si>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Peak</t>
  </si>
  <si>
    <t>Winter</t>
  </si>
  <si>
    <t>Night</t>
  </si>
  <si>
    <t>Other</t>
  </si>
  <si>
    <t>Monday to Friday 
Mar to Oct</t>
  </si>
  <si>
    <t>00:30 - 07:30</t>
  </si>
  <si>
    <t>00:00 - 00:30
07:30 - 24:00</t>
  </si>
  <si>
    <t>Monday to Friday 
Nov to Feb</t>
  </si>
  <si>
    <t>07:30 – 16:00</t>
  </si>
  <si>
    <t>00:00 - 00:30
19:00 - 24:00</t>
  </si>
  <si>
    <t>Low Voltage Network</t>
  </si>
  <si>
    <t>Low Voltage Substation</t>
  </si>
  <si>
    <t>344, 602, 604, 717</t>
  </si>
  <si>
    <t>High Voltage Network</t>
  </si>
  <si>
    <t>400, 606, 698</t>
  </si>
  <si>
    <t>High Voltage Substation</t>
  </si>
  <si>
    <t>N/A</t>
  </si>
  <si>
    <t>132/HV connected</t>
  </si>
  <si>
    <t>132kV connected</t>
  </si>
  <si>
    <t xml:space="preserve">Monday to Friday </t>
  </si>
  <si>
    <t>17:00 to 19:30</t>
  </si>
  <si>
    <t>07:30 to 17:00
19:30 to 22:00</t>
  </si>
  <si>
    <t>00:00 to 07:30
22:00 to 24:00</t>
  </si>
  <si>
    <t>Monday to Friday Nov to Feb (excluding 22nd Dec to 4th Jan inclusive)</t>
  </si>
  <si>
    <t>Weekends</t>
  </si>
  <si>
    <t>12:00 to 13:00
16:00 to 21:00</t>
  </si>
  <si>
    <t>00:00 to 12:00
13:00 to 16:00 21:00 to 24:00</t>
  </si>
  <si>
    <t>Monday to Friday Mar to Oct (plus 22nd Dec to 4th Jan inclusive)</t>
  </si>
  <si>
    <t>07:30 to 22:00</t>
  </si>
  <si>
    <t>00:00 to 12:00
13:00 to 16:00
21:00 to 24:00</t>
  </si>
  <si>
    <t>Monday to Friday Nov to Feb 
(excluding 22nd Dec to 4th Jan inclusive)</t>
  </si>
  <si>
    <t>17:00 - 19:30</t>
  </si>
  <si>
    <t>Western Power Distribution (South Wales) plc</t>
  </si>
  <si>
    <t>100, 105, 800, 860</t>
  </si>
  <si>
    <t xml:space="preserve">101, 106, 801, 861,  </t>
  </si>
  <si>
    <t>194, 843</t>
  </si>
  <si>
    <t>200, 810, 862</t>
  </si>
  <si>
    <t>201, 811, 863</t>
  </si>
  <si>
    <t>Refer to main text in LC14 Statement Of Charges</t>
  </si>
  <si>
    <t>2015</t>
  </si>
  <si>
    <t>1 April 2015</t>
  </si>
  <si>
    <t>Corus Trostre</t>
  </si>
  <si>
    <t>Corus Orb</t>
  </si>
  <si>
    <t>ABB Cornelly</t>
  </si>
  <si>
    <t>Bettws</t>
  </si>
  <si>
    <t>Blaen Bowi</t>
  </si>
  <si>
    <t>Alpha Steel</t>
  </si>
  <si>
    <t>BOC Margam</t>
  </si>
  <si>
    <t>Ford Bridgend</t>
  </si>
  <si>
    <t>Alcoa</t>
  </si>
  <si>
    <t>ASW Rod Mill</t>
  </si>
  <si>
    <t>Total Fina Elf</t>
  </si>
  <si>
    <t>PCC Texaco</t>
  </si>
  <si>
    <t>Whitbread Magor</t>
  </si>
  <si>
    <t>Mainline Pipelines</t>
  </si>
  <si>
    <t>ASW 33kV</t>
  </si>
  <si>
    <t>Blue Circle Cement</t>
  </si>
  <si>
    <t>Inco</t>
  </si>
  <si>
    <t>Swansea University</t>
  </si>
  <si>
    <t>DCWW Nantgaredig</t>
  </si>
  <si>
    <t>Fort James</t>
  </si>
  <si>
    <t>BORDEN</t>
  </si>
  <si>
    <t>SOLUTIA</t>
  </si>
  <si>
    <t>Dow Corning</t>
  </si>
  <si>
    <t>DCWW Rover Way</t>
  </si>
  <si>
    <t>Simms Metals</t>
  </si>
  <si>
    <t>Milford Energy Import</t>
  </si>
  <si>
    <t>South Hook</t>
  </si>
  <si>
    <t>FELINDRE</t>
  </si>
  <si>
    <t>TIMET</t>
  </si>
  <si>
    <t>Blaen Cregan</t>
  </si>
  <si>
    <t>Blaengwen Wind Farm</t>
  </si>
  <si>
    <t>Bryn Titli Wind Farm</t>
  </si>
  <si>
    <t>Crymlin Burrows</t>
  </si>
  <si>
    <t>Dyffryn Brodyn Wind Farm</t>
  </si>
  <si>
    <t>Llyn Brianne</t>
  </si>
  <si>
    <t>Maerdy</t>
  </si>
  <si>
    <t>Margam Biomass</t>
  </si>
  <si>
    <t>Pwllfa Watkin</t>
  </si>
  <si>
    <t>Taff Ely Wind Farm</t>
  </si>
  <si>
    <t>Trecatti</t>
  </si>
  <si>
    <t>Withyhedges Landfill</t>
  </si>
  <si>
    <t>Parc Cynog</t>
  </si>
  <si>
    <t>Parc Cynog (Pendine)</t>
  </si>
  <si>
    <t>Maesgwyn</t>
  </si>
  <si>
    <t>Ferndale</t>
  </si>
  <si>
    <t xml:space="preserve">Pant y Wal WF </t>
  </si>
  <si>
    <t>Mynydd Portref</t>
  </si>
  <si>
    <t>Newton Down</t>
  </si>
  <si>
    <t>Tiers Cross PV</t>
  </si>
  <si>
    <t>Thyssenkruup Camford Pressing</t>
  </si>
  <si>
    <t>Hoover</t>
  </si>
  <si>
    <t>University Hospital of Wales</t>
  </si>
  <si>
    <t>MOD Qinetiq</t>
  </si>
  <si>
    <t>Western Coal</t>
  </si>
  <si>
    <t>Tregaron</t>
  </si>
  <si>
    <t>Waunarlydd STOR</t>
  </si>
  <si>
    <t>Briton Ferry STOR</t>
  </si>
  <si>
    <t>Hirwaun STOR</t>
  </si>
  <si>
    <t>Ffos Las PV</t>
  </si>
  <si>
    <t>Pont Andrew PV</t>
  </si>
  <si>
    <t>Tir John STOR</t>
  </si>
  <si>
    <t>Wear Point WF</t>
  </si>
  <si>
    <t>West Farm PV</t>
  </si>
  <si>
    <t xml:space="preserve">Jordanston Farm PV </t>
  </si>
  <si>
    <t>Rudbaxton PV</t>
  </si>
  <si>
    <t>Wogaston Farm PV</t>
  </si>
  <si>
    <t>Dowlais STOR</t>
  </si>
  <si>
    <t>Hoplass Farm PV</t>
  </si>
  <si>
    <t>Trident Park Recovery</t>
  </si>
  <si>
    <t>Baglan Bay PV</t>
  </si>
  <si>
    <t>Caermelyn PV</t>
  </si>
  <si>
    <t>Liddlestone Ridge PV</t>
  </si>
  <si>
    <t>Garn Farm PV</t>
  </si>
  <si>
    <t>Llandarcy STOR</t>
  </si>
  <si>
    <t>Treguff Farm PV</t>
  </si>
  <si>
    <t>Loughor Solar Park</t>
  </si>
  <si>
    <t>Sutton Farm PV</t>
  </si>
  <si>
    <t>Cefn Betingau PV</t>
  </si>
  <si>
    <t>Clawdd Ddu PV</t>
  </si>
  <si>
    <t>Pentre Solar Farm</t>
  </si>
  <si>
    <t>Barry STOR</t>
  </si>
  <si>
    <t>Fenton Farm PV</t>
  </si>
  <si>
    <t>Yerbeston Gate Farm PV</t>
  </si>
  <si>
    <t>Pen Y Cae PV</t>
  </si>
  <si>
    <t>Saron PV</t>
  </si>
  <si>
    <t>Hendre Fawr PV</t>
  </si>
  <si>
    <t>Hendai Farm PV</t>
  </si>
  <si>
    <t>Cwm Cae Singrug PV</t>
  </si>
  <si>
    <t>Brynteg Farm PV</t>
  </si>
  <si>
    <t>Court Coleman PV</t>
  </si>
  <si>
    <t>Llwyndu Farm PV</t>
  </si>
  <si>
    <t>Stormydown (Mixed)</t>
  </si>
  <si>
    <t>Abergelli Farm PV</t>
  </si>
  <si>
    <t>Centrica Barry Export</t>
  </si>
  <si>
    <t>BEDLINOG</t>
  </si>
  <si>
    <t>TBA</t>
  </si>
  <si>
    <t>BERTHLLWYD FARM</t>
  </si>
  <si>
    <t>BLAENLLIEDI FM</t>
  </si>
  <si>
    <t>BRYN CYRNAU ISAF</t>
  </si>
  <si>
    <t>CEFN BLAENAU</t>
  </si>
  <si>
    <t xml:space="preserve">CLAWDDCAM </t>
  </si>
  <si>
    <t xml:space="preserve">COOMBE FM </t>
  </si>
  <si>
    <t>Cwm Bargoed</t>
  </si>
  <si>
    <t xml:space="preserve">CWM RISCA </t>
  </si>
  <si>
    <t>DAFEN PARK</t>
  </si>
  <si>
    <t>GELLIWERN ISAF</t>
  </si>
  <si>
    <t>GWENLAIS UCHAF FM</t>
  </si>
  <si>
    <t>HAFOD Y DAFAL #2</t>
  </si>
  <si>
    <t>HAFOD Y DAFAL</t>
  </si>
  <si>
    <t>JESUS COLLEGE</t>
  </si>
  <si>
    <t>LOWER HOUSE FARM</t>
  </si>
  <si>
    <t>MAESGWYN PV</t>
  </si>
  <si>
    <t>MYNYDD Y GWAIR</t>
  </si>
  <si>
    <t xml:space="preserve">MYNYDD Y GWRHYD </t>
  </si>
  <si>
    <t>MYNYDD Y GYNON</t>
  </si>
  <si>
    <t>NORTH TENEMENT</t>
  </si>
  <si>
    <t>OAK COTTAGE</t>
  </si>
  <si>
    <t>PANTYMOCH</t>
  </si>
  <si>
    <t xml:space="preserve">PENCEFNARDA UCHAF FM </t>
  </si>
  <si>
    <t>PENRHIN</t>
  </si>
  <si>
    <t>PENRHIWARWYDD FM</t>
  </si>
  <si>
    <t>RED COURT</t>
  </si>
  <si>
    <t xml:space="preserve">RHEWL FM </t>
  </si>
  <si>
    <t>ROSEDEW FM</t>
  </si>
  <si>
    <t>SULLY MOORS</t>
  </si>
  <si>
    <t>TIR LAN</t>
  </si>
  <si>
    <t>TRECOED</t>
  </si>
  <si>
    <t>TYTHEGSTON</t>
  </si>
  <si>
    <t>WESTERN LOG</t>
  </si>
  <si>
    <t>WHITTON MAWR</t>
  </si>
  <si>
    <t>Solutia Export</t>
  </si>
  <si>
    <t>Total Fina Elf Export</t>
  </si>
  <si>
    <t>Whitbread Magor Export</t>
  </si>
  <si>
    <t>Fort James Export</t>
  </si>
  <si>
    <t>Dow Corning Export</t>
  </si>
  <si>
    <t>Pont Andrew PV Export</t>
  </si>
  <si>
    <t>Ffos Las PV Export</t>
  </si>
  <si>
    <t>Hirwaun STOR Export</t>
  </si>
  <si>
    <t>Briton Ferry STOR Export</t>
  </si>
  <si>
    <t>Waunarlydd STOR Export</t>
  </si>
  <si>
    <t>Tiers Cross PV Export</t>
  </si>
  <si>
    <t>Taff Ely Wind Farm Export</t>
  </si>
  <si>
    <t>Bryn Titli Wind Farm Export</t>
  </si>
  <si>
    <t>Dyffryn Brodin Wind Farm Exp</t>
  </si>
  <si>
    <t>Llyn Brianne Export</t>
  </si>
  <si>
    <t>Tregaron Export</t>
  </si>
  <si>
    <t>Parc Cynog Export</t>
  </si>
  <si>
    <t>Blaen Bowi Export</t>
  </si>
  <si>
    <t>MARGAM BIOMASS Export</t>
  </si>
  <si>
    <t>Trecatti Export</t>
  </si>
  <si>
    <t>Blaen Cregan Wind Farm Export</t>
  </si>
  <si>
    <t>ABB Cornelly Export</t>
  </si>
  <si>
    <t>Crymlin Burrows Export</t>
  </si>
  <si>
    <t>Withyhedges Landfill Export</t>
  </si>
  <si>
    <t>BLAENGWEN WIND FARM EXPORT</t>
  </si>
  <si>
    <t>Pwllfa Watkin  Export</t>
  </si>
  <si>
    <t>Bettws Export</t>
  </si>
  <si>
    <t>Maerdy Export</t>
  </si>
  <si>
    <t>Milford Energy Export</t>
  </si>
  <si>
    <t>Ferndale Export</t>
  </si>
  <si>
    <t>Maesgwyn Export</t>
  </si>
  <si>
    <t>Pant y Wal WF Export</t>
  </si>
  <si>
    <t>Mynydd Portref Export</t>
  </si>
  <si>
    <t>Newton Down Export</t>
  </si>
  <si>
    <t>Ford Bridgend WT Export</t>
  </si>
  <si>
    <t>DCWW Rover Way Export</t>
  </si>
  <si>
    <t>Tir John STOR Export</t>
  </si>
  <si>
    <t>West Farm PV Export</t>
  </si>
  <si>
    <t>Jordanston Farm PV  Export</t>
  </si>
  <si>
    <t>Rudbaxton PV Export</t>
  </si>
  <si>
    <t>Wear Point WF Export</t>
  </si>
  <si>
    <t>Wogaston Farm PV Export</t>
  </si>
  <si>
    <t>Dowlais STOR Export</t>
  </si>
  <si>
    <t>Hoplass Parm PV Export</t>
  </si>
  <si>
    <t>Trident Park Recovery Export</t>
  </si>
  <si>
    <t>Baglan Bay PV Exports</t>
  </si>
  <si>
    <t>Liddlestone Ridge PV Exports</t>
  </si>
  <si>
    <t>Garn Farm PV Export</t>
  </si>
  <si>
    <t>Llandarcy STOR Export</t>
  </si>
  <si>
    <t>Treguff Farm PV Export</t>
  </si>
  <si>
    <t>Loughor Solar Park Export</t>
  </si>
  <si>
    <t>Sutton Farm PV Export</t>
  </si>
  <si>
    <t>Cefn Betingau PV Export</t>
  </si>
  <si>
    <t>Clawdd Ddu PV Export</t>
  </si>
  <si>
    <t>Pentre Solar Farm Export</t>
  </si>
  <si>
    <t>Barry STOR Export</t>
  </si>
  <si>
    <t>Fenton Farm PV Export</t>
  </si>
  <si>
    <t>Yerbeston Gate Farm PV Export</t>
  </si>
  <si>
    <t>Pen Y Cae PV Export</t>
  </si>
  <si>
    <t>Saron PV Export</t>
  </si>
  <si>
    <t>Hendre Fawr PV Export</t>
  </si>
  <si>
    <t>Hendai Farm PV Export</t>
  </si>
  <si>
    <t>Cwm Cae Singrug PV Export</t>
  </si>
  <si>
    <t>Brynteg Farm PV Export</t>
  </si>
  <si>
    <t>Court Coleman PV Export</t>
  </si>
  <si>
    <t>Llwyndu Farm PV Export</t>
  </si>
  <si>
    <t>Stormydown (Mixed) Export</t>
  </si>
  <si>
    <t>Abergelli Farm PV Export</t>
  </si>
  <si>
    <t>CEFN BETINGAU B</t>
  </si>
  <si>
    <t>CEFN BLAENA</t>
  </si>
  <si>
    <t>CLAWDDCAM</t>
  </si>
  <si>
    <t>COOMBE FM</t>
  </si>
  <si>
    <t>CWM RISCA</t>
  </si>
  <si>
    <t>MYNYDD Y GWRHYD</t>
  </si>
  <si>
    <t>PENCEFNARDA UCHAF FM</t>
  </si>
  <si>
    <t xml:space="preserve">RED COURT </t>
  </si>
  <si>
    <t>RHEWL FM</t>
  </si>
  <si>
    <t>EHV connected</t>
  </si>
  <si>
    <t>132/EHV connected</t>
  </si>
  <si>
    <t>Tata Margam</t>
  </si>
  <si>
    <t>Tata Margam Export</t>
  </si>
  <si>
    <t>100, 101, 105, 106, 116, 117, 194, 200, 201, 294, 300, 603, 697, 700, 701, 718, 719, 720, 800, 801, 810, 811, 843, 860, 861, 862, 863</t>
  </si>
  <si>
    <r>
      <t>Contains the underlying [</t>
    </r>
    <r>
      <rPr>
        <sz val="11"/>
        <color theme="3"/>
        <rFont val="Arial"/>
        <family val="2"/>
      </rPr>
      <t>nodal/network group</t>
    </r>
    <r>
      <rPr>
        <sz val="11"/>
        <rFont val="Arial"/>
        <family val="2"/>
      </rPr>
      <t xml:space="preserve">] costs used to calculate the current EDCM charges. </t>
    </r>
  </si>
  <si>
    <t>Charge calculator</t>
  </si>
  <si>
    <t>Charge calculator is a tool to help you estimate your distribution charges using current consumption data and forecast consumption data.</t>
  </si>
  <si>
    <t>LV and HV tariff calculator</t>
  </si>
  <si>
    <t>EHV site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</si>
  <si>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</si>
  <si>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</si>
  <si>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</si>
  <si>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</si>
  <si>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</si>
  <si>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</si>
  <si>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</si>
  <si>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</si>
  <si>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red
unit rate
(p/kWh)</t>
  </si>
  <si>
    <t>Export
Super Red
unit rate
(p/kWh)</t>
  </si>
  <si>
    <t>Tariff components</t>
  </si>
  <si>
    <t>Unit 1
kWh
(red/black/day)</t>
  </si>
  <si>
    <t>Unit 2
kWh
(amber/yellow
/night)</t>
  </si>
  <si>
    <t>Unit 3
kWh
(green)</t>
  </si>
  <si>
    <t>Number of days in consumption period
i.e. 365 if one year</t>
  </si>
  <si>
    <t>Maximum import or export capacity
kVA</t>
  </si>
  <si>
    <t>Excess reactive units 
kVArh</t>
  </si>
  <si>
    <t>Average daily excess capacity
kVA</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</si>
  <si>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</si>
  <si>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</si>
  <si>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</si>
  <si>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</si>
  <si>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</si>
  <si>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</si>
  <si>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</si>
  <si>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</si>
  <si>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</si>
  <si>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</si>
  <si>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</si>
  <si>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</si>
  <si>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Reactive power charge
£</t>
  </si>
  <si>
    <t>Excess capacity charge
£</t>
  </si>
  <si>
    <t>Import 
super red charge
£</t>
  </si>
  <si>
    <t>Import
fixed charge
£</t>
  </si>
  <si>
    <t>Import
capacity charge
£</t>
  </si>
  <si>
    <t>Import excess capacity charge
£</t>
  </si>
  <si>
    <t>Export super red charge
£</t>
  </si>
  <si>
    <t>Export fixed charge
£</t>
  </si>
  <si>
    <t>Export capacity charge
£</t>
  </si>
  <si>
    <t>Export excess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</si>
  <si>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</si>
  <si>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</si>
  <si>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</si>
  <si>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</si>
  <si>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</si>
  <si>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</si>
  <si>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</si>
  <si>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SSC 0394 charge rate corrected</t>
  </si>
  <si>
    <t>TPR 01177 corrected to rate 2</t>
  </si>
  <si>
    <t>Table reviewed and updated</t>
  </si>
  <si>
    <t>New SSCs from 0949 to 0952, 0975 &amp; 0976 and 0982 &amp; 0983 added.</t>
  </si>
  <si>
    <t>New SSCs from 0984 and 0985 added.</t>
  </si>
  <si>
    <t>Saturday Off Peak (24 Hrs)</t>
  </si>
  <si>
    <t>Sunday Off Peak (24 Hrs)</t>
  </si>
  <si>
    <t>Centrica Barry Standby</t>
  </si>
  <si>
    <t>District Energy Solutia Export</t>
  </si>
  <si>
    <t>District Energy Aberdare Export</t>
  </si>
  <si>
    <t>Yerbeston Chapel Hill PV</t>
  </si>
  <si>
    <t>YerbestonChapelHill PV Export</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</si>
  <si>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</si>
  <si>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</si>
  <si>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</si>
  <si>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</si>
  <si>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</si>
  <si>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</si>
  <si>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</si>
  <si>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</si>
  <si>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</si>
  <si>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</si>
  <si>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</si>
  <si>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</si>
  <si>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</si>
  <si>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</si>
  <si>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</si>
  <si>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</si>
  <si>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</si>
  <si>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</si>
  <si>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</si>
  <si>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</si>
  <si>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</si>
  <si>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</si>
  <si>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</si>
  <si>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</si>
  <si>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t>8 &amp; 0</t>
  </si>
  <si>
    <t/>
  </si>
  <si>
    <t>Copy EDCM table 4501 range starting B18 and paste into G11.  Extend or reduce print area as required.</t>
  </si>
  <si>
    <t>Mir Steel</t>
  </si>
  <si>
    <t>Boc Margam</t>
  </si>
  <si>
    <t>Celsa Rod Mills</t>
  </si>
  <si>
    <t>Murphy Oil</t>
  </si>
  <si>
    <t>Chevron</t>
  </si>
  <si>
    <t>Interbrew Magor USKM</t>
  </si>
  <si>
    <t>Celsa 33 11</t>
  </si>
  <si>
    <t>Lafarge - Blue Circle</t>
  </si>
  <si>
    <t>Bridgend Paper Mill</t>
  </si>
  <si>
    <t>Momentive Chemicals</t>
  </si>
  <si>
    <t>Monsanto</t>
  </si>
  <si>
    <t>Simms metals</t>
  </si>
  <si>
    <t>Milford Energy</t>
  </si>
  <si>
    <t>SHLNG</t>
  </si>
  <si>
    <t>Felindre</t>
  </si>
  <si>
    <t>Timet</t>
  </si>
  <si>
    <t>Blaengwen</t>
  </si>
  <si>
    <t>Bryn Titli</t>
  </si>
  <si>
    <t>Dyffryn Brodyn</t>
  </si>
  <si>
    <t>Pwllfa Gwatkin</t>
  </si>
  <si>
    <t>Taff Ely</t>
  </si>
  <si>
    <t>Withy Hedges</t>
  </si>
  <si>
    <t xml:space="preserve">Maesgwyn </t>
  </si>
  <si>
    <t>Ferndale Wind Farm</t>
  </si>
  <si>
    <t>Pant y Wal WF</t>
  </si>
  <si>
    <t xml:space="preserve">Mynydd Portref </t>
  </si>
  <si>
    <t>Tiers Cross (Rose Cottage)</t>
  </si>
  <si>
    <t>Camford</t>
  </si>
  <si>
    <t>QuinetiQ</t>
  </si>
  <si>
    <t>WAUNLAN 33kV TEE</t>
  </si>
  <si>
    <t>BRITON FERRY 33kV</t>
  </si>
  <si>
    <t>HIRWAUN 33kV</t>
  </si>
  <si>
    <t>Ffos Las Tee</t>
  </si>
  <si>
    <t>Pont Andrew Tee</t>
  </si>
  <si>
    <t>TIR JOHN STOR 33KV GEN</t>
  </si>
  <si>
    <t>RUDBAXTON 33KV GEN</t>
  </si>
  <si>
    <t>WOGASTON FARM 33KV</t>
  </si>
  <si>
    <t>DOWLAIS STOR 33KV GEN</t>
  </si>
  <si>
    <t>HOPLASS FARM</t>
  </si>
  <si>
    <t>TRIDENT PARK</t>
  </si>
  <si>
    <t>BAGLAN</t>
  </si>
  <si>
    <t>Whitland (Caermelyn)</t>
  </si>
  <si>
    <t>LIDDLESTONE RIDGE</t>
  </si>
  <si>
    <t>GARN FARM</t>
  </si>
  <si>
    <t>PEAKGEN</t>
  </si>
  <si>
    <t>TREGUFF</t>
  </si>
  <si>
    <t>LOUGHOR FARM</t>
  </si>
  <si>
    <t>CEFN BETINGAU</t>
  </si>
  <si>
    <t>CLAWDD DU 33KV GEN</t>
  </si>
  <si>
    <t>PENTRE FARM</t>
  </si>
  <si>
    <t>BARRY STOR</t>
  </si>
  <si>
    <t>FENTON FARM</t>
  </si>
  <si>
    <t>YERBESTON GATE</t>
  </si>
  <si>
    <t>PENYCAE</t>
  </si>
  <si>
    <t>SARON</t>
  </si>
  <si>
    <t>HENDRE FAWR FARM</t>
  </si>
  <si>
    <t>HENDAI FARM</t>
  </si>
  <si>
    <t>CWM CAE SINGRUG</t>
  </si>
  <si>
    <t>BRYNTEG FARM</t>
  </si>
  <si>
    <t>COURT COLEMAN</t>
  </si>
  <si>
    <t>LLWYNDDU</t>
  </si>
  <si>
    <t>STORMY DOWN</t>
  </si>
  <si>
    <t>ABERGELLI FARM</t>
  </si>
  <si>
    <t>YERBESTON Chapel Hill</t>
  </si>
  <si>
    <t>Centrica</t>
  </si>
  <si>
    <t>Aberaman Park</t>
  </si>
  <si>
    <t>Aberystwyth - Manweb</t>
  </si>
  <si>
    <t>New Import 1</t>
  </si>
  <si>
    <t>New Import 2</t>
  </si>
  <si>
    <t>New Export 1</t>
  </si>
  <si>
    <t>New Export 2</t>
  </si>
  <si>
    <t>New Import 3</t>
  </si>
  <si>
    <t>New Export 3</t>
  </si>
  <si>
    <t>New Import 5</t>
  </si>
  <si>
    <t>New Export 5</t>
  </si>
  <si>
    <t>New Import 6</t>
  </si>
  <si>
    <t>New Export 6</t>
  </si>
  <si>
    <t>New Import 7</t>
  </si>
  <si>
    <t>New Export 7</t>
  </si>
  <si>
    <t>New Import 8</t>
  </si>
  <si>
    <t>New Export 8</t>
  </si>
  <si>
    <t>New Import 9</t>
  </si>
  <si>
    <t>New Export 9</t>
  </si>
  <si>
    <t>New Import 10</t>
  </si>
  <si>
    <t>New Export 10</t>
  </si>
  <si>
    <t>New Import 11</t>
  </si>
  <si>
    <t>New Export 11</t>
  </si>
  <si>
    <t>New Import 12</t>
  </si>
  <si>
    <t>New Export 12</t>
  </si>
  <si>
    <t>New Import 13</t>
  </si>
  <si>
    <t>New Export 13</t>
  </si>
  <si>
    <t>New Import 14</t>
  </si>
  <si>
    <t>New Export 14</t>
  </si>
  <si>
    <t>New Import 15</t>
  </si>
  <si>
    <t>New Export 15</t>
  </si>
  <si>
    <t>New Import 16</t>
  </si>
  <si>
    <t>New Export 16</t>
  </si>
  <si>
    <t>New Import 19</t>
  </si>
  <si>
    <t>New Export 19</t>
  </si>
  <si>
    <t>New Import 20</t>
  </si>
  <si>
    <t>New Export 20</t>
  </si>
  <si>
    <t>New Import 21</t>
  </si>
  <si>
    <t>New Export 21</t>
  </si>
  <si>
    <t>New Import 22</t>
  </si>
  <si>
    <t>New Export 22</t>
  </si>
  <si>
    <t>New Import 23</t>
  </si>
  <si>
    <t>New Export 23</t>
  </si>
  <si>
    <t>New Import 24</t>
  </si>
  <si>
    <t>New Export 24</t>
  </si>
  <si>
    <t>New Import 25</t>
  </si>
  <si>
    <t>New Export 25</t>
  </si>
  <si>
    <t>New Import 26</t>
  </si>
  <si>
    <t>New Export 26</t>
  </si>
  <si>
    <t>New Import 28</t>
  </si>
  <si>
    <t>New Export 28</t>
  </si>
  <si>
    <t>New Import 29</t>
  </si>
  <si>
    <t>New Export 29</t>
  </si>
  <si>
    <t>New Import 30</t>
  </si>
  <si>
    <t>New Export 30</t>
  </si>
  <si>
    <t>New Import 31</t>
  </si>
  <si>
    <t>New Export 31</t>
  </si>
  <si>
    <t>New Import 33</t>
  </si>
  <si>
    <t>New Export 33</t>
  </si>
  <si>
    <t>New Import 34</t>
  </si>
  <si>
    <t>New Export 34</t>
  </si>
  <si>
    <t>New Import 35</t>
  </si>
  <si>
    <t>New Export 35</t>
  </si>
  <si>
    <t>New Import 36</t>
  </si>
  <si>
    <t>New Export 36</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</si>
  <si>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</si>
  <si>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Aberaman Park Phase 2</t>
  </si>
  <si>
    <t>Crug Mawr Farm PV Export</t>
  </si>
  <si>
    <t>Crug Mawr Farm PV</t>
  </si>
  <si>
    <t>Crug Mawr Farm</t>
  </si>
  <si>
    <t>Caermelyn PV Exports</t>
  </si>
  <si>
    <t>2100040007060,
2100040007079,
2100040007088,
2100040007097,
2100040007102,
2100040007111,
2100040007120,
2100040007130,
2100040014545,
2189999999714</t>
  </si>
  <si>
    <t>2100040135899,
2100040135904,
2189999999732</t>
  </si>
  <si>
    <t>2199989271918,
2199989271927,
2199989271936,
2199989610089</t>
  </si>
  <si>
    <t>2199989638961,
2199989638970</t>
  </si>
  <si>
    <t>2189999996884,
2189999996893</t>
  </si>
  <si>
    <t>2189999997275,
2189999997284,
2189999997293,
2189999997309</t>
  </si>
  <si>
    <t>2199989633165,
2199989633174,
2199989633183</t>
  </si>
  <si>
    <t>2189999997451,
2189999997460,
2189999997683</t>
  </si>
  <si>
    <t>2189999998924,
2189999998933,
2189999998942,
2199989663578</t>
  </si>
  <si>
    <t>2199989353701,
2199989353710</t>
  </si>
  <si>
    <t>2100040752410,
2100040752420</t>
  </si>
  <si>
    <t>2100040636538,
2100040653932</t>
  </si>
  <si>
    <t>2100040769015,
2100040769033,
2100040769042</t>
  </si>
  <si>
    <t>2100040781360,
2100040781379</t>
  </si>
  <si>
    <t>2189999997503,
2189999997512</t>
  </si>
  <si>
    <t>2189999997025,
2189999997034,
2189999997043</t>
  </si>
  <si>
    <t>2100041070815,
2100041071828</t>
  </si>
  <si>
    <t>2100040867636,
2100040867645</t>
  </si>
  <si>
    <t>2100040023638,
2100040023647</t>
  </si>
  <si>
    <t>2100040752396,
2100040752401</t>
  </si>
  <si>
    <t>New Import 4</t>
  </si>
  <si>
    <t>New Export 4</t>
  </si>
  <si>
    <t>2189999998739,
2100041120244</t>
  </si>
  <si>
    <t>TAMG3G</t>
  </si>
  <si>
    <t>RDBX3G</t>
  </si>
  <si>
    <t>OAKC3G</t>
  </si>
  <si>
    <t>FENT3G</t>
  </si>
  <si>
    <t>WATG51</t>
  </si>
  <si>
    <t>WATG52</t>
  </si>
  <si>
    <t>SRON3G</t>
  </si>
  <si>
    <t>CLWD3G</t>
  </si>
  <si>
    <t>PNYC3G</t>
  </si>
  <si>
    <t>BFGF3G1</t>
  </si>
  <si>
    <t>BAGL3G</t>
  </si>
  <si>
    <t>HIGF3G</t>
  </si>
  <si>
    <t>MYGY1G</t>
  </si>
  <si>
    <t>HNDR3G</t>
  </si>
  <si>
    <t>GWNL3G</t>
  </si>
  <si>
    <t>BLBW31G</t>
  </si>
  <si>
    <t>PNCF3G</t>
  </si>
  <si>
    <t>ABGL3G</t>
  </si>
  <si>
    <t>GLWI3G</t>
  </si>
  <si>
    <t>TJGF3G1</t>
  </si>
  <si>
    <t>TJGF3G2</t>
  </si>
  <si>
    <t>MAES1G</t>
  </si>
  <si>
    <t>BTWS1G</t>
  </si>
  <si>
    <t>WLOG1G</t>
  </si>
  <si>
    <t>CCLM3G</t>
  </si>
  <si>
    <t>CMRS3G</t>
  </si>
  <si>
    <t>NTDN3G</t>
  </si>
  <si>
    <t>MBIO3G</t>
  </si>
  <si>
    <t>STMY3G</t>
  </si>
  <si>
    <t>WHTN3G</t>
  </si>
  <si>
    <t>STTN3G</t>
  </si>
  <si>
    <t>BARY3G</t>
  </si>
  <si>
    <t>JESU3G</t>
  </si>
  <si>
    <t>LOUG3G</t>
  </si>
  <si>
    <t>SMOR3G</t>
  </si>
  <si>
    <t>SULG1</t>
  </si>
  <si>
    <t>TRID3G</t>
  </si>
  <si>
    <t>DWGF3G</t>
  </si>
  <si>
    <t>BRIE3G2</t>
  </si>
  <si>
    <t>BRIE3G1</t>
  </si>
  <si>
    <t>TRSX1G</t>
  </si>
  <si>
    <t>MYNG1G</t>
  </si>
  <si>
    <t>BLCR6G</t>
  </si>
  <si>
    <t>FFOR6G</t>
  </si>
  <si>
    <t>CCAM3G</t>
  </si>
  <si>
    <t>TRCD3G</t>
  </si>
  <si>
    <t>YERB3G</t>
  </si>
  <si>
    <t>LIDR3G</t>
  </si>
  <si>
    <t>WSFM3G</t>
  </si>
  <si>
    <t>WEAR3G</t>
  </si>
  <si>
    <t>JORD3G</t>
  </si>
  <si>
    <t>WOGA3G</t>
  </si>
  <si>
    <t>HOPL3G</t>
  </si>
  <si>
    <t>YEBS3G</t>
  </si>
  <si>
    <t>NTEN3G</t>
  </si>
  <si>
    <t>PGLN3G</t>
  </si>
  <si>
    <t>CRBW3G</t>
  </si>
  <si>
    <t>PNTM3G</t>
  </si>
  <si>
    <t>CBET3G</t>
  </si>
  <si>
    <t>CBTB3G</t>
  </si>
  <si>
    <t>WNGF3G</t>
  </si>
  <si>
    <t>BLDI3G</t>
  </si>
  <si>
    <t>PONA3G</t>
  </si>
  <si>
    <t>PNTR3G</t>
  </si>
  <si>
    <t>BTEG3G</t>
  </si>
  <si>
    <t>FOSL3G</t>
  </si>
  <si>
    <t>DAFN5G</t>
  </si>
  <si>
    <t>DYFG3</t>
  </si>
  <si>
    <t>PCYN32</t>
  </si>
  <si>
    <t>PCYN31</t>
  </si>
  <si>
    <t>WHIT3G</t>
  </si>
  <si>
    <t>CRUG3G</t>
  </si>
  <si>
    <t>LBRI3G</t>
  </si>
  <si>
    <t>LWND3G</t>
  </si>
  <si>
    <t>CFNB5G</t>
  </si>
  <si>
    <t>TREG5G</t>
  </si>
  <si>
    <t>REDC3G</t>
  </si>
  <si>
    <t>BCIS3G</t>
  </si>
  <si>
    <t>MAEG3G</t>
  </si>
  <si>
    <t>PGTN3G</t>
  </si>
  <si>
    <t>MYNG3G</t>
  </si>
  <si>
    <t>TYTH3G</t>
  </si>
  <si>
    <t>CORN3G</t>
  </si>
  <si>
    <t>TEWF3G</t>
  </si>
  <si>
    <t>MYNP3G</t>
  </si>
  <si>
    <t>TEEX3G</t>
  </si>
  <si>
    <t>ROSD3G</t>
  </si>
  <si>
    <t>GRNF3G</t>
  </si>
  <si>
    <t>TRGF3G</t>
  </si>
  <si>
    <t>ABAM3G</t>
  </si>
  <si>
    <t>ABPK3G1</t>
  </si>
  <si>
    <t>ABPK3G2</t>
  </si>
  <si>
    <t>PENR3G</t>
  </si>
  <si>
    <t>FERG3</t>
  </si>
  <si>
    <t>BRTH3G</t>
  </si>
  <si>
    <t>TLAN3G</t>
  </si>
  <si>
    <t>BDLN3G</t>
  </si>
  <si>
    <t>HNDF3G</t>
  </si>
  <si>
    <t>MAEW3G</t>
  </si>
  <si>
    <t>LHSE6G</t>
  </si>
  <si>
    <t>BTWF6G</t>
  </si>
  <si>
    <t>COOM3G</t>
  </si>
  <si>
    <t>RHWL3G</t>
  </si>
  <si>
    <t>HFYD3G</t>
  </si>
  <si>
    <t>HFDF3G</t>
  </si>
  <si>
    <t>PRHW3G</t>
  </si>
  <si>
    <t>CCSG3G</t>
  </si>
  <si>
    <t>TCAT3G</t>
  </si>
  <si>
    <t>BLAE1G</t>
  </si>
  <si>
    <t>WTHY3G</t>
  </si>
  <si>
    <t>NEWW53</t>
  </si>
  <si>
    <t>WOOD5</t>
  </si>
  <si>
    <t>ROBE51</t>
  </si>
  <si>
    <t>ROBE52</t>
  </si>
  <si>
    <t>TEXA5A</t>
  </si>
  <si>
    <t>TEXA5B</t>
  </si>
  <si>
    <t>TEXA5C</t>
  </si>
  <si>
    <t>TEXA5D</t>
  </si>
  <si>
    <t>WATE51</t>
  </si>
  <si>
    <t>WATE52</t>
  </si>
  <si>
    <t>BRIF5</t>
  </si>
  <si>
    <t>GOWE3</t>
  </si>
  <si>
    <t>LAMP1T</t>
  </si>
  <si>
    <t>LLAN1T</t>
  </si>
  <si>
    <t>LLEL5A</t>
  </si>
  <si>
    <t>MORR5</t>
  </si>
  <si>
    <t>MORN5</t>
  </si>
  <si>
    <t>SWAN5</t>
  </si>
  <si>
    <t>SWWF5</t>
  </si>
  <si>
    <t>BOCM11</t>
  </si>
  <si>
    <t>BOCM12</t>
  </si>
  <si>
    <t>FORB51</t>
  </si>
  <si>
    <t>WIND5</t>
  </si>
  <si>
    <t>SULG5</t>
  </si>
  <si>
    <t>GRAT5</t>
  </si>
  <si>
    <t>SPVL31</t>
  </si>
  <si>
    <t>CARE5</t>
  </si>
  <si>
    <t>CARS5</t>
  </si>
  <si>
    <t>TROW5</t>
  </si>
  <si>
    <t>MERE5</t>
  </si>
  <si>
    <t>PYCN5</t>
  </si>
  <si>
    <t>TALB5</t>
  </si>
  <si>
    <t>NANT5</t>
  </si>
  <si>
    <t>PENC5</t>
  </si>
  <si>
    <t>UPPB5</t>
  </si>
  <si>
    <t>PEGG5</t>
  </si>
  <si>
    <t>CWMB5</t>
  </si>
  <si>
    <t>LLTA5</t>
  </si>
  <si>
    <t>NEWE5A</t>
  </si>
  <si>
    <t>NEWE5B</t>
  </si>
  <si>
    <t>NEWW5</t>
  </si>
  <si>
    <t>PANT5</t>
  </si>
  <si>
    <t>MAGO5</t>
  </si>
  <si>
    <t>CRUM5</t>
  </si>
  <si>
    <t>POPN51</t>
  </si>
  <si>
    <t>POPN52</t>
  </si>
  <si>
    <t>EBBC5</t>
  </si>
  <si>
    <t>RASW5</t>
  </si>
  <si>
    <t>SHHK3</t>
  </si>
  <si>
    <t>ROVE5</t>
  </si>
  <si>
    <t>DOWC5</t>
  </si>
  <si>
    <t>RODM5</t>
  </si>
  <si>
    <t>CAEA5</t>
  </si>
  <si>
    <t>LLYN5</t>
  </si>
  <si>
    <t>OGMV5</t>
  </si>
  <si>
    <t>BRAW5</t>
  </si>
  <si>
    <t>BROF5</t>
  </si>
  <si>
    <t>FISH5</t>
  </si>
  <si>
    <t>GOLD5</t>
  </si>
  <si>
    <t>HAVP5</t>
  </si>
  <si>
    <t>MERB5</t>
  </si>
  <si>
    <t>MILP5</t>
  </si>
  <si>
    <t>NEVE5</t>
  </si>
  <si>
    <t>NEYL5</t>
  </si>
  <si>
    <t>PEBL5</t>
  </si>
  <si>
    <t>STFL5</t>
  </si>
  <si>
    <t>STTW5</t>
  </si>
  <si>
    <t>STDA5</t>
  </si>
  <si>
    <t>STEY5</t>
  </si>
  <si>
    <t>TENB5</t>
  </si>
  <si>
    <t>LLCY5</t>
  </si>
  <si>
    <t>JERM5</t>
  </si>
  <si>
    <t>GETH5</t>
  </si>
  <si>
    <t>STRA5</t>
  </si>
  <si>
    <t>TIRJ7</t>
  </si>
  <si>
    <t>UPBK5</t>
  </si>
  <si>
    <t>COMS5</t>
  </si>
  <si>
    <t>VICR5</t>
  </si>
  <si>
    <t>WERN5</t>
  </si>
  <si>
    <t>YNST5</t>
  </si>
  <si>
    <t>CLAS5</t>
  </si>
  <si>
    <t>GARN5</t>
  </si>
  <si>
    <t>FELI3</t>
  </si>
  <si>
    <t>INCS5</t>
  </si>
  <si>
    <t>LIME5</t>
  </si>
  <si>
    <t>WAUN3</t>
  </si>
  <si>
    <t>BISH51</t>
  </si>
  <si>
    <t>BISH52</t>
  </si>
  <si>
    <t>LRHI5</t>
  </si>
  <si>
    <t>RAVE5</t>
  </si>
  <si>
    <t>SKET5</t>
  </si>
  <si>
    <t>SWAT5</t>
  </si>
  <si>
    <t>UPLA5</t>
  </si>
  <si>
    <t>SWAU5</t>
  </si>
  <si>
    <t>WESX5</t>
  </si>
  <si>
    <t>KIDW5</t>
  </si>
  <si>
    <t>MAES5</t>
  </si>
  <si>
    <t>NEWL5</t>
  </si>
  <si>
    <t>WESF5</t>
  </si>
  <si>
    <t>HEND5</t>
  </si>
  <si>
    <t>MEIN5</t>
  </si>
  <si>
    <t>PANF5</t>
  </si>
  <si>
    <t>PONY5</t>
  </si>
  <si>
    <t>CRHA5</t>
  </si>
  <si>
    <t>TUMB5</t>
  </si>
  <si>
    <t>LFYR5</t>
  </si>
  <si>
    <t>PEND51</t>
  </si>
  <si>
    <t>STCL5</t>
  </si>
  <si>
    <t>WHIT5</t>
  </si>
  <si>
    <t>ABAE51</t>
  </si>
  <si>
    <t>BLAP5</t>
  </si>
  <si>
    <t>BRID5</t>
  </si>
  <si>
    <t>CARG5</t>
  </si>
  <si>
    <t>CWFR5</t>
  </si>
  <si>
    <t>LAMP5</t>
  </si>
  <si>
    <t>LDOV5</t>
  </si>
  <si>
    <t>LLAY5</t>
  </si>
  <si>
    <t>LGAD5</t>
  </si>
  <si>
    <t>LLAN5</t>
  </si>
  <si>
    <t>LDEI5</t>
  </si>
  <si>
    <t>LWNI5</t>
  </si>
  <si>
    <t>MANO3</t>
  </si>
  <si>
    <t>NANG5</t>
  </si>
  <si>
    <t>NCES5</t>
  </si>
  <si>
    <t>PONA5</t>
  </si>
  <si>
    <t>RHOS5</t>
  </si>
  <si>
    <t>TREG5</t>
  </si>
  <si>
    <t>TREV5</t>
  </si>
  <si>
    <t>WGWB3</t>
  </si>
  <si>
    <t>ABEC5</t>
  </si>
  <si>
    <t>GWAU5</t>
  </si>
  <si>
    <t>POND5</t>
  </si>
  <si>
    <t>TRAV5</t>
  </si>
  <si>
    <t>BRTE5</t>
  </si>
  <si>
    <t>LITC5</t>
  </si>
  <si>
    <t>LLAG51</t>
  </si>
  <si>
    <t>LLAG52</t>
  </si>
  <si>
    <t>NOTT5</t>
  </si>
  <si>
    <t>PYLE5</t>
  </si>
  <si>
    <t>SCHW51</t>
  </si>
  <si>
    <t>ABTC3</t>
  </si>
  <si>
    <t>BOVE5</t>
  </si>
  <si>
    <t>BROA5</t>
  </si>
  <si>
    <t>BRHI5</t>
  </si>
  <si>
    <t>COUR5</t>
  </si>
  <si>
    <t>COWB5</t>
  </si>
  <si>
    <t>EAST5</t>
  </si>
  <si>
    <t>SHIP5</t>
  </si>
  <si>
    <t>PARK5</t>
  </si>
  <si>
    <t>SAND5</t>
  </si>
  <si>
    <t>TAFF5</t>
  </si>
  <si>
    <t>ASHG5</t>
  </si>
  <si>
    <t>BIRC5</t>
  </si>
  <si>
    <t>CRWY5</t>
  </si>
  <si>
    <t>CYNC5</t>
  </si>
  <si>
    <t>GKTR5</t>
  </si>
  <si>
    <t>HEAT5</t>
  </si>
  <si>
    <t>HHOS5</t>
  </si>
  <si>
    <t>LLIS5</t>
  </si>
  <si>
    <t>NORT5</t>
  </si>
  <si>
    <t>STME5</t>
  </si>
  <si>
    <t>CREI5</t>
  </si>
  <si>
    <t>IRON5</t>
  </si>
  <si>
    <t>MILL5</t>
  </si>
  <si>
    <t>MORL5</t>
  </si>
  <si>
    <t>GASY5</t>
  </si>
  <si>
    <t>LADY5</t>
  </si>
  <si>
    <t>MIDD5</t>
  </si>
  <si>
    <t>MOUA5</t>
  </si>
  <si>
    <t>NELS5</t>
  </si>
  <si>
    <t>TONY5</t>
  </si>
  <si>
    <t>WATT5</t>
  </si>
  <si>
    <t>ABTY5</t>
  </si>
  <si>
    <t>NANW5</t>
  </si>
  <si>
    <t>PENT5</t>
  </si>
  <si>
    <t>CBGD3</t>
  </si>
  <si>
    <t>SWRD5</t>
  </si>
  <si>
    <t>ABDA5</t>
  </si>
  <si>
    <t>ABEP5</t>
  </si>
  <si>
    <t>WSTC3</t>
  </si>
  <si>
    <t>HIRW5</t>
  </si>
  <si>
    <t>MAER5</t>
  </si>
  <si>
    <t>YNYS5</t>
  </si>
  <si>
    <t>CANT5</t>
  </si>
  <si>
    <t>ELY_5</t>
  </si>
  <si>
    <t>FAIR5</t>
  </si>
  <si>
    <t>HIGH5</t>
  </si>
  <si>
    <t>LLDO5</t>
  </si>
  <si>
    <t>PENA5</t>
  </si>
  <si>
    <t>SANA5</t>
  </si>
  <si>
    <t>CAER5</t>
  </si>
  <si>
    <t>CATN5A</t>
  </si>
  <si>
    <t>ENER5</t>
  </si>
  <si>
    <t>TRET5</t>
  </si>
  <si>
    <t>ABGA5</t>
  </si>
  <si>
    <t>ABSY5</t>
  </si>
  <si>
    <t>BLAE5</t>
  </si>
  <si>
    <t>MONM5</t>
  </si>
  <si>
    <t>USK_5</t>
  </si>
  <si>
    <t>BREC5</t>
  </si>
  <si>
    <t>BUIL5</t>
  </si>
  <si>
    <t>CRIC5A</t>
  </si>
  <si>
    <t>CRIC5B</t>
  </si>
  <si>
    <t>GLAS5</t>
  </si>
  <si>
    <t>LLDR5</t>
  </si>
  <si>
    <t>RHAY5</t>
  </si>
  <si>
    <t>CALD5</t>
  </si>
  <si>
    <t>CHEP5</t>
  </si>
  <si>
    <t>NEWH5</t>
  </si>
  <si>
    <t>STAR5</t>
  </si>
  <si>
    <t>SUDB5</t>
  </si>
  <si>
    <t>ABTI5</t>
  </si>
  <si>
    <t>CWMF5</t>
  </si>
  <si>
    <t>POLL5</t>
  </si>
  <si>
    <t>BRMA5</t>
  </si>
  <si>
    <t>TRED5</t>
  </si>
  <si>
    <t>NEWS5</t>
  </si>
  <si>
    <t>ORBW5</t>
  </si>
  <si>
    <t>RING5</t>
  </si>
  <si>
    <t>ROGE5</t>
  </si>
  <si>
    <t>ALPH31</t>
  </si>
  <si>
    <t>ALPH32</t>
  </si>
  <si>
    <t>SIMS5</t>
  </si>
  <si>
    <t>TBSC3</t>
  </si>
  <si>
    <t>CEFN6A</t>
  </si>
  <si>
    <t>Grange1</t>
  </si>
  <si>
    <t>NEWTON DOWN</t>
  </si>
  <si>
    <t>Final</t>
  </si>
  <si>
    <t>2100041260633</t>
  </si>
  <si>
    <t>TG &amp; AE MORGAN (Haverfordwest PV)</t>
  </si>
  <si>
    <t>2100041268837</t>
  </si>
  <si>
    <t>2100041268846</t>
  </si>
  <si>
    <t>2100041267912</t>
  </si>
  <si>
    <t>2100041267930</t>
  </si>
  <si>
    <t>2100040890430, 2100040890440, 2100040890459, 2100040890412</t>
  </si>
  <si>
    <t>Solutia CVA</t>
  </si>
  <si>
    <t>2189999997595,
2189999997600</t>
  </si>
  <si>
    <t>SUTTON FARM</t>
  </si>
  <si>
    <t>2100041269812</t>
  </si>
  <si>
    <t>2100041269821</t>
  </si>
  <si>
    <t>2100041270311</t>
  </si>
  <si>
    <t>2100041270320</t>
  </si>
  <si>
    <t xml:space="preserve">2100041270288 </t>
  </si>
  <si>
    <t>CEFN BETINGAU B (Rhyd Y Pandy)</t>
  </si>
  <si>
    <t>CEFN BETINGAU B (Rhyd-y-Pandy)</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</si>
</sst>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 numFmtId="178" formatCode="0.0000"/>
    <numFmt numFmtId="179" formatCode="0.000;[Red]\-0.000;?;"/>
    <numFmt numFmtId="180" formatCode="#,##0;\-#,##0;;"/>
    <numFmt numFmtId="181" formatCode="#,##0;[Red]\-#,##0;;"/>
  </numFmts>
  <fonts count="32" x14ac:knownFonts="1">
    <font>
      <sz val="10"/>
      <name val="Arial"/>
    </font>
    <font>
      <sz val="11"/>
      <color theme="1"/>
      <name val="Calibri"/>
      <family val="2"/>
      <scheme val="minor"/>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sz val="10"/>
      <color theme="0"/>
      <name val="Arial"/>
      <family val="2"/>
    </font>
    <font>
      <b/>
      <sz val="10"/>
      <color theme="0"/>
      <name val="Arial"/>
      <family val="2"/>
    </font>
    <font>
      <sz val="11"/>
      <color theme="3"/>
      <name val="Arial"/>
      <family val="2"/>
    </font>
    <font>
      <b/>
      <sz val="12"/>
      <color theme="3"/>
      <name val="Arial"/>
      <family val="2"/>
    </font>
    <font>
      <sz val="12"/>
      <name val="Arial"/>
      <family val="2"/>
    </font>
    <font>
      <sz val="10"/>
      <color theme="1"/>
      <name val="Arial"/>
      <family val="2"/>
    </font>
    <font>
      <sz val="1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theme="3" tint="0.79998168889431442"/>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rgb="FFFFBE82"/>
        <bgColor indexed="64"/>
      </patternFill>
    </fill>
    <fill>
      <patternFill patternType="solid">
        <fgColor rgb="FFCCFFCC"/>
        <bgColor indexed="64"/>
      </patternFill>
    </fill>
    <fill>
      <patternFill patternType="solid">
        <fgColor rgb="FF8CFFCC"/>
        <bgColor indexed="64"/>
      </patternFill>
    </fill>
    <fill>
      <patternFill patternType="solid">
        <fgColor theme="9" tint="0.39997558519241921"/>
        <bgColor indexed="64"/>
      </patternFill>
    </fill>
    <fill>
      <patternFill patternType="solid">
        <fgColor rgb="FFB4FFCC"/>
        <bgColor indexed="64"/>
      </patternFill>
    </fill>
    <fill>
      <patternFill patternType="solid">
        <fgColor rgb="FFB8D2BB"/>
        <bgColor indexed="64"/>
      </patternFill>
    </fill>
    <fill>
      <patternFill patternType="solid">
        <fgColor theme="4"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diagonal/>
    </border>
    <border>
      <left/>
      <right style="thin">
        <color theme="0"/>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top/>
      <bottom style="thin">
        <color theme="0"/>
      </bottom>
      <diagonal/>
    </border>
  </borders>
  <cellStyleXfs count="17">
    <xf numFmtId="0" fontId="0" fillId="0" borderId="0"/>
    <xf numFmtId="0" fontId="2" fillId="0" borderId="0"/>
    <xf numFmtId="0" fontId="9" fillId="0" borderId="0" applyNumberFormat="0" applyFill="0" applyBorder="0" applyAlignment="0" applyProtection="0"/>
    <xf numFmtId="0" fontId="10" fillId="5" borderId="8" applyNumberFormat="0" applyAlignment="0" applyProtection="0"/>
    <xf numFmtId="0" fontId="11" fillId="0" borderId="0" applyNumberFormat="0" applyFill="0" applyBorder="0" applyAlignment="0" applyProtection="0">
      <alignment vertical="top"/>
      <protection locked="0"/>
    </xf>
    <xf numFmtId="0" fontId="18" fillId="0" borderId="11" applyNumberFormat="0" applyFill="0" applyAlignment="0" applyProtection="0"/>
    <xf numFmtId="0" fontId="9" fillId="0" borderId="12" applyNumberFormat="0" applyFill="0" applyAlignment="0" applyProtection="0"/>
    <xf numFmtId="0" fontId="4" fillId="0" borderId="0"/>
    <xf numFmtId="43" fontId="4" fillId="0" borderId="0" applyFont="0" applyFill="0" applyBorder="0" applyAlignment="0" applyProtection="0"/>
    <xf numFmtId="0" fontId="25" fillId="25" borderId="0" applyNumberFormat="0" applyBorder="0" applyAlignment="0" applyProtection="0"/>
    <xf numFmtId="0" fontId="25" fillId="27" borderId="0" applyNumberFormat="0" applyBorder="0" applyAlignment="0" applyProtection="0"/>
    <xf numFmtId="0" fontId="25" fillId="29" borderId="0" applyNumberFormat="0" applyBorder="0" applyAlignment="0" applyProtection="0"/>
    <xf numFmtId="0" fontId="30" fillId="6" borderId="0" applyNumberFormat="0" applyBorder="0" applyAlignment="0" applyProtection="0"/>
    <xf numFmtId="0" fontId="30" fillId="28" borderId="0" applyNumberFormat="0" applyBorder="0" applyAlignment="0" applyProtection="0"/>
    <xf numFmtId="0" fontId="25" fillId="26" borderId="0" applyNumberFormat="0" applyBorder="0" applyAlignment="0" applyProtection="0"/>
    <xf numFmtId="0" fontId="4" fillId="0" borderId="0"/>
    <xf numFmtId="0" fontId="1" fillId="0" borderId="0"/>
  </cellStyleXfs>
  <cellXfs count="328">
    <xf numFmtId="0" fontId="0" fillId="0" borderId="0" xfId="0"/>
    <xf numFmtId="0" fontId="4"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6" fillId="2" borderId="0" xfId="0" applyFont="1" applyFill="1" applyAlignment="1">
      <alignment vertical="center"/>
    </xf>
    <xf numFmtId="0" fontId="5" fillId="0" borderId="3" xfId="0" applyFont="1" applyBorder="1" applyAlignment="1">
      <alignment vertical="top" wrapText="1"/>
    </xf>
    <xf numFmtId="0" fontId="4" fillId="0" borderId="0" xfId="0" applyFont="1" applyBorder="1" applyAlignment="1">
      <alignment wrapText="1"/>
    </xf>
    <xf numFmtId="0" fontId="5" fillId="0" borderId="0" xfId="0" applyFont="1" applyBorder="1" applyAlignment="1">
      <alignment vertical="top" wrapText="1"/>
    </xf>
    <xf numFmtId="0" fontId="0" fillId="0" borderId="0" xfId="0" applyBorder="1"/>
    <xf numFmtId="0" fontId="11" fillId="2" borderId="0" xfId="4" applyFill="1" applyAlignment="1" applyProtection="1">
      <alignment vertical="center"/>
      <protection hidden="1"/>
    </xf>
    <xf numFmtId="0" fontId="12" fillId="2" borderId="0" xfId="4" applyFont="1" applyFill="1" applyAlignment="1" applyProtection="1">
      <alignment vertical="center"/>
    </xf>
    <xf numFmtId="0" fontId="5" fillId="7" borderId="1" xfId="0" applyFont="1" applyFill="1" applyBorder="1" applyAlignment="1">
      <alignment horizontal="center" vertical="center" wrapText="1"/>
    </xf>
    <xf numFmtId="0" fontId="4" fillId="0" borderId="1" xfId="0" quotePrefix="1" applyFont="1" applyBorder="1" applyAlignment="1">
      <alignment horizontal="left" vertical="top" wrapText="1"/>
    </xf>
    <xf numFmtId="0" fontId="5" fillId="7" borderId="1" xfId="0" applyFont="1" applyFill="1" applyBorder="1" applyAlignment="1" applyProtection="1">
      <alignment vertical="center" wrapText="1"/>
      <protection locked="0"/>
    </xf>
    <xf numFmtId="0" fontId="13"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5" fillId="7" borderId="1" xfId="0" applyFont="1" applyFill="1" applyBorder="1" applyAlignment="1" applyProtection="1">
      <alignment horizontal="center" vertical="center" wrapText="1"/>
      <protection locked="0"/>
    </xf>
    <xf numFmtId="0" fontId="4" fillId="2" borderId="0" xfId="0" applyFont="1" applyFill="1" applyAlignment="1">
      <alignment vertical="center"/>
    </xf>
    <xf numFmtId="0" fontId="0" fillId="0" borderId="0" xfId="0" applyProtection="1">
      <protection locked="0"/>
    </xf>
    <xf numFmtId="0" fontId="5" fillId="7" borderId="1" xfId="0" applyFont="1" applyFill="1" applyBorder="1" applyAlignment="1" applyProtection="1">
      <alignment horizontal="center" vertical="center" wrapText="1"/>
    </xf>
    <xf numFmtId="0" fontId="5" fillId="7" borderId="1" xfId="0" applyFont="1" applyFill="1" applyBorder="1" applyAlignment="1" applyProtection="1">
      <alignment vertical="center" wrapText="1"/>
    </xf>
    <xf numFmtId="165" fontId="4" fillId="3" borderId="1" xfId="0" applyNumberFormat="1" applyFont="1" applyFill="1" applyBorder="1" applyAlignment="1" applyProtection="1">
      <alignment horizontal="center" vertical="center"/>
    </xf>
    <xf numFmtId="165" fontId="4" fillId="4" borderId="1" xfId="0" applyNumberFormat="1" applyFont="1" applyFill="1" applyBorder="1" applyAlignment="1" applyProtection="1">
      <alignment horizontal="center" vertical="center"/>
    </xf>
    <xf numFmtId="49" fontId="13" fillId="8" borderId="1" xfId="0" applyNumberFormat="1" applyFont="1" applyFill="1" applyBorder="1" applyAlignment="1" applyProtection="1">
      <alignment horizontal="center" vertical="center" wrapText="1"/>
      <protection locked="0"/>
    </xf>
    <xf numFmtId="0" fontId="5" fillId="7" borderId="1" xfId="0" quotePrefix="1" applyFont="1" applyFill="1" applyBorder="1" applyAlignment="1">
      <alignment horizontal="center" vertical="center" wrapText="1"/>
    </xf>
    <xf numFmtId="0" fontId="5" fillId="7" borderId="1" xfId="0" quotePrefix="1" applyFont="1" applyFill="1" applyBorder="1" applyAlignment="1" applyProtection="1">
      <alignment horizontal="left" vertical="center" wrapText="1"/>
    </xf>
    <xf numFmtId="170" fontId="17" fillId="13" borderId="1" xfId="0" applyNumberFormat="1" applyFont="1" applyFill="1" applyBorder="1" applyAlignment="1" applyProtection="1">
      <alignment horizontal="center" vertical="center"/>
      <protection locked="0"/>
    </xf>
    <xf numFmtId="171" fontId="17" fillId="13" borderId="1" xfId="0" applyNumberFormat="1" applyFont="1" applyFill="1" applyBorder="1" applyAlignment="1" applyProtection="1">
      <alignment horizontal="center" vertical="center"/>
      <protection locked="0"/>
    </xf>
    <xf numFmtId="170" fontId="17" fillId="15" borderId="1" xfId="0" applyNumberFormat="1" applyFont="1" applyFill="1" applyBorder="1" applyAlignment="1" applyProtection="1">
      <alignment horizontal="center" vertical="center"/>
      <protection locked="0"/>
    </xf>
    <xf numFmtId="171" fontId="17" fillId="15" borderId="1" xfId="0" applyNumberFormat="1" applyFont="1" applyFill="1" applyBorder="1" applyAlignment="1" applyProtection="1">
      <alignment horizontal="center" vertical="center"/>
      <protection locked="0"/>
    </xf>
    <xf numFmtId="0" fontId="5" fillId="14" borderId="1" xfId="0" quotePrefix="1" applyFont="1" applyFill="1" applyBorder="1" applyAlignment="1">
      <alignment horizontal="center" vertical="center" wrapText="1"/>
    </xf>
    <xf numFmtId="171" fontId="17" fillId="16" borderId="1" xfId="0" applyNumberFormat="1" applyFont="1" applyFill="1" applyBorder="1" applyAlignment="1" applyProtection="1">
      <alignment horizontal="center" vertical="center"/>
      <protection locked="0"/>
    </xf>
    <xf numFmtId="0" fontId="5" fillId="17" borderId="1" xfId="0" quotePrefix="1" applyFont="1" applyFill="1" applyBorder="1" applyAlignment="1">
      <alignment horizontal="center" vertical="center" wrapText="1"/>
    </xf>
    <xf numFmtId="49" fontId="4"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5" borderId="1" xfId="0" applyNumberFormat="1" applyFill="1" applyBorder="1" applyAlignment="1" applyProtection="1">
      <alignment horizontal="left" vertical="top" wrapText="1"/>
      <protection locked="0"/>
    </xf>
    <xf numFmtId="49" fontId="16" fillId="12" borderId="1" xfId="0" applyNumberFormat="1" applyFont="1" applyFill="1" applyBorder="1" applyAlignment="1">
      <alignment horizontal="left" vertical="center" wrapText="1"/>
    </xf>
    <xf numFmtId="49" fontId="16" fillId="12" borderId="1" xfId="0" applyNumberFormat="1" applyFont="1" applyFill="1" applyBorder="1" applyAlignment="1" applyProtection="1">
      <alignment vertical="center" wrapText="1"/>
    </xf>
    <xf numFmtId="0" fontId="5" fillId="7" borderId="1" xfId="0" quotePrefix="1" applyFont="1" applyFill="1" applyBorder="1" applyAlignment="1" applyProtection="1">
      <alignment horizontal="center" vertical="center" wrapText="1"/>
    </xf>
    <xf numFmtId="49" fontId="16" fillId="12" borderId="1" xfId="0" quotePrefix="1" applyNumberFormat="1" applyFont="1" applyFill="1" applyBorder="1" applyAlignment="1">
      <alignment horizontal="left" vertical="center" wrapText="1"/>
    </xf>
    <xf numFmtId="49" fontId="16" fillId="12" borderId="1" xfId="0" quotePrefix="1" applyNumberFormat="1" applyFont="1" applyFill="1" applyBorder="1" applyAlignment="1" applyProtection="1">
      <alignment horizontal="left" vertical="center" wrapText="1"/>
    </xf>
    <xf numFmtId="0" fontId="5" fillId="11" borderId="1" xfId="0" quotePrefix="1" applyFont="1" applyFill="1" applyBorder="1" applyAlignment="1" applyProtection="1">
      <alignment horizontal="left" vertical="center" wrapText="1" indent="3"/>
    </xf>
    <xf numFmtId="0" fontId="4" fillId="0" borderId="0" xfId="7" applyAlignment="1">
      <alignment horizontal="center" vertical="top" wrapText="1"/>
    </xf>
    <xf numFmtId="0" fontId="4" fillId="0" borderId="0" xfId="7"/>
    <xf numFmtId="0" fontId="4" fillId="0" borderId="0" xfId="7" applyAlignment="1">
      <alignment horizontal="left"/>
    </xf>
    <xf numFmtId="0" fontId="4" fillId="0" borderId="0" xfId="7" applyAlignment="1">
      <alignment horizontal="center" vertical="center" wrapText="1"/>
    </xf>
    <xf numFmtId="49" fontId="20" fillId="8" borderId="1" xfId="0" applyNumberFormat="1" applyFont="1" applyFill="1" applyBorder="1" applyAlignment="1" applyProtection="1">
      <alignment horizontal="center" vertical="center" wrapText="1"/>
      <protection locked="0"/>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169"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74" fontId="20" fillId="20" borderId="1" xfId="0" applyNumberFormat="1" applyFont="1" applyFill="1" applyBorder="1" applyAlignment="1" applyProtection="1">
      <alignment horizontal="center" vertical="center"/>
      <protection locked="0"/>
    </xf>
    <xf numFmtId="165" fontId="21" fillId="21" borderId="1" xfId="0" applyNumberFormat="1" applyFont="1" applyFill="1" applyBorder="1" applyAlignment="1" applyProtection="1">
      <alignment horizontal="center" vertical="center"/>
      <protection locked="0"/>
    </xf>
    <xf numFmtId="165" fontId="20" fillId="9" borderId="1" xfId="0" applyNumberFormat="1" applyFont="1" applyFill="1" applyBorder="1" applyAlignment="1" applyProtection="1">
      <alignment horizontal="center" vertical="center"/>
      <protection locked="0"/>
    </xf>
    <xf numFmtId="174" fontId="20" fillId="23" borderId="1" xfId="0" applyNumberFormat="1" applyFont="1" applyFill="1" applyBorder="1" applyAlignment="1" applyProtection="1">
      <alignment horizontal="center" vertical="center"/>
      <protection locked="0"/>
    </xf>
    <xf numFmtId="175" fontId="21" fillId="19" borderId="1" xfId="0" applyNumberFormat="1" applyFont="1" applyFill="1" applyBorder="1" applyAlignment="1" applyProtection="1">
      <alignment horizontal="center" vertical="center"/>
      <protection locked="0"/>
    </xf>
    <xf numFmtId="174" fontId="21" fillId="20" borderId="1" xfId="0" applyNumberFormat="1" applyFont="1" applyFill="1" applyBorder="1" applyAlignment="1" applyProtection="1">
      <alignment horizontal="center" vertical="center"/>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174" fontId="21" fillId="21" borderId="1" xfId="0" applyNumberFormat="1" applyFont="1" applyFill="1" applyBorder="1" applyAlignment="1" applyProtection="1">
      <alignment horizontal="center" vertical="center"/>
      <protection locked="0"/>
    </xf>
    <xf numFmtId="0" fontId="20" fillId="0" borderId="1" xfId="0" applyFont="1" applyBorder="1" applyAlignment="1" applyProtection="1">
      <alignment horizontal="center" vertical="center" wrapText="1"/>
    </xf>
    <xf numFmtId="174" fontId="20" fillId="3" borderId="1" xfId="0" applyNumberFormat="1" applyFont="1" applyFill="1" applyBorder="1" applyAlignment="1" applyProtection="1">
      <alignment horizontal="center" vertical="center"/>
    </xf>
    <xf numFmtId="176" fontId="21" fillId="21" borderId="1" xfId="0" applyNumberFormat="1" applyFont="1" applyFill="1" applyBorder="1" applyAlignment="1" applyProtection="1">
      <alignment horizontal="center" vertical="center"/>
      <protection locked="0"/>
    </xf>
    <xf numFmtId="165" fontId="20" fillId="3" borderId="1" xfId="0" applyNumberFormat="1" applyFont="1" applyFill="1" applyBorder="1" applyAlignment="1" applyProtection="1">
      <alignment horizontal="center" vertical="center"/>
    </xf>
    <xf numFmtId="165" fontId="20" fillId="4" borderId="1" xfId="0" applyNumberFormat="1" applyFont="1" applyFill="1" applyBorder="1" applyAlignment="1" applyProtection="1">
      <alignment horizontal="center" vertical="center"/>
    </xf>
    <xf numFmtId="174" fontId="4" fillId="3" borderId="1" xfId="0" applyNumberFormat="1" applyFont="1" applyFill="1" applyBorder="1" applyAlignment="1" applyProtection="1">
      <alignment horizontal="center" vertical="center"/>
      <protection locked="0"/>
    </xf>
    <xf numFmtId="49" fontId="4" fillId="9" borderId="1" xfId="0" quotePrefix="1" applyNumberFormat="1" applyFont="1" applyFill="1" applyBorder="1" applyAlignment="1" applyProtection="1">
      <alignment horizontal="left" vertical="center" wrapText="1"/>
      <protection locked="0"/>
    </xf>
    <xf numFmtId="49" fontId="4"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1" fillId="22" borderId="1" xfId="0" applyNumberFormat="1" applyFont="1" applyFill="1" applyBorder="1" applyAlignment="1" applyProtection="1">
      <alignment horizontal="center" vertical="center"/>
      <protection locked="0"/>
    </xf>
    <xf numFmtId="0" fontId="13" fillId="8" borderId="1" xfId="0" applyFont="1" applyFill="1" applyBorder="1" applyAlignment="1" applyProtection="1">
      <alignment horizontal="center" vertical="center" wrapText="1"/>
      <protection locked="0"/>
    </xf>
    <xf numFmtId="177" fontId="20" fillId="10" borderId="1" xfId="0" applyNumberFormat="1" applyFont="1" applyFill="1" applyBorder="1" applyAlignment="1" applyProtection="1">
      <alignment horizontal="center" vertical="center"/>
    </xf>
    <xf numFmtId="169" fontId="20" fillId="3" borderId="1" xfId="0" applyNumberFormat="1" applyFont="1" applyFill="1" applyBorder="1" applyAlignment="1" applyProtection="1">
      <alignment horizontal="center" vertical="center"/>
    </xf>
    <xf numFmtId="0" fontId="5" fillId="7" borderId="1" xfId="0" applyFont="1" applyFill="1" applyBorder="1" applyAlignment="1">
      <alignment horizontal="center" vertical="center" wrapText="1"/>
    </xf>
    <xf numFmtId="0" fontId="0" fillId="18" borderId="0" xfId="0" applyFill="1"/>
    <xf numFmtId="0" fontId="11" fillId="2" borderId="0" xfId="4" applyFont="1" applyFill="1" applyAlignment="1" applyProtection="1">
      <alignment vertical="center"/>
    </xf>
    <xf numFmtId="0" fontId="4" fillId="2" borderId="10" xfId="7" quotePrefix="1" applyFont="1" applyFill="1" applyBorder="1" applyAlignment="1">
      <alignment vertical="center" wrapText="1"/>
    </xf>
    <xf numFmtId="0" fontId="4" fillId="2" borderId="0" xfId="7" applyFont="1" applyFill="1" applyAlignment="1">
      <alignment vertical="center"/>
    </xf>
    <xf numFmtId="0" fontId="6" fillId="2" borderId="0" xfId="7" applyFont="1" applyFill="1" applyAlignment="1">
      <alignment vertical="center"/>
    </xf>
    <xf numFmtId="0" fontId="5" fillId="7" borderId="1" xfId="7" quotePrefix="1" applyFont="1" applyFill="1" applyBorder="1" applyAlignment="1">
      <alignment horizontal="center" vertical="center" wrapText="1"/>
    </xf>
    <xf numFmtId="0" fontId="5"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5" fillId="7" borderId="1" xfId="7" applyNumberFormat="1" applyFont="1" applyFill="1" applyBorder="1" applyAlignment="1">
      <alignment horizontal="center" vertical="center" wrapText="1"/>
    </xf>
    <xf numFmtId="49" fontId="4" fillId="9" borderId="1" xfId="7" applyNumberFormat="1" applyFont="1" applyFill="1" applyBorder="1" applyAlignment="1">
      <alignment horizontal="left" vertical="center" wrapText="1"/>
    </xf>
    <xf numFmtId="0" fontId="4" fillId="9" borderId="1" xfId="7" applyNumberFormat="1" applyFont="1" applyFill="1" applyBorder="1" applyAlignment="1">
      <alignment horizontal="center" vertical="center" wrapText="1"/>
    </xf>
    <xf numFmtId="1" fontId="4" fillId="9" borderId="1" xfId="7" applyNumberFormat="1" applyFont="1" applyFill="1" applyBorder="1" applyAlignment="1" applyProtection="1">
      <alignment horizontal="left" vertical="center" wrapText="1"/>
      <protection locked="0"/>
    </xf>
    <xf numFmtId="49" fontId="4" fillId="9" borderId="1" xfId="7" applyNumberFormat="1" applyFont="1" applyFill="1" applyBorder="1" applyAlignment="1">
      <alignment horizontal="center" vertical="center" wrapText="1"/>
    </xf>
    <xf numFmtId="0" fontId="4" fillId="9" borderId="1" xfId="7" applyNumberFormat="1" applyFont="1" applyFill="1" applyBorder="1" applyAlignment="1" applyProtection="1">
      <alignment horizontal="left" vertical="center" wrapText="1"/>
      <protection locked="0"/>
    </xf>
    <xf numFmtId="1" fontId="4" fillId="9" borderId="1" xfId="7" applyNumberFormat="1" applyFont="1" applyFill="1" applyBorder="1" applyAlignment="1">
      <alignment horizontal="center" vertical="center" wrapText="1"/>
    </xf>
    <xf numFmtId="0" fontId="25" fillId="2" borderId="0" xfId="7" applyFont="1" applyFill="1" applyAlignment="1">
      <alignment horizontal="center" vertical="center"/>
    </xf>
    <xf numFmtId="166" fontId="25" fillId="2" borderId="0" xfId="7" applyNumberFormat="1" applyFont="1" applyFill="1" applyAlignment="1">
      <alignment horizontal="center" vertical="center"/>
    </xf>
    <xf numFmtId="0" fontId="25" fillId="2" borderId="0" xfId="7" applyFont="1" applyFill="1"/>
    <xf numFmtId="0" fontId="25" fillId="2" borderId="0" xfId="7" applyFont="1" applyFill="1" applyAlignment="1">
      <alignment vertical="center"/>
    </xf>
    <xf numFmtId="0" fontId="4" fillId="2" borderId="0" xfId="7" applyFont="1" applyFill="1" applyAlignment="1">
      <alignment horizontal="center" vertical="center"/>
    </xf>
    <xf numFmtId="166" fontId="4" fillId="2" borderId="0" xfId="7" applyNumberFormat="1" applyFont="1" applyFill="1" applyAlignment="1">
      <alignment horizontal="center" vertical="center"/>
    </xf>
    <xf numFmtId="0" fontId="4" fillId="2" borderId="0" xfId="7" applyFont="1" applyFill="1"/>
    <xf numFmtId="174" fontId="2" fillId="13" borderId="1" xfId="7" applyNumberFormat="1" applyFont="1" applyFill="1" applyBorder="1" applyAlignment="1" applyProtection="1">
      <alignment horizontal="center" vertical="center"/>
      <protection locked="0"/>
    </xf>
    <xf numFmtId="164" fontId="2" fillId="13" borderId="1" xfId="7" applyNumberFormat="1" applyFont="1" applyFill="1" applyBorder="1" applyAlignment="1" applyProtection="1">
      <alignment horizontal="center" vertical="center"/>
      <protection locked="0"/>
    </xf>
    <xf numFmtId="174" fontId="2" fillId="9" borderId="1" xfId="7" applyNumberFormat="1" applyFont="1" applyFill="1" applyBorder="1" applyAlignment="1" applyProtection="1">
      <alignment horizontal="center" vertical="center"/>
      <protection locked="0"/>
    </xf>
    <xf numFmtId="164" fontId="2" fillId="9" borderId="1" xfId="7" applyNumberFormat="1" applyFont="1" applyFill="1" applyBorder="1" applyAlignment="1" applyProtection="1">
      <alignment horizontal="center" vertical="center"/>
      <protection locked="0"/>
    </xf>
    <xf numFmtId="0" fontId="20" fillId="18" borderId="1" xfId="0" applyNumberFormat="1" applyFont="1" applyFill="1" applyBorder="1" applyAlignment="1" applyProtection="1">
      <alignment horizontal="center" vertical="center" wrapText="1"/>
      <protection locked="0"/>
    </xf>
    <xf numFmtId="0" fontId="4" fillId="0" borderId="0" xfId="0" applyFont="1" applyProtection="1">
      <protection locked="0"/>
    </xf>
    <xf numFmtId="49" fontId="9" fillId="6" borderId="0" xfId="2" applyNumberFormat="1" applyFont="1" applyFill="1" applyAlignment="1" applyProtection="1">
      <alignment horizontal="center" vertical="center" wrapText="1"/>
      <protection locked="0"/>
    </xf>
    <xf numFmtId="49" fontId="9" fillId="6" borderId="0" xfId="2" quotePrefix="1" applyNumberFormat="1" applyFont="1" applyFill="1" applyAlignment="1" applyProtection="1">
      <alignment horizontal="left" vertical="center" wrapText="1"/>
      <protection locked="0"/>
    </xf>
    <xf numFmtId="49" fontId="9"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4" fillId="0" borderId="0" xfId="0" applyFont="1" applyBorder="1" applyProtection="1">
      <protection locked="0"/>
    </xf>
    <xf numFmtId="49" fontId="9" fillId="6" borderId="0" xfId="2" applyNumberFormat="1" applyFont="1" applyFill="1" applyBorder="1" applyAlignment="1" applyProtection="1">
      <alignment vertical="center" wrapText="1"/>
      <protection locked="0"/>
    </xf>
    <xf numFmtId="49" fontId="9" fillId="0" borderId="0" xfId="6" applyNumberFormat="1" applyFont="1" applyBorder="1" applyAlignment="1" applyProtection="1">
      <alignment vertical="center"/>
      <protection locked="0"/>
    </xf>
    <xf numFmtId="49" fontId="9"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1" fillId="0" borderId="0" xfId="4" applyAlignment="1" applyProtection="1">
      <alignment horizontal="left" vertical="top"/>
    </xf>
    <xf numFmtId="0" fontId="0" fillId="18" borderId="0" xfId="0" applyFill="1" applyAlignment="1">
      <alignment vertical="center"/>
    </xf>
    <xf numFmtId="0" fontId="15" fillId="18" borderId="0" xfId="2" applyNumberFormat="1" applyFont="1" applyFill="1" applyBorder="1" applyAlignment="1">
      <alignment horizontal="center" vertical="center" wrapText="1"/>
    </xf>
    <xf numFmtId="0" fontId="0" fillId="18" borderId="0" xfId="0" applyFill="1" applyBorder="1"/>
    <xf numFmtId="0" fontId="0" fillId="18" borderId="0" xfId="0" applyFill="1" applyBorder="1" applyAlignment="1">
      <alignment vertical="center"/>
    </xf>
    <xf numFmtId="0" fontId="6" fillId="18" borderId="0" xfId="7" applyFont="1" applyFill="1" applyBorder="1" applyAlignment="1">
      <alignment vertical="center"/>
    </xf>
    <xf numFmtId="0" fontId="15" fillId="18" borderId="0" xfId="2" applyNumberFormat="1" applyFont="1" applyFill="1" applyBorder="1" applyAlignment="1" applyProtection="1">
      <alignment horizontal="center" vertical="center" wrapText="1"/>
    </xf>
    <xf numFmtId="0" fontId="15" fillId="18" borderId="0" xfId="2" applyNumberFormat="1" applyFont="1" applyFill="1" applyBorder="1" applyAlignment="1">
      <alignment vertical="center" wrapText="1"/>
    </xf>
    <xf numFmtId="0" fontId="4" fillId="18" borderId="10" xfId="0" applyFont="1" applyFill="1" applyBorder="1" applyAlignment="1">
      <alignment horizontal="center" vertical="center" wrapText="1"/>
    </xf>
    <xf numFmtId="0" fontId="15" fillId="18" borderId="10" xfId="2"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5" fillId="0" borderId="7" xfId="0" applyFont="1" applyBorder="1" applyAlignment="1">
      <alignment vertical="top" wrapText="1"/>
    </xf>
    <xf numFmtId="0" fontId="5" fillId="0" borderId="1" xfId="0" applyFont="1" applyBorder="1" applyAlignment="1">
      <alignment vertical="top" wrapText="1"/>
    </xf>
    <xf numFmtId="0" fontId="15" fillId="18" borderId="0" xfId="2" applyNumberFormat="1" applyFont="1" applyFill="1" applyBorder="1" applyAlignment="1">
      <alignment horizontal="center" vertical="center" wrapText="1"/>
    </xf>
    <xf numFmtId="0" fontId="4" fillId="0" borderId="7" xfId="7" applyFont="1" applyBorder="1" applyAlignment="1">
      <alignment horizontal="center" vertical="center" wrapText="1"/>
    </xf>
    <xf numFmtId="0" fontId="5" fillId="7" borderId="7" xfId="7" applyFont="1" applyFill="1" applyBorder="1" applyAlignment="1" applyProtection="1">
      <alignment vertical="center" wrapText="1"/>
      <protection locked="0"/>
    </xf>
    <xf numFmtId="0" fontId="26" fillId="21" borderId="1" xfId="7" applyFont="1" applyFill="1" applyBorder="1" applyAlignment="1" applyProtection="1">
      <alignment horizontal="center" vertical="center" wrapText="1"/>
      <protection locked="0"/>
    </xf>
    <xf numFmtId="0" fontId="4" fillId="18" borderId="1" xfId="7" applyFont="1" applyFill="1" applyBorder="1" applyAlignment="1">
      <alignment horizontal="center" vertical="center" wrapText="1"/>
    </xf>
    <xf numFmtId="0" fontId="26" fillId="19" borderId="1" xfId="7" applyFont="1" applyFill="1" applyBorder="1" applyAlignment="1" applyProtection="1">
      <alignment horizontal="center" vertical="center" wrapText="1"/>
      <protection locked="0"/>
    </xf>
    <xf numFmtId="0" fontId="26" fillId="22" borderId="1" xfId="7" applyFont="1" applyFill="1" applyBorder="1" applyAlignment="1" applyProtection="1">
      <alignment horizontal="center" vertical="center" wrapText="1"/>
      <protection locked="0"/>
    </xf>
    <xf numFmtId="0" fontId="5" fillId="23" borderId="1" xfId="7" applyFont="1" applyFill="1" applyBorder="1" applyAlignment="1" applyProtection="1">
      <alignment horizontal="center" vertical="center" wrapText="1"/>
      <protection locked="0"/>
    </xf>
    <xf numFmtId="0" fontId="4" fillId="0" borderId="1" xfId="7" applyFont="1" applyFill="1" applyBorder="1" applyAlignment="1">
      <alignment horizontal="center" vertical="center" wrapText="1"/>
    </xf>
    <xf numFmtId="0" fontId="15" fillId="18" borderId="0" xfId="2" applyNumberFormat="1" applyFont="1" applyFill="1" applyBorder="1" applyAlignment="1">
      <alignment horizontal="center" vertical="center" wrapText="1"/>
    </xf>
    <xf numFmtId="0" fontId="4" fillId="4" borderId="1" xfId="7" applyFont="1" applyFill="1" applyBorder="1" applyAlignment="1">
      <alignment horizontal="center" vertical="center" wrapText="1"/>
    </xf>
    <xf numFmtId="0" fontId="4" fillId="0" borderId="15" xfId="7" applyFont="1" applyFill="1" applyBorder="1" applyAlignment="1">
      <alignment horizontal="center" vertical="center" wrapText="1"/>
    </xf>
    <xf numFmtId="0" fontId="5" fillId="0" borderId="16" xfId="7" applyFont="1" applyFill="1" applyBorder="1" applyAlignment="1">
      <alignment vertical="center" wrapText="1"/>
    </xf>
    <xf numFmtId="0" fontId="4" fillId="0" borderId="17" xfId="7" applyFont="1" applyFill="1" applyBorder="1" applyAlignment="1">
      <alignment horizontal="center" vertical="center" wrapText="1"/>
    </xf>
    <xf numFmtId="0" fontId="5" fillId="0" borderId="7" xfId="7" applyFont="1" applyBorder="1" applyAlignment="1">
      <alignment horizontal="center" vertical="center" wrapText="1"/>
    </xf>
    <xf numFmtId="0" fontId="5" fillId="0" borderId="1" xfId="7" applyFont="1" applyBorder="1" applyAlignment="1">
      <alignment horizontal="center" vertical="center" wrapText="1"/>
    </xf>
    <xf numFmtId="0" fontId="4" fillId="0" borderId="7" xfId="7" applyFont="1" applyBorder="1" applyAlignment="1">
      <alignment horizontal="center" vertical="center" wrapText="1"/>
    </xf>
    <xf numFmtId="0" fontId="5" fillId="7" borderId="7" xfId="7" applyFont="1" applyFill="1" applyBorder="1" applyAlignment="1" applyProtection="1">
      <alignment vertical="center" wrapText="1"/>
      <protection locked="0"/>
    </xf>
    <xf numFmtId="0" fontId="26" fillId="21" borderId="1" xfId="7" applyFont="1" applyFill="1" applyBorder="1" applyAlignment="1" applyProtection="1">
      <alignment horizontal="center" vertical="center" wrapText="1"/>
      <protection locked="0"/>
    </xf>
    <xf numFmtId="0" fontId="4" fillId="18" borderId="1" xfId="7" applyFont="1" applyFill="1" applyBorder="1" applyAlignment="1">
      <alignment horizontal="center" vertical="center" wrapText="1"/>
    </xf>
    <xf numFmtId="0" fontId="26" fillId="19" borderId="1" xfId="7" applyFont="1" applyFill="1" applyBorder="1" applyAlignment="1" applyProtection="1">
      <alignment horizontal="center" vertical="center" wrapText="1"/>
      <protection locked="0"/>
    </xf>
    <xf numFmtId="0" fontId="26" fillId="22" borderId="1" xfId="7" applyFont="1" applyFill="1" applyBorder="1" applyAlignment="1" applyProtection="1">
      <alignment horizontal="center" vertical="center" wrapText="1"/>
      <protection locked="0"/>
    </xf>
    <xf numFmtId="0" fontId="5" fillId="23" borderId="1" xfId="7" applyFont="1" applyFill="1" applyBorder="1" applyAlignment="1" applyProtection="1">
      <alignment horizontal="center" vertical="center" wrapText="1"/>
      <protection locked="0"/>
    </xf>
    <xf numFmtId="0" fontId="4" fillId="0" borderId="1" xfId="7" applyFont="1" applyFill="1" applyBorder="1" applyAlignment="1">
      <alignment horizontal="center" vertical="center" wrapText="1"/>
    </xf>
    <xf numFmtId="0" fontId="15" fillId="18" borderId="0" xfId="2" applyNumberFormat="1" applyFont="1" applyFill="1" applyBorder="1" applyAlignment="1">
      <alignment horizontal="center" vertical="center" wrapText="1"/>
    </xf>
    <xf numFmtId="0" fontId="15" fillId="18" borderId="14" xfId="2" applyNumberFormat="1" applyFont="1" applyFill="1" applyBorder="1" applyAlignment="1">
      <alignment horizontal="center" vertical="center" wrapText="1"/>
    </xf>
    <xf numFmtId="0" fontId="5" fillId="18" borderId="0" xfId="7" applyFont="1" applyFill="1" applyBorder="1" applyAlignment="1">
      <alignment horizontal="left" vertical="center" wrapText="1"/>
    </xf>
    <xf numFmtId="0" fontId="4" fillId="18" borderId="0" xfId="7" applyFont="1" applyFill="1" applyBorder="1" applyAlignment="1">
      <alignment horizontal="left" vertical="center" wrapText="1"/>
    </xf>
    <xf numFmtId="0" fontId="4" fillId="4" borderId="1" xfId="7" applyFont="1" applyFill="1" applyBorder="1" applyAlignment="1">
      <alignment horizontal="center" vertical="center" wrapText="1"/>
    </xf>
    <xf numFmtId="0" fontId="5" fillId="0" borderId="16" xfId="7" applyFont="1" applyFill="1" applyBorder="1" applyAlignment="1">
      <alignment vertical="center" wrapText="1"/>
    </xf>
    <xf numFmtId="0" fontId="4" fillId="0" borderId="17" xfId="7" applyFont="1" applyFill="1" applyBorder="1" applyAlignment="1">
      <alignment horizontal="center" vertical="center" wrapText="1"/>
    </xf>
    <xf numFmtId="0" fontId="5" fillId="0" borderId="17" xfId="7" applyFont="1" applyFill="1" applyBorder="1" applyAlignment="1">
      <alignment vertical="center" wrapText="1"/>
    </xf>
    <xf numFmtId="0" fontId="4" fillId="0" borderId="17" xfId="7" applyFont="1" applyFill="1" applyBorder="1" applyAlignment="1">
      <alignment vertical="center" wrapText="1"/>
    </xf>
    <xf numFmtId="0" fontId="4" fillId="0" borderId="4" xfId="7" applyFont="1" applyFill="1" applyBorder="1" applyAlignment="1">
      <alignment horizontal="center" vertical="center" wrapText="1"/>
    </xf>
    <xf numFmtId="174" fontId="20" fillId="20" borderId="4" xfId="7" applyNumberFormat="1" applyFont="1" applyFill="1" applyBorder="1" applyAlignment="1" applyProtection="1">
      <alignment vertical="center" wrapText="1"/>
      <protection locked="0"/>
    </xf>
    <xf numFmtId="0" fontId="4" fillId="0" borderId="0" xfId="7" applyFont="1" applyBorder="1" applyAlignment="1">
      <alignment vertical="center" wrapText="1"/>
    </xf>
    <xf numFmtId="0" fontId="4" fillId="0" borderId="19" xfId="7" applyFont="1" applyFill="1" applyBorder="1" applyAlignment="1">
      <alignment horizontal="center" vertical="center" wrapText="1"/>
    </xf>
    <xf numFmtId="0" fontId="5" fillId="0" borderId="7" xfId="7" applyFont="1" applyBorder="1" applyAlignment="1">
      <alignment horizontal="center" vertical="center" wrapText="1"/>
    </xf>
    <xf numFmtId="0" fontId="5" fillId="0" borderId="1" xfId="7" applyFont="1" applyBorder="1" applyAlignment="1">
      <alignment horizontal="center" vertical="center" wrapText="1"/>
    </xf>
    <xf numFmtId="0" fontId="4" fillId="0" borderId="4" xfId="7" applyFont="1" applyBorder="1" applyAlignment="1">
      <alignment horizontal="center" vertical="center" wrapText="1"/>
    </xf>
    <xf numFmtId="0" fontId="4" fillId="0" borderId="1" xfId="7" quotePrefix="1" applyFont="1" applyBorder="1" applyAlignment="1">
      <alignment horizontal="center" vertical="center" wrapText="1"/>
    </xf>
    <xf numFmtId="0" fontId="4" fillId="0" borderId="7" xfId="7" applyFont="1" applyBorder="1" applyAlignment="1">
      <alignment horizontal="center" vertical="center" wrapText="1"/>
    </xf>
    <xf numFmtId="0" fontId="4" fillId="4" borderId="1" xfId="7" applyFont="1" applyFill="1" applyBorder="1" applyAlignment="1">
      <alignment horizontal="center" vertical="center" wrapText="1"/>
    </xf>
    <xf numFmtId="49" fontId="14" fillId="5" borderId="8" xfId="3" applyNumberFormat="1" applyFont="1" applyAlignment="1" applyProtection="1">
      <alignment horizontal="center" vertical="center" wrapText="1"/>
      <protection locked="0"/>
    </xf>
    <xf numFmtId="0" fontId="0" fillId="0" borderId="1" xfId="0" applyBorder="1"/>
    <xf numFmtId="165" fontId="0" fillId="0" borderId="1" xfId="0" applyNumberFormat="1" applyBorder="1" applyAlignment="1">
      <alignment horizontal="center"/>
    </xf>
    <xf numFmtId="1" fontId="0" fillId="0" borderId="1" xfId="0" applyNumberFormat="1" applyBorder="1" applyAlignment="1">
      <alignment horizontal="center"/>
    </xf>
    <xf numFmtId="2" fontId="0" fillId="0" borderId="1" xfId="0" applyNumberFormat="1" applyBorder="1"/>
    <xf numFmtId="0" fontId="4" fillId="0" borderId="1" xfId="0" applyFont="1" applyBorder="1" applyAlignment="1">
      <alignment horizontal="center"/>
    </xf>
    <xf numFmtId="0" fontId="0" fillId="0" borderId="1" xfId="0" applyBorder="1" applyAlignment="1">
      <alignment horizontal="center"/>
    </xf>
    <xf numFmtId="174" fontId="0" fillId="2" borderId="0" xfId="0" applyNumberFormat="1" applyFill="1" applyAlignment="1">
      <alignment vertical="center"/>
    </xf>
    <xf numFmtId="178" fontId="0" fillId="2" borderId="1" xfId="0" applyNumberFormat="1" applyFill="1" applyBorder="1" applyAlignment="1">
      <alignment horizontal="center" vertical="center"/>
    </xf>
    <xf numFmtId="164" fontId="0" fillId="2" borderId="0" xfId="0" applyNumberFormat="1" applyFill="1" applyAlignment="1">
      <alignment vertical="center"/>
    </xf>
    <xf numFmtId="0" fontId="4" fillId="0" borderId="1" xfId="0" applyFont="1" applyBorder="1"/>
    <xf numFmtId="0" fontId="4" fillId="0" borderId="0" xfId="7" applyProtection="1"/>
    <xf numFmtId="0" fontId="11" fillId="0" borderId="0" xfId="4" applyAlignment="1" applyProtection="1"/>
    <xf numFmtId="0" fontId="4" fillId="0" borderId="0" xfId="7" applyFill="1" applyBorder="1" applyProtection="1"/>
    <xf numFmtId="0" fontId="4" fillId="2" borderId="0" xfId="7" applyFill="1" applyAlignment="1" applyProtection="1">
      <alignment vertical="center"/>
    </xf>
    <xf numFmtId="0" fontId="15" fillId="0" borderId="0" xfId="2" applyNumberFormat="1" applyFont="1" applyFill="1" applyBorder="1" applyAlignment="1" applyProtection="1">
      <alignment horizontal="center" vertical="center" wrapText="1"/>
    </xf>
    <xf numFmtId="0" fontId="4" fillId="0" borderId="0" xfId="7" applyFill="1" applyAlignment="1" applyProtection="1">
      <alignment vertical="center"/>
    </xf>
    <xf numFmtId="0" fontId="4" fillId="0" borderId="0" xfId="7" applyAlignment="1" applyProtection="1">
      <alignment wrapText="1"/>
    </xf>
    <xf numFmtId="0" fontId="5" fillId="7" borderId="7" xfId="7" applyFont="1" applyFill="1" applyBorder="1" applyAlignment="1" applyProtection="1">
      <alignment horizontal="left" vertical="center" wrapText="1"/>
    </xf>
    <xf numFmtId="0" fontId="4" fillId="12" borderId="1" xfId="9" quotePrefix="1" applyFont="1" applyFill="1" applyBorder="1" applyAlignment="1" applyProtection="1">
      <alignment horizontal="center" vertical="center" wrapText="1"/>
    </xf>
    <xf numFmtId="0" fontId="4" fillId="30" borderId="1" xfId="10" quotePrefix="1" applyFont="1" applyFill="1" applyBorder="1" applyAlignment="1" applyProtection="1">
      <alignment horizontal="center" vertical="center" wrapText="1"/>
    </xf>
    <xf numFmtId="0" fontId="4" fillId="12" borderId="1" xfId="11" applyFont="1" applyFill="1" applyBorder="1" applyAlignment="1" applyProtection="1">
      <alignment vertical="center"/>
      <protection locked="0"/>
    </xf>
    <xf numFmtId="179" fontId="30" fillId="31" borderId="6" xfId="12" applyNumberFormat="1" applyFill="1" applyBorder="1" applyAlignment="1" applyProtection="1">
      <alignment vertical="center"/>
    </xf>
    <xf numFmtId="179" fontId="30" fillId="31" borderId="1" xfId="12" applyNumberFormat="1" applyFill="1" applyBorder="1" applyAlignment="1" applyProtection="1">
      <alignment vertical="center"/>
    </xf>
    <xf numFmtId="177" fontId="30" fillId="31" borderId="1" xfId="12" applyNumberFormat="1" applyFill="1" applyBorder="1" applyAlignment="1" applyProtection="1">
      <alignment vertical="center"/>
    </xf>
    <xf numFmtId="177" fontId="30" fillId="32" borderId="1" xfId="13" applyNumberFormat="1" applyFill="1" applyBorder="1" applyAlignment="1" applyProtection="1">
      <alignment vertical="center"/>
    </xf>
    <xf numFmtId="0" fontId="5" fillId="7" borderId="1" xfId="7" applyFont="1" applyFill="1" applyBorder="1" applyAlignment="1" applyProtection="1">
      <alignment horizontal="left" vertical="center" wrapText="1"/>
    </xf>
    <xf numFmtId="0" fontId="4" fillId="12" borderId="1" xfId="11" applyFont="1" applyFill="1" applyBorder="1" applyAlignment="1" applyProtection="1">
      <alignment vertical="center" wrapText="1"/>
    </xf>
    <xf numFmtId="180" fontId="30" fillId="31" borderId="1" xfId="12" applyNumberFormat="1" applyFill="1" applyBorder="1" applyAlignment="1" applyProtection="1">
      <alignment vertical="center"/>
      <protection locked="0"/>
    </xf>
    <xf numFmtId="180" fontId="4" fillId="31" borderId="1" xfId="12" applyNumberFormat="1" applyFont="1" applyFill="1" applyBorder="1" applyAlignment="1" applyProtection="1">
      <alignment vertical="center"/>
      <protection locked="0"/>
    </xf>
    <xf numFmtId="180" fontId="4" fillId="32" borderId="1" xfId="12" applyNumberFormat="1" applyFont="1" applyFill="1" applyBorder="1" applyAlignment="1" applyProtection="1">
      <alignment vertical="center"/>
      <protection locked="0"/>
    </xf>
    <xf numFmtId="0" fontId="4" fillId="33" borderId="1" xfId="11" applyFont="1" applyFill="1" applyBorder="1" applyAlignment="1" applyProtection="1">
      <alignment vertical="center" wrapText="1"/>
    </xf>
    <xf numFmtId="180" fontId="4" fillId="34" borderId="1" xfId="14" applyNumberFormat="1" applyFont="1" applyFill="1" applyBorder="1" applyAlignment="1" applyProtection="1">
      <alignment vertical="center"/>
      <protection locked="0"/>
    </xf>
    <xf numFmtId="180" fontId="4" fillId="35" borderId="1" xfId="14" applyNumberFormat="1" applyFont="1" applyFill="1" applyBorder="1" applyAlignment="1" applyProtection="1">
      <alignment vertical="center"/>
      <protection locked="0"/>
    </xf>
    <xf numFmtId="181" fontId="30" fillId="31" borderId="1" xfId="12" applyNumberFormat="1" applyFill="1" applyBorder="1" applyAlignment="1" applyProtection="1">
      <alignment vertical="center"/>
    </xf>
    <xf numFmtId="0" fontId="30" fillId="12" borderId="1" xfId="11" applyFont="1" applyFill="1" applyBorder="1" applyAlignment="1" applyProtection="1">
      <alignment vertical="center" wrapText="1"/>
    </xf>
    <xf numFmtId="181" fontId="30" fillId="32" borderId="1" xfId="12" applyNumberFormat="1" applyFill="1" applyBorder="1" applyAlignment="1" applyProtection="1">
      <alignment vertical="center"/>
    </xf>
    <xf numFmtId="181" fontId="4" fillId="34" borderId="1" xfId="14" applyNumberFormat="1" applyFont="1" applyFill="1" applyBorder="1" applyAlignment="1" applyProtection="1">
      <alignment vertical="center"/>
    </xf>
    <xf numFmtId="0" fontId="30" fillId="33" borderId="1" xfId="11" applyFont="1" applyFill="1" applyBorder="1" applyAlignment="1" applyProtection="1">
      <alignment vertical="center" wrapText="1"/>
    </xf>
    <xf numFmtId="181" fontId="4" fillId="35" borderId="1" xfId="14" applyNumberFormat="1" applyFont="1" applyFill="1" applyBorder="1" applyAlignment="1" applyProtection="1">
      <alignment vertical="center"/>
    </xf>
    <xf numFmtId="0" fontId="4" fillId="7" borderId="1" xfId="7" applyFont="1" applyFill="1" applyBorder="1" applyAlignment="1" applyProtection="1">
      <alignment horizontal="center" vertical="center" wrapText="1"/>
    </xf>
    <xf numFmtId="0" fontId="11" fillId="0" borderId="0" xfId="4" applyFont="1" applyFill="1" applyAlignment="1" applyProtection="1">
      <alignment horizontal="left" vertical="center"/>
    </xf>
    <xf numFmtId="172" fontId="4" fillId="36" borderId="0" xfId="7" applyNumberFormat="1" applyFill="1"/>
    <xf numFmtId="173" fontId="4" fillId="36" borderId="0" xfId="7" applyNumberFormat="1" applyFill="1"/>
    <xf numFmtId="0" fontId="4" fillId="36" borderId="0" xfId="7" applyFill="1"/>
    <xf numFmtId="0" fontId="4" fillId="36" borderId="0" xfId="7" applyFill="1" applyAlignment="1">
      <alignment horizontal="left"/>
    </xf>
    <xf numFmtId="14" fontId="4" fillId="0" borderId="0" xfId="7" applyNumberFormat="1"/>
    <xf numFmtId="0" fontId="4" fillId="0" borderId="0" xfId="7" quotePrefix="1" applyAlignment="1">
      <alignment horizontal="left"/>
    </xf>
    <xf numFmtId="0" fontId="4" fillId="0" borderId="0" xfId="7" quotePrefix="1" applyFont="1" applyAlignment="1">
      <alignment horizontal="left"/>
    </xf>
    <xf numFmtId="0" fontId="4" fillId="0" borderId="0" xfId="7" applyFont="1"/>
    <xf numFmtId="0" fontId="4" fillId="36" borderId="0" xfId="7" applyFont="1" applyFill="1" applyAlignment="1">
      <alignment horizontal="left"/>
    </xf>
    <xf numFmtId="0" fontId="31" fillId="0" borderId="0" xfId="7" applyFont="1"/>
    <xf numFmtId="0" fontId="5" fillId="7" borderId="1" xfId="0" applyFont="1" applyFill="1" applyBorder="1" applyAlignment="1">
      <alignment horizontal="center" vertical="center" wrapText="1"/>
    </xf>
    <xf numFmtId="2" fontId="4" fillId="0" borderId="1" xfId="0" applyNumberFormat="1" applyFont="1" applyBorder="1"/>
    <xf numFmtId="0" fontId="29" fillId="0" borderId="1" xfId="0" quotePrefix="1" applyFont="1" applyBorder="1" applyAlignment="1">
      <alignment horizontal="left" vertical="top" wrapText="1"/>
    </xf>
    <xf numFmtId="0" fontId="13" fillId="8" borderId="1" xfId="0" applyNumberFormat="1" applyFont="1" applyFill="1" applyBorder="1" applyAlignment="1" applyProtection="1">
      <alignment horizontal="center" vertical="center" wrapText="1"/>
      <protection locked="0"/>
    </xf>
    <xf numFmtId="0" fontId="5" fillId="18" borderId="5" xfId="0" applyFont="1" applyFill="1" applyBorder="1" applyAlignment="1">
      <alignment horizontal="left" vertical="center" wrapText="1"/>
    </xf>
    <xf numFmtId="0" fontId="4" fillId="18" borderId="5" xfId="0" applyFont="1" applyFill="1" applyBorder="1" applyAlignment="1">
      <alignment horizontal="center" vertical="center" wrapText="1"/>
    </xf>
    <xf numFmtId="0" fontId="4" fillId="9" borderId="1" xfId="7" applyNumberFormat="1" applyFont="1" applyFill="1" applyBorder="1" applyAlignment="1" applyProtection="1">
      <alignment horizontal="left" vertical="center" wrapText="1"/>
    </xf>
    <xf numFmtId="1" fontId="4" fillId="9" borderId="1" xfId="7" applyNumberFormat="1" applyFont="1" applyFill="1" applyBorder="1" applyAlignment="1" applyProtection="1">
      <alignment horizontal="left" vertical="center" wrapText="1"/>
    </xf>
    <xf numFmtId="165" fontId="2" fillId="13" borderId="1" xfId="7" applyNumberFormat="1" applyFont="1" applyFill="1" applyBorder="1" applyAlignment="1" applyProtection="1">
      <alignment horizontal="center" vertical="center"/>
    </xf>
    <xf numFmtId="43" fontId="2" fillId="13" borderId="1" xfId="8" applyFont="1" applyFill="1" applyBorder="1" applyAlignment="1" applyProtection="1">
      <alignment horizontal="center" vertical="center"/>
    </xf>
    <xf numFmtId="164" fontId="2" fillId="13" borderId="1" xfId="7" applyNumberFormat="1" applyFont="1" applyFill="1" applyBorder="1" applyAlignment="1" applyProtection="1">
      <alignment horizontal="center" vertical="center"/>
    </xf>
    <xf numFmtId="174" fontId="2" fillId="24" borderId="1" xfId="7" applyNumberFormat="1" applyFont="1" applyFill="1" applyBorder="1" applyAlignment="1" applyProtection="1">
      <alignment horizontal="center" vertical="center"/>
    </xf>
    <xf numFmtId="43" fontId="2" fillId="24" borderId="1" xfId="8" applyFont="1" applyFill="1" applyBorder="1" applyAlignment="1" applyProtection="1">
      <alignment horizontal="center" vertical="center"/>
    </xf>
    <xf numFmtId="164" fontId="2" fillId="24" borderId="1" xfId="7" applyNumberFormat="1" applyFont="1" applyFill="1" applyBorder="1" applyAlignment="1" applyProtection="1">
      <alignment horizontal="center" vertical="center"/>
    </xf>
    <xf numFmtId="1" fontId="4" fillId="9" borderId="1" xfId="7" applyNumberFormat="1" applyFont="1" applyFill="1" applyBorder="1" applyAlignment="1">
      <alignment horizontal="left" vertical="center" wrapText="1"/>
    </xf>
    <xf numFmtId="49" fontId="9" fillId="6" borderId="0" xfId="2" applyNumberFormat="1" applyFont="1" applyFill="1" applyAlignment="1" applyProtection="1">
      <alignment horizontal="left" vertical="center" wrapText="1"/>
      <protection locked="0"/>
    </xf>
    <xf numFmtId="0" fontId="13" fillId="0" borderId="0" xfId="0" quotePrefix="1" applyNumberFormat="1" applyFont="1" applyAlignment="1" applyProtection="1">
      <alignment horizontal="left" vertical="top" wrapText="1"/>
    </xf>
    <xf numFmtId="0" fontId="19" fillId="0" borderId="0" xfId="0" quotePrefix="1" applyNumberFormat="1" applyFont="1" applyAlignment="1" applyProtection="1">
      <alignment horizontal="left" vertical="top" wrapText="1"/>
    </xf>
    <xf numFmtId="0" fontId="4" fillId="0" borderId="0" xfId="0" quotePrefix="1" applyFont="1" applyAlignment="1" applyProtection="1">
      <alignment horizontal="left" vertical="top" wrapText="1"/>
      <protection locked="0"/>
    </xf>
    <xf numFmtId="0" fontId="15" fillId="6" borderId="1" xfId="2" applyNumberFormat="1" applyFont="1" applyFill="1" applyBorder="1" applyAlignment="1">
      <alignment horizontal="center" vertical="center" wrapText="1"/>
    </xf>
    <xf numFmtId="0" fontId="5" fillId="0" borderId="1" xfId="7" applyFont="1" applyBorder="1" applyAlignment="1">
      <alignment horizontal="center" vertical="center" wrapText="1"/>
    </xf>
    <xf numFmtId="0" fontId="4" fillId="0" borderId="1" xfId="7" applyFont="1" applyBorder="1" applyAlignment="1">
      <alignment horizontal="center" vertical="center" wrapText="1"/>
    </xf>
    <xf numFmtId="0" fontId="4" fillId="0" borderId="16" xfId="7" applyFont="1" applyFill="1" applyBorder="1" applyAlignment="1">
      <alignment horizontal="left" vertical="center" wrapText="1"/>
    </xf>
    <xf numFmtId="0" fontId="5" fillId="0" borderId="16" xfId="7" applyFont="1" applyFill="1" applyBorder="1" applyAlignment="1">
      <alignment horizontal="left" vertical="center" wrapText="1"/>
    </xf>
    <xf numFmtId="0" fontId="15" fillId="6" borderId="4" xfId="2" applyNumberFormat="1" applyFont="1" applyFill="1" applyBorder="1" applyAlignment="1">
      <alignment horizontal="center" vertical="center" wrapText="1"/>
    </xf>
    <xf numFmtId="0" fontId="15" fillId="6" borderId="5" xfId="2" applyNumberFormat="1" applyFont="1" applyFill="1" applyBorder="1" applyAlignment="1">
      <alignment horizontal="center" vertical="center" wrapText="1"/>
    </xf>
    <xf numFmtId="0" fontId="15" fillId="6" borderId="6" xfId="2" applyNumberFormat="1" applyFont="1" applyFill="1" applyBorder="1" applyAlignment="1">
      <alignment horizontal="center" vertical="center" wrapText="1"/>
    </xf>
    <xf numFmtId="0" fontId="4" fillId="0" borderId="15" xfId="7" applyFont="1" applyFill="1" applyBorder="1" applyAlignment="1">
      <alignment horizontal="center" vertical="center" wrapText="1"/>
    </xf>
    <xf numFmtId="0" fontId="4" fillId="0" borderId="16" xfId="7" applyFont="1" applyFill="1" applyBorder="1" applyAlignment="1">
      <alignment horizontal="center" vertical="center" wrapText="1"/>
    </xf>
    <xf numFmtId="0" fontId="4" fillId="0" borderId="4" xfId="7" applyFont="1" applyBorder="1" applyAlignment="1">
      <alignment horizontal="center" vertical="center" wrapText="1"/>
    </xf>
    <xf numFmtId="0" fontId="4" fillId="0" borderId="5" xfId="7" applyFont="1" applyBorder="1" applyAlignment="1">
      <alignment horizontal="center" vertical="center" wrapText="1"/>
    </xf>
    <xf numFmtId="0" fontId="4" fillId="0" borderId="6" xfId="7" applyFont="1" applyBorder="1" applyAlignment="1">
      <alignment horizontal="center" vertical="center" wrapText="1"/>
    </xf>
    <xf numFmtId="174" fontId="20" fillId="20" borderId="4" xfId="7" applyNumberFormat="1" applyFont="1" applyFill="1" applyBorder="1" applyAlignment="1" applyProtection="1">
      <alignment horizontal="center" vertical="center" wrapText="1"/>
      <protection locked="0"/>
    </xf>
    <xf numFmtId="174" fontId="20" fillId="20" borderId="6" xfId="7" applyNumberFormat="1" applyFont="1" applyFill="1" applyBorder="1" applyAlignment="1" applyProtection="1">
      <alignment horizontal="center" vertical="center" wrapText="1"/>
      <protection locked="0"/>
    </xf>
    <xf numFmtId="0" fontId="4" fillId="0" borderId="1" xfId="7" applyFont="1" applyFill="1" applyBorder="1" applyAlignment="1">
      <alignment horizontal="center" vertical="center" wrapText="1"/>
    </xf>
    <xf numFmtId="0" fontId="5" fillId="7" borderId="4" xfId="7" applyFont="1" applyFill="1" applyBorder="1" applyAlignment="1" applyProtection="1">
      <alignment horizontal="center" vertical="center" wrapText="1"/>
      <protection locked="0"/>
    </xf>
    <xf numFmtId="0" fontId="5" fillId="7" borderId="6" xfId="7" applyFont="1" applyFill="1" applyBorder="1" applyAlignment="1" applyProtection="1">
      <alignment horizontal="center" vertical="center" wrapText="1"/>
      <protection locked="0"/>
    </xf>
    <xf numFmtId="0" fontId="4" fillId="0" borderId="17" xfId="7" applyFont="1" applyFill="1" applyBorder="1" applyAlignment="1">
      <alignment horizontal="center" vertical="center" wrapText="1"/>
    </xf>
    <xf numFmtId="0" fontId="4" fillId="0" borderId="17" xfId="7" applyFont="1" applyBorder="1" applyAlignment="1">
      <alignment horizontal="center" vertical="center" wrapText="1"/>
    </xf>
    <xf numFmtId="0" fontId="5" fillId="7" borderId="13" xfId="7" applyFont="1" applyFill="1" applyBorder="1" applyAlignment="1" applyProtection="1">
      <alignment horizontal="center" vertical="center" wrapText="1"/>
      <protection locked="0"/>
    </xf>
    <xf numFmtId="0" fontId="5" fillId="7" borderId="0" xfId="7" applyFont="1" applyFill="1" applyBorder="1" applyAlignment="1" applyProtection="1">
      <alignment horizontal="center" vertical="center" wrapText="1"/>
      <protection locked="0"/>
    </xf>
    <xf numFmtId="0" fontId="5" fillId="0" borderId="1" xfId="7" applyFont="1" applyBorder="1" applyAlignment="1">
      <alignment horizontal="left" vertical="center" wrapText="1"/>
    </xf>
    <xf numFmtId="0" fontId="5" fillId="0" borderId="17" xfId="7" applyFont="1" applyBorder="1" applyAlignment="1">
      <alignment horizontal="left" vertical="center" wrapText="1"/>
    </xf>
    <xf numFmtId="0" fontId="26" fillId="19" borderId="4" xfId="7" applyFont="1" applyFill="1" applyBorder="1" applyAlignment="1" applyProtection="1">
      <alignment horizontal="center" vertical="center" wrapText="1"/>
      <protection locked="0"/>
    </xf>
    <xf numFmtId="0" fontId="26" fillId="19" borderId="5" xfId="7" applyFont="1" applyFill="1" applyBorder="1" applyAlignment="1" applyProtection="1">
      <alignment horizontal="center" vertical="center" wrapText="1"/>
      <protection locked="0"/>
    </xf>
    <xf numFmtId="0" fontId="26" fillId="19" borderId="6" xfId="7" applyFont="1" applyFill="1" applyBorder="1" applyAlignment="1" applyProtection="1">
      <alignment horizontal="center" vertical="center" wrapText="1"/>
      <protection locked="0"/>
    </xf>
    <xf numFmtId="0" fontId="4" fillId="2" borderId="10" xfId="7" quotePrefix="1" applyFont="1" applyFill="1" applyBorder="1" applyAlignment="1">
      <alignment horizontal="left" vertical="center" wrapText="1"/>
    </xf>
    <xf numFmtId="0" fontId="4" fillId="2" borderId="10" xfId="0" quotePrefix="1" applyFont="1" applyFill="1" applyBorder="1" applyAlignment="1">
      <alignment horizontal="left" vertical="center" wrapText="1"/>
    </xf>
    <xf numFmtId="0" fontId="3" fillId="0" borderId="1" xfId="0" applyFont="1" applyBorder="1" applyAlignment="1">
      <alignment wrapText="1"/>
    </xf>
    <xf numFmtId="0" fontId="0" fillId="0" borderId="1" xfId="0" applyBorder="1" applyAlignment="1"/>
    <xf numFmtId="0" fontId="5" fillId="7" borderId="1" xfId="0" applyFont="1" applyFill="1" applyBorder="1" applyAlignment="1">
      <alignment horizontal="center" vertical="center" wrapText="1"/>
    </xf>
    <xf numFmtId="0" fontId="3" fillId="0" borderId="1" xfId="7" applyFont="1" applyBorder="1" applyAlignment="1">
      <alignment wrapText="1"/>
    </xf>
    <xf numFmtId="0" fontId="4" fillId="0" borderId="1" xfId="7" applyBorder="1" applyAlignment="1"/>
    <xf numFmtId="0" fontId="7" fillId="0" borderId="1" xfId="0" applyFont="1" applyBorder="1" applyAlignment="1">
      <alignment vertical="top" wrapText="1"/>
    </xf>
    <xf numFmtId="0" fontId="7" fillId="0" borderId="1" xfId="0" applyFont="1" applyBorder="1" applyAlignment="1">
      <alignment wrapText="1"/>
    </xf>
    <xf numFmtId="0" fontId="5" fillId="0" borderId="1" xfId="0" applyFont="1" applyBorder="1" applyAlignment="1"/>
    <xf numFmtId="0" fontId="0" fillId="0" borderId="1" xfId="0" applyBorder="1" applyAlignment="1">
      <alignment vertical="top" wrapText="1"/>
    </xf>
    <xf numFmtId="49" fontId="15" fillId="11" borderId="4" xfId="2" quotePrefix="1" applyNumberFormat="1" applyFont="1" applyFill="1" applyBorder="1" applyAlignment="1" applyProtection="1">
      <alignment horizontal="left" vertical="center" wrapText="1"/>
      <protection hidden="1"/>
    </xf>
    <xf numFmtId="49" fontId="15" fillId="11" borderId="5" xfId="2" quotePrefix="1" applyNumberFormat="1" applyFont="1" applyFill="1" applyBorder="1" applyAlignment="1" applyProtection="1">
      <alignment horizontal="left" vertical="center" wrapText="1"/>
      <protection hidden="1"/>
    </xf>
    <xf numFmtId="0" fontId="15" fillId="6" borderId="1" xfId="2" applyNumberFormat="1" applyFont="1" applyFill="1" applyBorder="1" applyAlignment="1" applyProtection="1">
      <alignment horizontal="center" vertical="center" wrapText="1"/>
    </xf>
    <xf numFmtId="0" fontId="5" fillId="0" borderId="18" xfId="7" applyFont="1" applyFill="1" applyBorder="1" applyAlignment="1">
      <alignment horizontal="center" vertical="center" wrapText="1"/>
    </xf>
    <xf numFmtId="0" fontId="5" fillId="0" borderId="21" xfId="7" applyFont="1" applyFill="1" applyBorder="1" applyAlignment="1">
      <alignment horizontal="center" vertical="center" wrapText="1"/>
    </xf>
    <xf numFmtId="0" fontId="4" fillId="0" borderId="20" xfId="7" applyFont="1" applyFill="1" applyBorder="1" applyAlignment="1">
      <alignment horizontal="left" vertical="center" wrapText="1"/>
    </xf>
    <xf numFmtId="0" fontId="5" fillId="0" borderId="22" xfId="7" applyFont="1" applyFill="1" applyBorder="1" applyAlignment="1">
      <alignment horizontal="center" vertical="center" wrapText="1"/>
    </xf>
    <xf numFmtId="0" fontId="5" fillId="0" borderId="19" xfId="7" applyFont="1" applyFill="1" applyBorder="1" applyAlignment="1">
      <alignment horizontal="center" vertical="center" wrapText="1"/>
    </xf>
    <xf numFmtId="0" fontId="4" fillId="0" borderId="4" xfId="0" applyFont="1" applyBorder="1" applyAlignment="1">
      <alignment vertical="top" wrapText="1"/>
    </xf>
    <xf numFmtId="0" fontId="4" fillId="0" borderId="5" xfId="0" applyFont="1" applyBorder="1" applyAlignment="1">
      <alignment vertical="top" wrapText="1"/>
    </xf>
    <xf numFmtId="0" fontId="4" fillId="0" borderId="6" xfId="0" applyFont="1" applyBorder="1" applyAlignment="1">
      <alignment vertical="top" wrapText="1"/>
    </xf>
    <xf numFmtId="0" fontId="5" fillId="7" borderId="7" xfId="0" applyFont="1" applyFill="1" applyBorder="1" applyAlignment="1" applyProtection="1">
      <alignment horizontal="center" vertical="center" wrapText="1"/>
      <protection locked="0"/>
    </xf>
    <xf numFmtId="0" fontId="5" fillId="7" borderId="2" xfId="0" applyFont="1" applyFill="1" applyBorder="1" applyAlignment="1" applyProtection="1">
      <alignment horizontal="center" vertical="center" wrapText="1"/>
      <protection locked="0"/>
    </xf>
    <xf numFmtId="0" fontId="5" fillId="7" borderId="1" xfId="0" applyFont="1" applyFill="1" applyBorder="1" applyAlignment="1" applyProtection="1">
      <alignment horizontal="center" vertical="center" wrapText="1"/>
      <protection locked="0"/>
    </xf>
    <xf numFmtId="0" fontId="5" fillId="7" borderId="4" xfId="0" applyFont="1" applyFill="1" applyBorder="1" applyAlignment="1" applyProtection="1">
      <alignment horizontal="center" vertical="center" wrapText="1"/>
      <protection locked="0"/>
    </xf>
    <xf numFmtId="0" fontId="5" fillId="7" borderId="5" xfId="0" applyFont="1" applyFill="1" applyBorder="1" applyAlignment="1" applyProtection="1">
      <alignment horizontal="center" vertical="center" wrapText="1"/>
      <protection locked="0"/>
    </xf>
    <xf numFmtId="0" fontId="5" fillId="7" borderId="6" xfId="0" applyFont="1" applyFill="1" applyBorder="1" applyAlignment="1" applyProtection="1">
      <alignment horizontal="center" vertical="center" wrapText="1"/>
      <protection locked="0"/>
    </xf>
    <xf numFmtId="0" fontId="15" fillId="6" borderId="4" xfId="2" quotePrefix="1" applyNumberFormat="1" applyFont="1" applyFill="1" applyBorder="1" applyAlignment="1">
      <alignment horizontal="left" vertical="center" wrapText="1"/>
    </xf>
    <xf numFmtId="0" fontId="15" fillId="6" borderId="5" xfId="2" quotePrefix="1" applyNumberFormat="1" applyFont="1" applyFill="1" applyBorder="1" applyAlignment="1">
      <alignment horizontal="left" vertical="center" wrapText="1"/>
    </xf>
    <xf numFmtId="0" fontId="15" fillId="6" borderId="5" xfId="2" applyNumberFormat="1" applyFont="1" applyFill="1" applyBorder="1" applyAlignment="1">
      <alignment horizontal="left" vertical="center" wrapText="1"/>
    </xf>
    <xf numFmtId="0" fontId="15" fillId="6" borderId="6" xfId="2" applyNumberFormat="1" applyFont="1" applyFill="1" applyBorder="1" applyAlignment="1">
      <alignment horizontal="left" vertical="center" wrapText="1"/>
    </xf>
    <xf numFmtId="0" fontId="15" fillId="6" borderId="9" xfId="2" applyNumberFormat="1" applyFont="1" applyFill="1" applyBorder="1" applyAlignment="1">
      <alignment horizontal="center" vertical="center" wrapText="1"/>
    </xf>
    <xf numFmtId="0" fontId="15" fillId="6" borderId="10"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49" fontId="15" fillId="6" borderId="4" xfId="2" applyNumberFormat="1" applyFont="1" applyFill="1" applyBorder="1" applyAlignment="1">
      <alignment horizontal="center" vertical="center" wrapText="1"/>
    </xf>
    <xf numFmtId="49" fontId="15" fillId="6" borderId="5" xfId="2" applyNumberFormat="1" applyFont="1" applyFill="1" applyBorder="1" applyAlignment="1">
      <alignment horizontal="center" vertical="center" wrapText="1"/>
    </xf>
    <xf numFmtId="0" fontId="11" fillId="0" borderId="0" xfId="4" applyFont="1" applyFill="1" applyAlignment="1" applyProtection="1">
      <alignment horizontal="left" vertical="center"/>
    </xf>
    <xf numFmtId="0" fontId="4" fillId="0" borderId="0" xfId="7" quotePrefix="1" applyFont="1" applyAlignment="1" applyProtection="1">
      <alignment horizontal="left"/>
    </xf>
    <xf numFmtId="0" fontId="5" fillId="7" borderId="4" xfId="7" applyFont="1" applyFill="1" applyBorder="1" applyAlignment="1" applyProtection="1">
      <alignment horizontal="left" vertical="center" wrapText="1"/>
    </xf>
    <xf numFmtId="0" fontId="5" fillId="7" borderId="5" xfId="7" applyFont="1" applyFill="1" applyBorder="1" applyAlignment="1" applyProtection="1">
      <alignment horizontal="left" vertical="center" wrapText="1"/>
    </xf>
    <xf numFmtId="0" fontId="5" fillId="7" borderId="6" xfId="7" applyFont="1" applyFill="1" applyBorder="1" applyAlignment="1" applyProtection="1">
      <alignment horizontal="left" vertical="center" wrapText="1"/>
    </xf>
    <xf numFmtId="0" fontId="28" fillId="6" borderId="4" xfId="2" applyNumberFormat="1" applyFont="1" applyFill="1" applyBorder="1" applyAlignment="1" applyProtection="1">
      <alignment horizontal="center" vertical="center" wrapText="1"/>
    </xf>
    <xf numFmtId="0" fontId="28" fillId="6" borderId="5" xfId="2" applyNumberFormat="1" applyFont="1" applyFill="1" applyBorder="1" applyAlignment="1" applyProtection="1">
      <alignment horizontal="center" vertical="center" wrapText="1"/>
    </xf>
    <xf numFmtId="0" fontId="28" fillId="6" borderId="6" xfId="2" applyNumberFormat="1" applyFont="1" applyFill="1" applyBorder="1" applyAlignment="1" applyProtection="1">
      <alignment horizontal="center" vertical="center" wrapText="1"/>
    </xf>
    <xf numFmtId="0" fontId="28" fillId="6" borderId="4" xfId="2" applyNumberFormat="1" applyFont="1" applyFill="1" applyBorder="1" applyAlignment="1" applyProtection="1">
      <alignment horizontal="left" vertical="center" wrapText="1"/>
    </xf>
    <xf numFmtId="0" fontId="28" fillId="6" borderId="5" xfId="2" applyNumberFormat="1" applyFont="1" applyFill="1" applyBorder="1" applyAlignment="1" applyProtection="1">
      <alignment horizontal="left" vertical="center" wrapText="1"/>
    </xf>
    <xf numFmtId="0" fontId="28" fillId="6" borderId="6" xfId="2" applyNumberFormat="1" applyFont="1" applyFill="1" applyBorder="1" applyAlignment="1" applyProtection="1">
      <alignment horizontal="left" vertical="center" wrapText="1"/>
    </xf>
    <xf numFmtId="0" fontId="4" fillId="0" borderId="0" xfId="7" quotePrefix="1" applyFont="1" applyAlignment="1" applyProtection="1">
      <alignment horizontal="left" vertical="top" wrapText="1"/>
    </xf>
  </cellXfs>
  <cellStyles count="17">
    <cellStyle name="=C:\WINNT\SYSTEM32\COMMAND.COM" xfId="15"/>
    <cellStyle name="40% - Accent1 2" xfId="12"/>
    <cellStyle name="40% - Accent4 2" xfId="13"/>
    <cellStyle name="60% - Accent2 2" xfId="14"/>
    <cellStyle name="Accent1 2" xfId="9"/>
    <cellStyle name="Accent4 2" xfId="10"/>
    <cellStyle name="Accent6 2" xfId="11"/>
    <cellStyle name="Comma 2" xfId="8"/>
    <cellStyle name="Heading 2" xfId="5" builtinId="17"/>
    <cellStyle name="Heading 3" xfId="6" builtinId="18"/>
    <cellStyle name="Heading 4" xfId="2" builtinId="19"/>
    <cellStyle name="Hyperlink" xfId="4" builtinId="8"/>
    <cellStyle name="Input" xfId="3" builtinId="20"/>
    <cellStyle name="Normal" xfId="0" builtinId="0"/>
    <cellStyle name="Normal 2" xfId="7"/>
    <cellStyle name="Normal 3" xfId="16"/>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3" name="Rectangle 2"/>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xdr:cNvSpPr txBox="1"/>
      </xdr:nvSpPr>
      <xdr:spPr>
        <a:xfrm>
          <a:off x="171451" y="8696326"/>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excess capacity charge, the input in this calculator uses the average daily excess capacity as this reduces the calculators complexity, however as per the Use of System Charging Statement, the exceeded portion of the capacity will be charged at the  excess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4"/>
  <sheetViews>
    <sheetView showGridLines="0" zoomScale="85" zoomScaleNormal="85" zoomScaleSheetLayoutView="100" workbookViewId="0">
      <selection activeCell="E5" sqref="E5"/>
    </sheetView>
  </sheetViews>
  <sheetFormatPr defaultRowHeight="12.75" x14ac:dyDescent="0.2"/>
  <cols>
    <col min="1" max="1" width="54.7109375" customWidth="1"/>
    <col min="2" max="2" width="45.7109375" bestFit="1" customWidth="1"/>
    <col min="3" max="3" width="28" customWidth="1"/>
    <col min="4" max="4" width="18.140625" customWidth="1"/>
    <col min="5" max="5" width="21.5703125" customWidth="1"/>
  </cols>
  <sheetData>
    <row r="1" spans="1:9" x14ac:dyDescent="0.2">
      <c r="A1" s="26"/>
      <c r="B1" s="26"/>
      <c r="C1" s="26"/>
      <c r="D1" s="26"/>
      <c r="E1" s="26"/>
    </row>
    <row r="2" spans="1:9" ht="16.5" x14ac:dyDescent="0.2">
      <c r="A2" s="118" t="s">
        <v>560</v>
      </c>
      <c r="B2" s="114"/>
      <c r="C2" s="114"/>
      <c r="D2" s="114"/>
      <c r="E2" s="114"/>
    </row>
    <row r="3" spans="1:9" ht="15" x14ac:dyDescent="0.2">
      <c r="A3" s="119"/>
      <c r="B3" s="115" t="s">
        <v>561</v>
      </c>
      <c r="C3" s="115" t="s">
        <v>85</v>
      </c>
      <c r="D3" s="115" t="s">
        <v>93</v>
      </c>
      <c r="E3" s="115" t="s">
        <v>92</v>
      </c>
    </row>
    <row r="4" spans="1:9" ht="30" x14ac:dyDescent="0.2">
      <c r="A4" s="116" t="s">
        <v>560</v>
      </c>
      <c r="B4" s="181" t="s">
        <v>626</v>
      </c>
      <c r="C4" s="181" t="s">
        <v>633</v>
      </c>
      <c r="D4" s="181" t="s">
        <v>634</v>
      </c>
      <c r="E4" s="181" t="s">
        <v>1433</v>
      </c>
    </row>
    <row r="5" spans="1:9" x14ac:dyDescent="0.2">
      <c r="A5" s="114"/>
      <c r="B5" s="114"/>
      <c r="C5" s="114"/>
      <c r="D5" s="114"/>
      <c r="E5" s="114"/>
    </row>
    <row r="6" spans="1:9" ht="16.5" x14ac:dyDescent="0.2">
      <c r="A6" s="118" t="s">
        <v>86</v>
      </c>
      <c r="B6" s="114"/>
      <c r="C6" s="114"/>
      <c r="D6" s="114"/>
      <c r="E6" s="114"/>
    </row>
    <row r="7" spans="1:9" ht="15" x14ac:dyDescent="0.2">
      <c r="A7" s="120" t="s">
        <v>87</v>
      </c>
      <c r="B7" s="248" t="s">
        <v>88</v>
      </c>
      <c r="C7" s="248"/>
      <c r="D7" s="248"/>
      <c r="E7" s="248"/>
    </row>
    <row r="8" spans="1:9" ht="30" customHeight="1" x14ac:dyDescent="0.2">
      <c r="A8" s="124" t="s">
        <v>512</v>
      </c>
      <c r="B8" s="249" t="s">
        <v>90</v>
      </c>
      <c r="C8" s="249"/>
      <c r="D8" s="249"/>
      <c r="E8" s="249"/>
    </row>
    <row r="9" spans="1:9" ht="30" customHeight="1" x14ac:dyDescent="0.2">
      <c r="A9" s="124" t="s">
        <v>513</v>
      </c>
      <c r="B9" s="249" t="str">
        <f>"Annex 2 contains the charges to Designated EHV Properties and charges applied to LDNOs with Designated EHV Properties/end-users embedded in networks within " &amp;B4 &amp;"' area."</f>
        <v>Annex 2 contains the charges to Designated EHV Properties and charges applied to LDNOs with Designated EHV Properties/end-users embedded in networks within Western Power Distribution (South Wales) plc' area.</v>
      </c>
      <c r="C9" s="249"/>
      <c r="D9" s="249"/>
      <c r="E9" s="249"/>
    </row>
    <row r="10" spans="1:9" ht="30" customHeight="1" x14ac:dyDescent="0.2">
      <c r="A10" s="124" t="s">
        <v>514</v>
      </c>
      <c r="B10" s="249" t="s">
        <v>91</v>
      </c>
      <c r="C10" s="249"/>
      <c r="D10" s="249"/>
      <c r="E10" s="249"/>
    </row>
    <row r="11" spans="1:9" ht="61.5" customHeight="1" x14ac:dyDescent="0.2">
      <c r="A11" s="124" t="s">
        <v>515</v>
      </c>
      <c r="B11" s="249" t="str">
        <f>"Annex 4 contains charges that are levied on the owner of an embedded network within "&amp;B4&amp;" area. "&amp;F11</f>
        <v>Annex 4 contains charges that are levied on the owner of an embedded network within Western Power Distribution (South Wales) plc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49"/>
      <c r="D11" s="249"/>
      <c r="E11" s="249"/>
      <c r="F11" s="250" t="s">
        <v>509</v>
      </c>
      <c r="G11" s="250"/>
      <c r="H11" s="250"/>
      <c r="I11" s="250"/>
    </row>
    <row r="12" spans="1:9" ht="35.25" customHeight="1" x14ac:dyDescent="0.2">
      <c r="A12" s="124" t="s">
        <v>195</v>
      </c>
      <c r="B12" s="249" t="s">
        <v>510</v>
      </c>
      <c r="C12" s="249"/>
      <c r="D12" s="249"/>
      <c r="E12" s="249"/>
    </row>
    <row r="13" spans="1:9" ht="33.75" customHeight="1" x14ac:dyDescent="0.2">
      <c r="A13" s="124" t="s">
        <v>511</v>
      </c>
      <c r="B13" s="249" t="str">
        <f>"Annex 6 contains the charges to new Designated EHV Properties and charges applied to LDNOs with new Designated EHV Properties/end-users embedded in networks within " &amp;B4 &amp;" area."</f>
        <v>Annex 6 contains the charges to new Designated EHV Properties and charges applied to LDNOs with new Designated EHV Properties/end-users embedded in networks within Western Power Distribution (South Wales) plc area.</v>
      </c>
      <c r="C13" s="249"/>
      <c r="D13" s="249"/>
      <c r="E13" s="249"/>
    </row>
    <row r="14" spans="1:9" ht="29.25" customHeight="1" x14ac:dyDescent="0.2">
      <c r="A14" s="124" t="s">
        <v>480</v>
      </c>
      <c r="B14" s="249" t="s">
        <v>847</v>
      </c>
      <c r="C14" s="249"/>
      <c r="D14" s="249"/>
      <c r="E14" s="249"/>
    </row>
    <row r="15" spans="1:9" ht="30" customHeight="1" x14ac:dyDescent="0.2">
      <c r="A15" s="124" t="s">
        <v>475</v>
      </c>
      <c r="B15" s="249" t="s">
        <v>476</v>
      </c>
      <c r="C15" s="249"/>
      <c r="D15" s="249"/>
      <c r="E15" s="249"/>
    </row>
    <row r="16" spans="1:9" ht="14.25" customHeight="1" x14ac:dyDescent="0.2">
      <c r="A16" s="124" t="s">
        <v>848</v>
      </c>
      <c r="B16" s="249" t="s">
        <v>849</v>
      </c>
      <c r="C16" s="249"/>
      <c r="D16" s="249"/>
      <c r="E16" s="249"/>
    </row>
    <row r="17" spans="1:5" x14ac:dyDescent="0.2">
      <c r="A17" s="114"/>
      <c r="B17" s="114"/>
      <c r="C17" s="114"/>
      <c r="D17" s="114"/>
      <c r="E17" s="114"/>
    </row>
    <row r="18" spans="1:5" ht="15" x14ac:dyDescent="0.2">
      <c r="A18" s="121" t="s">
        <v>101</v>
      </c>
      <c r="B18" s="114"/>
      <c r="C18" s="114"/>
      <c r="D18" s="114"/>
      <c r="E18" s="114"/>
    </row>
    <row r="19" spans="1:5" ht="32.25" customHeight="1" x14ac:dyDescent="0.2">
      <c r="A19" s="120"/>
      <c r="B19" s="248"/>
      <c r="C19" s="248"/>
      <c r="D19" s="248"/>
      <c r="E19" s="248"/>
    </row>
    <row r="20" spans="1:5" x14ac:dyDescent="0.2">
      <c r="A20" s="251" t="s">
        <v>593</v>
      </c>
      <c r="B20" s="251"/>
      <c r="C20" s="251"/>
      <c r="D20" s="251"/>
      <c r="E20" s="251"/>
    </row>
    <row r="21" spans="1:5" x14ac:dyDescent="0.2">
      <c r="A21" s="114"/>
      <c r="B21" s="114"/>
      <c r="C21" s="114"/>
      <c r="D21" s="114"/>
      <c r="E21" s="114"/>
    </row>
    <row r="22" spans="1:5" ht="15" x14ac:dyDescent="0.2">
      <c r="A22" s="122" t="s">
        <v>102</v>
      </c>
      <c r="B22" s="114"/>
      <c r="C22" s="114"/>
      <c r="D22" s="114"/>
      <c r="E22" s="114"/>
    </row>
    <row r="23" spans="1:5" ht="49.5" customHeight="1" x14ac:dyDescent="0.2">
      <c r="A23" s="117"/>
      <c r="B23" s="248"/>
      <c r="C23" s="248"/>
      <c r="D23" s="248"/>
      <c r="E23" s="248"/>
    </row>
    <row r="24" spans="1:5" x14ac:dyDescent="0.2">
      <c r="A24" s="251" t="s">
        <v>516</v>
      </c>
      <c r="B24" s="251"/>
      <c r="C24" s="251"/>
      <c r="D24" s="251"/>
      <c r="E24" s="251"/>
    </row>
  </sheetData>
  <customSheetViews>
    <customSheetView guid="{5032A364-B81A-48DA-88DA-AB3B86B47EE9}">
      <selection activeCell="A12" sqref="A12"/>
      <pageMargins left="0.7" right="0.7" top="0.75" bottom="0.75" header="0.3" footer="0.3"/>
    </customSheetView>
  </customSheetViews>
  <mergeCells count="15">
    <mergeCell ref="F11:I11"/>
    <mergeCell ref="B15:E15"/>
    <mergeCell ref="A24:E24"/>
    <mergeCell ref="B12:E12"/>
    <mergeCell ref="B14:E14"/>
    <mergeCell ref="B13:E13"/>
    <mergeCell ref="B16:E16"/>
    <mergeCell ref="B19:E19"/>
    <mergeCell ref="A20:E20"/>
    <mergeCell ref="B23:E23"/>
    <mergeCell ref="B7:E7"/>
    <mergeCell ref="B8:E8"/>
    <mergeCell ref="B9:E9"/>
    <mergeCell ref="B10:E10"/>
    <mergeCell ref="B11:E11"/>
  </mergeCells>
  <hyperlinks>
    <hyperlink ref="A16" location="'Charge Calculator'!A1" display="Charge calculator"/>
    <hyperlink ref="A15" location="'SSC TPR unit rate lookup'!A1" display="SSC TPR to unit rate lookup table"/>
    <hyperlink ref="A13" location="'Annex 6 New Designated EHV Prop'!A1" display="Annex 6 new Designated EHV Properties"/>
    <hyperlink ref="A14" location="'Nodal prices'!A1" display="Nodal prices"/>
    <hyperlink ref="A12" location="'Annex 5 LLFs'!A1" display="Annex 5 LLFs"/>
    <hyperlink ref="A11" location="'Annex 4 LDNO charges'!A1" display="Annex 4 LDNO charges"/>
    <hyperlink ref="A10" location="'Annex 3 Preserved charges'!A1" display="Annex 3 Preserved charges"/>
    <hyperlink ref="A9" location="'Annex 2 EHV charges'!A1" display="Annex 2 EHV charges"/>
    <hyperlink ref="A8" location="'Annex 1 LV and HV charges'!A1" display="Annex 1 LV and HV charges"/>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10"/>
  <sheetViews>
    <sheetView zoomScale="70" zoomScaleNormal="70" zoomScaleSheetLayoutView="100" workbookViewId="0">
      <selection activeCell="C1" sqref="C1:D1048576"/>
    </sheetView>
  </sheetViews>
  <sheetFormatPr defaultRowHeight="27.75" customHeight="1" x14ac:dyDescent="0.2"/>
  <cols>
    <col min="1" max="1" width="32" style="2" customWidth="1"/>
    <col min="2" max="2" width="44.5703125" style="2" customWidth="1"/>
    <col min="3" max="4" width="18.5703125" style="3" customWidth="1"/>
    <col min="5" max="5" width="15.5703125" style="2" customWidth="1"/>
    <col min="6" max="16384" width="9.140625" style="2"/>
  </cols>
  <sheetData>
    <row r="1" spans="1:7" ht="27.75" customHeight="1" x14ac:dyDescent="0.2">
      <c r="A1" s="17" t="s">
        <v>89</v>
      </c>
      <c r="B1" s="3"/>
      <c r="C1" s="2"/>
      <c r="E1" s="10"/>
      <c r="F1" s="4"/>
      <c r="G1" s="4"/>
    </row>
    <row r="2" spans="1:7" s="11" customFormat="1" ht="49.5" customHeight="1" x14ac:dyDescent="0.2">
      <c r="A2" s="314" t="str">
        <f>Overview!B4&amp; " - Effective from "&amp;Overview!D4&amp;" - "&amp;Overview!E4&amp;" Nodal/Zonal charges"</f>
        <v>Western Power Distribution (South Wales) plc - Effective from 1 April 2015 - Final Nodal/Zonal charges</v>
      </c>
      <c r="B2" s="315"/>
      <c r="C2" s="315"/>
      <c r="D2" s="315"/>
    </row>
    <row r="3" spans="1:7" ht="60.75" customHeight="1" x14ac:dyDescent="0.2">
      <c r="A3" s="24" t="s">
        <v>559</v>
      </c>
      <c r="B3" s="24" t="s">
        <v>51</v>
      </c>
      <c r="C3" s="24" t="s">
        <v>491</v>
      </c>
      <c r="D3" s="24" t="s">
        <v>492</v>
      </c>
    </row>
    <row r="4" spans="1:7" ht="21.75" customHeight="1" x14ac:dyDescent="0.2">
      <c r="A4" s="7" t="s">
        <v>1096</v>
      </c>
      <c r="B4" s="8"/>
      <c r="C4" s="189">
        <v>7.8836218367598604E-2</v>
      </c>
      <c r="D4" s="189">
        <v>8.2879803439680995</v>
      </c>
    </row>
    <row r="5" spans="1:7" ht="21.75" customHeight="1" x14ac:dyDescent="0.2">
      <c r="A5" s="7" t="s">
        <v>1097</v>
      </c>
      <c r="B5" s="8"/>
      <c r="C5" s="189">
        <v>1.2737084712766201E-3</v>
      </c>
      <c r="D5" s="189">
        <v>8.39834845595621</v>
      </c>
    </row>
    <row r="6" spans="1:7" ht="21.75" customHeight="1" x14ac:dyDescent="0.2">
      <c r="A6" s="7" t="s">
        <v>1098</v>
      </c>
      <c r="B6" s="8"/>
      <c r="C6" s="189">
        <v>7.8817831566009203E-2</v>
      </c>
      <c r="D6" s="189">
        <v>8.2888312541375999</v>
      </c>
    </row>
    <row r="7" spans="1:7" ht="21.75" customHeight="1" x14ac:dyDescent="0.2">
      <c r="A7" s="7" t="s">
        <v>1099</v>
      </c>
      <c r="B7" s="8"/>
      <c r="C7" s="189">
        <v>7.8823792733894504E-2</v>
      </c>
      <c r="D7" s="189">
        <v>8.2881008747249698</v>
      </c>
    </row>
    <row r="8" spans="1:7" ht="21.75" customHeight="1" x14ac:dyDescent="0.2">
      <c r="A8" s="7" t="s">
        <v>1100</v>
      </c>
      <c r="B8" s="8"/>
      <c r="C8" s="189">
        <v>0</v>
      </c>
      <c r="D8" s="189">
        <v>2.4428784513253001</v>
      </c>
    </row>
    <row r="9" spans="1:7" ht="21.75" customHeight="1" x14ac:dyDescent="0.2">
      <c r="A9" s="7" t="s">
        <v>1101</v>
      </c>
      <c r="B9" s="8"/>
      <c r="C9" s="189">
        <v>0</v>
      </c>
      <c r="D9" s="189">
        <v>2.8043226137819399</v>
      </c>
    </row>
    <row r="10" spans="1:7" ht="21.75" customHeight="1" x14ac:dyDescent="0.2">
      <c r="A10" s="7" t="s">
        <v>1102</v>
      </c>
      <c r="B10" s="8"/>
      <c r="C10" s="189">
        <v>8.2726879607547404E-2</v>
      </c>
      <c r="D10" s="189">
        <v>0.27141850494143399</v>
      </c>
    </row>
    <row r="11" spans="1:7" ht="21.75" customHeight="1" x14ac:dyDescent="0.2">
      <c r="A11" s="7" t="s">
        <v>1103</v>
      </c>
      <c r="B11" s="8"/>
      <c r="C11" s="189">
        <v>0.12972228411508999</v>
      </c>
      <c r="D11" s="189">
        <v>0.271644529906926</v>
      </c>
    </row>
    <row r="12" spans="1:7" ht="21.75" customHeight="1" x14ac:dyDescent="0.2">
      <c r="A12" s="7" t="s">
        <v>1104</v>
      </c>
      <c r="B12" s="8"/>
      <c r="C12" s="189">
        <v>8.2748780500262797E-2</v>
      </c>
      <c r="D12" s="189">
        <v>0.27141592749626797</v>
      </c>
    </row>
    <row r="13" spans="1:7" ht="21.75" customHeight="1" x14ac:dyDescent="0.2">
      <c r="A13" s="7" t="s">
        <v>1105</v>
      </c>
      <c r="B13" s="8"/>
      <c r="C13" s="189">
        <v>0.11921250819708901</v>
      </c>
      <c r="D13" s="189">
        <v>6.9386114225733E-2</v>
      </c>
    </row>
    <row r="14" spans="1:7" ht="21.75" customHeight="1" x14ac:dyDescent="0.2">
      <c r="A14" s="7" t="s">
        <v>1106</v>
      </c>
      <c r="B14" s="8"/>
      <c r="C14" s="189">
        <v>0.119323236643072</v>
      </c>
      <c r="D14" s="189">
        <v>6.9452003734580894E-2</v>
      </c>
    </row>
    <row r="15" spans="1:7" ht="21.75" customHeight="1" x14ac:dyDescent="0.2">
      <c r="A15" s="7" t="s">
        <v>1107</v>
      </c>
      <c r="B15" s="8"/>
      <c r="C15" s="189">
        <v>6.2918146713567699E-2</v>
      </c>
      <c r="D15" s="189">
        <v>0.29192831798168201</v>
      </c>
    </row>
    <row r="16" spans="1:7" ht="21.75" customHeight="1" x14ac:dyDescent="0.2">
      <c r="A16" s="7" t="s">
        <v>1108</v>
      </c>
      <c r="B16" s="8"/>
      <c r="C16" s="189">
        <v>2.6850615228549699E-4</v>
      </c>
      <c r="D16" s="189">
        <v>5.7821808262199803E-4</v>
      </c>
    </row>
    <row r="17" spans="1:4" ht="21.75" customHeight="1" x14ac:dyDescent="0.2">
      <c r="A17" s="7" t="s">
        <v>1109</v>
      </c>
      <c r="B17" s="8"/>
      <c r="C17" s="189">
        <v>1.4319276678783399</v>
      </c>
      <c r="D17" s="189">
        <v>0.45301310176286302</v>
      </c>
    </row>
    <row r="18" spans="1:4" ht="21.75" customHeight="1" x14ac:dyDescent="0.2">
      <c r="A18" s="7" t="s">
        <v>1110</v>
      </c>
      <c r="B18" s="8"/>
      <c r="C18" s="189">
        <v>4.6785061073441297E-2</v>
      </c>
      <c r="D18" s="189">
        <v>0</v>
      </c>
    </row>
    <row r="19" spans="1:4" ht="21.75" customHeight="1" x14ac:dyDescent="0.2">
      <c r="A19" s="7" t="s">
        <v>1111</v>
      </c>
      <c r="B19" s="8"/>
      <c r="C19" s="189">
        <v>3.4005064452610498</v>
      </c>
      <c r="D19" s="189">
        <v>3.4318309545641101</v>
      </c>
    </row>
    <row r="20" spans="1:4" ht="21.75" customHeight="1" x14ac:dyDescent="0.2">
      <c r="A20" s="7" t="s">
        <v>1112</v>
      </c>
      <c r="B20" s="8"/>
      <c r="C20" s="189">
        <v>9.4697432748134303E-2</v>
      </c>
      <c r="D20" s="189">
        <v>-6.1022797774568896E-4</v>
      </c>
    </row>
    <row r="21" spans="1:4" ht="21.75" customHeight="1" x14ac:dyDescent="0.2">
      <c r="A21" s="7" t="s">
        <v>1113</v>
      </c>
      <c r="B21" s="8"/>
      <c r="C21" s="189">
        <v>1.84487837548446E-3</v>
      </c>
      <c r="D21" s="189">
        <v>0</v>
      </c>
    </row>
    <row r="22" spans="1:4" ht="21.75" customHeight="1" x14ac:dyDescent="0.2">
      <c r="A22" s="7" t="s">
        <v>1114</v>
      </c>
      <c r="B22" s="8"/>
      <c r="C22" s="189">
        <v>3.9127837228969099E-2</v>
      </c>
      <c r="D22" s="189">
        <v>0</v>
      </c>
    </row>
    <row r="23" spans="1:4" ht="21.75" customHeight="1" x14ac:dyDescent="0.2">
      <c r="A23" s="7" t="s">
        <v>1115</v>
      </c>
      <c r="B23" s="8"/>
      <c r="C23" s="189">
        <v>2.0967306778537802E-2</v>
      </c>
      <c r="D23" s="189">
        <v>0.10138511953955499</v>
      </c>
    </row>
    <row r="24" spans="1:4" ht="21.75" customHeight="1" x14ac:dyDescent="0.2">
      <c r="A24" s="7" t="s">
        <v>1116</v>
      </c>
      <c r="B24" s="8"/>
      <c r="C24" s="189">
        <v>2.0967099814136199E-2</v>
      </c>
      <c r="D24" s="189">
        <v>0.10138511903686501</v>
      </c>
    </row>
    <row r="25" spans="1:4" ht="21.75" customHeight="1" x14ac:dyDescent="0.2">
      <c r="A25" s="7" t="s">
        <v>1117</v>
      </c>
      <c r="B25" s="8"/>
      <c r="C25" s="189">
        <v>0.52728428614629297</v>
      </c>
      <c r="D25" s="189">
        <v>5.2608122861839003E-4</v>
      </c>
    </row>
    <row r="26" spans="1:4" ht="21.75" customHeight="1" x14ac:dyDescent="0.2">
      <c r="A26" s="7" t="s">
        <v>1118</v>
      </c>
      <c r="B26" s="8"/>
      <c r="C26" s="189">
        <v>0.55064422475439301</v>
      </c>
      <c r="D26" s="189">
        <v>-2.2946794956527999E-4</v>
      </c>
    </row>
    <row r="27" spans="1:4" ht="27.75" customHeight="1" x14ac:dyDescent="0.2">
      <c r="A27" s="7" t="s">
        <v>1119</v>
      </c>
      <c r="B27" s="8"/>
      <c r="C27" s="189">
        <v>5.0375557371466699E-2</v>
      </c>
      <c r="D27" s="189">
        <v>0</v>
      </c>
    </row>
    <row r="28" spans="1:4" ht="27.75" customHeight="1" x14ac:dyDescent="0.2">
      <c r="A28" s="7" t="s">
        <v>1120</v>
      </c>
      <c r="B28" s="8"/>
      <c r="C28" s="189">
        <v>0.342009546552762</v>
      </c>
      <c r="D28" s="189">
        <v>3.9342492596994401</v>
      </c>
    </row>
    <row r="29" spans="1:4" ht="27.75" customHeight="1" x14ac:dyDescent="0.2">
      <c r="A29" s="7" t="s">
        <v>1121</v>
      </c>
      <c r="B29" s="8"/>
      <c r="C29" s="189">
        <v>0.34197342640728601</v>
      </c>
      <c r="D29" s="189">
        <v>3.93374802544326</v>
      </c>
    </row>
    <row r="30" spans="1:4" ht="27.75" customHeight="1" x14ac:dyDescent="0.2">
      <c r="A30" s="7" t="s">
        <v>1122</v>
      </c>
      <c r="B30" s="8"/>
      <c r="C30" s="189">
        <v>0.189159278823198</v>
      </c>
      <c r="D30" s="189">
        <v>2.25231121973659</v>
      </c>
    </row>
    <row r="31" spans="1:4" ht="27.75" customHeight="1" x14ac:dyDescent="0.2">
      <c r="A31" s="7" t="s">
        <v>1123</v>
      </c>
      <c r="B31" s="8"/>
      <c r="C31" s="189">
        <v>-6.1997236294319502E-4</v>
      </c>
      <c r="D31" s="189">
        <v>1.44871362928415</v>
      </c>
    </row>
    <row r="32" spans="1:4" ht="27.75" customHeight="1" x14ac:dyDescent="0.2">
      <c r="A32" s="7" t="s">
        <v>1124</v>
      </c>
      <c r="B32" s="8"/>
      <c r="C32" s="189">
        <v>0.18913754149665199</v>
      </c>
      <c r="D32" s="189">
        <v>2.1979484387756898</v>
      </c>
    </row>
    <row r="33" spans="1:4" ht="27.75" customHeight="1" x14ac:dyDescent="0.2">
      <c r="A33" s="7" t="s">
        <v>1125</v>
      </c>
      <c r="B33" s="8"/>
      <c r="C33" s="189">
        <v>0.166452261098438</v>
      </c>
      <c r="D33" s="189">
        <v>1.1528764918396E-3</v>
      </c>
    </row>
    <row r="34" spans="1:4" ht="27.75" customHeight="1" x14ac:dyDescent="0.2">
      <c r="A34" s="7" t="s">
        <v>1126</v>
      </c>
      <c r="B34" s="8"/>
      <c r="C34" s="189">
        <v>0.25875540935519198</v>
      </c>
      <c r="D34" s="189">
        <v>1.6388703068625299E-3</v>
      </c>
    </row>
    <row r="35" spans="1:4" ht="27.75" customHeight="1" x14ac:dyDescent="0.2">
      <c r="A35" s="7" t="s">
        <v>1127</v>
      </c>
      <c r="B35" s="8"/>
      <c r="C35" s="189">
        <v>-0.80821188287139401</v>
      </c>
      <c r="D35" s="189">
        <v>1.3177776019683901E-2</v>
      </c>
    </row>
    <row r="36" spans="1:4" ht="27.75" customHeight="1" x14ac:dyDescent="0.2">
      <c r="A36" s="7" t="s">
        <v>1128</v>
      </c>
      <c r="B36" s="8"/>
      <c r="C36" s="189">
        <v>0.221866917906067</v>
      </c>
      <c r="D36" s="189">
        <v>1.7209222902866601E-3</v>
      </c>
    </row>
    <row r="37" spans="1:4" ht="27.75" customHeight="1" x14ac:dyDescent="0.2">
      <c r="A37" s="7" t="s">
        <v>1129</v>
      </c>
      <c r="B37" s="8"/>
      <c r="C37" s="189">
        <v>0.44842921706236499</v>
      </c>
      <c r="D37" s="189">
        <v>-0.112790100290882</v>
      </c>
    </row>
    <row r="38" spans="1:4" ht="27.75" customHeight="1" x14ac:dyDescent="0.2">
      <c r="A38" s="7" t="s">
        <v>1130</v>
      </c>
      <c r="B38" s="8"/>
      <c r="C38" s="189">
        <v>0.107461127790505</v>
      </c>
      <c r="D38" s="189">
        <v>1.8534499146383801E-3</v>
      </c>
    </row>
    <row r="39" spans="1:4" ht="27.75" customHeight="1" x14ac:dyDescent="0.2">
      <c r="A39" s="7" t="s">
        <v>1131</v>
      </c>
      <c r="B39" s="8"/>
      <c r="C39" s="189">
        <v>1.40706601211208E-3</v>
      </c>
      <c r="D39" s="189">
        <v>0</v>
      </c>
    </row>
    <row r="40" spans="1:4" ht="27.75" customHeight="1" x14ac:dyDescent="0.2">
      <c r="A40" s="7" t="s">
        <v>1132</v>
      </c>
      <c r="B40" s="8"/>
      <c r="C40" s="189">
        <v>-1.29530811201756</v>
      </c>
      <c r="D40" s="189">
        <v>1.2816410302167699E-2</v>
      </c>
    </row>
    <row r="41" spans="1:4" ht="27.75" customHeight="1" x14ac:dyDescent="0.2">
      <c r="A41" s="7" t="s">
        <v>1133</v>
      </c>
      <c r="B41" s="8"/>
      <c r="C41" s="189">
        <v>-3.5947785823554099E-4</v>
      </c>
      <c r="D41" s="189">
        <v>8.9766061336811906E-2</v>
      </c>
    </row>
    <row r="42" spans="1:4" ht="27.75" customHeight="1" x14ac:dyDescent="0.2">
      <c r="A42" s="7" t="s">
        <v>1134</v>
      </c>
      <c r="B42" s="8"/>
      <c r="C42" s="189">
        <v>0.14033443611794499</v>
      </c>
      <c r="D42" s="189">
        <v>5.3963805359099101E-2</v>
      </c>
    </row>
    <row r="43" spans="1:4" ht="27.75" customHeight="1" x14ac:dyDescent="0.2">
      <c r="A43" s="7" t="s">
        <v>1135</v>
      </c>
      <c r="B43" s="8"/>
      <c r="C43" s="189">
        <v>0.14033443611794499</v>
      </c>
      <c r="D43" s="189">
        <v>5.3963805359099101E-2</v>
      </c>
    </row>
    <row r="44" spans="1:4" ht="27.75" customHeight="1" x14ac:dyDescent="0.2">
      <c r="A44" s="7" t="s">
        <v>1136</v>
      </c>
      <c r="B44" s="8"/>
      <c r="C44" s="189">
        <v>3.2525462178618101</v>
      </c>
      <c r="D44" s="189">
        <v>6.0757256467015501E-6</v>
      </c>
    </row>
    <row r="45" spans="1:4" ht="27.75" customHeight="1" x14ac:dyDescent="0.2">
      <c r="A45" s="7" t="s">
        <v>1137</v>
      </c>
      <c r="B45" s="8"/>
      <c r="C45" s="189">
        <v>3.1120536502652198E-2</v>
      </c>
      <c r="D45" s="189">
        <v>-1.3226491017554E-2</v>
      </c>
    </row>
    <row r="46" spans="1:4" ht="27.75" customHeight="1" x14ac:dyDescent="0.2">
      <c r="A46" s="7" t="s">
        <v>1138</v>
      </c>
      <c r="B46" s="8"/>
      <c r="C46" s="189">
        <v>1.6291531672925799E-5</v>
      </c>
      <c r="D46" s="189">
        <v>1.2790332277207599E-3</v>
      </c>
    </row>
    <row r="47" spans="1:4" ht="27.75" customHeight="1" x14ac:dyDescent="0.2">
      <c r="A47" s="7" t="s">
        <v>1139</v>
      </c>
      <c r="B47" s="8"/>
      <c r="C47" s="189">
        <v>2.4077859737053399E-6</v>
      </c>
      <c r="D47" s="189">
        <v>-1.308236882157E-3</v>
      </c>
    </row>
    <row r="48" spans="1:4" ht="27.75" customHeight="1" x14ac:dyDescent="0.2">
      <c r="A48" s="7" t="s">
        <v>1140</v>
      </c>
      <c r="B48" s="8"/>
      <c r="C48" s="189">
        <v>1.19113906904705</v>
      </c>
      <c r="D48" s="189">
        <v>8.7782540179515998</v>
      </c>
    </row>
    <row r="49" spans="1:4" ht="27.75" customHeight="1" x14ac:dyDescent="0.2">
      <c r="A49" s="7" t="s">
        <v>1141</v>
      </c>
      <c r="B49" s="8"/>
      <c r="C49" s="189">
        <v>1.3387335593587999</v>
      </c>
      <c r="D49" s="189">
        <v>8.8209310245653292</v>
      </c>
    </row>
    <row r="50" spans="1:4" ht="27.75" customHeight="1" x14ac:dyDescent="0.2">
      <c r="A50" s="7" t="s">
        <v>1142</v>
      </c>
      <c r="B50" s="8"/>
      <c r="C50" s="189">
        <v>1.8785431785895801</v>
      </c>
      <c r="D50" s="189">
        <v>6.6390354893394496</v>
      </c>
    </row>
    <row r="51" spans="1:4" ht="27.75" customHeight="1" x14ac:dyDescent="0.2">
      <c r="A51" s="7" t="s">
        <v>1143</v>
      </c>
      <c r="B51" s="8"/>
      <c r="C51" s="189">
        <v>0.69369215483299795</v>
      </c>
      <c r="D51" s="189">
        <v>5.8175139450197504</v>
      </c>
    </row>
    <row r="52" spans="1:4" ht="27.75" customHeight="1" x14ac:dyDescent="0.2">
      <c r="A52" s="7" t="s">
        <v>1144</v>
      </c>
      <c r="B52" s="8"/>
      <c r="C52" s="189">
        <v>0.35244586147179902</v>
      </c>
      <c r="D52" s="189">
        <v>3.5096557449363099</v>
      </c>
    </row>
    <row r="53" spans="1:4" ht="27.75" customHeight="1" x14ac:dyDescent="0.2">
      <c r="A53" s="7" t="s">
        <v>1145</v>
      </c>
      <c r="B53" s="8"/>
      <c r="C53" s="189">
        <v>0.56515007881493795</v>
      </c>
      <c r="D53" s="189">
        <v>4.7813723056369497</v>
      </c>
    </row>
    <row r="54" spans="1:4" ht="27.75" customHeight="1" x14ac:dyDescent="0.2">
      <c r="A54" s="7" t="s">
        <v>1146</v>
      </c>
      <c r="B54" s="8"/>
      <c r="C54" s="189">
        <v>1.86684478468864</v>
      </c>
      <c r="D54" s="189">
        <v>4.3725494437619199</v>
      </c>
    </row>
    <row r="55" spans="1:4" ht="27.75" customHeight="1" x14ac:dyDescent="0.2">
      <c r="A55" s="7" t="s">
        <v>1147</v>
      </c>
      <c r="B55" s="8"/>
      <c r="C55" s="189">
        <v>0.30566998735901202</v>
      </c>
      <c r="D55" s="189">
        <v>3.1061798369885598</v>
      </c>
    </row>
    <row r="56" spans="1:4" ht="27.75" customHeight="1" x14ac:dyDescent="0.2">
      <c r="A56" s="7" t="s">
        <v>1148</v>
      </c>
      <c r="B56" s="8"/>
      <c r="C56" s="189">
        <v>0.30566037352285802</v>
      </c>
      <c r="D56" s="189">
        <v>3.1061984473319799</v>
      </c>
    </row>
    <row r="57" spans="1:4" ht="27.75" customHeight="1" x14ac:dyDescent="0.2">
      <c r="A57" s="7" t="s">
        <v>1149</v>
      </c>
      <c r="B57" s="8"/>
      <c r="C57" s="189">
        <v>0.30514525221933397</v>
      </c>
      <c r="D57" s="189">
        <v>3.09996736398704</v>
      </c>
    </row>
    <row r="58" spans="1:4" ht="27.75" customHeight="1" x14ac:dyDescent="0.2">
      <c r="A58" s="7" t="s">
        <v>1150</v>
      </c>
      <c r="B58" s="8"/>
      <c r="C58" s="189">
        <v>0.54784066362615003</v>
      </c>
      <c r="D58" s="189">
        <v>7.2638867774893097</v>
      </c>
    </row>
    <row r="59" spans="1:4" ht="27.75" customHeight="1" x14ac:dyDescent="0.2">
      <c r="A59" s="7" t="s">
        <v>1151</v>
      </c>
      <c r="B59" s="8"/>
      <c r="C59" s="189">
        <v>3.2877195699467003E-2</v>
      </c>
      <c r="D59" s="189">
        <v>0.104084229465261</v>
      </c>
    </row>
    <row r="60" spans="1:4" ht="27.75" customHeight="1" x14ac:dyDescent="0.2">
      <c r="A60" s="7" t="s">
        <v>1152</v>
      </c>
      <c r="B60" s="8"/>
      <c r="C60" s="189">
        <v>2.6483815169013498E-2</v>
      </c>
      <c r="D60" s="189">
        <v>0.102161019145955</v>
      </c>
    </row>
    <row r="61" spans="1:4" ht="27.75" customHeight="1" x14ac:dyDescent="0.2">
      <c r="A61" s="7" t="s">
        <v>1153</v>
      </c>
      <c r="B61" s="8"/>
      <c r="C61" s="189">
        <v>1.47264089157303</v>
      </c>
      <c r="D61" s="189">
        <v>-8.8588427391491503E-3</v>
      </c>
    </row>
    <row r="62" spans="1:4" ht="27.75" customHeight="1" x14ac:dyDescent="0.2">
      <c r="A62" s="7" t="s">
        <v>1154</v>
      </c>
      <c r="B62" s="8"/>
      <c r="C62" s="189">
        <v>2.0530201479621799E-3</v>
      </c>
      <c r="D62" s="189">
        <v>0</v>
      </c>
    </row>
    <row r="63" spans="1:4" ht="27.75" customHeight="1" x14ac:dyDescent="0.2">
      <c r="A63" s="7" t="s">
        <v>1155</v>
      </c>
      <c r="B63" s="8"/>
      <c r="C63" s="189">
        <v>2.0530225713204799E-3</v>
      </c>
      <c r="D63" s="189">
        <v>0</v>
      </c>
    </row>
    <row r="64" spans="1:4" ht="27.75" customHeight="1" x14ac:dyDescent="0.2">
      <c r="A64" s="7" t="s">
        <v>1156</v>
      </c>
      <c r="B64" s="8"/>
      <c r="C64" s="189">
        <v>-0.97576380074799096</v>
      </c>
      <c r="D64" s="189">
        <v>0.49270169075099202</v>
      </c>
    </row>
    <row r="65" spans="1:4" ht="27.75" customHeight="1" x14ac:dyDescent="0.2">
      <c r="A65" s="7" t="s">
        <v>1157</v>
      </c>
      <c r="B65" s="8"/>
      <c r="C65" s="189">
        <v>1.8972916486887399</v>
      </c>
      <c r="D65" s="189">
        <v>0.64463741715881895</v>
      </c>
    </row>
    <row r="66" spans="1:4" ht="27.75" customHeight="1" x14ac:dyDescent="0.2">
      <c r="A66" s="7" t="s">
        <v>1158</v>
      </c>
      <c r="B66" s="8"/>
      <c r="C66" s="189">
        <v>11.841488207339401</v>
      </c>
      <c r="D66" s="189">
        <v>0.64473891033974495</v>
      </c>
    </row>
    <row r="67" spans="1:4" ht="27.75" customHeight="1" x14ac:dyDescent="0.2">
      <c r="A67" s="7" t="s">
        <v>1159</v>
      </c>
      <c r="B67" s="8"/>
      <c r="C67" s="189">
        <v>1.8976245166886601</v>
      </c>
      <c r="D67" s="189">
        <v>0.64475523058328299</v>
      </c>
    </row>
    <row r="68" spans="1:4" ht="27.75" customHeight="1" x14ac:dyDescent="0.2">
      <c r="A68" s="7" t="s">
        <v>1160</v>
      </c>
      <c r="B68" s="8"/>
      <c r="C68" s="189">
        <v>1.88266082859605</v>
      </c>
      <c r="D68" s="189">
        <v>0.74121371680481096</v>
      </c>
    </row>
    <row r="69" spans="1:4" ht="27.75" customHeight="1" x14ac:dyDescent="0.2">
      <c r="A69" s="7" t="s">
        <v>1161</v>
      </c>
      <c r="B69" s="8"/>
      <c r="C69" s="189">
        <v>1.9450842841196301</v>
      </c>
      <c r="D69" s="189">
        <v>0.26957754410116902</v>
      </c>
    </row>
    <row r="70" spans="1:4" ht="27.75" customHeight="1" x14ac:dyDescent="0.2">
      <c r="A70" s="7" t="s">
        <v>1162</v>
      </c>
      <c r="B70" s="8"/>
      <c r="C70" s="189">
        <v>0.26430686085706101</v>
      </c>
      <c r="D70" s="189">
        <v>2.3687439115177402</v>
      </c>
    </row>
    <row r="71" spans="1:4" ht="27.75" customHeight="1" x14ac:dyDescent="0.2">
      <c r="A71" s="7" t="s">
        <v>1163</v>
      </c>
      <c r="B71" s="8"/>
      <c r="C71" s="189">
        <v>2.85156404422322</v>
      </c>
      <c r="D71" s="189">
        <v>2.4688837771804</v>
      </c>
    </row>
    <row r="72" spans="1:4" ht="27.75" customHeight="1" x14ac:dyDescent="0.2">
      <c r="A72" s="7" t="s">
        <v>1164</v>
      </c>
      <c r="B72" s="8"/>
      <c r="C72" s="189">
        <v>2.6143219317303998</v>
      </c>
      <c r="D72" s="189">
        <v>2.42445093081556</v>
      </c>
    </row>
    <row r="73" spans="1:4" ht="27.75" customHeight="1" x14ac:dyDescent="0.2">
      <c r="A73" s="7" t="s">
        <v>1165</v>
      </c>
      <c r="B73" s="8"/>
      <c r="C73" s="189">
        <v>2.61432183935676</v>
      </c>
      <c r="D73" s="189">
        <v>2.42445093081556</v>
      </c>
    </row>
    <row r="74" spans="1:4" ht="27.75" customHeight="1" x14ac:dyDescent="0.2">
      <c r="A74" s="7" t="s">
        <v>1166</v>
      </c>
      <c r="B74" s="8"/>
      <c r="C74" s="189">
        <v>13.3974434421486</v>
      </c>
      <c r="D74" s="189">
        <v>8.8334396433909799</v>
      </c>
    </row>
    <row r="75" spans="1:4" ht="27.75" customHeight="1" x14ac:dyDescent="0.2">
      <c r="A75" s="7" t="s">
        <v>1167</v>
      </c>
      <c r="B75" s="8"/>
      <c r="C75" s="189">
        <v>4.6615104401562899</v>
      </c>
      <c r="D75" s="189">
        <v>3.89582621134433</v>
      </c>
    </row>
    <row r="76" spans="1:4" ht="27.75" customHeight="1" x14ac:dyDescent="0.2">
      <c r="A76" s="7" t="s">
        <v>1168</v>
      </c>
      <c r="B76" s="8"/>
      <c r="C76" s="189">
        <v>2.25344930785438</v>
      </c>
      <c r="D76" s="189">
        <v>2.5286907572923298</v>
      </c>
    </row>
    <row r="77" spans="1:4" ht="27.75" customHeight="1" x14ac:dyDescent="0.2">
      <c r="A77" s="7" t="s">
        <v>1169</v>
      </c>
      <c r="B77" s="8"/>
      <c r="C77" s="189">
        <v>4.2301318183076999</v>
      </c>
      <c r="D77" s="189">
        <v>3.8949555781979801</v>
      </c>
    </row>
    <row r="78" spans="1:4" ht="27.75" customHeight="1" x14ac:dyDescent="0.2">
      <c r="A78" s="7" t="s">
        <v>1170</v>
      </c>
      <c r="B78" s="8"/>
      <c r="C78" s="189">
        <v>0.24556326163019301</v>
      </c>
      <c r="D78" s="189">
        <v>5.5917971792644501</v>
      </c>
    </row>
    <row r="79" spans="1:4" ht="27.75" customHeight="1" x14ac:dyDescent="0.2">
      <c r="A79" s="7" t="s">
        <v>1171</v>
      </c>
      <c r="B79" s="8"/>
      <c r="C79" s="189">
        <v>0</v>
      </c>
      <c r="D79" s="189">
        <v>5.1878358170754497</v>
      </c>
    </row>
    <row r="80" spans="1:4" ht="27.75" customHeight="1" x14ac:dyDescent="0.2">
      <c r="A80" s="7" t="s">
        <v>1172</v>
      </c>
      <c r="B80" s="8"/>
      <c r="C80" s="189">
        <v>2.3100561256094001</v>
      </c>
      <c r="D80" s="189">
        <v>2.3391935712744298</v>
      </c>
    </row>
    <row r="81" spans="1:4" ht="27.75" customHeight="1" x14ac:dyDescent="0.2">
      <c r="A81" s="7" t="s">
        <v>1173</v>
      </c>
      <c r="B81" s="8"/>
      <c r="C81" s="189">
        <v>3.2674883653823299</v>
      </c>
      <c r="D81" s="189">
        <v>2.3138396566888302</v>
      </c>
    </row>
    <row r="82" spans="1:4" ht="27.75" customHeight="1" x14ac:dyDescent="0.2">
      <c r="A82" s="7" t="s">
        <v>1174</v>
      </c>
      <c r="B82" s="8"/>
      <c r="C82" s="189">
        <v>0.93596517285267899</v>
      </c>
      <c r="D82" s="189">
        <v>0.455646667557356</v>
      </c>
    </row>
    <row r="83" spans="1:4" ht="27.75" customHeight="1" x14ac:dyDescent="0.2">
      <c r="A83" s="7" t="s">
        <v>1175</v>
      </c>
      <c r="B83" s="8"/>
      <c r="C83" s="189">
        <v>0.417841628505978</v>
      </c>
      <c r="D83" s="189">
        <v>0.30296340118971099</v>
      </c>
    </row>
    <row r="84" spans="1:4" ht="27.75" customHeight="1" x14ac:dyDescent="0.2">
      <c r="A84" s="7" t="s">
        <v>1176</v>
      </c>
      <c r="B84" s="8"/>
      <c r="C84" s="189">
        <v>0.39682629697373301</v>
      </c>
      <c r="D84" s="189">
        <v>0.29214071884050902</v>
      </c>
    </row>
    <row r="85" spans="1:4" ht="27.75" customHeight="1" x14ac:dyDescent="0.2">
      <c r="A85" s="7" t="s">
        <v>1177</v>
      </c>
      <c r="B85" s="8"/>
      <c r="C85" s="189">
        <v>0.30683010072706901</v>
      </c>
      <c r="D85" s="189">
        <v>3.45475959333357</v>
      </c>
    </row>
    <row r="86" spans="1:4" ht="27.75" customHeight="1" x14ac:dyDescent="0.2">
      <c r="A86" s="7" t="s">
        <v>1178</v>
      </c>
      <c r="B86" s="8"/>
      <c r="C86" s="189">
        <v>0.16921809812064001</v>
      </c>
      <c r="D86" s="189">
        <v>1.9452242743599899</v>
      </c>
    </row>
    <row r="87" spans="1:4" ht="27.75" customHeight="1" x14ac:dyDescent="0.2">
      <c r="A87" s="7" t="s">
        <v>1179</v>
      </c>
      <c r="B87" s="8"/>
      <c r="C87" s="189">
        <v>0.85403981541457996</v>
      </c>
      <c r="D87" s="189">
        <v>0</v>
      </c>
    </row>
    <row r="88" spans="1:4" ht="27.75" customHeight="1" x14ac:dyDescent="0.2">
      <c r="A88" s="7" t="s">
        <v>1180</v>
      </c>
      <c r="B88" s="8"/>
      <c r="C88" s="189">
        <v>0.85404043768742</v>
      </c>
      <c r="D88" s="189">
        <v>0</v>
      </c>
    </row>
    <row r="89" spans="1:4" ht="27.75" customHeight="1" x14ac:dyDescent="0.2">
      <c r="A89" s="7" t="s">
        <v>1181</v>
      </c>
      <c r="B89" s="8"/>
      <c r="C89" s="189">
        <v>0.85404443987598899</v>
      </c>
      <c r="D89" s="189">
        <v>0</v>
      </c>
    </row>
    <row r="90" spans="1:4" ht="27.75" customHeight="1" x14ac:dyDescent="0.2">
      <c r="A90" s="7" t="s">
        <v>1182</v>
      </c>
      <c r="B90" s="8"/>
      <c r="C90" s="189">
        <v>0.564069169530101</v>
      </c>
      <c r="D90" s="189">
        <v>-0.112358740974369</v>
      </c>
    </row>
    <row r="91" spans="1:4" ht="27.75" customHeight="1" x14ac:dyDescent="0.2">
      <c r="A91" s="7" t="s">
        <v>1183</v>
      </c>
      <c r="B91" s="8"/>
      <c r="C91" s="189">
        <v>0.21247309088753799</v>
      </c>
      <c r="D91" s="189">
        <v>3.20210402708965E-4</v>
      </c>
    </row>
    <row r="92" spans="1:4" ht="27.75" customHeight="1" x14ac:dyDescent="0.2">
      <c r="A92" s="7" t="s">
        <v>1184</v>
      </c>
      <c r="B92" s="8"/>
      <c r="C92" s="189">
        <v>0.49817696641710901</v>
      </c>
      <c r="D92" s="189">
        <v>-0.155940287255382</v>
      </c>
    </row>
    <row r="93" spans="1:4" ht="27.75" customHeight="1" x14ac:dyDescent="0.2">
      <c r="A93" s="7" t="s">
        <v>1185</v>
      </c>
      <c r="B93" s="8"/>
      <c r="C93" s="189">
        <v>0.34992358449873301</v>
      </c>
      <c r="D93" s="189">
        <v>1.18400309400577E-2</v>
      </c>
    </row>
    <row r="94" spans="1:4" ht="27.75" customHeight="1" x14ac:dyDescent="0.2">
      <c r="A94" s="7" t="s">
        <v>1186</v>
      </c>
      <c r="B94" s="8"/>
      <c r="C94" s="189">
        <v>0.36768578574800098</v>
      </c>
      <c r="D94" s="189">
        <v>1.24320962786824E-2</v>
      </c>
    </row>
    <row r="95" spans="1:4" ht="27.75" customHeight="1" x14ac:dyDescent="0.2">
      <c r="A95" s="7" t="s">
        <v>1187</v>
      </c>
      <c r="B95" s="8"/>
      <c r="C95" s="189">
        <v>0.36768608346833997</v>
      </c>
      <c r="D95" s="189">
        <v>1.2432099367419701E-2</v>
      </c>
    </row>
    <row r="96" spans="1:4" ht="27.75" customHeight="1" x14ac:dyDescent="0.2">
      <c r="A96" s="7" t="s">
        <v>1188</v>
      </c>
      <c r="B96" s="8"/>
      <c r="C96" s="189">
        <v>0.48378224475625697</v>
      </c>
      <c r="D96" s="189">
        <v>1.1759960785734699E-2</v>
      </c>
    </row>
    <row r="97" spans="1:4" ht="27.75" customHeight="1" x14ac:dyDescent="0.2">
      <c r="A97" s="7" t="s">
        <v>1189</v>
      </c>
      <c r="B97" s="8"/>
      <c r="C97" s="189">
        <v>2.0935508176191502</v>
      </c>
      <c r="D97" s="189">
        <v>0</v>
      </c>
    </row>
    <row r="98" spans="1:4" ht="27.75" customHeight="1" x14ac:dyDescent="0.2">
      <c r="A98" s="7" t="s">
        <v>1190</v>
      </c>
      <c r="B98" s="8"/>
      <c r="C98" s="189">
        <v>-0.19677533258969199</v>
      </c>
      <c r="D98" s="189">
        <v>0</v>
      </c>
    </row>
    <row r="99" spans="1:4" ht="27.75" customHeight="1" x14ac:dyDescent="0.2">
      <c r="A99" s="7" t="s">
        <v>1191</v>
      </c>
      <c r="B99" s="8"/>
      <c r="C99" s="189">
        <v>0.36826901443059101</v>
      </c>
      <c r="D99" s="189">
        <v>1.2300686163422499E-2</v>
      </c>
    </row>
    <row r="100" spans="1:4" ht="27.75" customHeight="1" x14ac:dyDescent="0.2">
      <c r="A100" s="7" t="s">
        <v>1192</v>
      </c>
      <c r="B100" s="8"/>
      <c r="C100" s="189">
        <v>0.52709088955679295</v>
      </c>
      <c r="D100" s="189">
        <v>9.3898161773163694E-2</v>
      </c>
    </row>
    <row r="101" spans="1:4" ht="27.75" customHeight="1" x14ac:dyDescent="0.2">
      <c r="A101" s="7" t="s">
        <v>1193</v>
      </c>
      <c r="B101" s="8"/>
      <c r="C101" s="189">
        <v>0.367342511174786</v>
      </c>
      <c r="D101" s="189">
        <v>9.3729514268981004E-2</v>
      </c>
    </row>
    <row r="102" spans="1:4" ht="27.75" customHeight="1" x14ac:dyDescent="0.2">
      <c r="A102" s="7" t="s">
        <v>1194</v>
      </c>
      <c r="B102" s="8"/>
      <c r="C102" s="189">
        <v>8.0565210297131998E-2</v>
      </c>
      <c r="D102" s="189">
        <v>0.457290719203852</v>
      </c>
    </row>
    <row r="103" spans="1:4" ht="27.75" customHeight="1" x14ac:dyDescent="0.2">
      <c r="A103" s="7" t="s">
        <v>1195</v>
      </c>
      <c r="B103" s="8"/>
      <c r="C103" s="189">
        <v>1.77195599269409</v>
      </c>
      <c r="D103" s="189">
        <v>1.7705362881353499</v>
      </c>
    </row>
    <row r="104" spans="1:4" ht="27.75" customHeight="1" x14ac:dyDescent="0.2">
      <c r="A104" s="7" t="s">
        <v>1196</v>
      </c>
      <c r="B104" s="8"/>
      <c r="C104" s="189">
        <v>7.5765687410601297</v>
      </c>
      <c r="D104" s="189">
        <v>1.6364883684065299</v>
      </c>
    </row>
    <row r="105" spans="1:4" ht="27.75" customHeight="1" x14ac:dyDescent="0.2">
      <c r="A105" s="7" t="s">
        <v>1197</v>
      </c>
      <c r="B105" s="8"/>
      <c r="C105" s="189">
        <v>1.0085566051014101</v>
      </c>
      <c r="D105" s="189">
        <v>6.8559145329315702E-2</v>
      </c>
    </row>
    <row r="106" spans="1:4" ht="27.75" customHeight="1" x14ac:dyDescent="0.2">
      <c r="A106" s="7" t="s">
        <v>1198</v>
      </c>
      <c r="B106" s="8"/>
      <c r="C106" s="189">
        <v>0.32056849661863102</v>
      </c>
      <c r="D106" s="189">
        <v>6.89520633745698E-2</v>
      </c>
    </row>
    <row r="107" spans="1:4" ht="27.75" customHeight="1" x14ac:dyDescent="0.2">
      <c r="A107" s="7" t="s">
        <v>1199</v>
      </c>
      <c r="B107" s="8"/>
      <c r="C107" s="189">
        <v>-2.0112181472423701E-4</v>
      </c>
      <c r="D107" s="189">
        <v>9.5837090491127501</v>
      </c>
    </row>
    <row r="108" spans="1:4" ht="27.75" customHeight="1" x14ac:dyDescent="0.2">
      <c r="A108" s="7" t="s">
        <v>1200</v>
      </c>
      <c r="B108" s="8"/>
      <c r="C108" s="189">
        <v>2.1750489137753299E-4</v>
      </c>
      <c r="D108" s="189">
        <v>9.5843899390563703</v>
      </c>
    </row>
    <row r="109" spans="1:4" ht="27.75" customHeight="1" x14ac:dyDescent="0.2">
      <c r="A109" s="7" t="s">
        <v>1201</v>
      </c>
      <c r="B109" s="8"/>
      <c r="C109" s="189">
        <v>1.9331263149853399</v>
      </c>
      <c r="D109" s="189">
        <v>9.6408367273198703</v>
      </c>
    </row>
    <row r="110" spans="1:4" ht="27.75" customHeight="1" x14ac:dyDescent="0.2">
      <c r="A110" s="7" t="s">
        <v>1202</v>
      </c>
      <c r="B110" s="8"/>
      <c r="C110" s="189">
        <v>1.23199704566139</v>
      </c>
      <c r="D110" s="189">
        <v>9.6040605931103098</v>
      </c>
    </row>
    <row r="111" spans="1:4" ht="27.75" customHeight="1" x14ac:dyDescent="0.2">
      <c r="A111" s="7" t="s">
        <v>1203</v>
      </c>
      <c r="B111" s="8"/>
      <c r="C111" s="189">
        <v>6.0439590386287399E-2</v>
      </c>
      <c r="D111" s="189">
        <v>9.0785273092125501E-2</v>
      </c>
    </row>
    <row r="112" spans="1:4" ht="27.75" customHeight="1" x14ac:dyDescent="0.2">
      <c r="A112" s="7" t="s">
        <v>1204</v>
      </c>
      <c r="B112" s="8"/>
      <c r="C112" s="189">
        <v>3.1892088373466101</v>
      </c>
      <c r="D112" s="189">
        <v>0.34065845074940698</v>
      </c>
    </row>
    <row r="113" spans="1:4" ht="27.75" customHeight="1" x14ac:dyDescent="0.2">
      <c r="A113" s="7" t="s">
        <v>1205</v>
      </c>
      <c r="B113" s="8"/>
      <c r="C113" s="189">
        <v>6.7771180414316096E-2</v>
      </c>
      <c r="D113" s="189">
        <v>8.4201629609512896</v>
      </c>
    </row>
    <row r="114" spans="1:4" ht="27.75" customHeight="1" x14ac:dyDescent="0.2">
      <c r="A114" s="7" t="s">
        <v>1206</v>
      </c>
      <c r="B114" s="8"/>
      <c r="C114" s="189">
        <v>0</v>
      </c>
      <c r="D114" s="189">
        <v>0.119412758386321</v>
      </c>
    </row>
    <row r="115" spans="1:4" ht="27.75" customHeight="1" x14ac:dyDescent="0.2">
      <c r="A115" s="7" t="s">
        <v>1207</v>
      </c>
      <c r="B115" s="8"/>
      <c r="C115" s="189">
        <v>0.27968447788654399</v>
      </c>
      <c r="D115" s="189">
        <v>1.10332267058457</v>
      </c>
    </row>
    <row r="116" spans="1:4" ht="27.75" customHeight="1" x14ac:dyDescent="0.2">
      <c r="A116" s="7" t="s">
        <v>1208</v>
      </c>
      <c r="B116" s="8"/>
      <c r="C116" s="189">
        <v>0</v>
      </c>
      <c r="D116" s="189">
        <v>3.1543500935917401</v>
      </c>
    </row>
    <row r="117" spans="1:4" ht="27.75" customHeight="1" x14ac:dyDescent="0.2">
      <c r="A117" s="7" t="s">
        <v>1209</v>
      </c>
      <c r="B117" s="8"/>
      <c r="C117" s="189">
        <v>0</v>
      </c>
      <c r="D117" s="189">
        <v>3.1513952948020099</v>
      </c>
    </row>
    <row r="118" spans="1:4" ht="27.75" customHeight="1" x14ac:dyDescent="0.2">
      <c r="A118" s="7" t="s">
        <v>1210</v>
      </c>
      <c r="B118" s="8"/>
      <c r="C118" s="189">
        <v>0</v>
      </c>
      <c r="D118" s="189">
        <v>0</v>
      </c>
    </row>
    <row r="119" spans="1:4" ht="27.75" customHeight="1" x14ac:dyDescent="0.2">
      <c r="A119" s="7" t="s">
        <v>1211</v>
      </c>
      <c r="B119" s="8"/>
      <c r="C119" s="189">
        <v>0</v>
      </c>
      <c r="D119" s="189">
        <v>0</v>
      </c>
    </row>
    <row r="120" spans="1:4" ht="27.75" customHeight="1" x14ac:dyDescent="0.2">
      <c r="A120" s="7" t="s">
        <v>1212</v>
      </c>
      <c r="B120" s="8"/>
      <c r="C120" s="189">
        <v>0</v>
      </c>
      <c r="D120" s="189">
        <v>0</v>
      </c>
    </row>
    <row r="121" spans="1:4" ht="27.75" customHeight="1" x14ac:dyDescent="0.2">
      <c r="A121" s="7" t="s">
        <v>1213</v>
      </c>
      <c r="B121" s="8"/>
      <c r="C121" s="189">
        <v>0</v>
      </c>
      <c r="D121" s="189">
        <v>0</v>
      </c>
    </row>
    <row r="122" spans="1:4" ht="27.75" customHeight="1" x14ac:dyDescent="0.2">
      <c r="A122" s="7" t="s">
        <v>1214</v>
      </c>
      <c r="B122" s="8"/>
      <c r="C122" s="189">
        <v>0</v>
      </c>
      <c r="D122" s="189">
        <v>2.3104602996969099</v>
      </c>
    </row>
    <row r="123" spans="1:4" ht="27.75" customHeight="1" x14ac:dyDescent="0.2">
      <c r="A123" s="7" t="s">
        <v>1215</v>
      </c>
      <c r="B123" s="8"/>
      <c r="C123" s="189">
        <v>0</v>
      </c>
      <c r="D123" s="189">
        <v>2.6688292571844401</v>
      </c>
    </row>
    <row r="124" spans="1:4" ht="27.75" customHeight="1" x14ac:dyDescent="0.2">
      <c r="A124" s="7" t="s">
        <v>1216</v>
      </c>
      <c r="B124" s="8"/>
      <c r="C124" s="189">
        <v>0.68990510999242305</v>
      </c>
      <c r="D124" s="189">
        <v>0.211628125193735</v>
      </c>
    </row>
    <row r="125" spans="1:4" ht="27.75" customHeight="1" x14ac:dyDescent="0.2">
      <c r="A125" s="7" t="s">
        <v>1217</v>
      </c>
      <c r="B125" s="8"/>
      <c r="C125" s="189">
        <v>7.7175194262462602E-4</v>
      </c>
      <c r="D125" s="189">
        <v>4.7070577715108503E-2</v>
      </c>
    </row>
    <row r="126" spans="1:4" ht="27.75" customHeight="1" x14ac:dyDescent="0.2">
      <c r="A126" s="7" t="s">
        <v>1218</v>
      </c>
      <c r="B126" s="8"/>
      <c r="C126" s="189">
        <v>4.3468371604218303</v>
      </c>
      <c r="D126" s="189">
        <v>0.29987927018265198</v>
      </c>
    </row>
    <row r="127" spans="1:4" ht="27.75" customHeight="1" x14ac:dyDescent="0.2">
      <c r="A127" s="7" t="s">
        <v>1219</v>
      </c>
      <c r="B127" s="8"/>
      <c r="C127" s="189">
        <v>4.5217860641226997</v>
      </c>
      <c r="D127" s="189">
        <v>0.44709855849035302</v>
      </c>
    </row>
    <row r="128" spans="1:4" ht="27.75" customHeight="1" x14ac:dyDescent="0.2">
      <c r="A128" s="7" t="s">
        <v>1220</v>
      </c>
      <c r="B128" s="8"/>
      <c r="C128" s="189">
        <v>9.7370628895354999E-2</v>
      </c>
      <c r="D128" s="189">
        <v>0.61501749857365995</v>
      </c>
    </row>
    <row r="129" spans="1:4" ht="27.75" customHeight="1" x14ac:dyDescent="0.2">
      <c r="A129" s="7" t="s">
        <v>1221</v>
      </c>
      <c r="B129" s="8"/>
      <c r="C129" s="189">
        <v>2.09695078509327</v>
      </c>
      <c r="D129" s="189">
        <v>0.128969048017924</v>
      </c>
    </row>
    <row r="130" spans="1:4" ht="27.75" customHeight="1" x14ac:dyDescent="0.2">
      <c r="A130" s="7" t="s">
        <v>1222</v>
      </c>
      <c r="B130" s="8"/>
      <c r="C130" s="189">
        <v>8.9712106638129202E-2</v>
      </c>
      <c r="D130" s="189">
        <v>0.128560105297891</v>
      </c>
    </row>
    <row r="131" spans="1:4" ht="27.75" customHeight="1" x14ac:dyDescent="0.2">
      <c r="A131" s="7" t="s">
        <v>1223</v>
      </c>
      <c r="B131" s="8"/>
      <c r="C131" s="189">
        <v>5.2243265486450699E-12</v>
      </c>
      <c r="D131" s="189">
        <v>1.8017626138117099E-3</v>
      </c>
    </row>
    <row r="132" spans="1:4" ht="27.75" customHeight="1" x14ac:dyDescent="0.2">
      <c r="A132" s="7" t="s">
        <v>1224</v>
      </c>
      <c r="B132" s="8"/>
      <c r="C132" s="189">
        <v>3.36260113288213E-3</v>
      </c>
      <c r="D132" s="189">
        <v>0.138796982596531</v>
      </c>
    </row>
    <row r="133" spans="1:4" ht="27.75" customHeight="1" x14ac:dyDescent="0.2">
      <c r="A133" s="7" t="s">
        <v>1225</v>
      </c>
      <c r="B133" s="8"/>
      <c r="C133" s="189">
        <v>5.6541011567713198E-2</v>
      </c>
      <c r="D133" s="189">
        <v>0</v>
      </c>
    </row>
    <row r="134" spans="1:4" ht="27.75" customHeight="1" x14ac:dyDescent="0.2">
      <c r="A134" s="7" t="s">
        <v>1226</v>
      </c>
      <c r="B134" s="8"/>
      <c r="C134" s="189">
        <v>0.18126954025341799</v>
      </c>
      <c r="D134" s="189">
        <v>0</v>
      </c>
    </row>
    <row r="135" spans="1:4" ht="27.75" customHeight="1" x14ac:dyDescent="0.2">
      <c r="A135" s="7" t="s">
        <v>1227</v>
      </c>
      <c r="B135" s="8"/>
      <c r="C135" s="189">
        <v>-5.2947612394434402E-4</v>
      </c>
      <c r="D135" s="189">
        <v>0.64477619133132602</v>
      </c>
    </row>
    <row r="136" spans="1:4" ht="27.75" customHeight="1" x14ac:dyDescent="0.2">
      <c r="A136" s="7" t="s">
        <v>1228</v>
      </c>
      <c r="B136" s="8"/>
      <c r="C136" s="189">
        <v>0.48008961474027101</v>
      </c>
      <c r="D136" s="189">
        <v>6.2043005221999303</v>
      </c>
    </row>
    <row r="137" spans="1:4" ht="27.75" customHeight="1" x14ac:dyDescent="0.2">
      <c r="A137" s="7" t="s">
        <v>1229</v>
      </c>
      <c r="B137" s="8"/>
      <c r="C137" s="189">
        <v>0.26582135614936703</v>
      </c>
      <c r="D137" s="189">
        <v>0</v>
      </c>
    </row>
    <row r="138" spans="1:4" ht="27.75" customHeight="1" x14ac:dyDescent="0.2">
      <c r="A138" s="7" t="s">
        <v>1230</v>
      </c>
      <c r="B138" s="8"/>
      <c r="C138" s="189">
        <v>1.4901767655498499</v>
      </c>
      <c r="D138" s="189">
        <v>-1.82226866314204E-2</v>
      </c>
    </row>
    <row r="139" spans="1:4" ht="27.75" customHeight="1" x14ac:dyDescent="0.2">
      <c r="A139" s="7" t="s">
        <v>1231</v>
      </c>
      <c r="B139" s="8"/>
      <c r="C139" s="189">
        <v>0.58517447148509805</v>
      </c>
      <c r="D139" s="189">
        <v>1.3197939861732301E-2</v>
      </c>
    </row>
    <row r="140" spans="1:4" ht="27.75" customHeight="1" x14ac:dyDescent="0.2">
      <c r="A140" s="7" t="s">
        <v>1232</v>
      </c>
      <c r="B140" s="8"/>
      <c r="C140" s="189">
        <v>4.1142250068138599</v>
      </c>
      <c r="D140" s="189">
        <v>0</v>
      </c>
    </row>
    <row r="141" spans="1:4" ht="27.75" customHeight="1" x14ac:dyDescent="0.2">
      <c r="A141" s="7" t="s">
        <v>1233</v>
      </c>
      <c r="B141" s="8"/>
      <c r="C141" s="189">
        <v>0.24348801048458599</v>
      </c>
      <c r="D141" s="189">
        <v>0</v>
      </c>
    </row>
    <row r="142" spans="1:4" ht="27.75" customHeight="1" x14ac:dyDescent="0.2">
      <c r="A142" s="7" t="s">
        <v>1234</v>
      </c>
      <c r="B142" s="8"/>
      <c r="C142" s="189">
        <v>0.45412773242301802</v>
      </c>
      <c r="D142" s="189">
        <v>8.3266137252686401E-4</v>
      </c>
    </row>
    <row r="143" spans="1:4" ht="27.75" customHeight="1" x14ac:dyDescent="0.2">
      <c r="A143" s="7" t="s">
        <v>1235</v>
      </c>
      <c r="B143" s="8"/>
      <c r="C143" s="189">
        <v>2.6320632009746601</v>
      </c>
      <c r="D143" s="189">
        <v>0.10568516422988999</v>
      </c>
    </row>
    <row r="144" spans="1:4" ht="27.75" customHeight="1" x14ac:dyDescent="0.2">
      <c r="A144" s="7" t="s">
        <v>1236</v>
      </c>
      <c r="B144" s="8"/>
      <c r="C144" s="189">
        <v>0.56278458315352098</v>
      </c>
      <c r="D144" s="189">
        <v>9.2867301207426103E-2</v>
      </c>
    </row>
    <row r="145" spans="1:4" ht="27.75" customHeight="1" x14ac:dyDescent="0.2">
      <c r="A145" s="7" t="s">
        <v>1237</v>
      </c>
      <c r="B145" s="8"/>
      <c r="C145" s="189">
        <v>1.4392026563328899</v>
      </c>
      <c r="D145" s="189">
        <v>9.5448497378091707E-3</v>
      </c>
    </row>
    <row r="146" spans="1:4" ht="27.75" customHeight="1" x14ac:dyDescent="0.2">
      <c r="A146" s="7" t="s">
        <v>1238</v>
      </c>
      <c r="B146" s="8"/>
      <c r="C146" s="189">
        <v>0.24363799347884699</v>
      </c>
      <c r="D146" s="189">
        <v>2.8128962843701399E-3</v>
      </c>
    </row>
    <row r="147" spans="1:4" ht="27.75" customHeight="1" x14ac:dyDescent="0.2">
      <c r="A147" s="7" t="s">
        <v>1239</v>
      </c>
      <c r="B147" s="8"/>
      <c r="C147" s="189">
        <v>1.5061640369887499</v>
      </c>
      <c r="D147" s="189">
        <v>0.58503994118736602</v>
      </c>
    </row>
    <row r="148" spans="1:4" ht="27.75" customHeight="1" x14ac:dyDescent="0.2">
      <c r="A148" s="7" t="s">
        <v>1240</v>
      </c>
      <c r="B148" s="8"/>
      <c r="C148" s="189">
        <v>1.58278495495381</v>
      </c>
      <c r="D148" s="189">
        <v>0</v>
      </c>
    </row>
    <row r="149" spans="1:4" ht="27.75" customHeight="1" x14ac:dyDescent="0.2">
      <c r="A149" s="7" t="s">
        <v>1241</v>
      </c>
      <c r="B149" s="8"/>
      <c r="C149" s="189">
        <v>2.85648717980383</v>
      </c>
      <c r="D149" s="189">
        <v>7.9592664039660601</v>
      </c>
    </row>
    <row r="150" spans="1:4" ht="27.75" customHeight="1" x14ac:dyDescent="0.2">
      <c r="A150" s="7" t="s">
        <v>1242</v>
      </c>
      <c r="B150" s="8"/>
      <c r="C150" s="189">
        <v>0.91877203164273102</v>
      </c>
      <c r="D150" s="189">
        <v>0.16930853525511</v>
      </c>
    </row>
    <row r="151" spans="1:4" ht="27.75" customHeight="1" x14ac:dyDescent="0.2">
      <c r="A151" s="7" t="s">
        <v>1243</v>
      </c>
      <c r="B151" s="8"/>
      <c r="C151" s="189">
        <v>2.3702071304547299</v>
      </c>
      <c r="D151" s="189">
        <v>0.59202108766258899</v>
      </c>
    </row>
    <row r="152" spans="1:4" ht="27.75" customHeight="1" x14ac:dyDescent="0.2">
      <c r="A152" s="7" t="s">
        <v>1244</v>
      </c>
      <c r="B152" s="8"/>
      <c r="C152" s="189">
        <v>0.83513049568027897</v>
      </c>
      <c r="D152" s="189">
        <v>0.21996028931307099</v>
      </c>
    </row>
    <row r="153" spans="1:4" ht="27.75" customHeight="1" x14ac:dyDescent="0.2">
      <c r="A153" s="7" t="s">
        <v>1245</v>
      </c>
      <c r="B153" s="8"/>
      <c r="C153" s="189">
        <v>1.01413171983442</v>
      </c>
      <c r="D153" s="189">
        <v>0.219980552700768</v>
      </c>
    </row>
    <row r="154" spans="1:4" ht="27.75" customHeight="1" x14ac:dyDescent="0.2">
      <c r="A154" s="7" t="s">
        <v>1246</v>
      </c>
      <c r="B154" s="8"/>
      <c r="C154" s="189">
        <v>3.8113421350802001</v>
      </c>
      <c r="D154" s="189">
        <v>0.124429058152227</v>
      </c>
    </row>
    <row r="155" spans="1:4" ht="27.75" customHeight="1" x14ac:dyDescent="0.2">
      <c r="A155" s="7" t="s">
        <v>1247</v>
      </c>
      <c r="B155" s="8"/>
      <c r="C155" s="189">
        <v>2.5724673705655698</v>
      </c>
      <c r="D155" s="189">
        <v>0.12830299031673201</v>
      </c>
    </row>
    <row r="156" spans="1:4" ht="27.75" customHeight="1" x14ac:dyDescent="0.2">
      <c r="A156" s="7" t="s">
        <v>1248</v>
      </c>
      <c r="B156" s="8"/>
      <c r="C156" s="189">
        <v>0.10960308689787</v>
      </c>
      <c r="D156" s="189">
        <v>6.1450814803864502E-2</v>
      </c>
    </row>
    <row r="157" spans="1:4" ht="27.75" customHeight="1" x14ac:dyDescent="0.2">
      <c r="A157" s="7" t="s">
        <v>1249</v>
      </c>
      <c r="B157" s="8"/>
      <c r="C157" s="189">
        <v>2.93660833143643</v>
      </c>
      <c r="D157" s="189">
        <v>7.8494299498503297</v>
      </c>
    </row>
    <row r="158" spans="1:4" ht="27.75" customHeight="1" x14ac:dyDescent="0.2">
      <c r="A158" s="7" t="s">
        <v>1250</v>
      </c>
      <c r="B158" s="8"/>
      <c r="C158" s="189">
        <v>0.12731321509985699</v>
      </c>
      <c r="D158" s="189">
        <v>0.435086280759302</v>
      </c>
    </row>
    <row r="159" spans="1:4" ht="27.75" customHeight="1" x14ac:dyDescent="0.2">
      <c r="A159" s="7" t="s">
        <v>1251</v>
      </c>
      <c r="B159" s="8"/>
      <c r="C159" s="189">
        <v>0.12731321509985699</v>
      </c>
      <c r="D159" s="189">
        <v>0.435086280759302</v>
      </c>
    </row>
    <row r="160" spans="1:4" ht="27.75" customHeight="1" x14ac:dyDescent="0.2">
      <c r="A160" s="7" t="s">
        <v>1252</v>
      </c>
      <c r="B160" s="8"/>
      <c r="C160" s="189">
        <v>7.8806343485134295E-2</v>
      </c>
      <c r="D160" s="189">
        <v>5.6175340652144596</v>
      </c>
    </row>
    <row r="161" spans="1:4" ht="27.75" customHeight="1" x14ac:dyDescent="0.2">
      <c r="A161" s="7" t="s">
        <v>1253</v>
      </c>
      <c r="B161" s="8"/>
      <c r="C161" s="189">
        <v>2.0468310179530098</v>
      </c>
      <c r="D161" s="189">
        <v>0.92474318051914495</v>
      </c>
    </row>
    <row r="162" spans="1:4" ht="27.75" customHeight="1" x14ac:dyDescent="0.2">
      <c r="A162" s="7" t="s">
        <v>1254</v>
      </c>
      <c r="B162" s="8"/>
      <c r="C162" s="189">
        <v>5.5549790467919599E-3</v>
      </c>
      <c r="D162" s="189">
        <v>3.1445048806646598</v>
      </c>
    </row>
    <row r="163" spans="1:4" ht="27.75" customHeight="1" x14ac:dyDescent="0.2">
      <c r="A163" s="7" t="s">
        <v>1255</v>
      </c>
      <c r="B163" s="8"/>
      <c r="C163" s="189">
        <v>0.111945632122884</v>
      </c>
      <c r="D163" s="189">
        <v>0.20197412753671901</v>
      </c>
    </row>
    <row r="164" spans="1:4" ht="27.75" customHeight="1" x14ac:dyDescent="0.2">
      <c r="A164" s="7" t="s">
        <v>1256</v>
      </c>
      <c r="B164" s="8"/>
      <c r="C164" s="189">
        <v>0</v>
      </c>
      <c r="D164" s="189">
        <v>5.36312825844156E-5</v>
      </c>
    </row>
    <row r="165" spans="1:4" ht="27.75" customHeight="1" x14ac:dyDescent="0.2">
      <c r="A165" s="7" t="s">
        <v>1257</v>
      </c>
      <c r="B165" s="8"/>
      <c r="C165" s="189">
        <v>0</v>
      </c>
      <c r="D165" s="189">
        <v>0</v>
      </c>
    </row>
    <row r="166" spans="1:4" ht="27.75" customHeight="1" x14ac:dyDescent="0.2">
      <c r="A166" s="7" t="s">
        <v>1258</v>
      </c>
      <c r="B166" s="8"/>
      <c r="C166" s="189">
        <v>4.2792584442157201E-2</v>
      </c>
      <c r="D166" s="189">
        <v>1.22291931439659E-4</v>
      </c>
    </row>
    <row r="167" spans="1:4" ht="27.75" customHeight="1" x14ac:dyDescent="0.2">
      <c r="A167" s="7" t="s">
        <v>1259</v>
      </c>
      <c r="B167" s="8"/>
      <c r="C167" s="189">
        <v>4.4700591231208502E-2</v>
      </c>
      <c r="D167" s="189">
        <v>0</v>
      </c>
    </row>
    <row r="168" spans="1:4" ht="27.75" customHeight="1" x14ac:dyDescent="0.2">
      <c r="A168" s="7" t="s">
        <v>1260</v>
      </c>
      <c r="B168" s="8"/>
      <c r="C168" s="189">
        <v>0.10032066945158601</v>
      </c>
      <c r="D168" s="189">
        <v>1.0087910652493301E-4</v>
      </c>
    </row>
    <row r="169" spans="1:4" ht="27.75" customHeight="1" x14ac:dyDescent="0.2">
      <c r="A169" s="7" t="s">
        <v>1261</v>
      </c>
      <c r="B169" s="8"/>
      <c r="C169" s="189">
        <v>1.0080306617315699E-2</v>
      </c>
      <c r="D169" s="189">
        <v>9.8322178760645702</v>
      </c>
    </row>
    <row r="170" spans="1:4" ht="27.75" customHeight="1" x14ac:dyDescent="0.2">
      <c r="A170" s="7" t="s">
        <v>1262</v>
      </c>
      <c r="B170" s="8"/>
      <c r="C170" s="189">
        <v>0.91870554591001197</v>
      </c>
      <c r="D170" s="189">
        <v>8.6051885256212302</v>
      </c>
    </row>
    <row r="171" spans="1:4" ht="27.75" customHeight="1" x14ac:dyDescent="0.2">
      <c r="A171" s="7" t="s">
        <v>1263</v>
      </c>
      <c r="B171" s="8"/>
      <c r="C171" s="189">
        <v>3.9203110691113097E-2</v>
      </c>
      <c r="D171" s="189">
        <v>10.2685265541886</v>
      </c>
    </row>
    <row r="172" spans="1:4" ht="27.75" customHeight="1" x14ac:dyDescent="0.2">
      <c r="A172" s="7" t="s">
        <v>1264</v>
      </c>
      <c r="B172" s="8"/>
      <c r="C172" s="189">
        <v>0.102604936927884</v>
      </c>
      <c r="D172" s="189">
        <v>3.7429791888603199</v>
      </c>
    </row>
    <row r="173" spans="1:4" ht="27.75" customHeight="1" x14ac:dyDescent="0.2">
      <c r="A173" s="7" t="s">
        <v>1265</v>
      </c>
      <c r="B173" s="8"/>
      <c r="C173" s="189">
        <v>6.4900794188362601E-2</v>
      </c>
      <c r="D173" s="189">
        <v>9.2459761282969399</v>
      </c>
    </row>
    <row r="174" spans="1:4" ht="27.75" customHeight="1" x14ac:dyDescent="0.2">
      <c r="A174" s="7" t="s">
        <v>1266</v>
      </c>
      <c r="B174" s="8"/>
      <c r="C174" s="189">
        <v>0.17423856647980299</v>
      </c>
      <c r="D174" s="189">
        <v>8.4794382718385695</v>
      </c>
    </row>
    <row r="175" spans="1:4" ht="27.75" customHeight="1" x14ac:dyDescent="0.2">
      <c r="A175" s="7" t="s">
        <v>1267</v>
      </c>
      <c r="B175" s="8"/>
      <c r="C175" s="189">
        <v>2.05190578142102E-3</v>
      </c>
      <c r="D175" s="189">
        <v>6.8503018911967599</v>
      </c>
    </row>
    <row r="176" spans="1:4" ht="27.75" customHeight="1" x14ac:dyDescent="0.2">
      <c r="A176" s="7" t="s">
        <v>1268</v>
      </c>
      <c r="B176" s="8"/>
      <c r="C176" s="189">
        <v>0.29590180080777301</v>
      </c>
      <c r="D176" s="189">
        <v>10.563486080130801</v>
      </c>
    </row>
    <row r="177" spans="1:4" ht="27.75" customHeight="1" x14ac:dyDescent="0.2">
      <c r="A177" s="7" t="s">
        <v>1269</v>
      </c>
      <c r="B177" s="8"/>
      <c r="C177" s="189">
        <v>0.95034770328457596</v>
      </c>
      <c r="D177" s="189">
        <v>5.6140069335202103</v>
      </c>
    </row>
    <row r="178" spans="1:4" ht="27.75" customHeight="1" x14ac:dyDescent="0.2">
      <c r="A178" s="7" t="s">
        <v>1270</v>
      </c>
      <c r="B178" s="8"/>
      <c r="C178" s="189">
        <v>0.42661374185603901</v>
      </c>
      <c r="D178" s="189">
        <v>9.0464773344703993</v>
      </c>
    </row>
    <row r="179" spans="1:4" ht="27.75" customHeight="1" x14ac:dyDescent="0.2">
      <c r="A179" s="7" t="s">
        <v>1271</v>
      </c>
      <c r="B179" s="8"/>
      <c r="C179" s="189">
        <v>6.3436834791374297E-2</v>
      </c>
      <c r="D179" s="189">
        <v>6.9332909895346502</v>
      </c>
    </row>
    <row r="180" spans="1:4" ht="27.75" customHeight="1" x14ac:dyDescent="0.2">
      <c r="A180" s="7" t="s">
        <v>1272</v>
      </c>
      <c r="B180" s="8"/>
      <c r="C180" s="189">
        <v>0.24772271593984599</v>
      </c>
      <c r="D180" s="189">
        <v>3.6582789940674298</v>
      </c>
    </row>
    <row r="181" spans="1:4" ht="27.75" customHeight="1" x14ac:dyDescent="0.2">
      <c r="A181" s="7" t="s">
        <v>1273</v>
      </c>
      <c r="B181" s="8"/>
      <c r="C181" s="189">
        <v>9.69485981608188E-2</v>
      </c>
      <c r="D181" s="189">
        <v>10.0045725636044</v>
      </c>
    </row>
    <row r="182" spans="1:4" ht="27.75" customHeight="1" x14ac:dyDescent="0.2">
      <c r="A182" s="7" t="s">
        <v>1274</v>
      </c>
      <c r="B182" s="8"/>
      <c r="C182" s="189">
        <v>0.35140799974937698</v>
      </c>
      <c r="D182" s="189">
        <v>6.8002955332126502</v>
      </c>
    </row>
    <row r="183" spans="1:4" ht="27.75" customHeight="1" x14ac:dyDescent="0.2">
      <c r="A183" s="7" t="s">
        <v>1275</v>
      </c>
      <c r="B183" s="8"/>
      <c r="C183" s="189">
        <v>1.9262504758875E-3</v>
      </c>
      <c r="D183" s="189">
        <v>8.2375699739419908</v>
      </c>
    </row>
    <row r="184" spans="1:4" ht="27.75" customHeight="1" x14ac:dyDescent="0.2">
      <c r="A184" s="7" t="s">
        <v>1276</v>
      </c>
      <c r="B184" s="8"/>
      <c r="C184" s="189">
        <v>0.192071067828683</v>
      </c>
      <c r="D184" s="189">
        <v>0.235622036779669</v>
      </c>
    </row>
    <row r="185" spans="1:4" ht="27.75" customHeight="1" x14ac:dyDescent="0.2">
      <c r="A185" s="7" t="s">
        <v>1277</v>
      </c>
      <c r="B185" s="8"/>
      <c r="C185" s="189">
        <v>0.51613067010862301</v>
      </c>
      <c r="D185" s="189">
        <v>0.143857843673698</v>
      </c>
    </row>
    <row r="186" spans="1:4" ht="27.75" customHeight="1" x14ac:dyDescent="0.2">
      <c r="A186" s="7" t="s">
        <v>1278</v>
      </c>
      <c r="B186" s="8"/>
      <c r="C186" s="189">
        <v>8.2487986954025594E-2</v>
      </c>
      <c r="D186" s="189">
        <v>0.25046870874034699</v>
      </c>
    </row>
    <row r="187" spans="1:4" ht="27.75" customHeight="1" x14ac:dyDescent="0.2">
      <c r="A187" s="7" t="s">
        <v>1279</v>
      </c>
      <c r="B187" s="8"/>
      <c r="C187" s="189">
        <v>0.25853917355085598</v>
      </c>
      <c r="D187" s="189">
        <v>5.2236325066583396</v>
      </c>
    </row>
    <row r="188" spans="1:4" ht="27.75" customHeight="1" x14ac:dyDescent="0.2">
      <c r="A188" s="7" t="s">
        <v>1280</v>
      </c>
      <c r="B188" s="8"/>
      <c r="C188" s="189">
        <v>7.30762265157478E-3</v>
      </c>
      <c r="D188" s="189">
        <v>0.13171416399615901</v>
      </c>
    </row>
    <row r="189" spans="1:4" ht="27.75" customHeight="1" x14ac:dyDescent="0.2">
      <c r="A189" s="7" t="s">
        <v>1281</v>
      </c>
      <c r="B189" s="8"/>
      <c r="C189" s="189">
        <v>0.48846481946053899</v>
      </c>
      <c r="D189" s="189">
        <v>9.2596670648945896</v>
      </c>
    </row>
    <row r="190" spans="1:4" ht="27.75" customHeight="1" x14ac:dyDescent="0.2">
      <c r="A190" s="7" t="s">
        <v>1282</v>
      </c>
      <c r="B190" s="8"/>
      <c r="C190" s="189">
        <v>1.0275466150103101</v>
      </c>
      <c r="D190" s="189">
        <v>1.6823472915080599</v>
      </c>
    </row>
    <row r="191" spans="1:4" ht="27.75" customHeight="1" x14ac:dyDescent="0.2">
      <c r="A191" s="7" t="s">
        <v>1283</v>
      </c>
      <c r="B191" s="8"/>
      <c r="C191" s="189">
        <v>0.35809738899811999</v>
      </c>
      <c r="D191" s="189">
        <v>4.8226004677866099</v>
      </c>
    </row>
    <row r="192" spans="1:4" ht="27.75" customHeight="1" x14ac:dyDescent="0.2">
      <c r="A192" s="7" t="s">
        <v>1284</v>
      </c>
      <c r="B192" s="8"/>
      <c r="C192" s="189">
        <v>4.5369436704045599E-2</v>
      </c>
      <c r="D192" s="189">
        <v>0.271973247053863</v>
      </c>
    </row>
    <row r="193" spans="1:4" ht="27.75" customHeight="1" x14ac:dyDescent="0.2">
      <c r="A193" s="7" t="s">
        <v>1285</v>
      </c>
      <c r="B193" s="8"/>
      <c r="C193" s="189">
        <v>0.38241315027633199</v>
      </c>
      <c r="D193" s="189">
        <v>4.5483276358891196</v>
      </c>
    </row>
    <row r="194" spans="1:4" ht="27.75" customHeight="1" x14ac:dyDescent="0.2">
      <c r="A194" s="7" t="s">
        <v>1286</v>
      </c>
      <c r="B194" s="8"/>
      <c r="C194" s="189">
        <v>9.9766157392186202E-4</v>
      </c>
      <c r="D194" s="189">
        <v>0.129329025145348</v>
      </c>
    </row>
    <row r="195" spans="1:4" ht="27.75" customHeight="1" x14ac:dyDescent="0.2">
      <c r="A195" s="7" t="s">
        <v>1287</v>
      </c>
      <c r="B195" s="8"/>
      <c r="C195" s="189">
        <v>3.7311474713428702E-2</v>
      </c>
      <c r="D195" s="189">
        <v>0.136239702838586</v>
      </c>
    </row>
    <row r="196" spans="1:4" ht="27.75" customHeight="1" x14ac:dyDescent="0.2">
      <c r="A196" s="7" t="s">
        <v>1288</v>
      </c>
      <c r="B196" s="8"/>
      <c r="C196" s="189">
        <v>1.80167110251083E-3</v>
      </c>
      <c r="D196" s="189">
        <v>0</v>
      </c>
    </row>
    <row r="197" spans="1:4" ht="27.75" customHeight="1" x14ac:dyDescent="0.2">
      <c r="A197" s="7" t="s">
        <v>1289</v>
      </c>
      <c r="B197" s="8"/>
      <c r="C197" s="189">
        <v>0</v>
      </c>
      <c r="D197" s="189">
        <v>1.5857729199282199E-2</v>
      </c>
    </row>
    <row r="198" spans="1:4" ht="27.75" customHeight="1" x14ac:dyDescent="0.2">
      <c r="A198" s="7" t="s">
        <v>1290</v>
      </c>
      <c r="B198" s="8"/>
      <c r="C198" s="189">
        <v>3.7230449947097302E-2</v>
      </c>
      <c r="D198" s="189">
        <v>0.13818109234890499</v>
      </c>
    </row>
    <row r="199" spans="1:4" ht="27.75" customHeight="1" x14ac:dyDescent="0.2">
      <c r="A199" s="7" t="s">
        <v>1291</v>
      </c>
      <c r="B199" s="8"/>
      <c r="C199" s="189">
        <v>0.14231903956601</v>
      </c>
      <c r="D199" s="189">
        <v>0</v>
      </c>
    </row>
    <row r="200" spans="1:4" ht="27.75" customHeight="1" x14ac:dyDescent="0.2">
      <c r="A200" s="7" t="s">
        <v>1292</v>
      </c>
      <c r="B200" s="8"/>
      <c r="C200" s="189">
        <v>0.34729338185181502</v>
      </c>
      <c r="D200" s="189">
        <v>1.19607091132235</v>
      </c>
    </row>
    <row r="201" spans="1:4" ht="27.75" customHeight="1" x14ac:dyDescent="0.2">
      <c r="A201" s="7" t="s">
        <v>1293</v>
      </c>
      <c r="B201" s="8"/>
      <c r="C201" s="189">
        <v>1.9926892724896099</v>
      </c>
      <c r="D201" s="189">
        <v>2.36317415497509</v>
      </c>
    </row>
    <row r="202" spans="1:4" ht="27.75" customHeight="1" x14ac:dyDescent="0.2">
      <c r="A202" s="7" t="s">
        <v>1294</v>
      </c>
      <c r="B202" s="8"/>
      <c r="C202" s="189">
        <v>3.2313885293008102</v>
      </c>
      <c r="D202" s="189">
        <v>3.6194582416285898E-2</v>
      </c>
    </row>
    <row r="203" spans="1:4" ht="27.75" customHeight="1" x14ac:dyDescent="0.2">
      <c r="A203" s="7" t="s">
        <v>1295</v>
      </c>
      <c r="B203" s="8"/>
      <c r="C203" s="189">
        <v>1.00411982336465</v>
      </c>
      <c r="D203" s="189">
        <v>1.7964592015638801</v>
      </c>
    </row>
    <row r="204" spans="1:4" ht="27.75" customHeight="1" x14ac:dyDescent="0.2">
      <c r="A204" s="7" t="s">
        <v>1296</v>
      </c>
      <c r="B204" s="8"/>
      <c r="C204" s="189">
        <v>0.62286483723022101</v>
      </c>
      <c r="D204" s="189">
        <v>1.33429725790045</v>
      </c>
    </row>
    <row r="205" spans="1:4" ht="27.75" customHeight="1" x14ac:dyDescent="0.2">
      <c r="A205" s="7" t="s">
        <v>1297</v>
      </c>
      <c r="B205" s="8"/>
      <c r="C205" s="189">
        <v>2.575760383908E-2</v>
      </c>
      <c r="D205" s="189">
        <v>0.74777135063616695</v>
      </c>
    </row>
    <row r="206" spans="1:4" ht="27.75" customHeight="1" x14ac:dyDescent="0.2">
      <c r="A206" s="7" t="s">
        <v>1298</v>
      </c>
      <c r="B206" s="8"/>
      <c r="C206" s="189">
        <v>0.145644579169423</v>
      </c>
      <c r="D206" s="189">
        <v>1.43836520163412</v>
      </c>
    </row>
    <row r="207" spans="1:4" ht="27.75" customHeight="1" x14ac:dyDescent="0.2">
      <c r="A207" s="7" t="s">
        <v>1299</v>
      </c>
      <c r="B207" s="8"/>
      <c r="C207" s="189">
        <v>0</v>
      </c>
      <c r="D207" s="189">
        <v>1.2877388074460601</v>
      </c>
    </row>
    <row r="208" spans="1:4" ht="27.75" customHeight="1" x14ac:dyDescent="0.2">
      <c r="A208" s="7" t="s">
        <v>1300</v>
      </c>
      <c r="B208" s="8"/>
      <c r="C208" s="189">
        <v>1.1309960795765699</v>
      </c>
      <c r="D208" s="189">
        <v>3.2106478591893</v>
      </c>
    </row>
    <row r="209" spans="1:4" ht="27.75" customHeight="1" x14ac:dyDescent="0.2">
      <c r="A209" s="7" t="s">
        <v>1301</v>
      </c>
      <c r="B209" s="8"/>
      <c r="C209" s="189">
        <v>0.66823261937858003</v>
      </c>
      <c r="D209" s="189">
        <v>2.6002311374963498</v>
      </c>
    </row>
    <row r="210" spans="1:4" ht="27.75" customHeight="1" x14ac:dyDescent="0.2">
      <c r="A210" s="7" t="s">
        <v>1302</v>
      </c>
      <c r="B210" s="8"/>
      <c r="C210" s="189">
        <v>2.2974095978236599</v>
      </c>
      <c r="D210" s="189">
        <v>2.0210939731590098</v>
      </c>
    </row>
    <row r="211" spans="1:4" ht="27.75" customHeight="1" x14ac:dyDescent="0.2">
      <c r="A211" s="7" t="s">
        <v>1303</v>
      </c>
      <c r="B211" s="8"/>
      <c r="C211" s="189">
        <v>3.1356628021206099</v>
      </c>
      <c r="D211" s="189">
        <v>2.55028245800866</v>
      </c>
    </row>
    <row r="212" spans="1:4" ht="27.75" customHeight="1" x14ac:dyDescent="0.2">
      <c r="A212" s="7" t="s">
        <v>1304</v>
      </c>
      <c r="B212" s="8"/>
      <c r="C212" s="189">
        <v>0.396019139633078</v>
      </c>
      <c r="D212" s="189">
        <v>2.6699896674319801</v>
      </c>
    </row>
    <row r="213" spans="1:4" ht="27.75" customHeight="1" x14ac:dyDescent="0.2">
      <c r="A213" s="7" t="s">
        <v>1305</v>
      </c>
      <c r="B213" s="8"/>
      <c r="C213" s="189">
        <v>9.7149086511040095E-2</v>
      </c>
      <c r="D213" s="189">
        <v>0.44341554346135797</v>
      </c>
    </row>
    <row r="214" spans="1:4" ht="27.75" customHeight="1" x14ac:dyDescent="0.2">
      <c r="A214" s="7" t="s">
        <v>1306</v>
      </c>
      <c r="B214" s="8"/>
      <c r="C214" s="189">
        <v>-0.17632697460379801</v>
      </c>
      <c r="D214" s="189">
        <v>2.5653367929097102</v>
      </c>
    </row>
    <row r="215" spans="1:4" ht="27.75" customHeight="1" x14ac:dyDescent="0.2">
      <c r="A215" s="7" t="s">
        <v>1307</v>
      </c>
      <c r="B215" s="8"/>
      <c r="C215" s="189">
        <v>0.76019407161697505</v>
      </c>
      <c r="D215" s="189">
        <v>0.94984337594415003</v>
      </c>
    </row>
    <row r="216" spans="1:4" ht="27.75" customHeight="1" x14ac:dyDescent="0.2">
      <c r="A216" s="7" t="s">
        <v>1308</v>
      </c>
      <c r="B216" s="8"/>
      <c r="C216" s="189">
        <v>0.32588376221130499</v>
      </c>
      <c r="D216" s="189">
        <v>2.5896788344003001</v>
      </c>
    </row>
    <row r="217" spans="1:4" ht="27.75" customHeight="1" x14ac:dyDescent="0.2">
      <c r="A217" s="7" t="s">
        <v>1309</v>
      </c>
      <c r="B217" s="8"/>
      <c r="C217" s="189">
        <v>0.10198427216594599</v>
      </c>
      <c r="D217" s="189">
        <v>1.9472228702379899</v>
      </c>
    </row>
    <row r="218" spans="1:4" ht="27.75" customHeight="1" x14ac:dyDescent="0.2">
      <c r="A218" s="7" t="s">
        <v>1310</v>
      </c>
      <c r="B218" s="8"/>
      <c r="C218" s="189">
        <v>0.55701245767713303</v>
      </c>
      <c r="D218" s="189">
        <v>1.82468021670862</v>
      </c>
    </row>
    <row r="219" spans="1:4" ht="27.75" customHeight="1" x14ac:dyDescent="0.2">
      <c r="A219" s="7" t="s">
        <v>1311</v>
      </c>
      <c r="B219" s="8"/>
      <c r="C219" s="189">
        <v>0.26902080781925303</v>
      </c>
      <c r="D219" s="189">
        <v>5.08465153955341</v>
      </c>
    </row>
    <row r="220" spans="1:4" ht="27.75" customHeight="1" x14ac:dyDescent="0.2">
      <c r="A220" s="7" t="s">
        <v>1312</v>
      </c>
      <c r="B220" s="8"/>
      <c r="C220" s="189">
        <v>0.48485351436908403</v>
      </c>
      <c r="D220" s="189">
        <v>4.7193609216978603</v>
      </c>
    </row>
    <row r="221" spans="1:4" ht="27.75" customHeight="1" x14ac:dyDescent="0.2">
      <c r="A221" s="7" t="s">
        <v>1313</v>
      </c>
      <c r="B221" s="8"/>
      <c r="C221" s="189">
        <v>5.9646864584465997E-2</v>
      </c>
      <c r="D221" s="189">
        <v>4.8068762604610997</v>
      </c>
    </row>
    <row r="222" spans="1:4" ht="27.75" customHeight="1" x14ac:dyDescent="0.2">
      <c r="A222" s="7" t="s">
        <v>1314</v>
      </c>
      <c r="B222" s="8"/>
      <c r="C222" s="189">
        <v>6.0734585905447003E-3</v>
      </c>
      <c r="D222" s="189">
        <v>4.9919301035866503</v>
      </c>
    </row>
    <row r="223" spans="1:4" ht="27.75" customHeight="1" x14ac:dyDescent="0.2">
      <c r="A223" s="7" t="s">
        <v>1315</v>
      </c>
      <c r="B223" s="8"/>
      <c r="C223" s="189">
        <v>8.1349336020402902E-4</v>
      </c>
      <c r="D223" s="189">
        <v>6.1465590578136204</v>
      </c>
    </row>
    <row r="224" spans="1:4" ht="27.75" customHeight="1" x14ac:dyDescent="0.2">
      <c r="A224" s="7" t="s">
        <v>1316</v>
      </c>
      <c r="B224" s="8"/>
      <c r="C224" s="189">
        <v>4.8411021142923003</v>
      </c>
      <c r="D224" s="189">
        <v>8.1733524347883506</v>
      </c>
    </row>
    <row r="225" spans="1:4" ht="27.75" customHeight="1" x14ac:dyDescent="0.2">
      <c r="A225" s="7" t="s">
        <v>1317</v>
      </c>
      <c r="B225" s="8"/>
      <c r="C225" s="189">
        <v>0.56523183889823903</v>
      </c>
      <c r="D225" s="189">
        <v>8.3366404213593199</v>
      </c>
    </row>
    <row r="226" spans="1:4" ht="27.75" customHeight="1" x14ac:dyDescent="0.2">
      <c r="A226" s="7" t="s">
        <v>1318</v>
      </c>
      <c r="B226" s="8"/>
      <c r="C226" s="189">
        <v>0.242781605778011</v>
      </c>
      <c r="D226" s="189">
        <v>8.5504860180526094</v>
      </c>
    </row>
    <row r="227" spans="1:4" ht="27.75" customHeight="1" x14ac:dyDescent="0.2">
      <c r="A227" s="7" t="s">
        <v>1319</v>
      </c>
      <c r="B227" s="8"/>
      <c r="C227" s="189">
        <v>1.11576899335241E-2</v>
      </c>
      <c r="D227" s="189">
        <v>4.8583223688150801</v>
      </c>
    </row>
    <row r="228" spans="1:4" ht="27.75" customHeight="1" x14ac:dyDescent="0.2">
      <c r="A228" s="7" t="s">
        <v>1320</v>
      </c>
      <c r="B228" s="8"/>
      <c r="C228" s="189">
        <v>0.240952755974184</v>
      </c>
      <c r="D228" s="189">
        <v>5.5813588618509504</v>
      </c>
    </row>
    <row r="229" spans="1:4" ht="27.75" customHeight="1" x14ac:dyDescent="0.2">
      <c r="A229" s="7" t="s">
        <v>1321</v>
      </c>
      <c r="B229" s="8"/>
      <c r="C229" s="189">
        <v>3.7594645145453498</v>
      </c>
      <c r="D229" s="189">
        <v>5.7620651249412704</v>
      </c>
    </row>
    <row r="230" spans="1:4" ht="27.75" customHeight="1" x14ac:dyDescent="0.2">
      <c r="A230" s="7" t="s">
        <v>1322</v>
      </c>
      <c r="B230" s="8"/>
      <c r="C230" s="189">
        <v>0.24068005861667699</v>
      </c>
      <c r="D230" s="189">
        <v>6.8759257974505203</v>
      </c>
    </row>
    <row r="231" spans="1:4" ht="27.75" customHeight="1" x14ac:dyDescent="0.2">
      <c r="A231" s="7" t="s">
        <v>1323</v>
      </c>
      <c r="B231" s="8"/>
      <c r="C231" s="189">
        <v>0.93804554199983303</v>
      </c>
      <c r="D231" s="189">
        <v>5.9227969624666201</v>
      </c>
    </row>
    <row r="232" spans="1:4" ht="27.75" customHeight="1" x14ac:dyDescent="0.2">
      <c r="A232" s="7" t="s">
        <v>1324</v>
      </c>
      <c r="B232" s="8"/>
      <c r="C232" s="189">
        <v>0.41994467566252902</v>
      </c>
      <c r="D232" s="189">
        <v>6.05438273987538</v>
      </c>
    </row>
    <row r="233" spans="1:4" ht="27.75" customHeight="1" x14ac:dyDescent="0.2">
      <c r="A233" s="7" t="s">
        <v>1325</v>
      </c>
      <c r="B233" s="8"/>
      <c r="C233" s="189">
        <v>2.7975746483511901</v>
      </c>
      <c r="D233" s="189">
        <v>5.98815334686845</v>
      </c>
    </row>
    <row r="234" spans="1:4" ht="27.75" customHeight="1" x14ac:dyDescent="0.2">
      <c r="A234" s="7" t="s">
        <v>1326</v>
      </c>
      <c r="B234" s="8"/>
      <c r="C234" s="189">
        <v>2.3170263464011498</v>
      </c>
      <c r="D234" s="189">
        <v>6.3685357618594098</v>
      </c>
    </row>
    <row r="235" spans="1:4" ht="27.75" customHeight="1" x14ac:dyDescent="0.2">
      <c r="A235" s="7" t="s">
        <v>1327</v>
      </c>
      <c r="B235" s="8"/>
      <c r="C235" s="189">
        <v>4.08201483339987</v>
      </c>
      <c r="D235" s="189">
        <v>2.0908056231971899</v>
      </c>
    </row>
    <row r="236" spans="1:4" ht="27.75" customHeight="1" x14ac:dyDescent="0.2">
      <c r="A236" s="7" t="s">
        <v>1328</v>
      </c>
      <c r="B236" s="8"/>
      <c r="C236" s="189">
        <v>0.26314257239682098</v>
      </c>
      <c r="D236" s="189">
        <v>6.2143924988309296</v>
      </c>
    </row>
    <row r="237" spans="1:4" ht="27.75" customHeight="1" x14ac:dyDescent="0.2">
      <c r="A237" s="7" t="s">
        <v>1329</v>
      </c>
      <c r="B237" s="8"/>
      <c r="C237" s="189">
        <v>8.6500029692084604E-2</v>
      </c>
      <c r="D237" s="189">
        <v>7.4752655968195203</v>
      </c>
    </row>
    <row r="238" spans="1:4" ht="27.75" customHeight="1" x14ac:dyDescent="0.2">
      <c r="A238" s="7" t="s">
        <v>1330</v>
      </c>
      <c r="B238" s="8"/>
      <c r="C238" s="189">
        <v>1.8095741408574999E-2</v>
      </c>
      <c r="D238" s="189">
        <v>5.6349102608699502</v>
      </c>
    </row>
    <row r="239" spans="1:4" ht="27.75" customHeight="1" x14ac:dyDescent="0.2">
      <c r="A239" s="7" t="s">
        <v>1331</v>
      </c>
      <c r="B239" s="8"/>
      <c r="C239" s="189">
        <v>0.15618781613148899</v>
      </c>
      <c r="D239" s="189">
        <v>6.2360862201353697</v>
      </c>
    </row>
    <row r="240" spans="1:4" ht="27.75" customHeight="1" x14ac:dyDescent="0.2">
      <c r="A240" s="7" t="s">
        <v>1332</v>
      </c>
      <c r="B240" s="8"/>
      <c r="C240" s="189">
        <v>0</v>
      </c>
      <c r="D240" s="189">
        <v>5.2734902019946102</v>
      </c>
    </row>
    <row r="241" spans="1:4" ht="27.75" customHeight="1" x14ac:dyDescent="0.2">
      <c r="A241" s="7" t="s">
        <v>1333</v>
      </c>
      <c r="B241" s="8"/>
      <c r="C241" s="189">
        <v>0.52677946977430801</v>
      </c>
      <c r="D241" s="189">
        <v>5.0102834032567198</v>
      </c>
    </row>
    <row r="242" spans="1:4" ht="27.75" customHeight="1" x14ac:dyDescent="0.2">
      <c r="A242" s="7" t="s">
        <v>1334</v>
      </c>
      <c r="B242" s="8"/>
      <c r="C242" s="189">
        <v>3.6637712838119301</v>
      </c>
      <c r="D242" s="189">
        <v>2.3198170149555901</v>
      </c>
    </row>
    <row r="243" spans="1:4" ht="27.75" customHeight="1" x14ac:dyDescent="0.2">
      <c r="A243" s="7" t="s">
        <v>1335</v>
      </c>
      <c r="B243" s="8"/>
      <c r="C243" s="189">
        <v>0.32159627671479002</v>
      </c>
      <c r="D243" s="189">
        <v>1.2154656374976001</v>
      </c>
    </row>
    <row r="244" spans="1:4" ht="27.75" customHeight="1" x14ac:dyDescent="0.2">
      <c r="A244" s="7" t="s">
        <v>1336</v>
      </c>
      <c r="B244" s="8"/>
      <c r="C244" s="189">
        <v>0.726015732653983</v>
      </c>
      <c r="D244" s="189">
        <v>0.92991774939140703</v>
      </c>
    </row>
    <row r="245" spans="1:4" ht="27.75" customHeight="1" x14ac:dyDescent="0.2">
      <c r="A245" s="7" t="s">
        <v>1337</v>
      </c>
      <c r="B245" s="8"/>
      <c r="C245" s="189">
        <v>2.3467068328091898</v>
      </c>
      <c r="D245" s="189">
        <v>0.97716984113357397</v>
      </c>
    </row>
    <row r="246" spans="1:4" ht="27.75" customHeight="1" x14ac:dyDescent="0.2">
      <c r="A246" s="7" t="s">
        <v>1338</v>
      </c>
      <c r="B246" s="8"/>
      <c r="C246" s="189">
        <v>2.2036080946669401</v>
      </c>
      <c r="D246" s="189">
        <v>0.90160372501624897</v>
      </c>
    </row>
    <row r="247" spans="1:4" ht="27.75" customHeight="1" x14ac:dyDescent="0.2">
      <c r="A247" s="7" t="s">
        <v>1339</v>
      </c>
      <c r="B247" s="8"/>
      <c r="C247" s="189">
        <v>1.6990392956525899</v>
      </c>
      <c r="D247" s="189">
        <v>5.4354903404105501</v>
      </c>
    </row>
    <row r="248" spans="1:4" ht="27.75" customHeight="1" x14ac:dyDescent="0.2">
      <c r="A248" s="7" t="s">
        <v>1340</v>
      </c>
      <c r="B248" s="8"/>
      <c r="C248" s="189">
        <v>1.8430265024563099</v>
      </c>
      <c r="D248" s="189">
        <v>5.6180152439440496</v>
      </c>
    </row>
    <row r="249" spans="1:4" ht="27.75" customHeight="1" x14ac:dyDescent="0.2">
      <c r="A249" s="7" t="s">
        <v>1341</v>
      </c>
      <c r="B249" s="8"/>
      <c r="C249" s="189">
        <v>8.4016210839363503E-2</v>
      </c>
      <c r="D249" s="189">
        <v>3.9829199845129599</v>
      </c>
    </row>
    <row r="250" spans="1:4" ht="27.75" customHeight="1" x14ac:dyDescent="0.2">
      <c r="A250" s="7" t="s">
        <v>1342</v>
      </c>
      <c r="B250" s="8"/>
      <c r="C250" s="189">
        <v>8.4016210839363503E-2</v>
      </c>
      <c r="D250" s="189">
        <v>3.9829199845129599</v>
      </c>
    </row>
    <row r="251" spans="1:4" ht="27.75" customHeight="1" x14ac:dyDescent="0.2">
      <c r="A251" s="7" t="s">
        <v>1343</v>
      </c>
      <c r="B251" s="8"/>
      <c r="C251" s="189">
        <v>0.20535086586600601</v>
      </c>
      <c r="D251" s="189">
        <v>2.62783893100038</v>
      </c>
    </row>
    <row r="252" spans="1:4" ht="27.75" customHeight="1" x14ac:dyDescent="0.2">
      <c r="A252" s="7" t="s">
        <v>1344</v>
      </c>
      <c r="B252" s="8"/>
      <c r="C252" s="189">
        <v>1.57309337727087</v>
      </c>
      <c r="D252" s="189">
        <v>1.9535269485472599</v>
      </c>
    </row>
    <row r="253" spans="1:4" ht="27.75" customHeight="1" x14ac:dyDescent="0.2">
      <c r="A253" s="7" t="s">
        <v>1345</v>
      </c>
      <c r="B253" s="8"/>
      <c r="C253" s="189">
        <v>3.60483175850871</v>
      </c>
      <c r="D253" s="189">
        <v>4.1957407129830404</v>
      </c>
    </row>
    <row r="254" spans="1:4" ht="27.75" customHeight="1" x14ac:dyDescent="0.2">
      <c r="A254" s="7" t="s">
        <v>1346</v>
      </c>
      <c r="B254" s="8"/>
      <c r="C254" s="189">
        <v>0.48209703937472398</v>
      </c>
      <c r="D254" s="189">
        <v>-0.11940667193402001</v>
      </c>
    </row>
    <row r="255" spans="1:4" ht="27.75" customHeight="1" x14ac:dyDescent="0.2">
      <c r="A255" s="7" t="s">
        <v>1347</v>
      </c>
      <c r="B255" s="8"/>
      <c r="C255" s="189">
        <v>0.65812777876346795</v>
      </c>
      <c r="D255" s="189">
        <v>0.538196862947246</v>
      </c>
    </row>
    <row r="256" spans="1:4" ht="27.75" customHeight="1" x14ac:dyDescent="0.2">
      <c r="A256" s="7" t="s">
        <v>1348</v>
      </c>
      <c r="B256" s="8"/>
      <c r="C256" s="189">
        <v>0.58709754961984995</v>
      </c>
      <c r="D256" s="189">
        <v>0.29305726362652501</v>
      </c>
    </row>
    <row r="257" spans="1:4" ht="27.75" customHeight="1" x14ac:dyDescent="0.2">
      <c r="A257" s="7" t="s">
        <v>1349</v>
      </c>
      <c r="B257" s="8"/>
      <c r="C257" s="189">
        <v>0.12224980336631</v>
      </c>
      <c r="D257" s="189">
        <v>0.11878260758459799</v>
      </c>
    </row>
    <row r="258" spans="1:4" ht="27.75" customHeight="1" x14ac:dyDescent="0.2">
      <c r="A258" s="7" t="s">
        <v>1350</v>
      </c>
      <c r="B258" s="8"/>
      <c r="C258" s="189">
        <v>0.591639342915382</v>
      </c>
      <c r="D258" s="189">
        <v>0.29395336883397899</v>
      </c>
    </row>
    <row r="259" spans="1:4" ht="27.75" customHeight="1" x14ac:dyDescent="0.2">
      <c r="A259" s="7" t="s">
        <v>1351</v>
      </c>
      <c r="B259" s="8"/>
      <c r="C259" s="189">
        <v>5.3913029539128E-2</v>
      </c>
      <c r="D259" s="189">
        <v>0.27972519894419301</v>
      </c>
    </row>
    <row r="260" spans="1:4" ht="27.75" customHeight="1" x14ac:dyDescent="0.2">
      <c r="A260" s="7" t="s">
        <v>1352</v>
      </c>
      <c r="B260" s="8"/>
      <c r="C260" s="189">
        <v>0.24947826830471601</v>
      </c>
      <c r="D260" s="189">
        <v>0.355901107995376</v>
      </c>
    </row>
    <row r="261" spans="1:4" ht="27.75" customHeight="1" x14ac:dyDescent="0.2">
      <c r="A261" s="7" t="s">
        <v>1353</v>
      </c>
      <c r="B261" s="8"/>
      <c r="C261" s="189">
        <v>0.58362434892895998</v>
      </c>
      <c r="D261" s="189">
        <v>0.29320690478293798</v>
      </c>
    </row>
    <row r="262" spans="1:4" ht="27.75" customHeight="1" x14ac:dyDescent="0.2">
      <c r="A262" s="7" t="s">
        <v>1354</v>
      </c>
      <c r="B262" s="8"/>
      <c r="C262" s="189">
        <v>8.2247845372560205E-2</v>
      </c>
      <c r="D262" s="189">
        <v>6.22110836867793</v>
      </c>
    </row>
    <row r="263" spans="1:4" ht="27.75" customHeight="1" x14ac:dyDescent="0.2">
      <c r="A263" s="7" t="s">
        <v>1355</v>
      </c>
      <c r="B263" s="8"/>
      <c r="C263" s="189">
        <v>0.141595116517122</v>
      </c>
      <c r="D263" s="189">
        <v>-1.15860427600986</v>
      </c>
    </row>
    <row r="264" spans="1:4" ht="27.75" customHeight="1" x14ac:dyDescent="0.2">
      <c r="A264" s="7" t="s">
        <v>1356</v>
      </c>
      <c r="B264" s="8"/>
      <c r="C264" s="189">
        <v>0.54462371187879699</v>
      </c>
      <c r="D264" s="189">
        <v>0.26450384392198301</v>
      </c>
    </row>
    <row r="265" spans="1:4" ht="27.75" customHeight="1" x14ac:dyDescent="0.2">
      <c r="A265" s="7" t="s">
        <v>1357</v>
      </c>
      <c r="B265" s="8"/>
      <c r="C265" s="189">
        <v>0.41915685771274802</v>
      </c>
      <c r="D265" s="189">
        <v>0.87900002097663299</v>
      </c>
    </row>
    <row r="266" spans="1:4" ht="27.75" customHeight="1" x14ac:dyDescent="0.2">
      <c r="A266" s="7" t="s">
        <v>1358</v>
      </c>
      <c r="B266" s="8"/>
      <c r="C266" s="189">
        <v>0.59149351039900799</v>
      </c>
      <c r="D266" s="189">
        <v>-1.7093882583325299</v>
      </c>
    </row>
    <row r="267" spans="1:4" ht="27.75" customHeight="1" x14ac:dyDescent="0.2">
      <c r="A267" s="7" t="s">
        <v>1359</v>
      </c>
      <c r="B267" s="8"/>
      <c r="C267" s="189">
        <v>0.34874363945023901</v>
      </c>
      <c r="D267" s="189">
        <v>3.7598215131812398</v>
      </c>
    </row>
    <row r="268" spans="1:4" ht="27.75" customHeight="1" x14ac:dyDescent="0.2">
      <c r="A268" s="7" t="s">
        <v>1360</v>
      </c>
      <c r="B268" s="8"/>
      <c r="C268" s="189">
        <v>1.31802650997797</v>
      </c>
      <c r="D268" s="189">
        <v>1.73405339107418</v>
      </c>
    </row>
    <row r="269" spans="1:4" ht="27.75" customHeight="1" x14ac:dyDescent="0.2">
      <c r="A269" s="7" t="s">
        <v>1361</v>
      </c>
      <c r="B269" s="8"/>
      <c r="C269" s="189">
        <v>0</v>
      </c>
      <c r="D269" s="189">
        <v>1.3446909185175799</v>
      </c>
    </row>
    <row r="270" spans="1:4" ht="27.75" customHeight="1" x14ac:dyDescent="0.2">
      <c r="A270" s="7" t="s">
        <v>1362</v>
      </c>
      <c r="B270" s="8"/>
      <c r="C270" s="189">
        <v>0.85210287804023899</v>
      </c>
      <c r="D270" s="189">
        <v>2.2894944779881299</v>
      </c>
    </row>
    <row r="271" spans="1:4" ht="27.75" customHeight="1" x14ac:dyDescent="0.2">
      <c r="A271" s="7" t="s">
        <v>1363</v>
      </c>
      <c r="B271" s="8"/>
      <c r="C271" s="189">
        <v>8.3366203091279303E-2</v>
      </c>
      <c r="D271" s="189">
        <v>2.22436867693165</v>
      </c>
    </row>
    <row r="272" spans="1:4" ht="27.75" customHeight="1" x14ac:dyDescent="0.2">
      <c r="A272" s="7" t="s">
        <v>1364</v>
      </c>
      <c r="B272" s="8"/>
      <c r="C272" s="189">
        <v>0.62396939933042395</v>
      </c>
      <c r="D272" s="189">
        <v>-1.7083754669984501</v>
      </c>
    </row>
    <row r="273" spans="1:4" ht="27.75" customHeight="1" x14ac:dyDescent="0.2">
      <c r="A273" s="7" t="s">
        <v>1365</v>
      </c>
      <c r="B273" s="8"/>
      <c r="C273" s="189">
        <v>0.31741051257011099</v>
      </c>
      <c r="D273" s="189">
        <v>4.6916687552461598</v>
      </c>
    </row>
    <row r="274" spans="1:4" ht="27.75" customHeight="1" x14ac:dyDescent="0.2">
      <c r="A274" s="7" t="s">
        <v>1366</v>
      </c>
      <c r="B274" s="8"/>
      <c r="C274" s="189">
        <v>4.22796036047405E-2</v>
      </c>
      <c r="D274" s="189">
        <v>2.1379441916665201</v>
      </c>
    </row>
    <row r="275" spans="1:4" ht="27.75" customHeight="1" x14ac:dyDescent="0.2">
      <c r="A275" s="7" t="s">
        <v>1367</v>
      </c>
      <c r="B275" s="8"/>
      <c r="C275" s="189">
        <v>0.121263954181049</v>
      </c>
      <c r="D275" s="189">
        <v>1.0986140059826099</v>
      </c>
    </row>
    <row r="276" spans="1:4" ht="27.75" customHeight="1" x14ac:dyDescent="0.2">
      <c r="A276" s="7" t="s">
        <v>1368</v>
      </c>
      <c r="B276" s="8"/>
      <c r="C276" s="189">
        <v>0.62184360475970302</v>
      </c>
      <c r="D276" s="189">
        <v>0.83462464132726799</v>
      </c>
    </row>
    <row r="277" spans="1:4" ht="27.75" customHeight="1" x14ac:dyDescent="0.2">
      <c r="A277" s="7" t="s">
        <v>1369</v>
      </c>
      <c r="B277" s="8"/>
      <c r="C277" s="189">
        <v>1.0006011702337799E-2</v>
      </c>
      <c r="D277" s="189">
        <v>1.01529646131633</v>
      </c>
    </row>
    <row r="278" spans="1:4" ht="27.75" customHeight="1" x14ac:dyDescent="0.2">
      <c r="A278" s="7" t="s">
        <v>1370</v>
      </c>
      <c r="B278" s="8"/>
      <c r="C278" s="189">
        <v>0.124958302899611</v>
      </c>
      <c r="D278" s="189">
        <v>1.58150311761092</v>
      </c>
    </row>
    <row r="279" spans="1:4" ht="27.75" customHeight="1" x14ac:dyDescent="0.2">
      <c r="A279" s="7" t="s">
        <v>1371</v>
      </c>
      <c r="B279" s="8"/>
      <c r="C279" s="189">
        <v>0.22268945869058401</v>
      </c>
      <c r="D279" s="189">
        <v>0.32011572581134701</v>
      </c>
    </row>
    <row r="280" spans="1:4" ht="27.75" customHeight="1" x14ac:dyDescent="0.2">
      <c r="A280" s="7" t="s">
        <v>1372</v>
      </c>
      <c r="B280" s="8"/>
      <c r="C280" s="189">
        <v>0.51794209740511898</v>
      </c>
      <c r="D280" s="189">
        <v>0.29578177649804099</v>
      </c>
    </row>
    <row r="281" spans="1:4" ht="27.75" customHeight="1" x14ac:dyDescent="0.2">
      <c r="A281" s="7" t="s">
        <v>1373</v>
      </c>
      <c r="B281" s="8"/>
      <c r="C281" s="189">
        <v>3.6117157854490598</v>
      </c>
      <c r="D281" s="189">
        <v>1.15957986758797</v>
      </c>
    </row>
    <row r="282" spans="1:4" ht="27.75" customHeight="1" x14ac:dyDescent="0.2">
      <c r="A282" s="7" t="s">
        <v>1374</v>
      </c>
      <c r="B282" s="8"/>
      <c r="C282" s="189">
        <v>0.62316848154805704</v>
      </c>
      <c r="D282" s="189">
        <v>0.79354660225311602</v>
      </c>
    </row>
    <row r="283" spans="1:4" ht="27.75" customHeight="1" x14ac:dyDescent="0.2">
      <c r="A283" s="7" t="s">
        <v>1375</v>
      </c>
      <c r="B283" s="8"/>
      <c r="C283" s="189">
        <v>0.37583000435661001</v>
      </c>
      <c r="D283" s="189">
        <v>0.23771659560663999</v>
      </c>
    </row>
    <row r="284" spans="1:4" ht="27.75" customHeight="1" x14ac:dyDescent="0.2">
      <c r="A284" s="7" t="s">
        <v>1376</v>
      </c>
      <c r="B284" s="8"/>
      <c r="C284" s="189">
        <v>0.5754254321283</v>
      </c>
      <c r="D284" s="189">
        <v>2.3190398527653202</v>
      </c>
    </row>
    <row r="285" spans="1:4" ht="27.75" customHeight="1" x14ac:dyDescent="0.2">
      <c r="A285" s="7" t="s">
        <v>1377</v>
      </c>
      <c r="B285" s="8"/>
      <c r="C285" s="189">
        <v>0.62609957233074398</v>
      </c>
      <c r="D285" s="189">
        <v>1.77035029116244</v>
      </c>
    </row>
    <row r="286" spans="1:4" ht="27.75" customHeight="1" x14ac:dyDescent="0.2">
      <c r="A286" s="7" t="s">
        <v>1378</v>
      </c>
      <c r="B286" s="8"/>
      <c r="C286" s="189">
        <v>3.1220476278404301</v>
      </c>
      <c r="D286" s="189">
        <v>0.868689074062998</v>
      </c>
    </row>
    <row r="287" spans="1:4" ht="27.75" customHeight="1" x14ac:dyDescent="0.2">
      <c r="A287" s="7" t="s">
        <v>1379</v>
      </c>
      <c r="B287" s="8"/>
      <c r="C287" s="189">
        <v>8.0274752333560997</v>
      </c>
      <c r="D287" s="189">
        <v>0.47857291900780402</v>
      </c>
    </row>
    <row r="288" spans="1:4" ht="27.75" customHeight="1" x14ac:dyDescent="0.2">
      <c r="A288" s="7" t="s">
        <v>1380</v>
      </c>
      <c r="B288" s="8"/>
      <c r="C288" s="189">
        <v>0.106304787803609</v>
      </c>
      <c r="D288" s="189">
        <v>1.3554574190762201</v>
      </c>
    </row>
    <row r="289" spans="1:4" ht="27.75" customHeight="1" x14ac:dyDescent="0.2">
      <c r="A289" s="7" t="s">
        <v>1381</v>
      </c>
      <c r="B289" s="8"/>
      <c r="C289" s="189">
        <v>0.140236766552953</v>
      </c>
      <c r="D289" s="189">
        <v>9.8349103376782501E-2</v>
      </c>
    </row>
    <row r="290" spans="1:4" ht="27.75" customHeight="1" x14ac:dyDescent="0.2">
      <c r="A290" s="7" t="s">
        <v>1382</v>
      </c>
      <c r="B290" s="8"/>
      <c r="C290" s="189">
        <v>0.28806308028356598</v>
      </c>
      <c r="D290" s="189">
        <v>1.21848093944442</v>
      </c>
    </row>
    <row r="291" spans="1:4" ht="27.75" customHeight="1" x14ac:dyDescent="0.2">
      <c r="A291" s="7" t="s">
        <v>1383</v>
      </c>
      <c r="B291" s="8"/>
      <c r="C291" s="189">
        <v>1.50085142500802</v>
      </c>
      <c r="D291" s="189">
        <v>7.2366386813916499</v>
      </c>
    </row>
    <row r="292" spans="1:4" ht="27.75" customHeight="1" x14ac:dyDescent="0.2">
      <c r="A292" s="7" t="s">
        <v>1384</v>
      </c>
      <c r="B292" s="8"/>
      <c r="C292" s="189">
        <v>0.18794483639808901</v>
      </c>
      <c r="D292" s="189">
        <v>1.51482776885229</v>
      </c>
    </row>
    <row r="293" spans="1:4" ht="27.75" customHeight="1" x14ac:dyDescent="0.2">
      <c r="A293" s="7" t="s">
        <v>1385</v>
      </c>
      <c r="B293" s="8"/>
      <c r="C293" s="189">
        <v>2.3059074226477501</v>
      </c>
      <c r="D293" s="189">
        <v>0.46043053037095</v>
      </c>
    </row>
    <row r="294" spans="1:4" ht="27.75" customHeight="1" x14ac:dyDescent="0.2">
      <c r="A294" s="7" t="s">
        <v>1386</v>
      </c>
      <c r="B294" s="8"/>
      <c r="C294" s="189">
        <v>0.15338759792252399</v>
      </c>
      <c r="D294" s="189">
        <v>0.52442402454826098</v>
      </c>
    </row>
    <row r="295" spans="1:4" ht="27.75" customHeight="1" x14ac:dyDescent="0.2">
      <c r="A295" s="7" t="s">
        <v>1387</v>
      </c>
      <c r="B295" s="8"/>
      <c r="C295" s="189">
        <v>1.8375627079780299E-2</v>
      </c>
      <c r="D295" s="189">
        <v>0.54225256372756803</v>
      </c>
    </row>
    <row r="296" spans="1:4" ht="27.75" customHeight="1" x14ac:dyDescent="0.2">
      <c r="A296" s="7" t="s">
        <v>1388</v>
      </c>
      <c r="B296" s="8"/>
      <c r="C296" s="189">
        <v>4.2941085605254399</v>
      </c>
      <c r="D296" s="189">
        <v>0.61241194712693903</v>
      </c>
    </row>
    <row r="297" spans="1:4" ht="27.75" customHeight="1" x14ac:dyDescent="0.2">
      <c r="A297" s="7" t="s">
        <v>1389</v>
      </c>
      <c r="B297" s="8"/>
      <c r="C297" s="189">
        <v>0.100969583689573</v>
      </c>
      <c r="D297" s="189">
        <v>1.1476819466771</v>
      </c>
    </row>
    <row r="298" spans="1:4" ht="27.75" customHeight="1" x14ac:dyDescent="0.2">
      <c r="A298" s="7" t="s">
        <v>1390</v>
      </c>
      <c r="B298" s="8"/>
      <c r="C298" s="189">
        <v>5.3174810189672E-3</v>
      </c>
      <c r="D298" s="189">
        <v>2.2375596360772398</v>
      </c>
    </row>
    <row r="299" spans="1:4" ht="27.75" customHeight="1" x14ac:dyDescent="0.2">
      <c r="A299" s="7" t="s">
        <v>1391</v>
      </c>
      <c r="B299" s="8"/>
      <c r="C299" s="189">
        <v>2.57423821865624</v>
      </c>
      <c r="D299" s="189">
        <v>3.0953279122286999</v>
      </c>
    </row>
    <row r="300" spans="1:4" ht="27.75" customHeight="1" x14ac:dyDescent="0.2">
      <c r="A300" s="7" t="s">
        <v>1392</v>
      </c>
      <c r="B300" s="8"/>
      <c r="C300" s="189">
        <v>0.49641929082874098</v>
      </c>
      <c r="D300" s="189">
        <v>3.6587862190485301</v>
      </c>
    </row>
    <row r="301" spans="1:4" ht="27.75" customHeight="1" x14ac:dyDescent="0.2">
      <c r="A301" s="7" t="s">
        <v>1393</v>
      </c>
      <c r="B301" s="8"/>
      <c r="C301" s="189">
        <v>0.54600443334912696</v>
      </c>
      <c r="D301" s="189">
        <v>1.76763549278087</v>
      </c>
    </row>
    <row r="302" spans="1:4" ht="27.75" customHeight="1" x14ac:dyDescent="0.2">
      <c r="A302" s="7" t="s">
        <v>1394</v>
      </c>
      <c r="B302" s="8"/>
      <c r="C302" s="189">
        <v>0.36899154854307897</v>
      </c>
      <c r="D302" s="189">
        <v>2.0118060291357498</v>
      </c>
    </row>
    <row r="303" spans="1:4" ht="27.75" customHeight="1" x14ac:dyDescent="0.2">
      <c r="A303" s="7" t="s">
        <v>1395</v>
      </c>
      <c r="B303" s="8"/>
      <c r="C303" s="189">
        <v>0.22642661951227899</v>
      </c>
      <c r="D303" s="189">
        <v>1.1324179664596501</v>
      </c>
    </row>
    <row r="304" spans="1:4" ht="27.75" customHeight="1" x14ac:dyDescent="0.2">
      <c r="A304" s="7" t="s">
        <v>1396</v>
      </c>
      <c r="B304" s="8"/>
      <c r="C304" s="189">
        <v>1.4705699311627101</v>
      </c>
      <c r="D304" s="189">
        <v>4.7207627399404704</v>
      </c>
    </row>
    <row r="305" spans="1:4" ht="27.75" customHeight="1" x14ac:dyDescent="0.2">
      <c r="A305" s="7" t="s">
        <v>1397</v>
      </c>
      <c r="B305" s="8"/>
      <c r="C305" s="189">
        <v>3.2175616399059501E-3</v>
      </c>
      <c r="D305" s="189">
        <v>0.23850626308452</v>
      </c>
    </row>
    <row r="306" spans="1:4" ht="27.75" customHeight="1" x14ac:dyDescent="0.2">
      <c r="A306" s="7" t="s">
        <v>1398</v>
      </c>
      <c r="B306" s="8"/>
      <c r="C306" s="189">
        <v>0.61033335863774396</v>
      </c>
      <c r="D306" s="189">
        <v>1.07357596941457E-2</v>
      </c>
    </row>
    <row r="307" spans="1:4" ht="27.75" customHeight="1" x14ac:dyDescent="0.2">
      <c r="A307" s="7" t="s">
        <v>1399</v>
      </c>
      <c r="B307" s="8"/>
      <c r="C307" s="189">
        <v>0.22263135057573299</v>
      </c>
      <c r="D307" s="189">
        <v>1.7984361026040201</v>
      </c>
    </row>
    <row r="308" spans="1:4" ht="27.75" customHeight="1" x14ac:dyDescent="0.2">
      <c r="A308" s="7" t="s">
        <v>1400</v>
      </c>
      <c r="B308" s="8"/>
      <c r="C308" s="189">
        <v>1.39185843669058</v>
      </c>
      <c r="D308" s="189">
        <v>1.3101485086410301</v>
      </c>
    </row>
    <row r="309" spans="1:4" ht="27.75" customHeight="1" x14ac:dyDescent="0.2">
      <c r="A309" s="7" t="s">
        <v>1401</v>
      </c>
      <c r="B309" s="8"/>
      <c r="C309" s="189">
        <v>0.66399466313463296</v>
      </c>
      <c r="D309" s="189">
        <v>2.8403161756581499</v>
      </c>
    </row>
    <row r="310" spans="1:4" ht="27.75" customHeight="1" x14ac:dyDescent="0.2">
      <c r="A310" s="7" t="s">
        <v>1402</v>
      </c>
      <c r="B310" s="8"/>
      <c r="C310" s="189">
        <v>0.75865995919462204</v>
      </c>
      <c r="D310" s="189">
        <v>2.8262237721634</v>
      </c>
    </row>
    <row r="311" spans="1:4" ht="27.75" customHeight="1" x14ac:dyDescent="0.2">
      <c r="A311" s="7" t="s">
        <v>1403</v>
      </c>
      <c r="B311" s="8"/>
      <c r="C311" s="189">
        <v>0.404725634528875</v>
      </c>
      <c r="D311" s="189">
        <v>3.7211208444514301</v>
      </c>
    </row>
    <row r="312" spans="1:4" ht="27.75" customHeight="1" x14ac:dyDescent="0.2">
      <c r="A312" s="7" t="s">
        <v>1404</v>
      </c>
      <c r="B312" s="8"/>
      <c r="C312" s="189">
        <v>3.5686731841905601</v>
      </c>
      <c r="D312" s="189">
        <v>3.4125802427414</v>
      </c>
    </row>
    <row r="313" spans="1:4" ht="27.75" customHeight="1" x14ac:dyDescent="0.2">
      <c r="A313" s="7" t="s">
        <v>1405</v>
      </c>
      <c r="B313" s="8"/>
      <c r="C313" s="189">
        <v>0.66083914737018101</v>
      </c>
      <c r="D313" s="189">
        <v>7.0495939477646301</v>
      </c>
    </row>
    <row r="314" spans="1:4" ht="27.75" customHeight="1" x14ac:dyDescent="0.2">
      <c r="A314" s="7" t="s">
        <v>1406</v>
      </c>
      <c r="B314" s="8"/>
      <c r="C314" s="189">
        <v>0.67333720183569201</v>
      </c>
      <c r="D314" s="189">
        <v>8.7730424333381407</v>
      </c>
    </row>
    <row r="315" spans="1:4" ht="27.75" customHeight="1" x14ac:dyDescent="0.2">
      <c r="A315" s="7" t="s">
        <v>1407</v>
      </c>
      <c r="B315" s="8"/>
      <c r="C315" s="189">
        <v>5.9888126275650801E-2</v>
      </c>
      <c r="D315" s="189">
        <v>3.99826842575143</v>
      </c>
    </row>
    <row r="316" spans="1:4" ht="27.75" customHeight="1" x14ac:dyDescent="0.2">
      <c r="A316" s="7" t="s">
        <v>1408</v>
      </c>
      <c r="B316" s="8"/>
      <c r="C316" s="189">
        <v>1.5587240783324401</v>
      </c>
      <c r="D316" s="189">
        <v>3.7409201609291398</v>
      </c>
    </row>
    <row r="317" spans="1:4" ht="27.75" customHeight="1" x14ac:dyDescent="0.2">
      <c r="A317" s="7" t="s">
        <v>1409</v>
      </c>
      <c r="B317" s="8"/>
      <c r="C317" s="189">
        <v>9.1525838588922104E-2</v>
      </c>
      <c r="D317" s="189">
        <v>7.6866602858308699</v>
      </c>
    </row>
    <row r="318" spans="1:4" ht="27.75" customHeight="1" x14ac:dyDescent="0.2">
      <c r="A318" s="7" t="s">
        <v>1410</v>
      </c>
      <c r="B318" s="8"/>
      <c r="C318" s="189">
        <v>0.76197317117584695</v>
      </c>
      <c r="D318" s="189">
        <v>8.84931372964407</v>
      </c>
    </row>
    <row r="319" spans="1:4" ht="27.75" customHeight="1" x14ac:dyDescent="0.2">
      <c r="A319" s="7" t="s">
        <v>1411</v>
      </c>
      <c r="B319" s="8"/>
      <c r="C319" s="189">
        <v>2.9067432316456099</v>
      </c>
      <c r="D319" s="189">
        <v>8.9397609159151106</v>
      </c>
    </row>
    <row r="320" spans="1:4" ht="27.75" customHeight="1" x14ac:dyDescent="0.2">
      <c r="A320" s="7" t="s">
        <v>1412</v>
      </c>
      <c r="B320" s="8"/>
      <c r="C320" s="189">
        <v>3.95415813264723E-2</v>
      </c>
      <c r="D320" s="189">
        <v>0.38930635583238798</v>
      </c>
    </row>
    <row r="321" spans="1:4" ht="27.75" customHeight="1" x14ac:dyDescent="0.2">
      <c r="A321" s="7" t="s">
        <v>1413</v>
      </c>
      <c r="B321" s="8"/>
      <c r="C321" s="189">
        <v>0.22073865030765599</v>
      </c>
      <c r="D321" s="189">
        <v>0.89578535599367604</v>
      </c>
    </row>
    <row r="322" spans="1:4" ht="27.75" customHeight="1" x14ac:dyDescent="0.2">
      <c r="A322" s="7" t="s">
        <v>1414</v>
      </c>
      <c r="B322" s="8"/>
      <c r="C322" s="189">
        <v>3.0402944979554199E-2</v>
      </c>
      <c r="D322" s="189">
        <v>0.39779799365338198</v>
      </c>
    </row>
    <row r="323" spans="1:4" ht="27.75" customHeight="1" x14ac:dyDescent="0.2">
      <c r="A323" s="7" t="s">
        <v>1415</v>
      </c>
      <c r="B323" s="8"/>
      <c r="C323" s="189">
        <v>3.7616731672198899E-3</v>
      </c>
      <c r="D323" s="189">
        <v>0.389963283354057</v>
      </c>
    </row>
    <row r="324" spans="1:4" ht="27.75" customHeight="1" x14ac:dyDescent="0.2">
      <c r="A324" s="7" t="s">
        <v>1416</v>
      </c>
      <c r="B324" s="8"/>
      <c r="C324" s="189">
        <v>3.71467446679353E-2</v>
      </c>
      <c r="D324" s="189">
        <v>0.38779226077988099</v>
      </c>
    </row>
    <row r="325" spans="1:4" ht="27.75" customHeight="1" x14ac:dyDescent="0.2">
      <c r="A325" s="7" t="s">
        <v>1417</v>
      </c>
      <c r="B325" s="8"/>
      <c r="C325" s="189">
        <v>0.50755800528163597</v>
      </c>
      <c r="D325" s="189">
        <v>7.9821504840416404</v>
      </c>
    </row>
    <row r="326" spans="1:4" ht="27.75" customHeight="1" x14ac:dyDescent="0.2">
      <c r="A326" s="7" t="s">
        <v>1418</v>
      </c>
      <c r="B326" s="8"/>
      <c r="C326" s="189">
        <v>3.01906022890154</v>
      </c>
      <c r="D326" s="189">
        <v>10.3601688331986</v>
      </c>
    </row>
    <row r="327" spans="1:4" ht="27.75" customHeight="1" x14ac:dyDescent="0.2">
      <c r="A327" s="7" t="s">
        <v>1419</v>
      </c>
      <c r="B327" s="8"/>
      <c r="C327" s="189">
        <v>3.2694611189738199</v>
      </c>
      <c r="D327" s="189">
        <v>7.7244789836926104</v>
      </c>
    </row>
    <row r="328" spans="1:4" ht="27.75" customHeight="1" x14ac:dyDescent="0.2">
      <c r="A328" s="7" t="s">
        <v>1420</v>
      </c>
      <c r="B328" s="8"/>
      <c r="C328" s="189">
        <v>7.9839514233499595E-2</v>
      </c>
      <c r="D328" s="189">
        <v>6.9720395320062902</v>
      </c>
    </row>
    <row r="329" spans="1:4" ht="27.75" customHeight="1" x14ac:dyDescent="0.2">
      <c r="A329" s="7" t="s">
        <v>1421</v>
      </c>
      <c r="B329" s="8"/>
      <c r="C329" s="189">
        <v>0.88599020981954701</v>
      </c>
      <c r="D329" s="189">
        <v>6.8078604338886404</v>
      </c>
    </row>
    <row r="330" spans="1:4" ht="27.75" customHeight="1" x14ac:dyDescent="0.2">
      <c r="A330" s="7" t="s">
        <v>1422</v>
      </c>
      <c r="B330" s="8"/>
      <c r="C330" s="189">
        <v>2.2768048877772502</v>
      </c>
      <c r="D330" s="189">
        <v>5.9709773668182198E-2</v>
      </c>
    </row>
    <row r="331" spans="1:4" ht="27.75" customHeight="1" x14ac:dyDescent="0.2">
      <c r="A331" s="7" t="s">
        <v>1423</v>
      </c>
      <c r="B331" s="8"/>
      <c r="C331" s="189">
        <v>0</v>
      </c>
      <c r="D331" s="189">
        <v>0.223765608105783</v>
      </c>
    </row>
    <row r="332" spans="1:4" ht="27.75" customHeight="1" x14ac:dyDescent="0.2">
      <c r="A332" s="7" t="s">
        <v>1424</v>
      </c>
      <c r="B332" s="8"/>
      <c r="C332" s="189">
        <v>0.55452639229312894</v>
      </c>
      <c r="D332" s="189">
        <v>1.9007756524713899</v>
      </c>
    </row>
    <row r="333" spans="1:4" ht="27.75" customHeight="1" x14ac:dyDescent="0.2">
      <c r="A333" s="7" t="s">
        <v>1425</v>
      </c>
      <c r="B333" s="8"/>
      <c r="C333" s="189">
        <v>0.16301078279558401</v>
      </c>
      <c r="D333" s="189">
        <v>0.87754002484971705</v>
      </c>
    </row>
    <row r="334" spans="1:4" ht="27.75" customHeight="1" x14ac:dyDescent="0.2">
      <c r="A334" s="7" t="s">
        <v>1426</v>
      </c>
      <c r="B334" s="8"/>
      <c r="C334" s="189">
        <v>0</v>
      </c>
      <c r="D334" s="189">
        <v>0</v>
      </c>
    </row>
    <row r="335" spans="1:4" ht="27.75" customHeight="1" x14ac:dyDescent="0.2">
      <c r="A335" s="7" t="s">
        <v>1427</v>
      </c>
      <c r="B335" s="8"/>
      <c r="C335" s="189">
        <v>0</v>
      </c>
      <c r="D335" s="189">
        <v>0</v>
      </c>
    </row>
    <row r="336" spans="1:4" ht="27.75" customHeight="1" x14ac:dyDescent="0.2">
      <c r="A336" s="7" t="s">
        <v>1428</v>
      </c>
      <c r="B336" s="8"/>
      <c r="C336" s="189">
        <v>0</v>
      </c>
      <c r="D336" s="189">
        <v>3.7849066379205903E-2</v>
      </c>
    </row>
    <row r="337" spans="1:4" ht="27.75" customHeight="1" x14ac:dyDescent="0.2">
      <c r="A337" s="7" t="s">
        <v>1429</v>
      </c>
      <c r="B337" s="8"/>
      <c r="C337" s="189">
        <v>1.1556115013745301</v>
      </c>
      <c r="D337" s="189">
        <v>0.67795709919703195</v>
      </c>
    </row>
    <row r="338" spans="1:4" ht="27.75" customHeight="1" x14ac:dyDescent="0.2">
      <c r="A338" s="7" t="s">
        <v>1430</v>
      </c>
      <c r="B338" s="8"/>
      <c r="C338" s="189">
        <v>1.78547999185664</v>
      </c>
      <c r="D338" s="189">
        <v>0</v>
      </c>
    </row>
    <row r="339" spans="1:4" ht="27.75" customHeight="1" x14ac:dyDescent="0.2">
      <c r="A339" s="7" t="s">
        <v>1431</v>
      </c>
      <c r="B339" s="8"/>
      <c r="C339" s="189">
        <v>0</v>
      </c>
      <c r="D339" s="189">
        <v>0</v>
      </c>
    </row>
    <row r="340" spans="1:4" ht="27.75" customHeight="1" x14ac:dyDescent="0.2">
      <c r="A340" s="7"/>
      <c r="B340" s="8"/>
      <c r="C340" s="189"/>
      <c r="D340" s="189"/>
    </row>
    <row r="341" spans="1:4" ht="27.75" customHeight="1" x14ac:dyDescent="0.2">
      <c r="A341" s="7"/>
      <c r="B341" s="8"/>
      <c r="C341" s="189"/>
      <c r="D341" s="189"/>
    </row>
    <row r="342" spans="1:4" ht="27.75" customHeight="1" x14ac:dyDescent="0.2">
      <c r="A342" s="7"/>
      <c r="B342" s="8"/>
      <c r="C342" s="189"/>
      <c r="D342" s="189"/>
    </row>
    <row r="343" spans="1:4" ht="27.75" customHeight="1" x14ac:dyDescent="0.2">
      <c r="A343" s="7"/>
      <c r="B343" s="8"/>
      <c r="C343" s="189"/>
      <c r="D343" s="189"/>
    </row>
    <row r="344" spans="1:4" ht="27.75" customHeight="1" x14ac:dyDescent="0.2">
      <c r="A344" s="7"/>
      <c r="B344" s="8"/>
      <c r="C344" s="8"/>
      <c r="D344" s="8"/>
    </row>
    <row r="345" spans="1:4" ht="27.75" customHeight="1" x14ac:dyDescent="0.2">
      <c r="A345" s="7"/>
      <c r="B345" s="8"/>
      <c r="C345" s="8"/>
      <c r="D345" s="8"/>
    </row>
    <row r="346" spans="1:4" ht="27.75" customHeight="1" x14ac:dyDescent="0.2">
      <c r="A346" s="7"/>
      <c r="B346" s="8"/>
      <c r="C346" s="8"/>
      <c r="D346" s="8"/>
    </row>
    <row r="347" spans="1:4" ht="27.75" customHeight="1" x14ac:dyDescent="0.2">
      <c r="A347" s="7"/>
      <c r="B347" s="8"/>
      <c r="C347" s="8"/>
      <c r="D347" s="8"/>
    </row>
    <row r="348" spans="1:4" ht="27.75" customHeight="1" x14ac:dyDescent="0.2">
      <c r="A348" s="7"/>
      <c r="B348" s="8"/>
      <c r="C348" s="8"/>
      <c r="D348" s="8"/>
    </row>
    <row r="349" spans="1:4" ht="27.75" customHeight="1" x14ac:dyDescent="0.2">
      <c r="A349" s="7"/>
      <c r="B349" s="8"/>
      <c r="C349" s="8"/>
      <c r="D349" s="8"/>
    </row>
    <row r="350" spans="1:4" ht="27.75" customHeight="1" x14ac:dyDescent="0.2">
      <c r="A350" s="7"/>
      <c r="B350" s="8"/>
      <c r="C350" s="8"/>
      <c r="D350" s="8"/>
    </row>
    <row r="351" spans="1:4" ht="27.75" customHeight="1" x14ac:dyDescent="0.2">
      <c r="A351" s="7"/>
      <c r="B351" s="8"/>
      <c r="C351" s="8"/>
      <c r="D351" s="8"/>
    </row>
    <row r="352" spans="1:4" ht="27.75" customHeight="1" x14ac:dyDescent="0.2">
      <c r="A352" s="7"/>
      <c r="B352" s="8"/>
      <c r="C352" s="8"/>
      <c r="D352" s="8"/>
    </row>
    <row r="353" spans="1:4" ht="27.75" customHeight="1" x14ac:dyDescent="0.2">
      <c r="A353" s="7"/>
      <c r="B353" s="8"/>
      <c r="C353" s="8"/>
      <c r="D353" s="8"/>
    </row>
    <row r="354" spans="1:4" ht="27.75" customHeight="1" x14ac:dyDescent="0.2">
      <c r="A354" s="7"/>
      <c r="B354" s="8"/>
      <c r="C354" s="8"/>
      <c r="D354" s="8"/>
    </row>
    <row r="355" spans="1:4" ht="27.75" customHeight="1" x14ac:dyDescent="0.2">
      <c r="A355" s="7"/>
      <c r="B355" s="8"/>
      <c r="C355" s="8"/>
      <c r="D355" s="8"/>
    </row>
    <row r="356" spans="1:4" ht="27.75" customHeight="1" x14ac:dyDescent="0.2">
      <c r="A356" s="7"/>
      <c r="B356" s="8"/>
      <c r="C356" s="8"/>
      <c r="D356" s="8"/>
    </row>
    <row r="357" spans="1:4" ht="27.75" customHeight="1" x14ac:dyDescent="0.2">
      <c r="A357" s="7"/>
      <c r="B357" s="8"/>
      <c r="C357" s="8"/>
      <c r="D357" s="8"/>
    </row>
    <row r="358" spans="1:4" ht="27.75" customHeight="1" x14ac:dyDescent="0.2">
      <c r="A358" s="7"/>
      <c r="B358" s="8"/>
      <c r="C358" s="8"/>
      <c r="D358" s="8"/>
    </row>
    <row r="359" spans="1:4" ht="27.75" customHeight="1" x14ac:dyDescent="0.2">
      <c r="A359" s="7"/>
      <c r="B359" s="8"/>
      <c r="C359" s="8"/>
      <c r="D359" s="8"/>
    </row>
    <row r="360" spans="1:4" ht="27.75" customHeight="1" x14ac:dyDescent="0.2">
      <c r="A360" s="7"/>
      <c r="B360" s="8"/>
      <c r="C360" s="8"/>
      <c r="D360" s="8"/>
    </row>
    <row r="361" spans="1:4" ht="27.75" customHeight="1" x14ac:dyDescent="0.2">
      <c r="A361" s="7"/>
      <c r="B361" s="8"/>
      <c r="C361" s="8"/>
      <c r="D361" s="8"/>
    </row>
    <row r="362" spans="1:4" ht="27.75" customHeight="1" x14ac:dyDescent="0.2">
      <c r="A362" s="7"/>
      <c r="B362" s="8"/>
      <c r="C362" s="8"/>
      <c r="D362" s="8"/>
    </row>
    <row r="363" spans="1:4" ht="27.75" customHeight="1" x14ac:dyDescent="0.2">
      <c r="A363" s="7"/>
      <c r="B363" s="8"/>
      <c r="C363" s="8"/>
      <c r="D363" s="8"/>
    </row>
    <row r="364" spans="1:4" ht="27.75" customHeight="1" x14ac:dyDescent="0.2">
      <c r="A364" s="7"/>
      <c r="B364" s="8"/>
      <c r="C364" s="8"/>
      <c r="D364" s="8"/>
    </row>
    <row r="365" spans="1:4" ht="27.75" customHeight="1" x14ac:dyDescent="0.2">
      <c r="A365" s="7"/>
      <c r="B365" s="8"/>
      <c r="C365" s="8"/>
      <c r="D365" s="8"/>
    </row>
    <row r="366" spans="1:4" ht="27.75" customHeight="1" x14ac:dyDescent="0.2">
      <c r="A366" s="7"/>
      <c r="B366" s="8"/>
      <c r="C366" s="8"/>
      <c r="D366" s="8"/>
    </row>
    <row r="367" spans="1:4" ht="27.75" customHeight="1" x14ac:dyDescent="0.2">
      <c r="A367" s="7"/>
      <c r="B367" s="8"/>
      <c r="C367" s="8"/>
      <c r="D367" s="8"/>
    </row>
    <row r="368" spans="1:4" ht="27.75" customHeight="1" x14ac:dyDescent="0.2">
      <c r="A368" s="7"/>
      <c r="B368" s="8"/>
      <c r="C368" s="8"/>
      <c r="D368" s="8"/>
    </row>
    <row r="369" spans="1:4" ht="27.75" customHeight="1" x14ac:dyDescent="0.2">
      <c r="A369" s="7"/>
      <c r="B369" s="8"/>
      <c r="C369" s="8"/>
      <c r="D369" s="8"/>
    </row>
    <row r="370" spans="1:4" ht="27.75" customHeight="1" x14ac:dyDescent="0.2">
      <c r="A370" s="7"/>
      <c r="B370" s="8"/>
      <c r="C370" s="8"/>
      <c r="D370" s="8"/>
    </row>
    <row r="371" spans="1:4" ht="27.75" customHeight="1" x14ac:dyDescent="0.2">
      <c r="A371" s="7"/>
      <c r="B371" s="8"/>
      <c r="C371" s="8"/>
      <c r="D371" s="8"/>
    </row>
    <row r="372" spans="1:4" ht="27.75" customHeight="1" x14ac:dyDescent="0.2">
      <c r="A372" s="7"/>
      <c r="B372" s="8"/>
      <c r="C372" s="8"/>
      <c r="D372" s="8"/>
    </row>
    <row r="373" spans="1:4" ht="27.75" customHeight="1" x14ac:dyDescent="0.2">
      <c r="A373" s="7"/>
      <c r="B373" s="8"/>
      <c r="C373" s="8"/>
      <c r="D373" s="8"/>
    </row>
    <row r="374" spans="1:4" ht="27.75" customHeight="1" x14ac:dyDescent="0.2">
      <c r="A374" s="7"/>
      <c r="B374" s="8"/>
      <c r="C374" s="8"/>
      <c r="D374" s="8"/>
    </row>
    <row r="375" spans="1:4" ht="27.75" customHeight="1" x14ac:dyDescent="0.2">
      <c r="A375" s="7"/>
      <c r="B375" s="8"/>
      <c r="C375" s="8"/>
      <c r="D375" s="8"/>
    </row>
    <row r="376" spans="1:4" ht="27.75" customHeight="1" x14ac:dyDescent="0.2">
      <c r="A376" s="7"/>
      <c r="B376" s="8"/>
      <c r="C376" s="8"/>
      <c r="D376" s="8"/>
    </row>
    <row r="377" spans="1:4" ht="27.75" customHeight="1" x14ac:dyDescent="0.2">
      <c r="A377" s="7"/>
      <c r="B377" s="8"/>
      <c r="C377" s="8"/>
      <c r="D377" s="8"/>
    </row>
    <row r="378" spans="1:4" ht="27.75" customHeight="1" x14ac:dyDescent="0.2">
      <c r="A378" s="7"/>
      <c r="B378" s="8"/>
      <c r="C378" s="8"/>
      <c r="D378" s="8"/>
    </row>
    <row r="379" spans="1:4" ht="27.75" customHeight="1" x14ac:dyDescent="0.2">
      <c r="A379" s="7"/>
      <c r="B379" s="8"/>
      <c r="C379" s="8"/>
      <c r="D379" s="8"/>
    </row>
    <row r="380" spans="1:4" ht="27.75" customHeight="1" x14ac:dyDescent="0.2">
      <c r="A380" s="7"/>
      <c r="B380" s="8"/>
      <c r="C380" s="8"/>
      <c r="D380" s="8"/>
    </row>
    <row r="381" spans="1:4" ht="27.75" customHeight="1" x14ac:dyDescent="0.2">
      <c r="A381" s="7"/>
      <c r="B381" s="8"/>
      <c r="C381" s="8"/>
      <c r="D381" s="8"/>
    </row>
    <row r="382" spans="1:4" ht="27.75" customHeight="1" x14ac:dyDescent="0.2">
      <c r="A382" s="7"/>
      <c r="B382" s="8"/>
      <c r="C382" s="8"/>
      <c r="D382" s="8"/>
    </row>
    <row r="383" spans="1:4" ht="27.75" customHeight="1" x14ac:dyDescent="0.2">
      <c r="A383" s="7"/>
      <c r="B383" s="8"/>
      <c r="C383" s="8"/>
      <c r="D383" s="8"/>
    </row>
    <row r="384" spans="1:4" ht="27.75" customHeight="1" x14ac:dyDescent="0.2">
      <c r="A384" s="7"/>
      <c r="B384" s="8"/>
      <c r="C384" s="8"/>
      <c r="D384" s="8"/>
    </row>
    <row r="385" spans="1:4" ht="27.75" customHeight="1" x14ac:dyDescent="0.2">
      <c r="A385" s="7"/>
      <c r="B385" s="8"/>
      <c r="C385" s="8"/>
      <c r="D385" s="8"/>
    </row>
    <row r="386" spans="1:4" ht="27.75" customHeight="1" x14ac:dyDescent="0.2">
      <c r="A386" s="7"/>
      <c r="B386" s="8"/>
      <c r="C386" s="8"/>
      <c r="D386" s="8"/>
    </row>
    <row r="387" spans="1:4" ht="27.75" customHeight="1" x14ac:dyDescent="0.2">
      <c r="A387" s="7"/>
      <c r="B387" s="8"/>
      <c r="C387" s="8"/>
      <c r="D387" s="8"/>
    </row>
    <row r="388" spans="1:4" ht="27.75" customHeight="1" x14ac:dyDescent="0.2">
      <c r="A388" s="7"/>
      <c r="B388" s="8"/>
      <c r="C388" s="8"/>
      <c r="D388" s="8"/>
    </row>
    <row r="389" spans="1:4" ht="27.75" customHeight="1" x14ac:dyDescent="0.2">
      <c r="A389" s="7"/>
      <c r="B389" s="8"/>
      <c r="C389" s="8"/>
      <c r="D389" s="8"/>
    </row>
    <row r="390" spans="1:4" ht="27.75" customHeight="1" x14ac:dyDescent="0.2">
      <c r="A390" s="7"/>
      <c r="B390" s="8"/>
      <c r="C390" s="8"/>
      <c r="D390" s="8"/>
    </row>
    <row r="391" spans="1:4" ht="27.75" customHeight="1" x14ac:dyDescent="0.2">
      <c r="A391" s="7"/>
      <c r="B391" s="8"/>
      <c r="C391" s="8"/>
      <c r="D391" s="8"/>
    </row>
    <row r="392" spans="1:4" ht="27.75" customHeight="1" x14ac:dyDescent="0.2">
      <c r="A392" s="7"/>
      <c r="B392" s="8"/>
      <c r="C392" s="8"/>
      <c r="D392" s="8"/>
    </row>
    <row r="393" spans="1:4" ht="27.75" customHeight="1" x14ac:dyDescent="0.2">
      <c r="A393" s="7"/>
      <c r="B393" s="8"/>
      <c r="C393" s="8"/>
      <c r="D393" s="8"/>
    </row>
    <row r="394" spans="1:4" ht="27.75" customHeight="1" x14ac:dyDescent="0.2">
      <c r="A394" s="7"/>
      <c r="B394" s="8"/>
      <c r="C394" s="8"/>
      <c r="D394" s="8"/>
    </row>
    <row r="395" spans="1:4" ht="27.75" customHeight="1" x14ac:dyDescent="0.2">
      <c r="A395" s="7"/>
      <c r="B395" s="8"/>
      <c r="C395" s="8"/>
      <c r="D395" s="8"/>
    </row>
    <row r="396" spans="1:4" ht="27.75" customHeight="1" x14ac:dyDescent="0.2">
      <c r="A396" s="7"/>
      <c r="B396" s="8"/>
      <c r="C396" s="8"/>
      <c r="D396" s="8"/>
    </row>
    <row r="397" spans="1:4" ht="27.75" customHeight="1" x14ac:dyDescent="0.2">
      <c r="A397" s="7"/>
      <c r="B397" s="8"/>
      <c r="C397" s="8"/>
      <c r="D397" s="8"/>
    </row>
    <row r="398" spans="1:4" ht="27.75" customHeight="1" x14ac:dyDescent="0.2">
      <c r="A398" s="7"/>
      <c r="B398" s="8"/>
      <c r="C398" s="8"/>
      <c r="D398" s="8"/>
    </row>
    <row r="399" spans="1:4" ht="27.75" customHeight="1" x14ac:dyDescent="0.2">
      <c r="A399" s="7"/>
      <c r="B399" s="8"/>
      <c r="C399" s="8"/>
      <c r="D399" s="8"/>
    </row>
    <row r="400" spans="1:4" ht="27.75" customHeight="1" x14ac:dyDescent="0.2">
      <c r="A400" s="7"/>
      <c r="B400" s="8"/>
      <c r="C400" s="8"/>
      <c r="D400" s="8"/>
    </row>
    <row r="401" spans="1:4" ht="27.75" customHeight="1" x14ac:dyDescent="0.2">
      <c r="A401" s="7"/>
      <c r="B401" s="8"/>
      <c r="C401" s="8"/>
      <c r="D401" s="8"/>
    </row>
    <row r="402" spans="1:4" ht="27.75" customHeight="1" x14ac:dyDescent="0.2">
      <c r="A402" s="7"/>
      <c r="B402" s="8"/>
      <c r="C402" s="8"/>
      <c r="D402" s="8"/>
    </row>
    <row r="403" spans="1:4" ht="27.75" customHeight="1" x14ac:dyDescent="0.2">
      <c r="A403" s="7"/>
      <c r="B403" s="8"/>
      <c r="C403" s="8"/>
      <c r="D403" s="8"/>
    </row>
    <row r="404" spans="1:4" ht="27.75" customHeight="1" x14ac:dyDescent="0.2">
      <c r="A404" s="7"/>
      <c r="B404" s="8"/>
      <c r="C404" s="8"/>
      <c r="D404" s="8"/>
    </row>
    <row r="405" spans="1:4" ht="27.75" customHeight="1" x14ac:dyDescent="0.2">
      <c r="A405" s="7"/>
      <c r="B405" s="8"/>
      <c r="C405" s="8"/>
      <c r="D405" s="8"/>
    </row>
    <row r="406" spans="1:4" ht="27.75" customHeight="1" x14ac:dyDescent="0.2">
      <c r="A406" s="7"/>
      <c r="B406" s="8"/>
      <c r="C406" s="8"/>
      <c r="D406" s="8"/>
    </row>
    <row r="407" spans="1:4" ht="27.75" customHeight="1" x14ac:dyDescent="0.2">
      <c r="A407" s="7"/>
      <c r="B407" s="8"/>
      <c r="C407" s="8"/>
      <c r="D407" s="8"/>
    </row>
    <row r="408" spans="1:4" ht="27.75" customHeight="1" x14ac:dyDescent="0.2">
      <c r="A408" s="7"/>
      <c r="B408" s="8"/>
      <c r="C408" s="8"/>
      <c r="D408" s="8"/>
    </row>
    <row r="409" spans="1:4" ht="27.75" customHeight="1" x14ac:dyDescent="0.2">
      <c r="A409" s="7"/>
      <c r="B409" s="8"/>
      <c r="C409" s="8"/>
      <c r="D409" s="8"/>
    </row>
    <row r="410" spans="1:4" ht="27.75" customHeight="1" x14ac:dyDescent="0.2">
      <c r="A410" s="7"/>
      <c r="B410" s="8"/>
      <c r="C410" s="8"/>
      <c r="D410" s="8"/>
    </row>
    <row r="411" spans="1:4" ht="27.75" customHeight="1" x14ac:dyDescent="0.2">
      <c r="A411" s="7"/>
      <c r="B411" s="8"/>
      <c r="C411" s="8"/>
      <c r="D411" s="8"/>
    </row>
    <row r="412" spans="1:4" ht="27.75" customHeight="1" x14ac:dyDescent="0.2">
      <c r="A412" s="7"/>
      <c r="B412" s="8"/>
      <c r="C412" s="8"/>
      <c r="D412" s="8"/>
    </row>
    <row r="413" spans="1:4" ht="27.75" customHeight="1" x14ac:dyDescent="0.2">
      <c r="A413" s="7"/>
      <c r="B413" s="8"/>
      <c r="C413" s="8"/>
      <c r="D413" s="8"/>
    </row>
    <row r="414" spans="1:4" ht="27.75" customHeight="1" x14ac:dyDescent="0.2">
      <c r="A414" s="7"/>
      <c r="B414" s="8"/>
      <c r="C414" s="8"/>
      <c r="D414" s="8"/>
    </row>
    <row r="415" spans="1:4" ht="27.75" customHeight="1" x14ac:dyDescent="0.2">
      <c r="A415" s="7"/>
      <c r="B415" s="8"/>
      <c r="C415" s="8"/>
      <c r="D415" s="8"/>
    </row>
    <row r="416" spans="1:4" ht="27.75" customHeight="1" x14ac:dyDescent="0.2">
      <c r="A416" s="7"/>
      <c r="B416" s="8"/>
      <c r="C416" s="8"/>
      <c r="D416" s="8"/>
    </row>
    <row r="417" spans="1:4" ht="27.75" customHeight="1" x14ac:dyDescent="0.2">
      <c r="A417" s="7"/>
      <c r="B417" s="8"/>
      <c r="C417" s="8"/>
      <c r="D417" s="8"/>
    </row>
    <row r="418" spans="1:4" ht="27.75" customHeight="1" x14ac:dyDescent="0.2">
      <c r="A418" s="7"/>
      <c r="B418" s="8"/>
      <c r="C418" s="8"/>
      <c r="D418" s="8"/>
    </row>
    <row r="419" spans="1:4" ht="27.75" customHeight="1" x14ac:dyDescent="0.2">
      <c r="A419" s="7"/>
      <c r="B419" s="8"/>
      <c r="C419" s="8"/>
      <c r="D419" s="8"/>
    </row>
    <row r="420" spans="1:4" ht="27.75" customHeight="1" x14ac:dyDescent="0.2">
      <c r="A420" s="7"/>
      <c r="B420" s="8"/>
      <c r="C420" s="8"/>
      <c r="D420" s="8"/>
    </row>
    <row r="421" spans="1:4" ht="27.75" customHeight="1" x14ac:dyDescent="0.2">
      <c r="A421" s="7"/>
      <c r="B421" s="8"/>
      <c r="C421" s="8"/>
      <c r="D421" s="8"/>
    </row>
    <row r="422" spans="1:4" ht="27.75" customHeight="1" x14ac:dyDescent="0.2">
      <c r="A422" s="7"/>
      <c r="B422" s="8"/>
      <c r="C422" s="8"/>
      <c r="D422" s="8"/>
    </row>
    <row r="423" spans="1:4" ht="27.75" customHeight="1" x14ac:dyDescent="0.2">
      <c r="A423" s="7"/>
      <c r="B423" s="8"/>
      <c r="C423" s="8"/>
      <c r="D423" s="8"/>
    </row>
    <row r="424" spans="1:4" ht="27.75" customHeight="1" x14ac:dyDescent="0.2">
      <c r="A424" s="7"/>
      <c r="B424" s="8"/>
      <c r="C424" s="8"/>
      <c r="D424" s="8"/>
    </row>
    <row r="425" spans="1:4" ht="27.75" customHeight="1" x14ac:dyDescent="0.2">
      <c r="A425" s="7"/>
      <c r="B425" s="8"/>
      <c r="C425" s="8"/>
      <c r="D425" s="8"/>
    </row>
    <row r="426" spans="1:4" ht="27.75" customHeight="1" x14ac:dyDescent="0.2">
      <c r="A426" s="7"/>
      <c r="B426" s="8"/>
      <c r="C426" s="8"/>
      <c r="D426" s="8"/>
    </row>
    <row r="427" spans="1:4" ht="27.75" customHeight="1" x14ac:dyDescent="0.2">
      <c r="A427" s="7"/>
      <c r="B427" s="8"/>
      <c r="C427" s="8"/>
      <c r="D427" s="8"/>
    </row>
    <row r="428" spans="1:4" ht="27.75" customHeight="1" x14ac:dyDescent="0.2">
      <c r="A428" s="7"/>
      <c r="B428" s="8"/>
      <c r="C428" s="8"/>
      <c r="D428" s="8"/>
    </row>
    <row r="429" spans="1:4" ht="27.75" customHeight="1" x14ac:dyDescent="0.2">
      <c r="A429" s="7"/>
      <c r="B429" s="8"/>
      <c r="C429" s="8"/>
      <c r="D429" s="8"/>
    </row>
    <row r="430" spans="1:4" ht="27.75" customHeight="1" x14ac:dyDescent="0.2">
      <c r="A430" s="7"/>
      <c r="B430" s="8"/>
      <c r="C430" s="8"/>
      <c r="D430" s="8"/>
    </row>
    <row r="431" spans="1:4" ht="27.75" customHeight="1" x14ac:dyDescent="0.2">
      <c r="A431" s="7"/>
      <c r="B431" s="8"/>
      <c r="C431" s="8"/>
      <c r="D431" s="8"/>
    </row>
    <row r="432" spans="1:4" ht="27.75" customHeight="1" x14ac:dyDescent="0.2">
      <c r="A432" s="7"/>
      <c r="B432" s="8"/>
      <c r="C432" s="8"/>
      <c r="D432" s="8"/>
    </row>
    <row r="433" spans="1:4" ht="27.75" customHeight="1" x14ac:dyDescent="0.2">
      <c r="A433" s="7"/>
      <c r="B433" s="8"/>
      <c r="C433" s="8"/>
      <c r="D433" s="8"/>
    </row>
    <row r="434" spans="1:4" ht="27.75" customHeight="1" x14ac:dyDescent="0.2">
      <c r="A434" s="7"/>
      <c r="B434" s="8"/>
      <c r="C434" s="8"/>
      <c r="D434" s="8"/>
    </row>
    <row r="435" spans="1:4" ht="27.75" customHeight="1" x14ac:dyDescent="0.2">
      <c r="A435" s="7"/>
      <c r="B435" s="8"/>
      <c r="C435" s="8"/>
      <c r="D435" s="8"/>
    </row>
    <row r="436" spans="1:4" ht="27.75" customHeight="1" x14ac:dyDescent="0.2">
      <c r="A436" s="7"/>
      <c r="B436" s="8"/>
      <c r="C436" s="8"/>
      <c r="D436" s="8"/>
    </row>
    <row r="437" spans="1:4" ht="27.75" customHeight="1" x14ac:dyDescent="0.2">
      <c r="A437" s="7"/>
      <c r="B437" s="8"/>
      <c r="C437" s="8"/>
      <c r="D437" s="8"/>
    </row>
    <row r="438" spans="1:4" ht="27.75" customHeight="1" x14ac:dyDescent="0.2">
      <c r="A438" s="7"/>
      <c r="B438" s="8"/>
      <c r="C438" s="8"/>
      <c r="D438" s="8"/>
    </row>
    <row r="439" spans="1:4" ht="27.75" customHeight="1" x14ac:dyDescent="0.2">
      <c r="A439" s="7"/>
      <c r="B439" s="8"/>
      <c r="C439" s="8"/>
      <c r="D439" s="8"/>
    </row>
    <row r="440" spans="1:4" ht="27.75" customHeight="1" x14ac:dyDescent="0.2">
      <c r="A440" s="7"/>
      <c r="B440" s="8"/>
      <c r="C440" s="8"/>
      <c r="D440" s="8"/>
    </row>
    <row r="441" spans="1:4" ht="27.75" customHeight="1" x14ac:dyDescent="0.2">
      <c r="A441" s="7"/>
      <c r="B441" s="8"/>
      <c r="C441" s="8"/>
      <c r="D441" s="8"/>
    </row>
    <row r="442" spans="1:4" ht="27.75" customHeight="1" x14ac:dyDescent="0.2">
      <c r="A442" s="7"/>
      <c r="B442" s="8"/>
      <c r="C442" s="8"/>
      <c r="D442" s="8"/>
    </row>
    <row r="443" spans="1:4" ht="27.75" customHeight="1" x14ac:dyDescent="0.2">
      <c r="A443" s="7"/>
      <c r="B443" s="8"/>
      <c r="C443" s="8"/>
      <c r="D443" s="8"/>
    </row>
    <row r="444" spans="1:4" ht="27.75" customHeight="1" x14ac:dyDescent="0.2">
      <c r="A444" s="7"/>
      <c r="B444" s="8"/>
      <c r="C444" s="8"/>
      <c r="D444" s="8"/>
    </row>
    <row r="445" spans="1:4" ht="27.75" customHeight="1" x14ac:dyDescent="0.2">
      <c r="A445" s="7"/>
      <c r="B445" s="8"/>
      <c r="C445" s="8"/>
      <c r="D445" s="8"/>
    </row>
    <row r="446" spans="1:4" ht="27.75" customHeight="1" x14ac:dyDescent="0.2">
      <c r="A446" s="7"/>
      <c r="B446" s="8"/>
      <c r="C446" s="8"/>
      <c r="D446" s="8"/>
    </row>
    <row r="447" spans="1:4" ht="27.75" customHeight="1" x14ac:dyDescent="0.2">
      <c r="A447" s="7"/>
      <c r="B447" s="8"/>
      <c r="C447" s="8"/>
      <c r="D447" s="8"/>
    </row>
    <row r="448" spans="1:4" ht="27.75" customHeight="1" x14ac:dyDescent="0.2">
      <c r="A448" s="7"/>
      <c r="B448" s="8"/>
      <c r="C448" s="8"/>
      <c r="D448" s="8"/>
    </row>
    <row r="449" spans="1:4" ht="27.75" customHeight="1" x14ac:dyDescent="0.2">
      <c r="A449" s="7"/>
      <c r="B449" s="8"/>
      <c r="C449" s="8"/>
      <c r="D449" s="8"/>
    </row>
    <row r="450" spans="1:4" ht="27.75" customHeight="1" x14ac:dyDescent="0.2">
      <c r="A450" s="7"/>
      <c r="B450" s="8"/>
      <c r="C450" s="8"/>
      <c r="D450" s="8"/>
    </row>
    <row r="451" spans="1:4" ht="27.75" customHeight="1" x14ac:dyDescent="0.2">
      <c r="A451" s="7"/>
      <c r="B451" s="8"/>
      <c r="C451" s="8"/>
      <c r="D451" s="8"/>
    </row>
    <row r="452" spans="1:4" ht="27.75" customHeight="1" x14ac:dyDescent="0.2">
      <c r="A452" s="7"/>
      <c r="B452" s="8"/>
      <c r="C452" s="8"/>
      <c r="D452" s="8"/>
    </row>
    <row r="453" spans="1:4" ht="27.75" customHeight="1" x14ac:dyDescent="0.2">
      <c r="A453" s="7"/>
      <c r="B453" s="8"/>
      <c r="C453" s="8"/>
      <c r="D453" s="8"/>
    </row>
    <row r="454" spans="1:4" ht="27.75" customHeight="1" x14ac:dyDescent="0.2">
      <c r="A454" s="7"/>
      <c r="B454" s="8"/>
      <c r="C454" s="8"/>
      <c r="D454" s="8"/>
    </row>
    <row r="455" spans="1:4" ht="27.75" customHeight="1" x14ac:dyDescent="0.2">
      <c r="A455" s="7"/>
      <c r="B455" s="8"/>
      <c r="C455" s="8"/>
      <c r="D455" s="8"/>
    </row>
    <row r="456" spans="1:4" ht="27.75" customHeight="1" x14ac:dyDescent="0.2">
      <c r="A456" s="7"/>
      <c r="B456" s="8"/>
      <c r="C456" s="8"/>
      <c r="D456" s="8"/>
    </row>
    <row r="457" spans="1:4" ht="27.75" customHeight="1" x14ac:dyDescent="0.2">
      <c r="A457" s="7"/>
      <c r="B457" s="8"/>
      <c r="C457" s="8"/>
      <c r="D457" s="8"/>
    </row>
    <row r="458" spans="1:4" ht="27.75" customHeight="1" x14ac:dyDescent="0.2">
      <c r="A458" s="7"/>
      <c r="B458" s="8"/>
      <c r="C458" s="8"/>
      <c r="D458" s="8"/>
    </row>
    <row r="459" spans="1:4" ht="27.75" customHeight="1" x14ac:dyDescent="0.2">
      <c r="A459" s="7"/>
      <c r="B459" s="8"/>
      <c r="C459" s="8"/>
      <c r="D459" s="8"/>
    </row>
    <row r="460" spans="1:4" ht="27.75" customHeight="1" x14ac:dyDescent="0.2">
      <c r="A460" s="7"/>
      <c r="B460" s="8"/>
      <c r="C460" s="8"/>
      <c r="D460" s="8"/>
    </row>
    <row r="461" spans="1:4" ht="27.75" customHeight="1" x14ac:dyDescent="0.2">
      <c r="A461" s="7"/>
      <c r="B461" s="8"/>
      <c r="C461" s="8"/>
      <c r="D461" s="8"/>
    </row>
    <row r="462" spans="1:4" ht="27.75" customHeight="1" x14ac:dyDescent="0.2">
      <c r="A462" s="7"/>
      <c r="B462" s="8"/>
      <c r="C462" s="8"/>
      <c r="D462" s="8"/>
    </row>
    <row r="463" spans="1:4" ht="27.75" customHeight="1" x14ac:dyDescent="0.2">
      <c r="A463" s="7"/>
      <c r="B463" s="8"/>
      <c r="C463" s="8"/>
      <c r="D463" s="8"/>
    </row>
    <row r="464" spans="1:4" ht="27.75" customHeight="1" x14ac:dyDescent="0.2">
      <c r="A464" s="7"/>
      <c r="B464" s="8"/>
      <c r="C464" s="8"/>
      <c r="D464" s="8"/>
    </row>
    <row r="465" spans="1:4" ht="27.75" customHeight="1" x14ac:dyDescent="0.2">
      <c r="A465" s="7"/>
      <c r="B465" s="8"/>
      <c r="C465" s="8"/>
      <c r="D465" s="8"/>
    </row>
    <row r="466" spans="1:4" ht="27.75" customHeight="1" x14ac:dyDescent="0.2">
      <c r="A466" s="7"/>
      <c r="B466" s="8"/>
      <c r="C466" s="8"/>
      <c r="D466" s="8"/>
    </row>
    <row r="467" spans="1:4" ht="27.75" customHeight="1" x14ac:dyDescent="0.2">
      <c r="A467" s="7"/>
      <c r="B467" s="8"/>
      <c r="C467" s="8"/>
      <c r="D467" s="8"/>
    </row>
    <row r="468" spans="1:4" ht="27.75" customHeight="1" x14ac:dyDescent="0.2">
      <c r="A468" s="7"/>
      <c r="B468" s="8"/>
      <c r="C468" s="8"/>
      <c r="D468" s="8"/>
    </row>
    <row r="469" spans="1:4" ht="27.75" customHeight="1" x14ac:dyDescent="0.2">
      <c r="A469" s="7"/>
      <c r="B469" s="8"/>
      <c r="C469" s="8"/>
      <c r="D469" s="8"/>
    </row>
    <row r="470" spans="1:4" ht="27.75" customHeight="1" x14ac:dyDescent="0.2">
      <c r="A470" s="7"/>
      <c r="B470" s="8"/>
      <c r="C470" s="8"/>
      <c r="D470" s="8"/>
    </row>
    <row r="471" spans="1:4" ht="27.75" customHeight="1" x14ac:dyDescent="0.2">
      <c r="A471" s="7"/>
      <c r="B471" s="8"/>
      <c r="C471" s="8"/>
      <c r="D471" s="8"/>
    </row>
    <row r="472" spans="1:4" ht="27.75" customHeight="1" x14ac:dyDescent="0.2">
      <c r="A472" s="7"/>
      <c r="B472" s="8"/>
      <c r="C472" s="8"/>
      <c r="D472" s="8"/>
    </row>
    <row r="473" spans="1:4" ht="27.75" customHeight="1" x14ac:dyDescent="0.2">
      <c r="A473" s="7"/>
      <c r="B473" s="8"/>
      <c r="C473" s="8"/>
      <c r="D473" s="8"/>
    </row>
    <row r="474" spans="1:4" ht="27.75" customHeight="1" x14ac:dyDescent="0.2">
      <c r="A474" s="7"/>
      <c r="B474" s="8"/>
      <c r="C474" s="8"/>
      <c r="D474" s="8"/>
    </row>
    <row r="475" spans="1:4" ht="27.75" customHeight="1" x14ac:dyDescent="0.2">
      <c r="A475" s="7"/>
      <c r="B475" s="8"/>
      <c r="C475" s="8"/>
      <c r="D475" s="8"/>
    </row>
    <row r="476" spans="1:4" ht="27.75" customHeight="1" x14ac:dyDescent="0.2">
      <c r="A476" s="7"/>
      <c r="B476" s="8"/>
      <c r="C476" s="8"/>
      <c r="D476" s="8"/>
    </row>
    <row r="477" spans="1:4" ht="27.75" customHeight="1" x14ac:dyDescent="0.2">
      <c r="A477" s="7"/>
      <c r="B477" s="8"/>
      <c r="C477" s="8"/>
      <c r="D477" s="8"/>
    </row>
    <row r="478" spans="1:4" ht="27.75" customHeight="1" x14ac:dyDescent="0.2">
      <c r="A478" s="7"/>
      <c r="B478" s="8"/>
      <c r="C478" s="8"/>
      <c r="D478" s="8"/>
    </row>
    <row r="479" spans="1:4" ht="27.75" customHeight="1" x14ac:dyDescent="0.2">
      <c r="A479" s="7"/>
      <c r="B479" s="8"/>
      <c r="C479" s="8"/>
      <c r="D479" s="8"/>
    </row>
    <row r="480" spans="1:4" ht="27.75" customHeight="1" x14ac:dyDescent="0.2">
      <c r="A480" s="7"/>
      <c r="B480" s="8"/>
      <c r="C480" s="8"/>
      <c r="D480" s="8"/>
    </row>
    <row r="481" spans="1:4" ht="27.75" customHeight="1" x14ac:dyDescent="0.2">
      <c r="A481" s="7"/>
      <c r="B481" s="8"/>
      <c r="C481" s="8"/>
      <c r="D481" s="8"/>
    </row>
    <row r="482" spans="1:4" ht="27.75" customHeight="1" x14ac:dyDescent="0.2">
      <c r="A482" s="7"/>
      <c r="B482" s="8"/>
      <c r="C482" s="8"/>
      <c r="D482" s="8"/>
    </row>
    <row r="483" spans="1:4" ht="27.75" customHeight="1" x14ac:dyDescent="0.2">
      <c r="A483" s="7"/>
      <c r="B483" s="8"/>
      <c r="C483" s="8"/>
      <c r="D483" s="8"/>
    </row>
    <row r="484" spans="1:4" ht="27.75" customHeight="1" x14ac:dyDescent="0.2">
      <c r="A484" s="7"/>
      <c r="B484" s="8"/>
      <c r="C484" s="8"/>
      <c r="D484" s="8"/>
    </row>
    <row r="485" spans="1:4" ht="27.75" customHeight="1" x14ac:dyDescent="0.2">
      <c r="A485" s="7"/>
      <c r="B485" s="8"/>
      <c r="C485" s="8"/>
      <c r="D485" s="8"/>
    </row>
    <row r="486" spans="1:4" ht="27.75" customHeight="1" x14ac:dyDescent="0.2">
      <c r="A486" s="7"/>
      <c r="B486" s="8"/>
      <c r="C486" s="8"/>
      <c r="D486" s="8"/>
    </row>
    <row r="487" spans="1:4" ht="27.75" customHeight="1" x14ac:dyDescent="0.2">
      <c r="A487" s="7"/>
      <c r="B487" s="8"/>
      <c r="C487" s="8"/>
      <c r="D487" s="8"/>
    </row>
    <row r="488" spans="1:4" ht="27.75" customHeight="1" x14ac:dyDescent="0.2">
      <c r="A488" s="7"/>
      <c r="B488" s="8"/>
      <c r="C488" s="8"/>
      <c r="D488" s="8"/>
    </row>
    <row r="489" spans="1:4" ht="27.75" customHeight="1" x14ac:dyDescent="0.2">
      <c r="A489" s="7"/>
      <c r="B489" s="8"/>
      <c r="C489" s="8"/>
      <c r="D489" s="8"/>
    </row>
    <row r="490" spans="1:4" ht="27.75" customHeight="1" x14ac:dyDescent="0.2">
      <c r="A490" s="7"/>
      <c r="B490" s="8"/>
      <c r="C490" s="8"/>
      <c r="D490" s="8"/>
    </row>
    <row r="491" spans="1:4" ht="27.75" customHeight="1" x14ac:dyDescent="0.2">
      <c r="A491" s="7"/>
      <c r="B491" s="8"/>
      <c r="C491" s="8"/>
      <c r="D491" s="8"/>
    </row>
    <row r="492" spans="1:4" ht="27.75" customHeight="1" x14ac:dyDescent="0.2">
      <c r="A492" s="7"/>
      <c r="B492" s="8"/>
      <c r="C492" s="8"/>
      <c r="D492" s="8"/>
    </row>
    <row r="493" spans="1:4" ht="27.75" customHeight="1" x14ac:dyDescent="0.2">
      <c r="A493" s="7"/>
      <c r="B493" s="8"/>
      <c r="C493" s="8"/>
      <c r="D493" s="8"/>
    </row>
    <row r="494" spans="1:4" ht="27.75" customHeight="1" x14ac:dyDescent="0.2">
      <c r="A494" s="7"/>
      <c r="B494" s="8"/>
      <c r="C494" s="8"/>
      <c r="D494" s="8"/>
    </row>
    <row r="495" spans="1:4" ht="27.75" customHeight="1" x14ac:dyDescent="0.2">
      <c r="A495" s="7"/>
      <c r="B495" s="8"/>
      <c r="C495" s="8"/>
      <c r="D495" s="8"/>
    </row>
    <row r="496" spans="1:4" ht="27.75" customHeight="1" x14ac:dyDescent="0.2">
      <c r="A496" s="7"/>
      <c r="B496" s="8"/>
      <c r="C496" s="8"/>
      <c r="D496" s="8"/>
    </row>
    <row r="497" spans="1:4" ht="27.75" customHeight="1" x14ac:dyDescent="0.2">
      <c r="A497" s="7"/>
      <c r="B497" s="8"/>
      <c r="C497" s="8"/>
      <c r="D497" s="8"/>
    </row>
    <row r="498" spans="1:4" ht="27.75" customHeight="1" x14ac:dyDescent="0.2">
      <c r="A498" s="7"/>
      <c r="B498" s="8"/>
      <c r="C498" s="8"/>
      <c r="D498" s="8"/>
    </row>
    <row r="499" spans="1:4" ht="27.75" customHeight="1" x14ac:dyDescent="0.2">
      <c r="A499" s="7"/>
      <c r="B499" s="8"/>
      <c r="C499" s="8"/>
      <c r="D499" s="8"/>
    </row>
    <row r="500" spans="1:4" ht="27.75" customHeight="1" x14ac:dyDescent="0.2">
      <c r="A500" s="7"/>
      <c r="B500" s="8"/>
      <c r="C500" s="8"/>
      <c r="D500" s="8"/>
    </row>
    <row r="501" spans="1:4" ht="27.75" customHeight="1" x14ac:dyDescent="0.2">
      <c r="A501" s="7"/>
      <c r="B501" s="8"/>
      <c r="C501" s="8"/>
      <c r="D501" s="8"/>
    </row>
    <row r="502" spans="1:4" ht="27.75" customHeight="1" x14ac:dyDescent="0.2">
      <c r="A502" s="7"/>
      <c r="B502" s="8"/>
      <c r="C502" s="8"/>
      <c r="D502" s="8"/>
    </row>
    <row r="503" spans="1:4" ht="27.75" customHeight="1" x14ac:dyDescent="0.2">
      <c r="A503" s="7"/>
      <c r="B503" s="8"/>
      <c r="C503" s="8"/>
      <c r="D503" s="8"/>
    </row>
    <row r="504" spans="1:4" ht="27.75" customHeight="1" x14ac:dyDescent="0.2">
      <c r="A504" s="7"/>
      <c r="B504" s="8"/>
      <c r="C504" s="8"/>
      <c r="D504" s="8"/>
    </row>
    <row r="505" spans="1:4" ht="27.75" customHeight="1" x14ac:dyDescent="0.2">
      <c r="A505" s="7"/>
      <c r="B505" s="8"/>
      <c r="C505" s="8"/>
      <c r="D505" s="8"/>
    </row>
    <row r="506" spans="1:4" ht="27.75" customHeight="1" x14ac:dyDescent="0.2">
      <c r="A506" s="7"/>
      <c r="B506" s="8"/>
      <c r="C506" s="8"/>
      <c r="D506" s="8"/>
    </row>
    <row r="507" spans="1:4" ht="27.75" customHeight="1" x14ac:dyDescent="0.2">
      <c r="A507" s="7"/>
      <c r="B507" s="8"/>
      <c r="C507" s="8"/>
      <c r="D507" s="8"/>
    </row>
    <row r="508" spans="1:4" ht="27.75" customHeight="1" x14ac:dyDescent="0.2">
      <c r="A508" s="7"/>
      <c r="B508" s="8"/>
      <c r="C508" s="8"/>
      <c r="D508" s="8"/>
    </row>
    <row r="509" spans="1:4" ht="27.75" customHeight="1" x14ac:dyDescent="0.2">
      <c r="A509" s="7"/>
      <c r="B509" s="8"/>
      <c r="C509" s="8"/>
      <c r="D509" s="8"/>
    </row>
    <row r="510" spans="1:4" ht="27.75" customHeight="1" x14ac:dyDescent="0.2">
      <c r="A510" s="7"/>
      <c r="B510" s="8"/>
      <c r="C510" s="8"/>
      <c r="D510" s="8"/>
    </row>
    <row r="511" spans="1:4" ht="27.75" customHeight="1" x14ac:dyDescent="0.2">
      <c r="A511" s="7"/>
      <c r="B511" s="8"/>
      <c r="C511" s="8"/>
      <c r="D511" s="8"/>
    </row>
    <row r="512" spans="1:4" ht="27.75" customHeight="1" x14ac:dyDescent="0.2">
      <c r="A512" s="7"/>
      <c r="B512" s="8"/>
      <c r="C512" s="8"/>
      <c r="D512" s="8"/>
    </row>
    <row r="513" spans="1:4" ht="27.75" customHeight="1" x14ac:dyDescent="0.2">
      <c r="A513" s="7"/>
      <c r="B513" s="8"/>
      <c r="C513" s="8"/>
      <c r="D513" s="8"/>
    </row>
    <row r="514" spans="1:4" ht="27.75" customHeight="1" x14ac:dyDescent="0.2">
      <c r="A514" s="7"/>
      <c r="B514" s="8"/>
      <c r="C514" s="8"/>
      <c r="D514" s="8"/>
    </row>
    <row r="515" spans="1:4" ht="27.75" customHeight="1" x14ac:dyDescent="0.2">
      <c r="A515" s="7"/>
      <c r="B515" s="8"/>
      <c r="C515" s="8"/>
      <c r="D515" s="8"/>
    </row>
    <row r="516" spans="1:4" ht="27.75" customHeight="1" x14ac:dyDescent="0.2">
      <c r="A516" s="7"/>
      <c r="B516" s="8"/>
      <c r="C516" s="8"/>
      <c r="D516" s="8"/>
    </row>
    <row r="517" spans="1:4" ht="27.75" customHeight="1" x14ac:dyDescent="0.2">
      <c r="A517" s="7"/>
      <c r="B517" s="8"/>
      <c r="C517" s="8"/>
      <c r="D517" s="8"/>
    </row>
    <row r="518" spans="1:4" ht="27.75" customHeight="1" x14ac:dyDescent="0.2">
      <c r="A518" s="7"/>
      <c r="B518" s="8"/>
      <c r="C518" s="8"/>
      <c r="D518" s="8"/>
    </row>
    <row r="519" spans="1:4" ht="27.75" customHeight="1" x14ac:dyDescent="0.2">
      <c r="A519" s="7"/>
      <c r="B519" s="8"/>
      <c r="C519" s="8"/>
      <c r="D519" s="8"/>
    </row>
    <row r="520" spans="1:4" ht="27.75" customHeight="1" x14ac:dyDescent="0.2">
      <c r="A520" s="7"/>
      <c r="B520" s="8"/>
      <c r="C520" s="8"/>
      <c r="D520" s="8"/>
    </row>
    <row r="521" spans="1:4" ht="27.75" customHeight="1" x14ac:dyDescent="0.2">
      <c r="A521" s="7"/>
      <c r="B521" s="8"/>
      <c r="C521" s="8"/>
      <c r="D521" s="8"/>
    </row>
    <row r="522" spans="1:4" ht="27.75" customHeight="1" x14ac:dyDescent="0.2">
      <c r="A522" s="7"/>
      <c r="B522" s="8"/>
      <c r="C522" s="8"/>
      <c r="D522" s="8"/>
    </row>
    <row r="523" spans="1:4" ht="27.75" customHeight="1" x14ac:dyDescent="0.2">
      <c r="A523" s="7"/>
      <c r="B523" s="8"/>
      <c r="C523" s="8"/>
      <c r="D523" s="8"/>
    </row>
    <row r="524" spans="1:4" ht="27.75" customHeight="1" x14ac:dyDescent="0.2">
      <c r="A524" s="7"/>
      <c r="B524" s="8"/>
      <c r="C524" s="8"/>
      <c r="D524" s="8"/>
    </row>
    <row r="525" spans="1:4" ht="27.75" customHeight="1" x14ac:dyDescent="0.2">
      <c r="A525" s="7"/>
      <c r="B525" s="8"/>
      <c r="C525" s="8"/>
      <c r="D525" s="8"/>
    </row>
    <row r="526" spans="1:4" ht="27.75" customHeight="1" x14ac:dyDescent="0.2">
      <c r="A526" s="7"/>
      <c r="B526" s="8"/>
      <c r="C526" s="8"/>
      <c r="D526" s="8"/>
    </row>
    <row r="527" spans="1:4" ht="27.75" customHeight="1" x14ac:dyDescent="0.2">
      <c r="A527" s="7"/>
      <c r="B527" s="8"/>
      <c r="C527" s="8"/>
      <c r="D527" s="8"/>
    </row>
    <row r="528" spans="1:4" ht="27.75" customHeight="1" x14ac:dyDescent="0.2">
      <c r="A528" s="7"/>
      <c r="B528" s="8"/>
      <c r="C528" s="8"/>
      <c r="D528" s="8"/>
    </row>
    <row r="529" spans="1:4" ht="27.75" customHeight="1" x14ac:dyDescent="0.2">
      <c r="A529" s="7"/>
      <c r="B529" s="8"/>
      <c r="C529" s="8"/>
      <c r="D529" s="8"/>
    </row>
    <row r="530" spans="1:4" ht="27.75" customHeight="1" x14ac:dyDescent="0.2">
      <c r="A530" s="7"/>
      <c r="B530" s="8"/>
      <c r="C530" s="8"/>
      <c r="D530" s="8"/>
    </row>
    <row r="531" spans="1:4" ht="27.75" customHeight="1" x14ac:dyDescent="0.2">
      <c r="A531" s="7"/>
      <c r="B531" s="8"/>
      <c r="C531" s="8"/>
      <c r="D531" s="8"/>
    </row>
    <row r="532" spans="1:4" ht="27.75" customHeight="1" x14ac:dyDescent="0.2">
      <c r="A532" s="7"/>
      <c r="B532" s="8"/>
      <c r="C532" s="8"/>
      <c r="D532" s="8"/>
    </row>
    <row r="533" spans="1:4" ht="27.75" customHeight="1" x14ac:dyDescent="0.2">
      <c r="A533" s="7"/>
      <c r="B533" s="8"/>
      <c r="C533" s="8"/>
      <c r="D533" s="8"/>
    </row>
    <row r="534" spans="1:4" ht="27.75" customHeight="1" x14ac:dyDescent="0.2">
      <c r="A534" s="7"/>
      <c r="B534" s="8"/>
      <c r="C534" s="8"/>
      <c r="D534" s="8"/>
    </row>
    <row r="535" spans="1:4" ht="27.75" customHeight="1" x14ac:dyDescent="0.2">
      <c r="A535" s="7"/>
      <c r="B535" s="8"/>
      <c r="C535" s="8"/>
      <c r="D535" s="8"/>
    </row>
    <row r="536" spans="1:4" ht="27.75" customHeight="1" x14ac:dyDescent="0.2">
      <c r="A536" s="7"/>
      <c r="B536" s="8"/>
      <c r="C536" s="8"/>
      <c r="D536" s="8"/>
    </row>
    <row r="537" spans="1:4" ht="27.75" customHeight="1" x14ac:dyDescent="0.2">
      <c r="A537" s="7"/>
      <c r="B537" s="8"/>
      <c r="C537" s="8"/>
      <c r="D537" s="8"/>
    </row>
    <row r="538" spans="1:4" ht="27.75" customHeight="1" x14ac:dyDescent="0.2">
      <c r="A538" s="7"/>
      <c r="B538" s="8"/>
      <c r="C538" s="8"/>
      <c r="D538" s="8"/>
    </row>
    <row r="539" spans="1:4" ht="27.75" customHeight="1" x14ac:dyDescent="0.2">
      <c r="A539" s="7"/>
      <c r="B539" s="8"/>
      <c r="C539" s="8"/>
      <c r="D539" s="8"/>
    </row>
    <row r="540" spans="1:4" ht="27.75" customHeight="1" x14ac:dyDescent="0.2">
      <c r="A540" s="7"/>
      <c r="B540" s="8"/>
      <c r="C540" s="8"/>
      <c r="D540" s="8"/>
    </row>
    <row r="541" spans="1:4" ht="27.75" customHeight="1" x14ac:dyDescent="0.2">
      <c r="A541" s="7"/>
      <c r="B541" s="8"/>
      <c r="C541" s="8"/>
      <c r="D541" s="8"/>
    </row>
    <row r="542" spans="1:4" ht="27.75" customHeight="1" x14ac:dyDescent="0.2">
      <c r="A542" s="7"/>
      <c r="B542" s="8"/>
      <c r="C542" s="8"/>
      <c r="D542" s="8"/>
    </row>
    <row r="543" spans="1:4" ht="27.75" customHeight="1" x14ac:dyDescent="0.2">
      <c r="A543" s="7"/>
      <c r="B543" s="8"/>
      <c r="C543" s="8"/>
      <c r="D543" s="8"/>
    </row>
    <row r="544" spans="1:4" ht="27.75" customHeight="1" x14ac:dyDescent="0.2">
      <c r="A544" s="7"/>
      <c r="B544" s="8"/>
      <c r="C544" s="8"/>
      <c r="D544" s="8"/>
    </row>
    <row r="545" spans="1:4" ht="27.75" customHeight="1" x14ac:dyDescent="0.2">
      <c r="A545" s="7"/>
      <c r="B545" s="8"/>
      <c r="C545" s="8"/>
      <c r="D545" s="8"/>
    </row>
    <row r="546" spans="1:4" ht="27.75" customHeight="1" x14ac:dyDescent="0.2">
      <c r="A546" s="7"/>
      <c r="B546" s="8"/>
      <c r="C546" s="8"/>
      <c r="D546" s="8"/>
    </row>
    <row r="547" spans="1:4" ht="27.75" customHeight="1" x14ac:dyDescent="0.2">
      <c r="A547" s="7"/>
      <c r="B547" s="8"/>
      <c r="C547" s="8"/>
      <c r="D547" s="8"/>
    </row>
    <row r="548" spans="1:4" ht="27.75" customHeight="1" x14ac:dyDescent="0.2">
      <c r="A548" s="7"/>
      <c r="B548" s="8"/>
      <c r="C548" s="8"/>
      <c r="D548" s="8"/>
    </row>
    <row r="549" spans="1:4" ht="27.75" customHeight="1" x14ac:dyDescent="0.2">
      <c r="A549" s="7"/>
      <c r="B549" s="8"/>
      <c r="C549" s="8"/>
      <c r="D549" s="8"/>
    </row>
    <row r="550" spans="1:4" ht="27.75" customHeight="1" x14ac:dyDescent="0.2">
      <c r="A550" s="7"/>
      <c r="B550" s="8"/>
      <c r="C550" s="8"/>
      <c r="D550" s="8"/>
    </row>
    <row r="551" spans="1:4" ht="27.75" customHeight="1" x14ac:dyDescent="0.2">
      <c r="A551" s="7"/>
      <c r="B551" s="8"/>
      <c r="C551" s="8"/>
      <c r="D551" s="8"/>
    </row>
    <row r="552" spans="1:4" ht="27.75" customHeight="1" x14ac:dyDescent="0.2">
      <c r="A552" s="7"/>
      <c r="B552" s="8"/>
      <c r="C552" s="8"/>
      <c r="D552" s="8"/>
    </row>
    <row r="553" spans="1:4" ht="27.75" customHeight="1" x14ac:dyDescent="0.2">
      <c r="A553" s="7"/>
      <c r="B553" s="8"/>
      <c r="C553" s="8"/>
      <c r="D553" s="8"/>
    </row>
    <row r="554" spans="1:4" ht="27.75" customHeight="1" x14ac:dyDescent="0.2">
      <c r="A554" s="7"/>
      <c r="B554" s="8"/>
      <c r="C554" s="8"/>
      <c r="D554" s="8"/>
    </row>
    <row r="555" spans="1:4" ht="27.75" customHeight="1" x14ac:dyDescent="0.2">
      <c r="A555" s="7"/>
      <c r="B555" s="8"/>
      <c r="C555" s="8"/>
      <c r="D555" s="8"/>
    </row>
    <row r="556" spans="1:4" ht="27.75" customHeight="1" x14ac:dyDescent="0.2">
      <c r="A556" s="7"/>
      <c r="B556" s="8"/>
      <c r="C556" s="8"/>
      <c r="D556" s="8"/>
    </row>
    <row r="557" spans="1:4" ht="27.75" customHeight="1" x14ac:dyDescent="0.2">
      <c r="A557" s="7"/>
      <c r="B557" s="8"/>
      <c r="C557" s="8"/>
      <c r="D557" s="8"/>
    </row>
    <row r="558" spans="1:4" ht="27.75" customHeight="1" x14ac:dyDescent="0.2">
      <c r="A558" s="7"/>
      <c r="B558" s="8"/>
      <c r="C558" s="8"/>
      <c r="D558" s="8"/>
    </row>
    <row r="559" spans="1:4" ht="27.75" customHeight="1" x14ac:dyDescent="0.2">
      <c r="A559" s="7"/>
      <c r="B559" s="8"/>
      <c r="C559" s="8"/>
      <c r="D559" s="8"/>
    </row>
    <row r="560" spans="1:4" ht="27.75" customHeight="1" x14ac:dyDescent="0.2">
      <c r="A560" s="7"/>
      <c r="B560" s="8"/>
      <c r="C560" s="8"/>
      <c r="D560" s="8"/>
    </row>
    <row r="561" spans="1:4" ht="27.75" customHeight="1" x14ac:dyDescent="0.2">
      <c r="A561" s="7"/>
      <c r="B561" s="8"/>
      <c r="C561" s="8"/>
      <c r="D561" s="8"/>
    </row>
    <row r="562" spans="1:4" ht="27.75" customHeight="1" x14ac:dyDescent="0.2">
      <c r="A562" s="7"/>
      <c r="B562" s="8"/>
      <c r="C562" s="8"/>
      <c r="D562" s="8"/>
    </row>
    <row r="563" spans="1:4" ht="27.75" customHeight="1" x14ac:dyDescent="0.2">
      <c r="A563" s="7"/>
      <c r="B563" s="8"/>
      <c r="C563" s="8"/>
      <c r="D563" s="8"/>
    </row>
    <row r="564" spans="1:4" ht="27.75" customHeight="1" x14ac:dyDescent="0.2">
      <c r="A564" s="7"/>
      <c r="B564" s="8"/>
      <c r="C564" s="8"/>
      <c r="D564" s="8"/>
    </row>
    <row r="565" spans="1:4" ht="27.75" customHeight="1" x14ac:dyDescent="0.2">
      <c r="A565" s="7"/>
      <c r="B565" s="8"/>
      <c r="C565" s="8"/>
      <c r="D565" s="8"/>
    </row>
    <row r="566" spans="1:4" ht="27.75" customHeight="1" x14ac:dyDescent="0.2">
      <c r="A566" s="7"/>
      <c r="B566" s="8"/>
      <c r="C566" s="8"/>
      <c r="D566" s="8"/>
    </row>
    <row r="567" spans="1:4" ht="27.75" customHeight="1" x14ac:dyDescent="0.2">
      <c r="A567" s="7"/>
      <c r="B567" s="8"/>
      <c r="C567" s="8"/>
      <c r="D567" s="8"/>
    </row>
    <row r="568" spans="1:4" ht="27.75" customHeight="1" x14ac:dyDescent="0.2">
      <c r="A568" s="7"/>
      <c r="B568" s="8"/>
      <c r="C568" s="8"/>
      <c r="D568" s="8"/>
    </row>
    <row r="569" spans="1:4" ht="27.75" customHeight="1" x14ac:dyDescent="0.2">
      <c r="A569" s="7"/>
      <c r="B569" s="8"/>
      <c r="C569" s="8"/>
      <c r="D569" s="8"/>
    </row>
    <row r="570" spans="1:4" ht="27.75" customHeight="1" x14ac:dyDescent="0.2">
      <c r="A570" s="7"/>
      <c r="B570" s="8"/>
      <c r="C570" s="8"/>
      <c r="D570" s="8"/>
    </row>
    <row r="571" spans="1:4" ht="27.75" customHeight="1" x14ac:dyDescent="0.2">
      <c r="A571" s="7"/>
      <c r="B571" s="8"/>
      <c r="C571" s="8"/>
      <c r="D571" s="8"/>
    </row>
    <row r="572" spans="1:4" ht="27.75" customHeight="1" x14ac:dyDescent="0.2">
      <c r="A572" s="7"/>
      <c r="B572" s="8"/>
      <c r="C572" s="8"/>
      <c r="D572" s="8"/>
    </row>
    <row r="573" spans="1:4" ht="27.75" customHeight="1" x14ac:dyDescent="0.2">
      <c r="A573" s="7"/>
      <c r="B573" s="8"/>
      <c r="C573" s="8"/>
      <c r="D573" s="8"/>
    </row>
    <row r="574" spans="1:4" ht="27.75" customHeight="1" x14ac:dyDescent="0.2">
      <c r="A574" s="7"/>
      <c r="B574" s="8"/>
      <c r="C574" s="8"/>
      <c r="D574" s="8"/>
    </row>
    <row r="575" spans="1:4" ht="27.75" customHeight="1" x14ac:dyDescent="0.2">
      <c r="A575" s="7"/>
      <c r="B575" s="8"/>
      <c r="C575" s="8"/>
      <c r="D575" s="8"/>
    </row>
    <row r="576" spans="1:4" ht="27.75" customHeight="1" x14ac:dyDescent="0.2">
      <c r="A576" s="7"/>
      <c r="B576" s="8"/>
      <c r="C576" s="8"/>
      <c r="D576" s="8"/>
    </row>
    <row r="577" spans="1:4" ht="27.75" customHeight="1" x14ac:dyDescent="0.2">
      <c r="A577" s="7"/>
      <c r="B577" s="8"/>
      <c r="C577" s="8"/>
      <c r="D577" s="8"/>
    </row>
    <row r="578" spans="1:4" ht="27.75" customHeight="1" x14ac:dyDescent="0.2">
      <c r="A578" s="7"/>
      <c r="B578" s="8"/>
      <c r="C578" s="8"/>
      <c r="D578" s="8"/>
    </row>
    <row r="579" spans="1:4" ht="27.75" customHeight="1" x14ac:dyDescent="0.2">
      <c r="A579" s="7"/>
      <c r="B579" s="8"/>
      <c r="C579" s="8"/>
      <c r="D579" s="8"/>
    </row>
    <row r="580" spans="1:4" ht="27.75" customHeight="1" x14ac:dyDescent="0.2">
      <c r="A580" s="7"/>
      <c r="B580" s="8"/>
      <c r="C580" s="8"/>
      <c r="D580" s="8"/>
    </row>
    <row r="581" spans="1:4" ht="27.75" customHeight="1" x14ac:dyDescent="0.2">
      <c r="A581" s="7"/>
      <c r="B581" s="8"/>
      <c r="C581" s="8"/>
      <c r="D581" s="8"/>
    </row>
    <row r="582" spans="1:4" ht="27.75" customHeight="1" x14ac:dyDescent="0.2">
      <c r="A582" s="7"/>
      <c r="B582" s="8"/>
      <c r="C582" s="8"/>
      <c r="D582" s="8"/>
    </row>
    <row r="583" spans="1:4" ht="27.75" customHeight="1" x14ac:dyDescent="0.2">
      <c r="A583" s="7"/>
      <c r="B583" s="8"/>
      <c r="C583" s="8"/>
      <c r="D583" s="8"/>
    </row>
    <row r="584" spans="1:4" ht="27.75" customHeight="1" x14ac:dyDescent="0.2">
      <c r="A584" s="7"/>
      <c r="B584" s="8"/>
      <c r="C584" s="8"/>
      <c r="D584" s="8"/>
    </row>
    <row r="585" spans="1:4" ht="27.75" customHeight="1" x14ac:dyDescent="0.2">
      <c r="A585" s="7"/>
      <c r="B585" s="8"/>
      <c r="C585" s="8"/>
      <c r="D585" s="8"/>
    </row>
    <row r="586" spans="1:4" ht="27.75" customHeight="1" x14ac:dyDescent="0.2">
      <c r="A586" s="7"/>
      <c r="B586" s="8"/>
      <c r="C586" s="8"/>
      <c r="D586" s="8"/>
    </row>
    <row r="587" spans="1:4" ht="27.75" customHeight="1" x14ac:dyDescent="0.2">
      <c r="A587" s="7"/>
      <c r="B587" s="8"/>
      <c r="C587" s="8"/>
      <c r="D587" s="8"/>
    </row>
    <row r="588" spans="1:4" ht="27.75" customHeight="1" x14ac:dyDescent="0.2">
      <c r="A588" s="7"/>
      <c r="B588" s="8"/>
      <c r="C588" s="8"/>
      <c r="D588" s="8"/>
    </row>
    <row r="589" spans="1:4" ht="27.75" customHeight="1" x14ac:dyDescent="0.2">
      <c r="A589" s="7"/>
      <c r="B589" s="8"/>
      <c r="C589" s="8"/>
      <c r="D589" s="8"/>
    </row>
    <row r="590" spans="1:4" ht="27.75" customHeight="1" x14ac:dyDescent="0.2">
      <c r="A590" s="7"/>
      <c r="B590" s="8"/>
      <c r="C590" s="8"/>
      <c r="D590" s="8"/>
    </row>
    <row r="591" spans="1:4" ht="27.75" customHeight="1" x14ac:dyDescent="0.2">
      <c r="A591" s="7"/>
      <c r="B591" s="8"/>
      <c r="C591" s="8"/>
      <c r="D591" s="8"/>
    </row>
    <row r="592" spans="1:4" ht="27.75" customHeight="1" x14ac:dyDescent="0.2">
      <c r="A592" s="7"/>
      <c r="B592" s="8"/>
      <c r="C592" s="8"/>
      <c r="D592" s="8"/>
    </row>
    <row r="593" spans="1:4" ht="27.75" customHeight="1" x14ac:dyDescent="0.2">
      <c r="A593" s="7"/>
      <c r="B593" s="8"/>
      <c r="C593" s="8"/>
      <c r="D593" s="8"/>
    </row>
    <row r="594" spans="1:4" ht="27.75" customHeight="1" x14ac:dyDescent="0.2">
      <c r="A594" s="7"/>
      <c r="B594" s="8"/>
      <c r="C594" s="8"/>
      <c r="D594" s="8"/>
    </row>
    <row r="595" spans="1:4" ht="27.75" customHeight="1" x14ac:dyDescent="0.2">
      <c r="A595" s="7"/>
      <c r="B595" s="8"/>
      <c r="C595" s="8"/>
      <c r="D595" s="8"/>
    </row>
    <row r="596" spans="1:4" ht="27.75" customHeight="1" x14ac:dyDescent="0.2">
      <c r="A596" s="7"/>
      <c r="B596" s="8"/>
      <c r="C596" s="8"/>
      <c r="D596" s="8"/>
    </row>
    <row r="597" spans="1:4" ht="27.75" customHeight="1" x14ac:dyDescent="0.2">
      <c r="A597" s="7"/>
      <c r="B597" s="8"/>
      <c r="C597" s="8"/>
      <c r="D597" s="8"/>
    </row>
    <row r="598" spans="1:4" ht="27.75" customHeight="1" x14ac:dyDescent="0.2">
      <c r="A598" s="7"/>
      <c r="B598" s="8"/>
      <c r="C598" s="8"/>
      <c r="D598" s="8"/>
    </row>
    <row r="599" spans="1:4" ht="27.75" customHeight="1" x14ac:dyDescent="0.2">
      <c r="A599" s="7"/>
      <c r="B599" s="8"/>
      <c r="C599" s="8"/>
      <c r="D599" s="8"/>
    </row>
    <row r="600" spans="1:4" ht="27.75" customHeight="1" x14ac:dyDescent="0.2">
      <c r="A600" s="7"/>
      <c r="B600" s="8"/>
      <c r="C600" s="8"/>
      <c r="D600" s="8"/>
    </row>
    <row r="601" spans="1:4" ht="27.75" customHeight="1" x14ac:dyDescent="0.2">
      <c r="A601" s="7"/>
      <c r="B601" s="8"/>
      <c r="C601" s="8"/>
      <c r="D601" s="8"/>
    </row>
    <row r="602" spans="1:4" ht="27.75" customHeight="1" x14ac:dyDescent="0.2">
      <c r="A602" s="7"/>
      <c r="B602" s="8"/>
      <c r="C602" s="8"/>
      <c r="D602" s="8"/>
    </row>
    <row r="603" spans="1:4" ht="27.75" customHeight="1" x14ac:dyDescent="0.2">
      <c r="A603" s="7"/>
      <c r="B603" s="8"/>
      <c r="C603" s="8"/>
      <c r="D603" s="8"/>
    </row>
    <row r="604" spans="1:4" ht="27.75" customHeight="1" x14ac:dyDescent="0.2">
      <c r="A604" s="7"/>
      <c r="B604" s="8"/>
      <c r="C604" s="8"/>
      <c r="D604" s="8"/>
    </row>
    <row r="605" spans="1:4" ht="27.75" customHeight="1" x14ac:dyDescent="0.2">
      <c r="A605" s="7"/>
      <c r="B605" s="8"/>
      <c r="C605" s="8"/>
      <c r="D605" s="8"/>
    </row>
    <row r="606" spans="1:4" ht="27.75" customHeight="1" x14ac:dyDescent="0.2">
      <c r="A606" s="7"/>
      <c r="B606" s="8"/>
      <c r="C606" s="8"/>
      <c r="D606" s="8"/>
    </row>
    <row r="607" spans="1:4" ht="27.75" customHeight="1" x14ac:dyDescent="0.2">
      <c r="A607" s="7"/>
      <c r="B607" s="8"/>
      <c r="C607" s="8"/>
      <c r="D607" s="8"/>
    </row>
    <row r="608" spans="1:4" ht="27.75" customHeight="1" x14ac:dyDescent="0.2">
      <c r="A608" s="7"/>
      <c r="B608" s="8"/>
      <c r="C608" s="8"/>
      <c r="D608" s="8"/>
    </row>
    <row r="609" spans="1:4" ht="27.75" customHeight="1" x14ac:dyDescent="0.2">
      <c r="A609" s="7"/>
      <c r="B609" s="8"/>
      <c r="C609" s="8"/>
      <c r="D609" s="8"/>
    </row>
    <row r="610" spans="1:4" ht="27.75" customHeight="1" x14ac:dyDescent="0.2">
      <c r="A610" s="7"/>
      <c r="B610" s="8"/>
      <c r="C610" s="8"/>
      <c r="D610" s="8"/>
    </row>
    <row r="611" spans="1:4" ht="27.75" customHeight="1" x14ac:dyDescent="0.2">
      <c r="A611" s="7"/>
      <c r="B611" s="8"/>
      <c r="C611" s="8"/>
      <c r="D611" s="8"/>
    </row>
    <row r="612" spans="1:4" ht="27.75" customHeight="1" x14ac:dyDescent="0.2">
      <c r="A612" s="7"/>
      <c r="B612" s="8"/>
      <c r="C612" s="8"/>
      <c r="D612" s="8"/>
    </row>
    <row r="613" spans="1:4" ht="27.75" customHeight="1" x14ac:dyDescent="0.2">
      <c r="A613" s="7"/>
      <c r="B613" s="8"/>
      <c r="C613" s="8"/>
      <c r="D613" s="8"/>
    </row>
    <row r="614" spans="1:4" ht="27.75" customHeight="1" x14ac:dyDescent="0.2">
      <c r="A614" s="7"/>
      <c r="B614" s="8"/>
      <c r="C614" s="8"/>
      <c r="D614" s="8"/>
    </row>
    <row r="615" spans="1:4" ht="27.75" customHeight="1" x14ac:dyDescent="0.2">
      <c r="A615" s="7"/>
      <c r="B615" s="8"/>
      <c r="C615" s="8"/>
      <c r="D615" s="8"/>
    </row>
    <row r="616" spans="1:4" ht="27.75" customHeight="1" x14ac:dyDescent="0.2">
      <c r="A616" s="7"/>
      <c r="B616" s="8"/>
      <c r="C616" s="8"/>
      <c r="D616" s="8"/>
    </row>
    <row r="617" spans="1:4" ht="27.75" customHeight="1" x14ac:dyDescent="0.2">
      <c r="A617" s="7"/>
      <c r="B617" s="8"/>
      <c r="C617" s="8"/>
      <c r="D617" s="8"/>
    </row>
    <row r="618" spans="1:4" ht="27.75" customHeight="1" x14ac:dyDescent="0.2">
      <c r="A618" s="7"/>
      <c r="B618" s="8"/>
      <c r="C618" s="8"/>
      <c r="D618" s="8"/>
    </row>
    <row r="619" spans="1:4" ht="27.75" customHeight="1" x14ac:dyDescent="0.2">
      <c r="A619" s="7"/>
      <c r="B619" s="8"/>
      <c r="C619" s="8"/>
      <c r="D619" s="8"/>
    </row>
    <row r="620" spans="1:4" ht="27.75" customHeight="1" x14ac:dyDescent="0.2">
      <c r="A620" s="7"/>
      <c r="B620" s="8"/>
      <c r="C620" s="8"/>
      <c r="D620" s="8"/>
    </row>
    <row r="621" spans="1:4" ht="27.75" customHeight="1" x14ac:dyDescent="0.2">
      <c r="A621" s="7"/>
      <c r="B621" s="8"/>
      <c r="C621" s="8"/>
      <c r="D621" s="8"/>
    </row>
    <row r="622" spans="1:4" ht="27.75" customHeight="1" x14ac:dyDescent="0.2">
      <c r="A622" s="7"/>
      <c r="B622" s="8"/>
      <c r="C622" s="8"/>
      <c r="D622" s="8"/>
    </row>
    <row r="623" spans="1:4" ht="27.75" customHeight="1" x14ac:dyDescent="0.2">
      <c r="A623" s="7"/>
      <c r="B623" s="8"/>
      <c r="C623" s="8"/>
      <c r="D623" s="8"/>
    </row>
    <row r="624" spans="1:4" ht="27.75" customHeight="1" x14ac:dyDescent="0.2">
      <c r="A624" s="7"/>
      <c r="B624" s="8"/>
      <c r="C624" s="8"/>
      <c r="D624" s="8"/>
    </row>
    <row r="625" spans="1:4" ht="27.75" customHeight="1" x14ac:dyDescent="0.2">
      <c r="A625" s="7"/>
      <c r="B625" s="8"/>
      <c r="C625" s="8"/>
      <c r="D625" s="8"/>
    </row>
    <row r="626" spans="1:4" ht="27.75" customHeight="1" x14ac:dyDescent="0.2">
      <c r="A626" s="7"/>
      <c r="B626" s="8"/>
      <c r="C626" s="8"/>
      <c r="D626" s="8"/>
    </row>
    <row r="627" spans="1:4" ht="27.75" customHeight="1" x14ac:dyDescent="0.2">
      <c r="A627" s="7"/>
      <c r="B627" s="8"/>
      <c r="C627" s="8"/>
      <c r="D627" s="8"/>
    </row>
    <row r="628" spans="1:4" ht="27.75" customHeight="1" x14ac:dyDescent="0.2">
      <c r="A628" s="7"/>
      <c r="B628" s="8"/>
      <c r="C628" s="8"/>
      <c r="D628" s="8"/>
    </row>
    <row r="629" spans="1:4" ht="27.75" customHeight="1" x14ac:dyDescent="0.2">
      <c r="A629" s="7"/>
      <c r="B629" s="8"/>
      <c r="C629" s="8"/>
      <c r="D629" s="8"/>
    </row>
    <row r="630" spans="1:4" ht="27.75" customHeight="1" x14ac:dyDescent="0.2">
      <c r="A630" s="7"/>
      <c r="B630" s="8"/>
      <c r="C630" s="8"/>
      <c r="D630" s="8"/>
    </row>
    <row r="631" spans="1:4" ht="27.75" customHeight="1" x14ac:dyDescent="0.2">
      <c r="A631" s="7"/>
      <c r="B631" s="8"/>
      <c r="C631" s="8"/>
      <c r="D631" s="8"/>
    </row>
    <row r="632" spans="1:4" ht="27.75" customHeight="1" x14ac:dyDescent="0.2">
      <c r="A632" s="7"/>
      <c r="B632" s="8"/>
      <c r="C632" s="8"/>
      <c r="D632" s="8"/>
    </row>
    <row r="633" spans="1:4" ht="27.75" customHeight="1" x14ac:dyDescent="0.2">
      <c r="A633" s="7"/>
      <c r="B633" s="8"/>
      <c r="C633" s="8"/>
      <c r="D633" s="8"/>
    </row>
    <row r="634" spans="1:4" ht="27.75" customHeight="1" x14ac:dyDescent="0.2">
      <c r="A634" s="7"/>
      <c r="B634" s="8"/>
      <c r="C634" s="8"/>
      <c r="D634" s="8"/>
    </row>
    <row r="635" spans="1:4" ht="27.75" customHeight="1" x14ac:dyDescent="0.2">
      <c r="A635" s="7"/>
      <c r="B635" s="8"/>
      <c r="C635" s="8"/>
      <c r="D635" s="8"/>
    </row>
    <row r="636" spans="1:4" ht="27.75" customHeight="1" x14ac:dyDescent="0.2">
      <c r="A636" s="7"/>
      <c r="B636" s="8"/>
      <c r="C636" s="8"/>
      <c r="D636" s="8"/>
    </row>
    <row r="637" spans="1:4" ht="27.75" customHeight="1" x14ac:dyDescent="0.2">
      <c r="A637" s="7"/>
      <c r="B637" s="8"/>
      <c r="C637" s="8"/>
      <c r="D637" s="8"/>
    </row>
    <row r="638" spans="1:4" ht="27.75" customHeight="1" x14ac:dyDescent="0.2">
      <c r="A638" s="7"/>
      <c r="B638" s="8"/>
      <c r="C638" s="8"/>
      <c r="D638" s="8"/>
    </row>
    <row r="639" spans="1:4" ht="27.75" customHeight="1" x14ac:dyDescent="0.2">
      <c r="A639" s="7"/>
      <c r="B639" s="8"/>
      <c r="C639" s="8"/>
      <c r="D639" s="8"/>
    </row>
    <row r="640" spans="1:4" ht="27.75" customHeight="1" x14ac:dyDescent="0.2">
      <c r="A640" s="7"/>
      <c r="B640" s="8"/>
      <c r="C640" s="8"/>
      <c r="D640" s="8"/>
    </row>
    <row r="641" spans="1:4" ht="27.75" customHeight="1" x14ac:dyDescent="0.2">
      <c r="A641" s="7"/>
      <c r="B641" s="8"/>
      <c r="C641" s="8"/>
      <c r="D641" s="8"/>
    </row>
    <row r="642" spans="1:4" ht="27.75" customHeight="1" x14ac:dyDescent="0.2">
      <c r="A642" s="7"/>
      <c r="B642" s="8"/>
      <c r="C642" s="8"/>
      <c r="D642" s="8"/>
    </row>
    <row r="643" spans="1:4" ht="27.75" customHeight="1" x14ac:dyDescent="0.2">
      <c r="A643" s="7"/>
      <c r="B643" s="8"/>
      <c r="C643" s="8"/>
      <c r="D643" s="8"/>
    </row>
    <row r="644" spans="1:4" ht="27.75" customHeight="1" x14ac:dyDescent="0.2">
      <c r="A644" s="7"/>
      <c r="B644" s="8"/>
      <c r="C644" s="8"/>
      <c r="D644" s="8"/>
    </row>
    <row r="645" spans="1:4" ht="27.75" customHeight="1" x14ac:dyDescent="0.2">
      <c r="A645" s="7"/>
      <c r="B645" s="8"/>
      <c r="C645" s="8"/>
      <c r="D645" s="8"/>
    </row>
    <row r="646" spans="1:4" ht="27.75" customHeight="1" x14ac:dyDescent="0.2">
      <c r="A646" s="7"/>
      <c r="B646" s="8"/>
      <c r="C646" s="8"/>
      <c r="D646" s="8"/>
    </row>
    <row r="647" spans="1:4" ht="27.75" customHeight="1" x14ac:dyDescent="0.2">
      <c r="A647" s="7"/>
      <c r="B647" s="8"/>
      <c r="C647" s="8"/>
      <c r="D647" s="8"/>
    </row>
    <row r="648" spans="1:4" ht="27.75" customHeight="1" x14ac:dyDescent="0.2">
      <c r="A648" s="7"/>
      <c r="B648" s="8"/>
      <c r="C648" s="8"/>
      <c r="D648" s="8"/>
    </row>
    <row r="649" spans="1:4" ht="27.75" customHeight="1" x14ac:dyDescent="0.2">
      <c r="A649" s="7"/>
      <c r="B649" s="8"/>
      <c r="C649" s="8"/>
      <c r="D649" s="8"/>
    </row>
    <row r="650" spans="1:4" ht="27.75" customHeight="1" x14ac:dyDescent="0.2">
      <c r="A650" s="7"/>
      <c r="B650" s="8"/>
      <c r="C650" s="8"/>
      <c r="D650" s="8"/>
    </row>
    <row r="651" spans="1:4" ht="27.75" customHeight="1" x14ac:dyDescent="0.2">
      <c r="A651" s="7"/>
      <c r="B651" s="8"/>
      <c r="C651" s="8"/>
      <c r="D651" s="8"/>
    </row>
    <row r="652" spans="1:4" ht="27.75" customHeight="1" x14ac:dyDescent="0.2">
      <c r="A652" s="7"/>
      <c r="B652" s="8"/>
      <c r="C652" s="8"/>
      <c r="D652" s="8"/>
    </row>
    <row r="653" spans="1:4" ht="27.75" customHeight="1" x14ac:dyDescent="0.2">
      <c r="A653" s="7"/>
      <c r="B653" s="8"/>
      <c r="C653" s="8"/>
      <c r="D653" s="8"/>
    </row>
    <row r="654" spans="1:4" ht="27.75" customHeight="1" x14ac:dyDescent="0.2">
      <c r="A654" s="7"/>
      <c r="B654" s="8"/>
      <c r="C654" s="8"/>
      <c r="D654" s="8"/>
    </row>
    <row r="655" spans="1:4" ht="27.75" customHeight="1" x14ac:dyDescent="0.2">
      <c r="A655" s="7"/>
      <c r="B655" s="8"/>
      <c r="C655" s="8"/>
      <c r="D655" s="8"/>
    </row>
    <row r="656" spans="1:4" ht="27.75" customHeight="1" x14ac:dyDescent="0.2">
      <c r="A656" s="7"/>
      <c r="B656" s="8"/>
      <c r="C656" s="8"/>
      <c r="D656" s="8"/>
    </row>
    <row r="657" spans="1:4" ht="27.75" customHeight="1" x14ac:dyDescent="0.2">
      <c r="A657" s="7"/>
      <c r="B657" s="8"/>
      <c r="C657" s="8"/>
      <c r="D657" s="8"/>
    </row>
    <row r="658" spans="1:4" ht="27.75" customHeight="1" x14ac:dyDescent="0.2">
      <c r="A658" s="7"/>
      <c r="B658" s="8"/>
      <c r="C658" s="8"/>
      <c r="D658" s="8"/>
    </row>
    <row r="659" spans="1:4" ht="27.75" customHeight="1" x14ac:dyDescent="0.2">
      <c r="A659" s="7"/>
      <c r="B659" s="8"/>
      <c r="C659" s="8"/>
      <c r="D659" s="8"/>
    </row>
    <row r="660" spans="1:4" ht="27.75" customHeight="1" x14ac:dyDescent="0.2">
      <c r="A660" s="7"/>
      <c r="B660" s="8"/>
      <c r="C660" s="8"/>
      <c r="D660" s="8"/>
    </row>
    <row r="661" spans="1:4" ht="27.75" customHeight="1" x14ac:dyDescent="0.2">
      <c r="A661" s="7"/>
      <c r="B661" s="8"/>
      <c r="C661" s="8"/>
      <c r="D661" s="8"/>
    </row>
    <row r="662" spans="1:4" ht="27.75" customHeight="1" x14ac:dyDescent="0.2">
      <c r="A662" s="7"/>
      <c r="B662" s="8"/>
      <c r="C662" s="8"/>
      <c r="D662" s="8"/>
    </row>
    <row r="663" spans="1:4" ht="27.75" customHeight="1" x14ac:dyDescent="0.2">
      <c r="A663" s="7"/>
      <c r="B663" s="8"/>
      <c r="C663" s="8"/>
      <c r="D663" s="8"/>
    </row>
    <row r="664" spans="1:4" ht="27.75" customHeight="1" x14ac:dyDescent="0.2">
      <c r="A664" s="7"/>
      <c r="B664" s="8"/>
      <c r="C664" s="8"/>
      <c r="D664" s="8"/>
    </row>
    <row r="665" spans="1:4" ht="27.75" customHeight="1" x14ac:dyDescent="0.2">
      <c r="A665" s="7"/>
      <c r="B665" s="8"/>
      <c r="C665" s="8"/>
      <c r="D665" s="8"/>
    </row>
    <row r="666" spans="1:4" ht="27.75" customHeight="1" x14ac:dyDescent="0.2">
      <c r="A666" s="7"/>
      <c r="B666" s="8"/>
      <c r="C666" s="8"/>
      <c r="D666" s="8"/>
    </row>
    <row r="667" spans="1:4" ht="27.75" customHeight="1" x14ac:dyDescent="0.2">
      <c r="A667" s="7"/>
      <c r="B667" s="8"/>
      <c r="C667" s="8"/>
      <c r="D667" s="8"/>
    </row>
    <row r="668" spans="1:4" ht="27.75" customHeight="1" x14ac:dyDescent="0.2">
      <c r="A668" s="7"/>
      <c r="B668" s="8"/>
      <c r="C668" s="8"/>
      <c r="D668" s="8"/>
    </row>
    <row r="669" spans="1:4" ht="27.75" customHeight="1" x14ac:dyDescent="0.2">
      <c r="A669" s="7"/>
      <c r="B669" s="8"/>
      <c r="C669" s="8"/>
      <c r="D669" s="8"/>
    </row>
    <row r="670" spans="1:4" ht="27.75" customHeight="1" x14ac:dyDescent="0.2">
      <c r="A670" s="7"/>
      <c r="B670" s="8"/>
      <c r="C670" s="8"/>
      <c r="D670" s="8"/>
    </row>
    <row r="671" spans="1:4" ht="27.75" customHeight="1" x14ac:dyDescent="0.2">
      <c r="A671" s="7"/>
      <c r="B671" s="8"/>
      <c r="C671" s="8"/>
      <c r="D671" s="8"/>
    </row>
    <row r="672" spans="1:4" ht="27.75" customHeight="1" x14ac:dyDescent="0.2">
      <c r="A672" s="7"/>
      <c r="B672" s="8"/>
      <c r="C672" s="8"/>
      <c r="D672" s="8"/>
    </row>
    <row r="673" spans="1:4" ht="27.75" customHeight="1" x14ac:dyDescent="0.2">
      <c r="A673" s="7"/>
      <c r="B673" s="8"/>
      <c r="C673" s="8"/>
      <c r="D673" s="8"/>
    </row>
    <row r="674" spans="1:4" ht="27.75" customHeight="1" x14ac:dyDescent="0.2">
      <c r="A674" s="7"/>
      <c r="B674" s="8"/>
      <c r="C674" s="8"/>
      <c r="D674" s="8"/>
    </row>
    <row r="675" spans="1:4" ht="27.75" customHeight="1" x14ac:dyDescent="0.2">
      <c r="A675" s="7"/>
      <c r="B675" s="8"/>
      <c r="C675" s="8"/>
      <c r="D675" s="8"/>
    </row>
    <row r="676" spans="1:4" ht="27.75" customHeight="1" x14ac:dyDescent="0.2">
      <c r="A676" s="7"/>
      <c r="B676" s="8"/>
      <c r="C676" s="8"/>
      <c r="D676" s="8"/>
    </row>
    <row r="677" spans="1:4" ht="27.75" customHeight="1" x14ac:dyDescent="0.2">
      <c r="A677" s="7"/>
      <c r="B677" s="8"/>
      <c r="C677" s="8"/>
      <c r="D677" s="8"/>
    </row>
    <row r="678" spans="1:4" ht="27.75" customHeight="1" x14ac:dyDescent="0.2">
      <c r="A678" s="7"/>
      <c r="B678" s="8"/>
      <c r="C678" s="8"/>
      <c r="D678" s="8"/>
    </row>
    <row r="679" spans="1:4" ht="27.75" customHeight="1" x14ac:dyDescent="0.2">
      <c r="A679" s="7"/>
      <c r="B679" s="8"/>
      <c r="C679" s="8"/>
      <c r="D679" s="8"/>
    </row>
    <row r="680" spans="1:4" ht="27.75" customHeight="1" x14ac:dyDescent="0.2">
      <c r="A680" s="7"/>
      <c r="B680" s="8"/>
      <c r="C680" s="8"/>
      <c r="D680" s="8"/>
    </row>
    <row r="681" spans="1:4" ht="27.75" customHeight="1" x14ac:dyDescent="0.2">
      <c r="A681" s="7"/>
      <c r="B681" s="8"/>
      <c r="C681" s="8"/>
      <c r="D681" s="8"/>
    </row>
    <row r="682" spans="1:4" ht="27.75" customHeight="1" x14ac:dyDescent="0.2">
      <c r="A682" s="7"/>
      <c r="B682" s="8"/>
      <c r="C682" s="8"/>
      <c r="D682" s="8"/>
    </row>
    <row r="683" spans="1:4" ht="27.75" customHeight="1" x14ac:dyDescent="0.2">
      <c r="A683" s="7"/>
      <c r="B683" s="8"/>
      <c r="C683" s="8"/>
      <c r="D683" s="8"/>
    </row>
    <row r="684" spans="1:4" ht="27.75" customHeight="1" x14ac:dyDescent="0.2">
      <c r="A684" s="7"/>
      <c r="B684" s="8"/>
      <c r="C684" s="8"/>
      <c r="D684" s="8"/>
    </row>
    <row r="685" spans="1:4" ht="27.75" customHeight="1" x14ac:dyDescent="0.2">
      <c r="A685" s="7"/>
      <c r="B685" s="8"/>
      <c r="C685" s="8"/>
      <c r="D685" s="8"/>
    </row>
    <row r="686" spans="1:4" ht="27.75" customHeight="1" x14ac:dyDescent="0.2">
      <c r="A686" s="7"/>
      <c r="B686" s="8"/>
      <c r="C686" s="8"/>
      <c r="D686" s="8"/>
    </row>
    <row r="687" spans="1:4" ht="27.75" customHeight="1" x14ac:dyDescent="0.2">
      <c r="A687" s="7"/>
      <c r="B687" s="8"/>
      <c r="C687" s="8"/>
      <c r="D687" s="8"/>
    </row>
    <row r="688" spans="1:4" ht="27.75" customHeight="1" x14ac:dyDescent="0.2">
      <c r="A688" s="7"/>
      <c r="B688" s="8"/>
      <c r="C688" s="8"/>
      <c r="D688" s="8"/>
    </row>
    <row r="689" spans="1:4" ht="27.75" customHeight="1" x14ac:dyDescent="0.2">
      <c r="A689" s="7"/>
      <c r="B689" s="8"/>
      <c r="C689" s="8"/>
      <c r="D689" s="8"/>
    </row>
    <row r="690" spans="1:4" ht="27.75" customHeight="1" x14ac:dyDescent="0.2">
      <c r="A690" s="7"/>
      <c r="B690" s="8"/>
      <c r="C690" s="8"/>
      <c r="D690" s="8"/>
    </row>
    <row r="691" spans="1:4" ht="27.75" customHeight="1" x14ac:dyDescent="0.2">
      <c r="A691" s="7"/>
      <c r="B691" s="8"/>
      <c r="C691" s="8"/>
      <c r="D691" s="8"/>
    </row>
    <row r="692" spans="1:4" ht="27.75" customHeight="1" x14ac:dyDescent="0.2">
      <c r="A692" s="7"/>
      <c r="B692" s="8"/>
      <c r="C692" s="8"/>
      <c r="D692" s="8"/>
    </row>
    <row r="693" spans="1:4" ht="27.75" customHeight="1" x14ac:dyDescent="0.2">
      <c r="A693" s="7"/>
      <c r="B693" s="8"/>
      <c r="C693" s="8"/>
      <c r="D693" s="8"/>
    </row>
    <row r="694" spans="1:4" ht="27.75" customHeight="1" x14ac:dyDescent="0.2">
      <c r="A694" s="7"/>
      <c r="B694" s="8"/>
      <c r="C694" s="8"/>
      <c r="D694" s="8"/>
    </row>
    <row r="695" spans="1:4" ht="27.75" customHeight="1" x14ac:dyDescent="0.2">
      <c r="A695" s="7"/>
      <c r="B695" s="8"/>
      <c r="C695" s="8"/>
      <c r="D695" s="8"/>
    </row>
    <row r="696" spans="1:4" ht="27.75" customHeight="1" x14ac:dyDescent="0.2">
      <c r="A696" s="7"/>
      <c r="B696" s="8"/>
      <c r="C696" s="8"/>
      <c r="D696" s="8"/>
    </row>
    <row r="697" spans="1:4" ht="27.75" customHeight="1" x14ac:dyDescent="0.2">
      <c r="A697" s="7"/>
      <c r="B697" s="8"/>
      <c r="C697" s="8"/>
      <c r="D697" s="8"/>
    </row>
    <row r="698" spans="1:4" ht="27.75" customHeight="1" x14ac:dyDescent="0.2">
      <c r="A698" s="7"/>
      <c r="B698" s="8"/>
      <c r="C698" s="8"/>
      <c r="D698" s="8"/>
    </row>
    <row r="699" spans="1:4" ht="27.75" customHeight="1" x14ac:dyDescent="0.2">
      <c r="A699" s="7"/>
      <c r="B699" s="8"/>
      <c r="C699" s="8"/>
      <c r="D699" s="8"/>
    </row>
    <row r="700" spans="1:4" ht="27.75" customHeight="1" x14ac:dyDescent="0.2">
      <c r="A700" s="7"/>
      <c r="B700" s="8"/>
      <c r="C700" s="8"/>
      <c r="D700" s="8"/>
    </row>
    <row r="701" spans="1:4" ht="27.75" customHeight="1" x14ac:dyDescent="0.2">
      <c r="A701" s="7"/>
      <c r="B701" s="8"/>
      <c r="C701" s="8"/>
      <c r="D701" s="8"/>
    </row>
    <row r="702" spans="1:4" ht="27.75" customHeight="1" x14ac:dyDescent="0.2">
      <c r="A702" s="7"/>
      <c r="B702" s="8"/>
      <c r="C702" s="8"/>
      <c r="D702" s="8"/>
    </row>
    <row r="703" spans="1:4" ht="27.75" customHeight="1" x14ac:dyDescent="0.2">
      <c r="A703" s="7"/>
      <c r="B703" s="8"/>
      <c r="C703" s="8"/>
      <c r="D703" s="8"/>
    </row>
    <row r="704" spans="1:4" ht="27.75" customHeight="1" x14ac:dyDescent="0.2">
      <c r="A704" s="7"/>
      <c r="B704" s="8"/>
      <c r="C704" s="8"/>
      <c r="D704" s="8"/>
    </row>
    <row r="705" spans="1:4" ht="27.75" customHeight="1" x14ac:dyDescent="0.2">
      <c r="A705" s="7"/>
      <c r="B705" s="8"/>
      <c r="C705" s="8"/>
      <c r="D705" s="8"/>
    </row>
    <row r="706" spans="1:4" ht="27.75" customHeight="1" x14ac:dyDescent="0.2">
      <c r="A706" s="7"/>
      <c r="B706" s="8"/>
      <c r="C706" s="8"/>
      <c r="D706" s="8"/>
    </row>
    <row r="707" spans="1:4" ht="27.75" customHeight="1" x14ac:dyDescent="0.2">
      <c r="A707" s="7"/>
      <c r="B707" s="8"/>
      <c r="C707" s="8"/>
      <c r="D707" s="8"/>
    </row>
    <row r="708" spans="1:4" ht="27.75" customHeight="1" x14ac:dyDescent="0.2">
      <c r="A708" s="7"/>
      <c r="B708" s="8"/>
      <c r="C708" s="8"/>
      <c r="D708" s="8"/>
    </row>
    <row r="709" spans="1:4" ht="27.75" customHeight="1" x14ac:dyDescent="0.2">
      <c r="A709" s="7"/>
      <c r="B709" s="8"/>
      <c r="C709" s="8"/>
      <c r="D709" s="8"/>
    </row>
    <row r="710" spans="1:4" ht="27.75" customHeight="1" x14ac:dyDescent="0.2">
      <c r="A710" s="7"/>
      <c r="B710" s="8"/>
      <c r="C710" s="8"/>
      <c r="D710"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3"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5"/>
  <sheetViews>
    <sheetView zoomScaleNormal="100" zoomScaleSheetLayoutView="100" workbookViewId="0">
      <selection activeCell="D31" sqref="D30:D31"/>
    </sheetView>
  </sheetViews>
  <sheetFormatPr defaultColWidth="11.5703125" defaultRowHeight="12.75" x14ac:dyDescent="0.2"/>
  <cols>
    <col min="1" max="1" width="13.85546875" style="53" customWidth="1"/>
    <col min="2" max="2" width="11.5703125" style="53" customWidth="1"/>
    <col min="3" max="3" width="37.42578125" style="53" bestFit="1" customWidth="1"/>
    <col min="4" max="4" width="40.5703125" style="54" bestFit="1" customWidth="1"/>
    <col min="5" max="6" width="4.7109375" style="53" customWidth="1"/>
    <col min="7" max="7" width="29.140625" style="53" bestFit="1" customWidth="1"/>
    <col min="8" max="8" width="11.5703125" style="53"/>
    <col min="9" max="9" width="60.28515625" style="53" customWidth="1"/>
    <col min="10" max="16384" width="11.5703125" style="53"/>
  </cols>
  <sheetData>
    <row r="1" spans="1:2" s="53" customFormat="1" ht="26.25" customHeight="1" x14ac:dyDescent="0.2">
      <c r="A1" s="316" t="s">
        <v>89</v>
      </c>
      <c r="B1" s="316"/>
    </row>
    <row r="2" spans="1:2" s="53" customFormat="1" ht="12.75" customHeight="1" x14ac:dyDescent="0.2">
      <c r="A2" s="222"/>
      <c r="B2" s="222"/>
    </row>
    <row r="3" spans="1:2" s="53" customFormat="1" ht="12.75" customHeight="1" x14ac:dyDescent="0.2">
      <c r="A3" s="222"/>
      <c r="B3" s="222"/>
    </row>
    <row r="4" spans="1:2" s="53" customFormat="1" ht="12.75" customHeight="1" x14ac:dyDescent="0.2">
      <c r="A4" s="222"/>
      <c r="B4" s="222"/>
    </row>
    <row r="5" spans="1:2" s="53" customFormat="1" ht="12.75" customHeight="1" x14ac:dyDescent="0.2">
      <c r="A5" s="222"/>
      <c r="B5" s="222"/>
    </row>
    <row r="6" spans="1:2" s="53" customFormat="1" ht="12.75" customHeight="1" x14ac:dyDescent="0.2">
      <c r="A6" s="222"/>
      <c r="B6" s="222"/>
    </row>
    <row r="7" spans="1:2" s="53" customFormat="1" ht="12.75" customHeight="1" x14ac:dyDescent="0.2">
      <c r="A7" s="222"/>
      <c r="B7" s="222"/>
    </row>
    <row r="8" spans="1:2" s="53" customFormat="1" ht="12.75" customHeight="1" x14ac:dyDescent="0.2">
      <c r="A8" s="222"/>
      <c r="B8" s="222"/>
    </row>
    <row r="9" spans="1:2" s="53" customFormat="1" ht="12.75" customHeight="1" x14ac:dyDescent="0.2">
      <c r="A9" s="222"/>
      <c r="B9" s="222"/>
    </row>
    <row r="10" spans="1:2" s="53" customFormat="1" ht="12.75" customHeight="1" x14ac:dyDescent="0.2">
      <c r="A10" s="222"/>
      <c r="B10" s="222"/>
    </row>
    <row r="11" spans="1:2" s="53" customFormat="1" ht="12.75" customHeight="1" x14ac:dyDescent="0.2">
      <c r="A11" s="222"/>
      <c r="B11" s="222"/>
    </row>
    <row r="12" spans="1:2" s="53" customFormat="1" ht="12.75" customHeight="1" x14ac:dyDescent="0.2">
      <c r="A12" s="222"/>
      <c r="B12" s="222"/>
    </row>
    <row r="13" spans="1:2" s="53" customFormat="1" ht="12.75" customHeight="1" x14ac:dyDescent="0.2">
      <c r="A13" s="222"/>
      <c r="B13" s="222"/>
    </row>
    <row r="14" spans="1:2" s="53" customFormat="1" ht="12.75" customHeight="1" x14ac:dyDescent="0.2">
      <c r="A14" s="222"/>
      <c r="B14" s="222"/>
    </row>
    <row r="15" spans="1:2" s="53" customFormat="1" ht="12.75" customHeight="1" x14ac:dyDescent="0.2">
      <c r="A15" s="222"/>
      <c r="B15" s="222"/>
    </row>
    <row r="16" spans="1:2" s="53" customFormat="1" ht="12.75" customHeight="1" x14ac:dyDescent="0.2">
      <c r="A16" s="222"/>
      <c r="B16" s="222"/>
    </row>
    <row r="17" spans="1:9" ht="12.75" customHeight="1" x14ac:dyDescent="0.2">
      <c r="A17" s="222"/>
      <c r="B17" s="222"/>
    </row>
    <row r="18" spans="1:9" ht="12.75" customHeight="1" x14ac:dyDescent="0.2">
      <c r="A18" s="222"/>
      <c r="B18" s="222"/>
    </row>
    <row r="19" spans="1:9" ht="12.75" customHeight="1" x14ac:dyDescent="0.2">
      <c r="A19" s="222"/>
      <c r="B19" s="222"/>
    </row>
    <row r="20" spans="1:9" ht="12.75" customHeight="1" x14ac:dyDescent="0.2">
      <c r="A20" s="222"/>
      <c r="B20" s="222"/>
    </row>
    <row r="21" spans="1:9" ht="12.75" customHeight="1" x14ac:dyDescent="0.2">
      <c r="A21" s="222"/>
      <c r="B21" s="222"/>
    </row>
    <row r="22" spans="1:9" ht="12.75" customHeight="1" x14ac:dyDescent="0.2">
      <c r="A22" s="222"/>
      <c r="B22" s="222"/>
    </row>
    <row r="23" spans="1:9" ht="12.75" customHeight="1" x14ac:dyDescent="0.2">
      <c r="A23" s="222"/>
      <c r="B23" s="222"/>
    </row>
    <row r="24" spans="1:9" ht="12.75" customHeight="1" x14ac:dyDescent="0.2">
      <c r="A24" s="222"/>
      <c r="B24" s="222"/>
    </row>
    <row r="25" spans="1:9" ht="12.75" customHeight="1" x14ac:dyDescent="0.2">
      <c r="A25" s="222"/>
      <c r="B25" s="222"/>
    </row>
    <row r="26" spans="1:9" ht="12.75" customHeight="1" x14ac:dyDescent="0.2">
      <c r="A26" s="222"/>
      <c r="B26" s="222"/>
    </row>
    <row r="27" spans="1:9" ht="12.75" customHeight="1" x14ac:dyDescent="0.2">
      <c r="A27" s="222"/>
      <c r="B27" s="222"/>
    </row>
    <row r="28" spans="1:9" s="52" customFormat="1" ht="51" x14ac:dyDescent="0.2">
      <c r="A28" s="93" t="s">
        <v>242</v>
      </c>
      <c r="B28" s="93" t="s">
        <v>243</v>
      </c>
      <c r="C28" s="93" t="s">
        <v>244</v>
      </c>
      <c r="D28" s="93" t="s">
        <v>245</v>
      </c>
      <c r="E28" s="55"/>
      <c r="F28" s="55"/>
      <c r="G28" s="93" t="s">
        <v>466</v>
      </c>
      <c r="H28" s="93" t="s">
        <v>467</v>
      </c>
      <c r="I28" s="93" t="s">
        <v>468</v>
      </c>
    </row>
    <row r="29" spans="1:9" x14ac:dyDescent="0.2">
      <c r="A29" s="223">
        <v>3</v>
      </c>
      <c r="B29" s="224">
        <v>166</v>
      </c>
      <c r="C29" s="225" t="s">
        <v>246</v>
      </c>
      <c r="D29" s="226" t="s">
        <v>247</v>
      </c>
      <c r="H29" s="227">
        <v>40057</v>
      </c>
      <c r="I29" s="228" t="s">
        <v>469</v>
      </c>
    </row>
    <row r="30" spans="1:9" x14ac:dyDescent="0.2">
      <c r="A30" s="223">
        <v>4</v>
      </c>
      <c r="B30" s="224">
        <v>168</v>
      </c>
      <c r="C30" s="225" t="s">
        <v>246</v>
      </c>
      <c r="D30" s="226" t="s">
        <v>247</v>
      </c>
      <c r="G30" s="228" t="s">
        <v>470</v>
      </c>
      <c r="H30" s="227">
        <v>40275</v>
      </c>
      <c r="I30" s="229" t="s">
        <v>474</v>
      </c>
    </row>
    <row r="31" spans="1:9" x14ac:dyDescent="0.2">
      <c r="A31" s="223">
        <v>5</v>
      </c>
      <c r="B31" s="224">
        <v>100</v>
      </c>
      <c r="C31" s="225" t="s">
        <v>248</v>
      </c>
      <c r="D31" s="226" t="s">
        <v>247</v>
      </c>
      <c r="G31" s="230" t="s">
        <v>477</v>
      </c>
      <c r="H31" s="227">
        <v>40347</v>
      </c>
      <c r="I31" s="53" t="s">
        <v>471</v>
      </c>
    </row>
    <row r="32" spans="1:9" x14ac:dyDescent="0.2">
      <c r="A32" s="223">
        <v>6</v>
      </c>
      <c r="B32" s="224">
        <v>257</v>
      </c>
      <c r="C32" s="225" t="s">
        <v>249</v>
      </c>
      <c r="D32" s="226" t="s">
        <v>247</v>
      </c>
      <c r="G32" s="229" t="s">
        <v>478</v>
      </c>
      <c r="H32" s="227">
        <v>41166</v>
      </c>
      <c r="I32" s="229" t="s">
        <v>479</v>
      </c>
    </row>
    <row r="33" spans="1:9" x14ac:dyDescent="0.2">
      <c r="A33" s="223">
        <v>7</v>
      </c>
      <c r="B33" s="224">
        <v>158</v>
      </c>
      <c r="C33" s="225" t="s">
        <v>249</v>
      </c>
      <c r="D33" s="226" t="s">
        <v>247</v>
      </c>
      <c r="G33" s="230" t="s">
        <v>472</v>
      </c>
      <c r="H33" s="227">
        <v>41178</v>
      </c>
      <c r="I33" s="229" t="s">
        <v>473</v>
      </c>
    </row>
    <row r="34" spans="1:9" x14ac:dyDescent="0.2">
      <c r="A34" s="223">
        <v>8</v>
      </c>
      <c r="B34" s="224">
        <v>159</v>
      </c>
      <c r="C34" s="225" t="s">
        <v>249</v>
      </c>
      <c r="D34" s="226" t="s">
        <v>247</v>
      </c>
      <c r="G34" s="228" t="s">
        <v>899</v>
      </c>
      <c r="H34" s="227">
        <v>41758</v>
      </c>
      <c r="I34" s="53" t="s">
        <v>900</v>
      </c>
    </row>
    <row r="35" spans="1:9" x14ac:dyDescent="0.2">
      <c r="A35" s="223">
        <v>9</v>
      </c>
      <c r="B35" s="224">
        <v>1111</v>
      </c>
      <c r="C35" s="225" t="s">
        <v>249</v>
      </c>
      <c r="D35" s="226" t="s">
        <v>247</v>
      </c>
      <c r="G35" s="53" t="s">
        <v>901</v>
      </c>
      <c r="H35" s="227">
        <v>41758</v>
      </c>
      <c r="I35" s="228" t="s">
        <v>902</v>
      </c>
    </row>
    <row r="36" spans="1:9" x14ac:dyDescent="0.2">
      <c r="A36" s="223">
        <v>10</v>
      </c>
      <c r="B36" s="224">
        <v>1104</v>
      </c>
      <c r="C36" s="225" t="s">
        <v>249</v>
      </c>
      <c r="D36" s="226" t="s">
        <v>247</v>
      </c>
      <c r="G36" s="53" t="s">
        <v>901</v>
      </c>
      <c r="H36" s="227">
        <v>41944</v>
      </c>
      <c r="I36" s="228" t="s">
        <v>903</v>
      </c>
    </row>
    <row r="37" spans="1:9" x14ac:dyDescent="0.2">
      <c r="A37" s="223">
        <v>11</v>
      </c>
      <c r="B37" s="224">
        <v>1112</v>
      </c>
      <c r="C37" s="225" t="s">
        <v>249</v>
      </c>
      <c r="D37" s="226" t="s">
        <v>247</v>
      </c>
    </row>
    <row r="38" spans="1:9" x14ac:dyDescent="0.2">
      <c r="A38" s="223">
        <v>12</v>
      </c>
      <c r="B38" s="224">
        <v>1116</v>
      </c>
      <c r="C38" s="225" t="s">
        <v>249</v>
      </c>
      <c r="D38" s="226" t="s">
        <v>247</v>
      </c>
    </row>
    <row r="39" spans="1:9" x14ac:dyDescent="0.2">
      <c r="A39" s="223">
        <v>13</v>
      </c>
      <c r="B39" s="224">
        <v>139</v>
      </c>
      <c r="C39" s="225" t="s">
        <v>250</v>
      </c>
      <c r="D39" s="226" t="s">
        <v>493</v>
      </c>
    </row>
    <row r="40" spans="1:9" x14ac:dyDescent="0.2">
      <c r="A40" s="223">
        <v>15</v>
      </c>
      <c r="B40" s="224">
        <v>152</v>
      </c>
      <c r="C40" s="225" t="s">
        <v>250</v>
      </c>
      <c r="D40" s="226" t="s">
        <v>493</v>
      </c>
    </row>
    <row r="41" spans="1:9" x14ac:dyDescent="0.2">
      <c r="A41" s="223">
        <v>16</v>
      </c>
      <c r="B41" s="224">
        <v>113</v>
      </c>
      <c r="C41" s="225" t="s">
        <v>251</v>
      </c>
      <c r="D41" s="226" t="s">
        <v>494</v>
      </c>
    </row>
    <row r="42" spans="1:9" x14ac:dyDescent="0.2">
      <c r="A42" s="223">
        <v>17</v>
      </c>
      <c r="B42" s="224">
        <v>125</v>
      </c>
      <c r="C42" s="225" t="s">
        <v>251</v>
      </c>
      <c r="D42" s="226" t="s">
        <v>494</v>
      </c>
    </row>
    <row r="43" spans="1:9" x14ac:dyDescent="0.2">
      <c r="A43" s="223">
        <v>18</v>
      </c>
      <c r="B43" s="224">
        <v>126</v>
      </c>
      <c r="C43" s="225" t="s">
        <v>251</v>
      </c>
      <c r="D43" s="226" t="s">
        <v>494</v>
      </c>
    </row>
    <row r="44" spans="1:9" x14ac:dyDescent="0.2">
      <c r="A44" s="223">
        <v>19</v>
      </c>
      <c r="B44" s="224">
        <v>127</v>
      </c>
      <c r="C44" s="225" t="s">
        <v>251</v>
      </c>
      <c r="D44" s="226" t="s">
        <v>494</v>
      </c>
    </row>
    <row r="45" spans="1:9" x14ac:dyDescent="0.2">
      <c r="A45" s="223">
        <v>20</v>
      </c>
      <c r="B45" s="224">
        <v>129</v>
      </c>
      <c r="C45" s="225" t="s">
        <v>251</v>
      </c>
      <c r="D45" s="226" t="s">
        <v>494</v>
      </c>
    </row>
    <row r="46" spans="1:9" x14ac:dyDescent="0.2">
      <c r="A46" s="223">
        <v>21</v>
      </c>
      <c r="B46" s="224">
        <v>130</v>
      </c>
      <c r="C46" s="225" t="s">
        <v>251</v>
      </c>
      <c r="D46" s="226" t="s">
        <v>494</v>
      </c>
    </row>
    <row r="47" spans="1:9" x14ac:dyDescent="0.2">
      <c r="A47" s="223">
        <v>22</v>
      </c>
      <c r="B47" s="224">
        <v>131</v>
      </c>
      <c r="C47" s="225" t="s">
        <v>251</v>
      </c>
      <c r="D47" s="226" t="s">
        <v>494</v>
      </c>
    </row>
    <row r="48" spans="1:9" x14ac:dyDescent="0.2">
      <c r="A48" s="223">
        <v>23</v>
      </c>
      <c r="B48" s="224">
        <v>136</v>
      </c>
      <c r="C48" s="225" t="s">
        <v>252</v>
      </c>
      <c r="D48" s="226" t="s">
        <v>495</v>
      </c>
    </row>
    <row r="49" spans="1:4" x14ac:dyDescent="0.2">
      <c r="A49" s="223">
        <v>24</v>
      </c>
      <c r="B49" s="224">
        <v>137</v>
      </c>
      <c r="C49" s="225" t="s">
        <v>252</v>
      </c>
      <c r="D49" s="226" t="s">
        <v>494</v>
      </c>
    </row>
    <row r="50" spans="1:4" x14ac:dyDescent="0.2">
      <c r="A50" s="223">
        <v>25</v>
      </c>
      <c r="B50" s="224">
        <v>138</v>
      </c>
      <c r="C50" s="225" t="s">
        <v>252</v>
      </c>
      <c r="D50" s="226" t="s">
        <v>494</v>
      </c>
    </row>
    <row r="51" spans="1:4" x14ac:dyDescent="0.2">
      <c r="A51" s="223">
        <v>26</v>
      </c>
      <c r="B51" s="224">
        <v>141</v>
      </c>
      <c r="C51" s="225" t="s">
        <v>252</v>
      </c>
      <c r="D51" s="226" t="s">
        <v>247</v>
      </c>
    </row>
    <row r="52" spans="1:4" x14ac:dyDescent="0.2">
      <c r="A52" s="223">
        <v>28</v>
      </c>
      <c r="B52" s="224">
        <v>143</v>
      </c>
      <c r="C52" s="225" t="s">
        <v>252</v>
      </c>
      <c r="D52" s="226" t="s">
        <v>247</v>
      </c>
    </row>
    <row r="53" spans="1:4" x14ac:dyDescent="0.2">
      <c r="A53" s="223">
        <v>29</v>
      </c>
      <c r="B53" s="224">
        <v>144</v>
      </c>
      <c r="C53" s="225" t="s">
        <v>252</v>
      </c>
      <c r="D53" s="226" t="s">
        <v>493</v>
      </c>
    </row>
    <row r="54" spans="1:4" x14ac:dyDescent="0.2">
      <c r="A54" s="223">
        <v>30</v>
      </c>
      <c r="B54" s="224">
        <v>145</v>
      </c>
      <c r="C54" s="225" t="s">
        <v>252</v>
      </c>
      <c r="D54" s="226" t="s">
        <v>247</v>
      </c>
    </row>
    <row r="55" spans="1:4" x14ac:dyDescent="0.2">
      <c r="A55" s="223">
        <v>31</v>
      </c>
      <c r="B55" s="224">
        <v>146</v>
      </c>
      <c r="C55" s="225" t="s">
        <v>252</v>
      </c>
      <c r="D55" s="226" t="s">
        <v>247</v>
      </c>
    </row>
    <row r="56" spans="1:4" x14ac:dyDescent="0.2">
      <c r="A56" s="223">
        <v>32</v>
      </c>
      <c r="B56" s="224">
        <v>147</v>
      </c>
      <c r="C56" s="225" t="s">
        <v>252</v>
      </c>
      <c r="D56" s="226" t="s">
        <v>247</v>
      </c>
    </row>
    <row r="57" spans="1:4" x14ac:dyDescent="0.2">
      <c r="A57" s="223">
        <v>33</v>
      </c>
      <c r="B57" s="224">
        <v>228</v>
      </c>
      <c r="C57" s="225" t="s">
        <v>252</v>
      </c>
      <c r="D57" s="226" t="s">
        <v>495</v>
      </c>
    </row>
    <row r="58" spans="1:4" x14ac:dyDescent="0.2">
      <c r="A58" s="223">
        <v>34</v>
      </c>
      <c r="B58" s="224">
        <v>149</v>
      </c>
      <c r="C58" s="225" t="s">
        <v>252</v>
      </c>
      <c r="D58" s="226" t="s">
        <v>495</v>
      </c>
    </row>
    <row r="59" spans="1:4" x14ac:dyDescent="0.2">
      <c r="A59" s="223">
        <v>35</v>
      </c>
      <c r="B59" s="224">
        <v>150</v>
      </c>
      <c r="C59" s="225" t="s">
        <v>252</v>
      </c>
      <c r="D59" s="226" t="s">
        <v>247</v>
      </c>
    </row>
    <row r="60" spans="1:4" x14ac:dyDescent="0.2">
      <c r="A60" s="223">
        <v>36</v>
      </c>
      <c r="B60" s="224">
        <v>151</v>
      </c>
      <c r="C60" s="225" t="s">
        <v>252</v>
      </c>
      <c r="D60" s="226" t="s">
        <v>494</v>
      </c>
    </row>
    <row r="61" spans="1:4" x14ac:dyDescent="0.2">
      <c r="A61" s="223">
        <v>37</v>
      </c>
      <c r="B61" s="224">
        <v>153</v>
      </c>
      <c r="C61" s="225" t="s">
        <v>252</v>
      </c>
      <c r="D61" s="226" t="s">
        <v>494</v>
      </c>
    </row>
    <row r="62" spans="1:4" x14ac:dyDescent="0.2">
      <c r="A62" s="223">
        <v>38</v>
      </c>
      <c r="B62" s="224">
        <v>154</v>
      </c>
      <c r="C62" s="225" t="s">
        <v>252</v>
      </c>
      <c r="D62" s="226" t="s">
        <v>247</v>
      </c>
    </row>
    <row r="63" spans="1:4" x14ac:dyDescent="0.2">
      <c r="A63" s="223">
        <v>39</v>
      </c>
      <c r="B63" s="224">
        <v>155</v>
      </c>
      <c r="C63" s="225" t="s">
        <v>252</v>
      </c>
      <c r="D63" s="226" t="s">
        <v>247</v>
      </c>
    </row>
    <row r="64" spans="1:4" x14ac:dyDescent="0.2">
      <c r="A64" s="223">
        <v>40</v>
      </c>
      <c r="B64" s="224">
        <v>157</v>
      </c>
      <c r="C64" s="225" t="s">
        <v>251</v>
      </c>
      <c r="D64" s="226" t="s">
        <v>494</v>
      </c>
    </row>
    <row r="65" spans="1:4" x14ac:dyDescent="0.2">
      <c r="A65" s="223">
        <v>41</v>
      </c>
      <c r="B65" s="224">
        <v>171</v>
      </c>
      <c r="C65" s="225" t="s">
        <v>253</v>
      </c>
      <c r="D65" s="226" t="s">
        <v>494</v>
      </c>
    </row>
    <row r="66" spans="1:4" x14ac:dyDescent="0.2">
      <c r="A66" s="223">
        <v>42</v>
      </c>
      <c r="B66" s="224">
        <v>173</v>
      </c>
      <c r="C66" s="225" t="s">
        <v>254</v>
      </c>
      <c r="D66" s="226" t="s">
        <v>494</v>
      </c>
    </row>
    <row r="67" spans="1:4" x14ac:dyDescent="0.2">
      <c r="A67" s="223">
        <v>43</v>
      </c>
      <c r="B67" s="224">
        <v>174</v>
      </c>
      <c r="C67" s="225" t="s">
        <v>254</v>
      </c>
      <c r="D67" s="226" t="s">
        <v>494</v>
      </c>
    </row>
    <row r="68" spans="1:4" x14ac:dyDescent="0.2">
      <c r="A68" s="223">
        <v>44</v>
      </c>
      <c r="B68" s="224">
        <v>185</v>
      </c>
      <c r="C68" s="225" t="s">
        <v>253</v>
      </c>
      <c r="D68" s="226" t="s">
        <v>494</v>
      </c>
    </row>
    <row r="69" spans="1:4" x14ac:dyDescent="0.2">
      <c r="A69" s="223">
        <v>45</v>
      </c>
      <c r="B69" s="224">
        <v>19</v>
      </c>
      <c r="C69" s="225" t="s">
        <v>255</v>
      </c>
      <c r="D69" s="226" t="s">
        <v>247</v>
      </c>
    </row>
    <row r="70" spans="1:4" x14ac:dyDescent="0.2">
      <c r="A70" s="223">
        <v>46</v>
      </c>
      <c r="B70" s="224">
        <v>78</v>
      </c>
      <c r="C70" s="225" t="s">
        <v>256</v>
      </c>
      <c r="D70" s="226" t="s">
        <v>247</v>
      </c>
    </row>
    <row r="71" spans="1:4" x14ac:dyDescent="0.2">
      <c r="A71" s="223">
        <v>47</v>
      </c>
      <c r="B71" s="224">
        <v>15</v>
      </c>
      <c r="C71" s="225" t="s">
        <v>257</v>
      </c>
      <c r="D71" s="226" t="s">
        <v>247</v>
      </c>
    </row>
    <row r="72" spans="1:4" x14ac:dyDescent="0.2">
      <c r="A72" s="223">
        <v>48</v>
      </c>
      <c r="B72" s="224">
        <v>79</v>
      </c>
      <c r="C72" s="225" t="s">
        <v>258</v>
      </c>
      <c r="D72" s="226" t="s">
        <v>493</v>
      </c>
    </row>
    <row r="73" spans="1:4" x14ac:dyDescent="0.2">
      <c r="A73" s="223">
        <v>49</v>
      </c>
      <c r="B73" s="224">
        <v>128</v>
      </c>
      <c r="C73" s="225" t="s">
        <v>251</v>
      </c>
      <c r="D73" s="226" t="s">
        <v>247</v>
      </c>
    </row>
    <row r="74" spans="1:4" x14ac:dyDescent="0.2">
      <c r="A74" s="223">
        <v>50</v>
      </c>
      <c r="B74" s="224">
        <v>14</v>
      </c>
      <c r="C74" s="225" t="s">
        <v>259</v>
      </c>
      <c r="D74" s="226" t="s">
        <v>247</v>
      </c>
    </row>
    <row r="75" spans="1:4" x14ac:dyDescent="0.2">
      <c r="A75" s="223">
        <v>51</v>
      </c>
      <c r="B75" s="224">
        <v>112</v>
      </c>
      <c r="C75" s="225" t="s">
        <v>260</v>
      </c>
      <c r="D75" s="226">
        <v>1</v>
      </c>
    </row>
    <row r="76" spans="1:4" x14ac:dyDescent="0.2">
      <c r="A76" s="223">
        <v>51</v>
      </c>
      <c r="B76" s="224">
        <v>120</v>
      </c>
      <c r="C76" s="225" t="s">
        <v>260</v>
      </c>
      <c r="D76" s="226">
        <v>2</v>
      </c>
    </row>
    <row r="77" spans="1:4" x14ac:dyDescent="0.2">
      <c r="A77" s="223">
        <v>52</v>
      </c>
      <c r="B77" s="224">
        <v>114</v>
      </c>
      <c r="C77" s="225" t="s">
        <v>261</v>
      </c>
      <c r="D77" s="226" t="s">
        <v>493</v>
      </c>
    </row>
    <row r="78" spans="1:4" x14ac:dyDescent="0.2">
      <c r="A78" s="223">
        <v>53</v>
      </c>
      <c r="B78" s="224">
        <v>115</v>
      </c>
      <c r="C78" s="225" t="s">
        <v>261</v>
      </c>
      <c r="D78" s="226" t="s">
        <v>493</v>
      </c>
    </row>
    <row r="79" spans="1:4" x14ac:dyDescent="0.2">
      <c r="A79" s="223">
        <v>55</v>
      </c>
      <c r="B79" s="224">
        <v>117</v>
      </c>
      <c r="C79" s="225" t="s">
        <v>261</v>
      </c>
      <c r="D79" s="226" t="s">
        <v>493</v>
      </c>
    </row>
    <row r="80" spans="1:4" x14ac:dyDescent="0.2">
      <c r="A80" s="223">
        <v>56</v>
      </c>
      <c r="B80" s="224">
        <v>118</v>
      </c>
      <c r="C80" s="225" t="s">
        <v>261</v>
      </c>
      <c r="D80" s="226" t="s">
        <v>493</v>
      </c>
    </row>
    <row r="81" spans="1:4" x14ac:dyDescent="0.2">
      <c r="A81" s="223">
        <v>57</v>
      </c>
      <c r="B81" s="224">
        <v>119</v>
      </c>
      <c r="C81" s="225" t="s">
        <v>261</v>
      </c>
      <c r="D81" s="226" t="s">
        <v>247</v>
      </c>
    </row>
    <row r="82" spans="1:4" x14ac:dyDescent="0.2">
      <c r="A82" s="223">
        <v>58</v>
      </c>
      <c r="B82" s="224">
        <v>21</v>
      </c>
      <c r="C82" s="225" t="s">
        <v>262</v>
      </c>
      <c r="D82" s="226">
        <v>1</v>
      </c>
    </row>
    <row r="83" spans="1:4" x14ac:dyDescent="0.2">
      <c r="A83" s="223">
        <v>58</v>
      </c>
      <c r="B83" s="224">
        <v>175</v>
      </c>
      <c r="C83" s="225" t="s">
        <v>262</v>
      </c>
      <c r="D83" s="226">
        <v>1</v>
      </c>
    </row>
    <row r="84" spans="1:4" x14ac:dyDescent="0.2">
      <c r="A84" s="223">
        <v>59</v>
      </c>
      <c r="B84" s="224">
        <v>121</v>
      </c>
      <c r="C84" s="225" t="s">
        <v>261</v>
      </c>
      <c r="D84" s="226" t="s">
        <v>493</v>
      </c>
    </row>
    <row r="85" spans="1:4" x14ac:dyDescent="0.2">
      <c r="A85" s="223">
        <v>60</v>
      </c>
      <c r="B85" s="224">
        <v>122</v>
      </c>
      <c r="C85" s="225" t="s">
        <v>261</v>
      </c>
      <c r="D85" s="226" t="s">
        <v>247</v>
      </c>
    </row>
    <row r="86" spans="1:4" x14ac:dyDescent="0.2">
      <c r="A86" s="223">
        <v>62</v>
      </c>
      <c r="B86" s="224">
        <v>1119</v>
      </c>
      <c r="C86" s="225" t="s">
        <v>263</v>
      </c>
      <c r="D86" s="226" t="s">
        <v>496</v>
      </c>
    </row>
    <row r="87" spans="1:4" x14ac:dyDescent="0.2">
      <c r="A87" s="223">
        <v>63</v>
      </c>
      <c r="B87" s="224">
        <v>172</v>
      </c>
      <c r="C87" s="225" t="s">
        <v>254</v>
      </c>
      <c r="D87" s="226" t="s">
        <v>493</v>
      </c>
    </row>
    <row r="88" spans="1:4" x14ac:dyDescent="0.2">
      <c r="A88" s="223">
        <v>64</v>
      </c>
      <c r="B88" s="224">
        <v>1105</v>
      </c>
      <c r="C88" s="225" t="s">
        <v>261</v>
      </c>
      <c r="D88" s="226" t="s">
        <v>247</v>
      </c>
    </row>
    <row r="89" spans="1:4" x14ac:dyDescent="0.2">
      <c r="A89" s="223">
        <v>65</v>
      </c>
      <c r="B89" s="224">
        <v>10</v>
      </c>
      <c r="C89" s="225" t="s">
        <v>264</v>
      </c>
      <c r="D89" s="226" t="s">
        <v>247</v>
      </c>
    </row>
    <row r="90" spans="1:4" x14ac:dyDescent="0.2">
      <c r="A90" s="223">
        <v>66</v>
      </c>
      <c r="B90" s="224">
        <v>1106</v>
      </c>
      <c r="C90" s="225" t="s">
        <v>264</v>
      </c>
      <c r="D90" s="226" t="s">
        <v>247</v>
      </c>
    </row>
    <row r="91" spans="1:4" x14ac:dyDescent="0.2">
      <c r="A91" s="223">
        <v>67</v>
      </c>
      <c r="B91" s="224">
        <v>102</v>
      </c>
      <c r="C91" s="225" t="s">
        <v>265</v>
      </c>
      <c r="D91" s="226" t="s">
        <v>494</v>
      </c>
    </row>
    <row r="92" spans="1:4" x14ac:dyDescent="0.2">
      <c r="A92" s="223">
        <v>71</v>
      </c>
      <c r="B92" s="224">
        <v>109</v>
      </c>
      <c r="C92" s="225" t="s">
        <v>265</v>
      </c>
      <c r="D92" s="226" t="s">
        <v>247</v>
      </c>
    </row>
    <row r="93" spans="1:4" x14ac:dyDescent="0.2">
      <c r="A93" s="223">
        <v>72</v>
      </c>
      <c r="B93" s="224">
        <v>111</v>
      </c>
      <c r="C93" s="225" t="s">
        <v>265</v>
      </c>
      <c r="D93" s="226" t="s">
        <v>247</v>
      </c>
    </row>
    <row r="94" spans="1:4" x14ac:dyDescent="0.2">
      <c r="A94" s="223">
        <v>73</v>
      </c>
      <c r="B94" s="224">
        <v>156</v>
      </c>
      <c r="C94" s="225" t="s">
        <v>265</v>
      </c>
      <c r="D94" s="226" t="s">
        <v>494</v>
      </c>
    </row>
    <row r="95" spans="1:4" x14ac:dyDescent="0.2">
      <c r="A95" s="223">
        <v>74</v>
      </c>
      <c r="B95" s="224">
        <v>17</v>
      </c>
      <c r="C95" s="225" t="s">
        <v>266</v>
      </c>
      <c r="D95" s="226" t="s">
        <v>247</v>
      </c>
    </row>
    <row r="96" spans="1:4" x14ac:dyDescent="0.2">
      <c r="A96" s="223">
        <v>75</v>
      </c>
      <c r="B96" s="224">
        <v>62</v>
      </c>
      <c r="C96" s="225" t="s">
        <v>267</v>
      </c>
      <c r="D96" s="226" t="s">
        <v>247</v>
      </c>
    </row>
    <row r="97" spans="1:4" x14ac:dyDescent="0.2">
      <c r="A97" s="223">
        <v>76</v>
      </c>
      <c r="B97" s="224">
        <v>63</v>
      </c>
      <c r="C97" s="225" t="s">
        <v>267</v>
      </c>
      <c r="D97" s="226" t="s">
        <v>247</v>
      </c>
    </row>
    <row r="98" spans="1:4" x14ac:dyDescent="0.2">
      <c r="A98" s="223">
        <v>77</v>
      </c>
      <c r="B98" s="224">
        <v>134</v>
      </c>
      <c r="C98" s="225" t="s">
        <v>267</v>
      </c>
      <c r="D98" s="226" t="s">
        <v>247</v>
      </c>
    </row>
    <row r="99" spans="1:4" x14ac:dyDescent="0.2">
      <c r="A99" s="223">
        <v>78</v>
      </c>
      <c r="B99" s="224">
        <v>13</v>
      </c>
      <c r="C99" s="225" t="s">
        <v>268</v>
      </c>
      <c r="D99" s="226" t="s">
        <v>247</v>
      </c>
    </row>
    <row r="100" spans="1:4" x14ac:dyDescent="0.2">
      <c r="A100" s="223">
        <v>79</v>
      </c>
      <c r="B100" s="224">
        <v>97</v>
      </c>
      <c r="C100" s="225" t="s">
        <v>269</v>
      </c>
      <c r="D100" s="226">
        <v>2</v>
      </c>
    </row>
    <row r="101" spans="1:4" x14ac:dyDescent="0.2">
      <c r="A101" s="223">
        <v>79</v>
      </c>
      <c r="B101" s="224">
        <v>164</v>
      </c>
      <c r="C101" s="225" t="s">
        <v>269</v>
      </c>
      <c r="D101" s="226">
        <v>1</v>
      </c>
    </row>
    <row r="102" spans="1:4" x14ac:dyDescent="0.2">
      <c r="A102" s="223">
        <v>80</v>
      </c>
      <c r="B102" s="224">
        <v>96</v>
      </c>
      <c r="C102" s="225" t="s">
        <v>270</v>
      </c>
      <c r="D102" s="226" t="s">
        <v>247</v>
      </c>
    </row>
    <row r="103" spans="1:4" x14ac:dyDescent="0.2">
      <c r="A103" s="223">
        <v>81</v>
      </c>
      <c r="B103" s="224">
        <v>60</v>
      </c>
      <c r="C103" s="225" t="s">
        <v>271</v>
      </c>
      <c r="D103" s="226" t="s">
        <v>247</v>
      </c>
    </row>
    <row r="104" spans="1:4" x14ac:dyDescent="0.2">
      <c r="A104" s="223">
        <v>82</v>
      </c>
      <c r="B104" s="224">
        <v>83</v>
      </c>
      <c r="C104" s="225" t="s">
        <v>272</v>
      </c>
      <c r="D104" s="226" t="s">
        <v>247</v>
      </c>
    </row>
    <row r="105" spans="1:4" x14ac:dyDescent="0.2">
      <c r="A105" s="223">
        <v>83</v>
      </c>
      <c r="B105" s="224">
        <v>84</v>
      </c>
      <c r="C105" s="225" t="s">
        <v>272</v>
      </c>
      <c r="D105" s="226" t="s">
        <v>247</v>
      </c>
    </row>
    <row r="106" spans="1:4" x14ac:dyDescent="0.2">
      <c r="A106" s="223">
        <v>84</v>
      </c>
      <c r="B106" s="224">
        <v>85</v>
      </c>
      <c r="C106" s="225" t="s">
        <v>272</v>
      </c>
      <c r="D106" s="226" t="s">
        <v>247</v>
      </c>
    </row>
    <row r="107" spans="1:4" x14ac:dyDescent="0.2">
      <c r="A107" s="223">
        <v>85</v>
      </c>
      <c r="B107" s="224">
        <v>86</v>
      </c>
      <c r="C107" s="225" t="s">
        <v>272</v>
      </c>
      <c r="D107" s="226" t="s">
        <v>247</v>
      </c>
    </row>
    <row r="108" spans="1:4" x14ac:dyDescent="0.2">
      <c r="A108" s="223">
        <v>86</v>
      </c>
      <c r="B108" s="224">
        <v>1107</v>
      </c>
      <c r="C108" s="225" t="s">
        <v>272</v>
      </c>
      <c r="D108" s="226" t="s">
        <v>247</v>
      </c>
    </row>
    <row r="109" spans="1:4" x14ac:dyDescent="0.2">
      <c r="A109" s="223">
        <v>87</v>
      </c>
      <c r="B109" s="224">
        <v>1109</v>
      </c>
      <c r="C109" s="225" t="s">
        <v>272</v>
      </c>
      <c r="D109" s="226" t="s">
        <v>247</v>
      </c>
    </row>
    <row r="110" spans="1:4" x14ac:dyDescent="0.2">
      <c r="A110" s="223">
        <v>88</v>
      </c>
      <c r="B110" s="224">
        <v>1113</v>
      </c>
      <c r="C110" s="225" t="s">
        <v>272</v>
      </c>
      <c r="D110" s="226" t="s">
        <v>247</v>
      </c>
    </row>
    <row r="111" spans="1:4" x14ac:dyDescent="0.2">
      <c r="A111" s="223">
        <v>91</v>
      </c>
      <c r="B111" s="224">
        <v>3</v>
      </c>
      <c r="C111" s="225" t="s">
        <v>273</v>
      </c>
      <c r="D111" s="226" t="s">
        <v>247</v>
      </c>
    </row>
    <row r="112" spans="1:4" x14ac:dyDescent="0.2">
      <c r="A112" s="223">
        <v>92</v>
      </c>
      <c r="B112" s="224">
        <v>4</v>
      </c>
      <c r="C112" s="225" t="s">
        <v>273</v>
      </c>
      <c r="D112" s="226" t="s">
        <v>247</v>
      </c>
    </row>
    <row r="113" spans="1:4" x14ac:dyDescent="0.2">
      <c r="A113" s="223">
        <v>93</v>
      </c>
      <c r="B113" s="224">
        <v>30</v>
      </c>
      <c r="C113" s="225" t="s">
        <v>274</v>
      </c>
      <c r="D113" s="226">
        <v>1</v>
      </c>
    </row>
    <row r="114" spans="1:4" x14ac:dyDescent="0.2">
      <c r="A114" s="223">
        <v>93</v>
      </c>
      <c r="B114" s="224">
        <v>214</v>
      </c>
      <c r="C114" s="225" t="s">
        <v>274</v>
      </c>
      <c r="D114" s="226">
        <v>2</v>
      </c>
    </row>
    <row r="115" spans="1:4" x14ac:dyDescent="0.2">
      <c r="A115" s="223">
        <v>94</v>
      </c>
      <c r="B115" s="224">
        <v>1108</v>
      </c>
      <c r="C115" s="225" t="s">
        <v>273</v>
      </c>
      <c r="D115" s="226" t="s">
        <v>247</v>
      </c>
    </row>
    <row r="116" spans="1:4" x14ac:dyDescent="0.2">
      <c r="A116" s="223">
        <v>95</v>
      </c>
      <c r="B116" s="224">
        <v>1110</v>
      </c>
      <c r="C116" s="225" t="s">
        <v>273</v>
      </c>
      <c r="D116" s="226" t="s">
        <v>247</v>
      </c>
    </row>
    <row r="117" spans="1:4" x14ac:dyDescent="0.2">
      <c r="A117" s="223">
        <v>96</v>
      </c>
      <c r="B117" s="224">
        <v>1114</v>
      </c>
      <c r="C117" s="225" t="s">
        <v>273</v>
      </c>
      <c r="D117" s="226" t="s">
        <v>247</v>
      </c>
    </row>
    <row r="118" spans="1:4" x14ac:dyDescent="0.2">
      <c r="A118" s="223">
        <v>97</v>
      </c>
      <c r="B118" s="224">
        <v>54</v>
      </c>
      <c r="C118" s="225" t="s">
        <v>275</v>
      </c>
      <c r="D118" s="226" t="s">
        <v>247</v>
      </c>
    </row>
    <row r="119" spans="1:4" x14ac:dyDescent="0.2">
      <c r="A119" s="223">
        <v>98</v>
      </c>
      <c r="B119" s="224">
        <v>12</v>
      </c>
      <c r="C119" s="225" t="s">
        <v>276</v>
      </c>
      <c r="D119" s="226" t="s">
        <v>247</v>
      </c>
    </row>
    <row r="120" spans="1:4" x14ac:dyDescent="0.2">
      <c r="A120" s="223">
        <v>99</v>
      </c>
      <c r="B120" s="224">
        <v>75</v>
      </c>
      <c r="C120" s="225" t="s">
        <v>277</v>
      </c>
      <c r="D120" s="226" t="s">
        <v>493</v>
      </c>
    </row>
    <row r="121" spans="1:4" x14ac:dyDescent="0.2">
      <c r="A121" s="223">
        <v>100</v>
      </c>
      <c r="B121" s="224">
        <v>76</v>
      </c>
      <c r="C121" s="225" t="s">
        <v>277</v>
      </c>
      <c r="D121" s="226" t="s">
        <v>493</v>
      </c>
    </row>
    <row r="122" spans="1:4" x14ac:dyDescent="0.2">
      <c r="A122" s="223">
        <v>101</v>
      </c>
      <c r="B122" s="224">
        <v>7</v>
      </c>
      <c r="C122" s="225" t="s">
        <v>278</v>
      </c>
      <c r="D122" s="226" t="s">
        <v>247</v>
      </c>
    </row>
    <row r="123" spans="1:4" x14ac:dyDescent="0.2">
      <c r="A123" s="223">
        <v>102</v>
      </c>
      <c r="B123" s="224">
        <v>8</v>
      </c>
      <c r="C123" s="225" t="s">
        <v>278</v>
      </c>
      <c r="D123" s="226" t="s">
        <v>247</v>
      </c>
    </row>
    <row r="124" spans="1:4" x14ac:dyDescent="0.2">
      <c r="A124" s="223">
        <v>103</v>
      </c>
      <c r="B124" s="224">
        <v>9</v>
      </c>
      <c r="C124" s="225" t="s">
        <v>278</v>
      </c>
      <c r="D124" s="226" t="s">
        <v>247</v>
      </c>
    </row>
    <row r="125" spans="1:4" x14ac:dyDescent="0.2">
      <c r="A125" s="223">
        <v>104</v>
      </c>
      <c r="B125" s="224">
        <v>61</v>
      </c>
      <c r="C125" s="225" t="s">
        <v>279</v>
      </c>
      <c r="D125" s="226" t="s">
        <v>494</v>
      </c>
    </row>
    <row r="126" spans="1:4" x14ac:dyDescent="0.2">
      <c r="A126" s="223">
        <v>105</v>
      </c>
      <c r="B126" s="224">
        <v>65</v>
      </c>
      <c r="C126" s="225" t="s">
        <v>279</v>
      </c>
      <c r="D126" s="226" t="s">
        <v>247</v>
      </c>
    </row>
    <row r="127" spans="1:4" x14ac:dyDescent="0.2">
      <c r="A127" s="223">
        <v>106</v>
      </c>
      <c r="B127" s="224">
        <v>66</v>
      </c>
      <c r="C127" s="225" t="s">
        <v>279</v>
      </c>
      <c r="D127" s="226" t="s">
        <v>494</v>
      </c>
    </row>
    <row r="128" spans="1:4" x14ac:dyDescent="0.2">
      <c r="A128" s="223">
        <v>107</v>
      </c>
      <c r="B128" s="224">
        <v>67</v>
      </c>
      <c r="C128" s="225" t="s">
        <v>279</v>
      </c>
      <c r="D128" s="226" t="s">
        <v>494</v>
      </c>
    </row>
    <row r="129" spans="1:4" x14ac:dyDescent="0.2">
      <c r="A129" s="223">
        <v>108</v>
      </c>
      <c r="B129" s="224">
        <v>68</v>
      </c>
      <c r="C129" s="225" t="s">
        <v>279</v>
      </c>
      <c r="D129" s="226" t="s">
        <v>494</v>
      </c>
    </row>
    <row r="130" spans="1:4" x14ac:dyDescent="0.2">
      <c r="A130" s="223">
        <v>109</v>
      </c>
      <c r="B130" s="224">
        <v>69</v>
      </c>
      <c r="C130" s="225" t="s">
        <v>279</v>
      </c>
      <c r="D130" s="226" t="s">
        <v>247</v>
      </c>
    </row>
    <row r="131" spans="1:4" x14ac:dyDescent="0.2">
      <c r="A131" s="223">
        <v>110</v>
      </c>
      <c r="B131" s="224">
        <v>1348</v>
      </c>
      <c r="C131" s="225" t="s">
        <v>279</v>
      </c>
      <c r="D131" s="226" t="s">
        <v>247</v>
      </c>
    </row>
    <row r="132" spans="1:4" x14ac:dyDescent="0.2">
      <c r="A132" s="223">
        <v>111</v>
      </c>
      <c r="B132" s="224">
        <v>91</v>
      </c>
      <c r="C132" s="225" t="s">
        <v>280</v>
      </c>
      <c r="D132" s="226" t="s">
        <v>247</v>
      </c>
    </row>
    <row r="133" spans="1:4" x14ac:dyDescent="0.2">
      <c r="A133" s="223">
        <v>112</v>
      </c>
      <c r="B133" s="224">
        <v>22</v>
      </c>
      <c r="C133" s="225" t="s">
        <v>281</v>
      </c>
      <c r="D133" s="226" t="s">
        <v>493</v>
      </c>
    </row>
    <row r="134" spans="1:4" x14ac:dyDescent="0.2">
      <c r="A134" s="223">
        <v>113</v>
      </c>
      <c r="B134" s="224">
        <v>23</v>
      </c>
      <c r="C134" s="225" t="s">
        <v>281</v>
      </c>
      <c r="D134" s="226" t="s">
        <v>493</v>
      </c>
    </row>
    <row r="135" spans="1:4" x14ac:dyDescent="0.2">
      <c r="A135" s="223">
        <v>115</v>
      </c>
      <c r="B135" s="224">
        <v>25</v>
      </c>
      <c r="C135" s="225" t="s">
        <v>281</v>
      </c>
      <c r="D135" s="226" t="s">
        <v>247</v>
      </c>
    </row>
    <row r="136" spans="1:4" x14ac:dyDescent="0.2">
      <c r="A136" s="223">
        <v>116</v>
      </c>
      <c r="B136" s="224">
        <v>26</v>
      </c>
      <c r="C136" s="225" t="s">
        <v>281</v>
      </c>
      <c r="D136" s="226" t="s">
        <v>247</v>
      </c>
    </row>
    <row r="137" spans="1:4" x14ac:dyDescent="0.2">
      <c r="A137" s="223">
        <v>117</v>
      </c>
      <c r="B137" s="224">
        <v>1349</v>
      </c>
      <c r="C137" s="225" t="s">
        <v>281</v>
      </c>
      <c r="D137" s="226" t="s">
        <v>247</v>
      </c>
    </row>
    <row r="138" spans="1:4" x14ac:dyDescent="0.2">
      <c r="A138" s="223">
        <v>118</v>
      </c>
      <c r="B138" s="224">
        <v>6</v>
      </c>
      <c r="C138" s="225" t="s">
        <v>282</v>
      </c>
      <c r="D138" s="226" t="s">
        <v>247</v>
      </c>
    </row>
    <row r="139" spans="1:4" x14ac:dyDescent="0.2">
      <c r="A139" s="223">
        <v>119</v>
      </c>
      <c r="B139" s="224">
        <v>1350</v>
      </c>
      <c r="C139" s="225" t="s">
        <v>282</v>
      </c>
      <c r="D139" s="226" t="s">
        <v>247</v>
      </c>
    </row>
    <row r="140" spans="1:4" x14ac:dyDescent="0.2">
      <c r="A140" s="223">
        <v>120</v>
      </c>
      <c r="B140" s="224">
        <v>11</v>
      </c>
      <c r="C140" s="225" t="s">
        <v>254</v>
      </c>
      <c r="D140" s="226" t="s">
        <v>247</v>
      </c>
    </row>
    <row r="141" spans="1:4" x14ac:dyDescent="0.2">
      <c r="A141" s="223">
        <v>121</v>
      </c>
      <c r="B141" s="224">
        <v>26</v>
      </c>
      <c r="C141" s="225" t="s">
        <v>283</v>
      </c>
      <c r="D141" s="226">
        <v>2</v>
      </c>
    </row>
    <row r="142" spans="1:4" x14ac:dyDescent="0.2">
      <c r="A142" s="223">
        <v>121</v>
      </c>
      <c r="B142" s="224">
        <v>224</v>
      </c>
      <c r="C142" s="225" t="s">
        <v>283</v>
      </c>
      <c r="D142" s="226">
        <v>1</v>
      </c>
    </row>
    <row r="143" spans="1:4" x14ac:dyDescent="0.2">
      <c r="A143" s="223">
        <v>122</v>
      </c>
      <c r="B143" s="224">
        <v>201</v>
      </c>
      <c r="C143" s="225" t="s">
        <v>284</v>
      </c>
      <c r="D143" s="226">
        <v>1</v>
      </c>
    </row>
    <row r="144" spans="1:4" x14ac:dyDescent="0.2">
      <c r="A144" s="223">
        <v>122</v>
      </c>
      <c r="B144" s="224">
        <v>245</v>
      </c>
      <c r="C144" s="225" t="s">
        <v>284</v>
      </c>
      <c r="D144" s="226">
        <v>2</v>
      </c>
    </row>
    <row r="145" spans="1:4" x14ac:dyDescent="0.2">
      <c r="A145" s="223">
        <v>123</v>
      </c>
      <c r="B145" s="224">
        <v>1307</v>
      </c>
      <c r="C145" s="225" t="s">
        <v>285</v>
      </c>
      <c r="D145" s="226">
        <v>1</v>
      </c>
    </row>
    <row r="146" spans="1:4" x14ac:dyDescent="0.2">
      <c r="A146" s="223">
        <v>124</v>
      </c>
      <c r="B146" s="224">
        <v>1319</v>
      </c>
      <c r="C146" s="225" t="s">
        <v>285</v>
      </c>
      <c r="D146" s="226">
        <v>1</v>
      </c>
    </row>
    <row r="147" spans="1:4" x14ac:dyDescent="0.2">
      <c r="A147" s="223">
        <v>125</v>
      </c>
      <c r="B147" s="224">
        <v>1315</v>
      </c>
      <c r="C147" s="225" t="s">
        <v>285</v>
      </c>
      <c r="D147" s="226">
        <v>1</v>
      </c>
    </row>
    <row r="148" spans="1:4" x14ac:dyDescent="0.2">
      <c r="A148" s="223">
        <v>126</v>
      </c>
      <c r="B148" s="224">
        <v>1193</v>
      </c>
      <c r="C148" s="225" t="s">
        <v>497</v>
      </c>
      <c r="D148" s="226">
        <v>1</v>
      </c>
    </row>
    <row r="149" spans="1:4" x14ac:dyDescent="0.2">
      <c r="A149" s="223">
        <v>126</v>
      </c>
      <c r="B149" s="224">
        <v>1194</v>
      </c>
      <c r="C149" s="225" t="s">
        <v>498</v>
      </c>
      <c r="D149" s="226">
        <v>2</v>
      </c>
    </row>
    <row r="150" spans="1:4" x14ac:dyDescent="0.2">
      <c r="A150" s="223">
        <v>127</v>
      </c>
      <c r="B150" s="224">
        <v>80</v>
      </c>
      <c r="C150" s="225" t="s">
        <v>287</v>
      </c>
      <c r="D150" s="226" t="s">
        <v>494</v>
      </c>
    </row>
    <row r="151" spans="1:4" x14ac:dyDescent="0.2">
      <c r="A151" s="223">
        <v>127</v>
      </c>
      <c r="B151" s="224">
        <v>148</v>
      </c>
      <c r="C151" s="225" t="s">
        <v>287</v>
      </c>
      <c r="D151" s="226">
        <v>1</v>
      </c>
    </row>
    <row r="152" spans="1:4" x14ac:dyDescent="0.2">
      <c r="A152" s="223">
        <v>127</v>
      </c>
      <c r="B152" s="224">
        <v>221</v>
      </c>
      <c r="C152" s="225" t="s">
        <v>287</v>
      </c>
      <c r="D152" s="231" t="s">
        <v>496</v>
      </c>
    </row>
    <row r="153" spans="1:4" x14ac:dyDescent="0.2">
      <c r="A153" s="223">
        <v>128</v>
      </c>
      <c r="B153" s="224">
        <v>1120</v>
      </c>
      <c r="C153" s="225" t="s">
        <v>288</v>
      </c>
      <c r="D153" s="226">
        <v>1</v>
      </c>
    </row>
    <row r="154" spans="1:4" x14ac:dyDescent="0.2">
      <c r="A154" s="223">
        <v>128</v>
      </c>
      <c r="B154" s="224">
        <v>1121</v>
      </c>
      <c r="C154" s="225" t="s">
        <v>288</v>
      </c>
      <c r="D154" s="226">
        <v>1</v>
      </c>
    </row>
    <row r="155" spans="1:4" x14ac:dyDescent="0.2">
      <c r="A155" s="223">
        <v>128</v>
      </c>
      <c r="B155" s="224">
        <v>1122</v>
      </c>
      <c r="C155" s="225" t="s">
        <v>288</v>
      </c>
      <c r="D155" s="226">
        <v>2</v>
      </c>
    </row>
    <row r="156" spans="1:4" x14ac:dyDescent="0.2">
      <c r="A156" s="223">
        <v>129</v>
      </c>
      <c r="B156" s="224">
        <v>169</v>
      </c>
      <c r="C156" s="225" t="s">
        <v>287</v>
      </c>
      <c r="D156" s="226">
        <v>1</v>
      </c>
    </row>
    <row r="157" spans="1:4" x14ac:dyDescent="0.2">
      <c r="A157" s="223">
        <v>129</v>
      </c>
      <c r="B157" s="224">
        <v>202</v>
      </c>
      <c r="C157" s="225" t="s">
        <v>287</v>
      </c>
      <c r="D157" s="226">
        <v>1</v>
      </c>
    </row>
    <row r="158" spans="1:4" x14ac:dyDescent="0.2">
      <c r="A158" s="223">
        <v>129</v>
      </c>
      <c r="B158" s="224">
        <v>222</v>
      </c>
      <c r="C158" s="225" t="s">
        <v>287</v>
      </c>
      <c r="D158" s="226">
        <v>2</v>
      </c>
    </row>
    <row r="159" spans="1:4" x14ac:dyDescent="0.2">
      <c r="A159" s="223">
        <v>130</v>
      </c>
      <c r="B159" s="224">
        <v>1308</v>
      </c>
      <c r="C159" s="225" t="s">
        <v>289</v>
      </c>
      <c r="D159" s="226">
        <v>1</v>
      </c>
    </row>
    <row r="160" spans="1:4" x14ac:dyDescent="0.2">
      <c r="A160" s="223">
        <v>130</v>
      </c>
      <c r="B160" s="224">
        <v>1309</v>
      </c>
      <c r="C160" s="225" t="s">
        <v>289</v>
      </c>
      <c r="D160" s="226">
        <v>1</v>
      </c>
    </row>
    <row r="161" spans="1:4" x14ac:dyDescent="0.2">
      <c r="A161" s="223">
        <v>130</v>
      </c>
      <c r="B161" s="224">
        <v>1310</v>
      </c>
      <c r="C161" s="225" t="s">
        <v>289</v>
      </c>
      <c r="D161" s="226">
        <v>2</v>
      </c>
    </row>
    <row r="162" spans="1:4" x14ac:dyDescent="0.2">
      <c r="A162" s="223">
        <v>131</v>
      </c>
      <c r="B162" s="224">
        <v>1311</v>
      </c>
      <c r="C162" s="225" t="s">
        <v>289</v>
      </c>
      <c r="D162" s="226">
        <v>1</v>
      </c>
    </row>
    <row r="163" spans="1:4" x14ac:dyDescent="0.2">
      <c r="A163" s="223">
        <v>131</v>
      </c>
      <c r="B163" s="224">
        <v>1312</v>
      </c>
      <c r="C163" s="225" t="s">
        <v>289</v>
      </c>
      <c r="D163" s="226">
        <v>1</v>
      </c>
    </row>
    <row r="164" spans="1:4" x14ac:dyDescent="0.2">
      <c r="A164" s="223">
        <v>131</v>
      </c>
      <c r="B164" s="224">
        <v>1313</v>
      </c>
      <c r="C164" s="225" t="s">
        <v>289</v>
      </c>
      <c r="D164" s="226">
        <v>2</v>
      </c>
    </row>
    <row r="165" spans="1:4" x14ac:dyDescent="0.2">
      <c r="A165" s="223">
        <v>132</v>
      </c>
      <c r="B165" s="224">
        <v>92</v>
      </c>
      <c r="C165" s="225" t="s">
        <v>290</v>
      </c>
      <c r="D165" s="226" t="s">
        <v>493</v>
      </c>
    </row>
    <row r="166" spans="1:4" x14ac:dyDescent="0.2">
      <c r="A166" s="223">
        <v>132</v>
      </c>
      <c r="B166" s="224">
        <v>210</v>
      </c>
      <c r="C166" s="225" t="s">
        <v>290</v>
      </c>
      <c r="D166" s="226">
        <v>2</v>
      </c>
    </row>
    <row r="167" spans="1:4" x14ac:dyDescent="0.2">
      <c r="A167" s="223">
        <v>132</v>
      </c>
      <c r="B167" s="224">
        <v>234</v>
      </c>
      <c r="C167" s="225" t="s">
        <v>290</v>
      </c>
      <c r="D167" s="226" t="s">
        <v>493</v>
      </c>
    </row>
    <row r="168" spans="1:4" x14ac:dyDescent="0.2">
      <c r="A168" s="223">
        <v>132</v>
      </c>
      <c r="B168" s="224">
        <v>236</v>
      </c>
      <c r="C168" s="225" t="s">
        <v>290</v>
      </c>
      <c r="D168" s="226" t="s">
        <v>493</v>
      </c>
    </row>
    <row r="169" spans="1:4" x14ac:dyDescent="0.2">
      <c r="A169" s="223">
        <v>133</v>
      </c>
      <c r="B169" s="224">
        <v>92</v>
      </c>
      <c r="C169" s="225" t="s">
        <v>290</v>
      </c>
      <c r="D169" s="226">
        <v>1</v>
      </c>
    </row>
    <row r="170" spans="1:4" x14ac:dyDescent="0.2">
      <c r="A170" s="223">
        <v>133</v>
      </c>
      <c r="B170" s="224">
        <v>210</v>
      </c>
      <c r="C170" s="225" t="s">
        <v>290</v>
      </c>
      <c r="D170" s="226">
        <v>2</v>
      </c>
    </row>
    <row r="171" spans="1:4" x14ac:dyDescent="0.2">
      <c r="A171" s="223">
        <v>133</v>
      </c>
      <c r="B171" s="224">
        <v>233</v>
      </c>
      <c r="C171" s="225" t="s">
        <v>290</v>
      </c>
      <c r="D171" s="226">
        <v>1</v>
      </c>
    </row>
    <row r="172" spans="1:4" x14ac:dyDescent="0.2">
      <c r="A172" s="223">
        <v>133</v>
      </c>
      <c r="B172" s="224">
        <v>246</v>
      </c>
      <c r="C172" s="225" t="s">
        <v>290</v>
      </c>
      <c r="D172" s="226">
        <v>1</v>
      </c>
    </row>
    <row r="173" spans="1:4" x14ac:dyDescent="0.2">
      <c r="A173" s="223">
        <v>134</v>
      </c>
      <c r="B173" s="224">
        <v>101</v>
      </c>
      <c r="C173" s="225" t="s">
        <v>290</v>
      </c>
      <c r="D173" s="226">
        <v>1</v>
      </c>
    </row>
    <row r="174" spans="1:4" x14ac:dyDescent="0.2">
      <c r="A174" s="223">
        <v>134</v>
      </c>
      <c r="B174" s="224">
        <v>210</v>
      </c>
      <c r="C174" s="225" t="s">
        <v>290</v>
      </c>
      <c r="D174" s="226">
        <v>2</v>
      </c>
    </row>
    <row r="175" spans="1:4" x14ac:dyDescent="0.2">
      <c r="A175" s="223">
        <v>134</v>
      </c>
      <c r="B175" s="224">
        <v>232</v>
      </c>
      <c r="C175" s="225" t="s">
        <v>290</v>
      </c>
      <c r="D175" s="226">
        <v>1</v>
      </c>
    </row>
    <row r="176" spans="1:4" x14ac:dyDescent="0.2">
      <c r="A176" s="223">
        <v>134</v>
      </c>
      <c r="B176" s="224">
        <v>250</v>
      </c>
      <c r="C176" s="225" t="s">
        <v>290</v>
      </c>
      <c r="D176" s="226">
        <v>1</v>
      </c>
    </row>
    <row r="177" spans="1:4" x14ac:dyDescent="0.2">
      <c r="A177" s="223">
        <v>135</v>
      </c>
      <c r="B177" s="224">
        <v>38</v>
      </c>
      <c r="C177" s="225" t="s">
        <v>290</v>
      </c>
      <c r="D177" s="226">
        <v>1</v>
      </c>
    </row>
    <row r="178" spans="1:4" x14ac:dyDescent="0.2">
      <c r="A178" s="223">
        <v>135</v>
      </c>
      <c r="B178" s="224">
        <v>80</v>
      </c>
      <c r="C178" s="225" t="s">
        <v>290</v>
      </c>
      <c r="D178" s="226">
        <v>1</v>
      </c>
    </row>
    <row r="179" spans="1:4" x14ac:dyDescent="0.2">
      <c r="A179" s="223">
        <v>135</v>
      </c>
      <c r="B179" s="224">
        <v>221</v>
      </c>
      <c r="C179" s="225" t="s">
        <v>290</v>
      </c>
      <c r="D179" s="231" t="s">
        <v>496</v>
      </c>
    </row>
    <row r="180" spans="1:4" x14ac:dyDescent="0.2">
      <c r="A180" s="223">
        <v>135</v>
      </c>
      <c r="B180" s="224">
        <v>247</v>
      </c>
      <c r="C180" s="225" t="s">
        <v>290</v>
      </c>
      <c r="D180" s="226">
        <v>1</v>
      </c>
    </row>
    <row r="181" spans="1:4" x14ac:dyDescent="0.2">
      <c r="A181" s="223">
        <v>136</v>
      </c>
      <c r="B181" s="224">
        <v>124</v>
      </c>
      <c r="C181" s="225" t="s">
        <v>290</v>
      </c>
      <c r="D181" s="226">
        <v>1</v>
      </c>
    </row>
    <row r="182" spans="1:4" x14ac:dyDescent="0.2">
      <c r="A182" s="223">
        <v>136</v>
      </c>
      <c r="B182" s="224">
        <v>202</v>
      </c>
      <c r="C182" s="225" t="s">
        <v>290</v>
      </c>
      <c r="D182" s="226">
        <v>1</v>
      </c>
    </row>
    <row r="183" spans="1:4" x14ac:dyDescent="0.2">
      <c r="A183" s="223">
        <v>136</v>
      </c>
      <c r="B183" s="224">
        <v>222</v>
      </c>
      <c r="C183" s="225" t="s">
        <v>290</v>
      </c>
      <c r="D183" s="226">
        <v>2</v>
      </c>
    </row>
    <row r="184" spans="1:4" x14ac:dyDescent="0.2">
      <c r="A184" s="223">
        <v>136</v>
      </c>
      <c r="B184" s="224">
        <v>246</v>
      </c>
      <c r="C184" s="225" t="s">
        <v>290</v>
      </c>
      <c r="D184" s="226">
        <v>1</v>
      </c>
    </row>
    <row r="185" spans="1:4" x14ac:dyDescent="0.2">
      <c r="A185" s="223">
        <v>137</v>
      </c>
      <c r="B185" s="224">
        <v>203</v>
      </c>
      <c r="C185" s="225" t="s">
        <v>290</v>
      </c>
      <c r="D185" s="226" t="s">
        <v>291</v>
      </c>
    </row>
    <row r="186" spans="1:4" x14ac:dyDescent="0.2">
      <c r="A186" s="223">
        <v>137</v>
      </c>
      <c r="B186" s="224">
        <v>222</v>
      </c>
      <c r="C186" s="225" t="s">
        <v>290</v>
      </c>
      <c r="D186" s="226" t="s">
        <v>291</v>
      </c>
    </row>
    <row r="187" spans="1:4" x14ac:dyDescent="0.2">
      <c r="A187" s="223">
        <v>137</v>
      </c>
      <c r="B187" s="224">
        <v>223</v>
      </c>
      <c r="C187" s="225" t="s">
        <v>290</v>
      </c>
      <c r="D187" s="226" t="s">
        <v>291</v>
      </c>
    </row>
    <row r="188" spans="1:4" x14ac:dyDescent="0.2">
      <c r="A188" s="223">
        <v>137</v>
      </c>
      <c r="B188" s="224">
        <v>229</v>
      </c>
      <c r="C188" s="225" t="s">
        <v>290</v>
      </c>
      <c r="D188" s="226" t="s">
        <v>291</v>
      </c>
    </row>
    <row r="189" spans="1:4" x14ac:dyDescent="0.2">
      <c r="A189" s="223">
        <v>138</v>
      </c>
      <c r="B189" s="224">
        <v>5</v>
      </c>
      <c r="C189" s="225" t="s">
        <v>290</v>
      </c>
      <c r="D189" s="226" t="s">
        <v>493</v>
      </c>
    </row>
    <row r="190" spans="1:4" x14ac:dyDescent="0.2">
      <c r="A190" s="223">
        <v>138</v>
      </c>
      <c r="B190" s="224">
        <v>88</v>
      </c>
      <c r="C190" s="225" t="s">
        <v>290</v>
      </c>
      <c r="D190" s="226" t="s">
        <v>493</v>
      </c>
    </row>
    <row r="191" spans="1:4" x14ac:dyDescent="0.2">
      <c r="A191" s="223">
        <v>138</v>
      </c>
      <c r="B191" s="224">
        <v>208</v>
      </c>
      <c r="C191" s="225" t="s">
        <v>290</v>
      </c>
      <c r="D191" s="226">
        <v>2</v>
      </c>
    </row>
    <row r="192" spans="1:4" x14ac:dyDescent="0.2">
      <c r="A192" s="223">
        <v>138</v>
      </c>
      <c r="B192" s="224">
        <v>235</v>
      </c>
      <c r="C192" s="225" t="s">
        <v>290</v>
      </c>
      <c r="D192" s="226" t="s">
        <v>493</v>
      </c>
    </row>
    <row r="193" spans="1:4" x14ac:dyDescent="0.2">
      <c r="A193" s="223">
        <v>140</v>
      </c>
      <c r="B193" s="224">
        <v>1395</v>
      </c>
      <c r="C193" s="225" t="s">
        <v>274</v>
      </c>
      <c r="D193" s="226">
        <v>2</v>
      </c>
    </row>
    <row r="194" spans="1:4" x14ac:dyDescent="0.2">
      <c r="A194" s="223">
        <v>140</v>
      </c>
      <c r="B194" s="224">
        <v>1396</v>
      </c>
      <c r="C194" s="225" t="s">
        <v>274</v>
      </c>
      <c r="D194" s="226">
        <v>1</v>
      </c>
    </row>
    <row r="195" spans="1:4" x14ac:dyDescent="0.2">
      <c r="A195" s="223">
        <v>141</v>
      </c>
      <c r="B195" s="224">
        <v>189</v>
      </c>
      <c r="C195" s="225" t="s">
        <v>292</v>
      </c>
      <c r="D195" s="226">
        <v>1</v>
      </c>
    </row>
    <row r="196" spans="1:4" x14ac:dyDescent="0.2">
      <c r="A196" s="223">
        <v>141</v>
      </c>
      <c r="B196" s="224">
        <v>210</v>
      </c>
      <c r="C196" s="225" t="s">
        <v>292</v>
      </c>
      <c r="D196" s="226">
        <v>2</v>
      </c>
    </row>
    <row r="197" spans="1:4" x14ac:dyDescent="0.2">
      <c r="A197" s="223">
        <v>141</v>
      </c>
      <c r="B197" s="224">
        <v>233</v>
      </c>
      <c r="C197" s="225" t="s">
        <v>292</v>
      </c>
      <c r="D197" s="226">
        <v>1</v>
      </c>
    </row>
    <row r="198" spans="1:4" x14ac:dyDescent="0.2">
      <c r="A198" s="223">
        <v>141</v>
      </c>
      <c r="B198" s="224">
        <v>249</v>
      </c>
      <c r="C198" s="225" t="s">
        <v>292</v>
      </c>
      <c r="D198" s="226">
        <v>1</v>
      </c>
    </row>
    <row r="199" spans="1:4" x14ac:dyDescent="0.2">
      <c r="A199" s="223">
        <v>141</v>
      </c>
      <c r="B199" s="224">
        <v>252</v>
      </c>
      <c r="C199" s="225" t="s">
        <v>292</v>
      </c>
      <c r="D199" s="226">
        <v>1</v>
      </c>
    </row>
    <row r="200" spans="1:4" x14ac:dyDescent="0.2">
      <c r="A200" s="223">
        <v>142</v>
      </c>
      <c r="B200" s="224">
        <v>132</v>
      </c>
      <c r="C200" s="225" t="s">
        <v>292</v>
      </c>
      <c r="D200" s="226">
        <v>1</v>
      </c>
    </row>
    <row r="201" spans="1:4" x14ac:dyDescent="0.2">
      <c r="A201" s="223">
        <v>142</v>
      </c>
      <c r="B201" s="224">
        <v>206</v>
      </c>
      <c r="C201" s="225" t="s">
        <v>292</v>
      </c>
      <c r="D201" s="226">
        <v>2</v>
      </c>
    </row>
    <row r="202" spans="1:4" x14ac:dyDescent="0.2">
      <c r="A202" s="223">
        <v>142</v>
      </c>
      <c r="B202" s="224">
        <v>230</v>
      </c>
      <c r="C202" s="225" t="s">
        <v>292</v>
      </c>
      <c r="D202" s="226">
        <v>1</v>
      </c>
    </row>
    <row r="203" spans="1:4" x14ac:dyDescent="0.2">
      <c r="A203" s="223">
        <v>142</v>
      </c>
      <c r="B203" s="224">
        <v>249</v>
      </c>
      <c r="C203" s="225" t="s">
        <v>292</v>
      </c>
      <c r="D203" s="226">
        <v>1</v>
      </c>
    </row>
    <row r="204" spans="1:4" x14ac:dyDescent="0.2">
      <c r="A204" s="223">
        <v>142</v>
      </c>
      <c r="B204" s="224">
        <v>252</v>
      </c>
      <c r="C204" s="225" t="s">
        <v>292</v>
      </c>
      <c r="D204" s="226">
        <v>1</v>
      </c>
    </row>
    <row r="205" spans="1:4" x14ac:dyDescent="0.2">
      <c r="A205" s="223">
        <v>143</v>
      </c>
      <c r="B205" s="224">
        <v>47</v>
      </c>
      <c r="C205" s="225" t="s">
        <v>277</v>
      </c>
      <c r="D205" s="226" t="s">
        <v>247</v>
      </c>
    </row>
    <row r="206" spans="1:4" x14ac:dyDescent="0.2">
      <c r="A206" s="223">
        <v>144</v>
      </c>
      <c r="B206" s="224">
        <v>93</v>
      </c>
      <c r="C206" s="225" t="s">
        <v>293</v>
      </c>
      <c r="D206" s="226">
        <v>1</v>
      </c>
    </row>
    <row r="207" spans="1:4" x14ac:dyDescent="0.2">
      <c r="A207" s="223">
        <v>144</v>
      </c>
      <c r="B207" s="224">
        <v>208</v>
      </c>
      <c r="C207" s="225" t="s">
        <v>293</v>
      </c>
      <c r="D207" s="226">
        <v>2</v>
      </c>
    </row>
    <row r="208" spans="1:4" x14ac:dyDescent="0.2">
      <c r="A208" s="223">
        <v>144</v>
      </c>
      <c r="B208" s="224">
        <v>239</v>
      </c>
      <c r="C208" s="225" t="s">
        <v>293</v>
      </c>
      <c r="D208" s="226">
        <v>1</v>
      </c>
    </row>
    <row r="209" spans="1:4" x14ac:dyDescent="0.2">
      <c r="A209" s="223">
        <v>144</v>
      </c>
      <c r="B209" s="224">
        <v>243</v>
      </c>
      <c r="C209" s="225" t="s">
        <v>293</v>
      </c>
      <c r="D209" s="226">
        <v>1</v>
      </c>
    </row>
    <row r="210" spans="1:4" x14ac:dyDescent="0.2">
      <c r="A210" s="223">
        <v>144</v>
      </c>
      <c r="B210" s="224">
        <v>248</v>
      </c>
      <c r="C210" s="225" t="s">
        <v>293</v>
      </c>
      <c r="D210" s="226">
        <v>1</v>
      </c>
    </row>
    <row r="211" spans="1:4" x14ac:dyDescent="0.2">
      <c r="A211" s="223">
        <v>144</v>
      </c>
      <c r="B211" s="224">
        <v>251</v>
      </c>
      <c r="C211" s="225" t="s">
        <v>293</v>
      </c>
      <c r="D211" s="226">
        <v>1</v>
      </c>
    </row>
    <row r="212" spans="1:4" x14ac:dyDescent="0.2">
      <c r="A212" s="223">
        <v>145</v>
      </c>
      <c r="B212" s="224">
        <v>210</v>
      </c>
      <c r="C212" s="225" t="s">
        <v>293</v>
      </c>
      <c r="D212" s="226">
        <v>2</v>
      </c>
    </row>
    <row r="213" spans="1:4" x14ac:dyDescent="0.2">
      <c r="A213" s="223">
        <v>145</v>
      </c>
      <c r="B213" s="224">
        <v>249</v>
      </c>
      <c r="C213" s="225" t="s">
        <v>293</v>
      </c>
      <c r="D213" s="226">
        <v>1</v>
      </c>
    </row>
    <row r="214" spans="1:4" x14ac:dyDescent="0.2">
      <c r="A214" s="223">
        <v>145</v>
      </c>
      <c r="B214" s="224">
        <v>92</v>
      </c>
      <c r="C214" s="225" t="s">
        <v>293</v>
      </c>
      <c r="D214" s="226" t="s">
        <v>493</v>
      </c>
    </row>
    <row r="215" spans="1:4" x14ac:dyDescent="0.2">
      <c r="A215" s="223">
        <v>145</v>
      </c>
      <c r="B215" s="224">
        <v>240</v>
      </c>
      <c r="C215" s="225" t="s">
        <v>293</v>
      </c>
      <c r="D215" s="226" t="s">
        <v>493</v>
      </c>
    </row>
    <row r="216" spans="1:4" x14ac:dyDescent="0.2">
      <c r="A216" s="223">
        <v>145</v>
      </c>
      <c r="B216" s="224">
        <v>244</v>
      </c>
      <c r="C216" s="225" t="s">
        <v>293</v>
      </c>
      <c r="D216" s="226" t="s">
        <v>493</v>
      </c>
    </row>
    <row r="217" spans="1:4" x14ac:dyDescent="0.2">
      <c r="A217" s="223">
        <v>145</v>
      </c>
      <c r="B217" s="224">
        <v>252</v>
      </c>
      <c r="C217" s="225" t="s">
        <v>293</v>
      </c>
      <c r="D217" s="226">
        <v>1</v>
      </c>
    </row>
    <row r="218" spans="1:4" x14ac:dyDescent="0.2">
      <c r="A218" s="223">
        <v>146</v>
      </c>
      <c r="B218" s="224">
        <v>73</v>
      </c>
      <c r="C218" s="225" t="s">
        <v>293</v>
      </c>
      <c r="D218" s="226">
        <v>1</v>
      </c>
    </row>
    <row r="219" spans="1:4" x14ac:dyDescent="0.2">
      <c r="A219" s="223">
        <v>146</v>
      </c>
      <c r="B219" s="224">
        <v>93</v>
      </c>
      <c r="C219" s="225" t="s">
        <v>293</v>
      </c>
      <c r="D219" s="226">
        <v>1</v>
      </c>
    </row>
    <row r="220" spans="1:4" x14ac:dyDescent="0.2">
      <c r="A220" s="223">
        <v>146</v>
      </c>
      <c r="B220" s="224">
        <v>208</v>
      </c>
      <c r="C220" s="225" t="s">
        <v>293</v>
      </c>
      <c r="D220" s="226">
        <v>2</v>
      </c>
    </row>
    <row r="221" spans="1:4" x14ac:dyDescent="0.2">
      <c r="A221" s="223">
        <v>146</v>
      </c>
      <c r="B221" s="224">
        <v>239</v>
      </c>
      <c r="C221" s="225" t="s">
        <v>293</v>
      </c>
      <c r="D221" s="226">
        <v>1</v>
      </c>
    </row>
    <row r="222" spans="1:4" x14ac:dyDescent="0.2">
      <c r="A222" s="223">
        <v>146</v>
      </c>
      <c r="B222" s="224">
        <v>248</v>
      </c>
      <c r="C222" s="225" t="s">
        <v>293</v>
      </c>
      <c r="D222" s="226">
        <v>1</v>
      </c>
    </row>
    <row r="223" spans="1:4" x14ac:dyDescent="0.2">
      <c r="A223" s="223">
        <v>146</v>
      </c>
      <c r="B223" s="224">
        <v>251</v>
      </c>
      <c r="C223" s="225" t="s">
        <v>293</v>
      </c>
      <c r="D223" s="226">
        <v>1</v>
      </c>
    </row>
    <row r="224" spans="1:4" x14ac:dyDescent="0.2">
      <c r="A224" s="223">
        <v>147</v>
      </c>
      <c r="B224" s="224">
        <v>99</v>
      </c>
      <c r="C224" s="225" t="s">
        <v>293</v>
      </c>
      <c r="D224" s="226">
        <v>1</v>
      </c>
    </row>
    <row r="225" spans="1:4" x14ac:dyDescent="0.2">
      <c r="A225" s="223">
        <v>147</v>
      </c>
      <c r="B225" s="224">
        <v>206</v>
      </c>
      <c r="C225" s="225" t="s">
        <v>293</v>
      </c>
      <c r="D225" s="226">
        <v>2</v>
      </c>
    </row>
    <row r="226" spans="1:4" x14ac:dyDescent="0.2">
      <c r="A226" s="223">
        <v>147</v>
      </c>
      <c r="B226" s="224">
        <v>238</v>
      </c>
      <c r="C226" s="225" t="s">
        <v>293</v>
      </c>
      <c r="D226" s="226">
        <v>1</v>
      </c>
    </row>
    <row r="227" spans="1:4" x14ac:dyDescent="0.2">
      <c r="A227" s="223">
        <v>147</v>
      </c>
      <c r="B227" s="224">
        <v>242</v>
      </c>
      <c r="C227" s="225" t="s">
        <v>293</v>
      </c>
      <c r="D227" s="226">
        <v>1</v>
      </c>
    </row>
    <row r="228" spans="1:4" x14ac:dyDescent="0.2">
      <c r="A228" s="223">
        <v>147</v>
      </c>
      <c r="B228" s="224">
        <v>249</v>
      </c>
      <c r="C228" s="225" t="s">
        <v>293</v>
      </c>
      <c r="D228" s="226">
        <v>1</v>
      </c>
    </row>
    <row r="229" spans="1:4" x14ac:dyDescent="0.2">
      <c r="A229" s="223">
        <v>147</v>
      </c>
      <c r="B229" s="224">
        <v>252</v>
      </c>
      <c r="C229" s="225" t="s">
        <v>293</v>
      </c>
      <c r="D229" s="226">
        <v>1</v>
      </c>
    </row>
    <row r="230" spans="1:4" x14ac:dyDescent="0.2">
      <c r="A230" s="223">
        <v>148</v>
      </c>
      <c r="B230" s="224">
        <v>1152</v>
      </c>
      <c r="C230" s="225" t="s">
        <v>294</v>
      </c>
      <c r="D230" s="226" t="s">
        <v>496</v>
      </c>
    </row>
    <row r="231" spans="1:4" x14ac:dyDescent="0.2">
      <c r="A231" s="223">
        <v>149</v>
      </c>
      <c r="B231" s="224">
        <v>1394</v>
      </c>
      <c r="C231" s="225" t="s">
        <v>295</v>
      </c>
      <c r="D231" s="226">
        <v>2</v>
      </c>
    </row>
    <row r="232" spans="1:4" x14ac:dyDescent="0.2">
      <c r="A232" s="223">
        <v>150</v>
      </c>
      <c r="B232" s="224">
        <v>42</v>
      </c>
      <c r="C232" s="225" t="s">
        <v>286</v>
      </c>
      <c r="D232" s="226">
        <v>1</v>
      </c>
    </row>
    <row r="233" spans="1:4" x14ac:dyDescent="0.2">
      <c r="A233" s="223">
        <v>150</v>
      </c>
      <c r="B233" s="224">
        <v>207</v>
      </c>
      <c r="C233" s="225" t="s">
        <v>286</v>
      </c>
      <c r="D233" s="226">
        <v>2</v>
      </c>
    </row>
    <row r="234" spans="1:4" x14ac:dyDescent="0.2">
      <c r="A234" s="223">
        <v>151</v>
      </c>
      <c r="B234" s="224">
        <v>43</v>
      </c>
      <c r="C234" s="225" t="s">
        <v>286</v>
      </c>
      <c r="D234" s="226">
        <v>1</v>
      </c>
    </row>
    <row r="235" spans="1:4" x14ac:dyDescent="0.2">
      <c r="A235" s="223">
        <v>151</v>
      </c>
      <c r="B235" s="224">
        <v>210</v>
      </c>
      <c r="C235" s="225" t="s">
        <v>286</v>
      </c>
      <c r="D235" s="226" t="s">
        <v>496</v>
      </c>
    </row>
    <row r="236" spans="1:4" x14ac:dyDescent="0.2">
      <c r="A236" s="223">
        <v>152</v>
      </c>
      <c r="B236" s="224">
        <v>45</v>
      </c>
      <c r="C236" s="225" t="s">
        <v>286</v>
      </c>
      <c r="D236" s="226">
        <v>1</v>
      </c>
    </row>
    <row r="237" spans="1:4" x14ac:dyDescent="0.2">
      <c r="A237" s="223">
        <v>152</v>
      </c>
      <c r="B237" s="224">
        <v>211</v>
      </c>
      <c r="C237" s="225" t="s">
        <v>286</v>
      </c>
      <c r="D237" s="226">
        <v>2</v>
      </c>
    </row>
    <row r="238" spans="1:4" x14ac:dyDescent="0.2">
      <c r="A238" s="223">
        <v>153</v>
      </c>
      <c r="B238" s="224">
        <v>46</v>
      </c>
      <c r="C238" s="225" t="s">
        <v>286</v>
      </c>
      <c r="D238" s="226">
        <v>1</v>
      </c>
    </row>
    <row r="239" spans="1:4" x14ac:dyDescent="0.2">
      <c r="A239" s="223">
        <v>153</v>
      </c>
      <c r="B239" s="224">
        <v>212</v>
      </c>
      <c r="C239" s="225" t="s">
        <v>286</v>
      </c>
      <c r="D239" s="226">
        <v>2</v>
      </c>
    </row>
    <row r="240" spans="1:4" x14ac:dyDescent="0.2">
      <c r="A240" s="223">
        <v>154</v>
      </c>
      <c r="B240" s="224">
        <v>39</v>
      </c>
      <c r="C240" s="225" t="s">
        <v>286</v>
      </c>
      <c r="D240" s="226">
        <v>1</v>
      </c>
    </row>
    <row r="241" spans="1:4" x14ac:dyDescent="0.2">
      <c r="A241" s="223">
        <v>154</v>
      </c>
      <c r="B241" s="224">
        <v>221</v>
      </c>
      <c r="C241" s="225" t="s">
        <v>286</v>
      </c>
      <c r="D241" s="226">
        <v>2</v>
      </c>
    </row>
    <row r="242" spans="1:4" x14ac:dyDescent="0.2">
      <c r="A242" s="223">
        <v>155</v>
      </c>
      <c r="B242" s="224">
        <v>51</v>
      </c>
      <c r="C242" s="225" t="s">
        <v>274</v>
      </c>
      <c r="D242" s="226" t="s">
        <v>493</v>
      </c>
    </row>
    <row r="243" spans="1:4" x14ac:dyDescent="0.2">
      <c r="A243" s="223">
        <v>155</v>
      </c>
      <c r="B243" s="224">
        <v>200</v>
      </c>
      <c r="C243" s="225" t="s">
        <v>274</v>
      </c>
      <c r="D243" s="226" t="s">
        <v>493</v>
      </c>
    </row>
    <row r="244" spans="1:4" x14ac:dyDescent="0.2">
      <c r="A244" s="223">
        <v>156</v>
      </c>
      <c r="B244" s="224">
        <v>1000</v>
      </c>
      <c r="C244" s="225" t="s">
        <v>286</v>
      </c>
      <c r="D244" s="226">
        <v>2</v>
      </c>
    </row>
    <row r="245" spans="1:4" x14ac:dyDescent="0.2">
      <c r="A245" s="223">
        <v>156</v>
      </c>
      <c r="B245" s="224">
        <v>1001</v>
      </c>
      <c r="C245" s="225" t="s">
        <v>286</v>
      </c>
      <c r="D245" s="226">
        <v>1</v>
      </c>
    </row>
    <row r="246" spans="1:4" x14ac:dyDescent="0.2">
      <c r="A246" s="223">
        <v>157</v>
      </c>
      <c r="B246" s="224">
        <v>1002</v>
      </c>
      <c r="C246" s="225" t="s">
        <v>286</v>
      </c>
      <c r="D246" s="226">
        <v>2</v>
      </c>
    </row>
    <row r="247" spans="1:4" x14ac:dyDescent="0.2">
      <c r="A247" s="223">
        <v>157</v>
      </c>
      <c r="B247" s="224">
        <v>1003</v>
      </c>
      <c r="C247" s="225" t="s">
        <v>286</v>
      </c>
      <c r="D247" s="226">
        <v>1</v>
      </c>
    </row>
    <row r="248" spans="1:4" x14ac:dyDescent="0.2">
      <c r="A248" s="223">
        <v>158</v>
      </c>
      <c r="B248" s="224">
        <v>1008</v>
      </c>
      <c r="C248" s="225" t="s">
        <v>286</v>
      </c>
      <c r="D248" s="226">
        <v>2</v>
      </c>
    </row>
    <row r="249" spans="1:4" x14ac:dyDescent="0.2">
      <c r="A249" s="223">
        <v>158</v>
      </c>
      <c r="B249" s="224">
        <v>1009</v>
      </c>
      <c r="C249" s="225" t="s">
        <v>286</v>
      </c>
      <c r="D249" s="226">
        <v>1</v>
      </c>
    </row>
    <row r="250" spans="1:4" x14ac:dyDescent="0.2">
      <c r="A250" s="223">
        <v>159</v>
      </c>
      <c r="B250" s="224">
        <v>28</v>
      </c>
      <c r="C250" s="225" t="s">
        <v>261</v>
      </c>
      <c r="D250" s="226" t="s">
        <v>495</v>
      </c>
    </row>
    <row r="251" spans="1:4" x14ac:dyDescent="0.2">
      <c r="A251" s="223">
        <v>160</v>
      </c>
      <c r="B251" s="224">
        <v>1014</v>
      </c>
      <c r="C251" s="225" t="s">
        <v>286</v>
      </c>
      <c r="D251" s="226">
        <v>2</v>
      </c>
    </row>
    <row r="252" spans="1:4" x14ac:dyDescent="0.2">
      <c r="A252" s="223">
        <v>160</v>
      </c>
      <c r="B252" s="224">
        <v>1015</v>
      </c>
      <c r="C252" s="225" t="s">
        <v>286</v>
      </c>
      <c r="D252" s="226">
        <v>1</v>
      </c>
    </row>
    <row r="253" spans="1:4" x14ac:dyDescent="0.2">
      <c r="A253" s="223">
        <v>161</v>
      </c>
      <c r="B253" s="224">
        <v>1018</v>
      </c>
      <c r="C253" s="225" t="s">
        <v>286</v>
      </c>
      <c r="D253" s="226">
        <v>2</v>
      </c>
    </row>
    <row r="254" spans="1:4" x14ac:dyDescent="0.2">
      <c r="A254" s="223">
        <v>161</v>
      </c>
      <c r="B254" s="224">
        <v>1019</v>
      </c>
      <c r="C254" s="225" t="s">
        <v>286</v>
      </c>
      <c r="D254" s="226">
        <v>1</v>
      </c>
    </row>
    <row r="255" spans="1:4" x14ac:dyDescent="0.2">
      <c r="A255" s="223">
        <v>162</v>
      </c>
      <c r="B255" s="224">
        <v>1020</v>
      </c>
      <c r="C255" s="225" t="s">
        <v>286</v>
      </c>
      <c r="D255" s="226">
        <v>2</v>
      </c>
    </row>
    <row r="256" spans="1:4" x14ac:dyDescent="0.2">
      <c r="A256" s="223">
        <v>162</v>
      </c>
      <c r="B256" s="224">
        <v>1021</v>
      </c>
      <c r="C256" s="225" t="s">
        <v>286</v>
      </c>
      <c r="D256" s="226">
        <v>1</v>
      </c>
    </row>
    <row r="257" spans="1:4" x14ac:dyDescent="0.2">
      <c r="A257" s="223">
        <v>163</v>
      </c>
      <c r="B257" s="224">
        <v>1034</v>
      </c>
      <c r="C257" s="225" t="s">
        <v>286</v>
      </c>
      <c r="D257" s="226">
        <v>2</v>
      </c>
    </row>
    <row r="258" spans="1:4" x14ac:dyDescent="0.2">
      <c r="A258" s="223">
        <v>163</v>
      </c>
      <c r="B258" s="224">
        <v>1035</v>
      </c>
      <c r="C258" s="225" t="s">
        <v>286</v>
      </c>
      <c r="D258" s="226">
        <v>1</v>
      </c>
    </row>
    <row r="259" spans="1:4" x14ac:dyDescent="0.2">
      <c r="A259" s="223">
        <v>164</v>
      </c>
      <c r="B259" s="224">
        <v>1037</v>
      </c>
      <c r="C259" s="225" t="s">
        <v>286</v>
      </c>
      <c r="D259" s="226">
        <v>2</v>
      </c>
    </row>
    <row r="260" spans="1:4" x14ac:dyDescent="0.2">
      <c r="A260" s="223">
        <v>164</v>
      </c>
      <c r="B260" s="224">
        <v>1038</v>
      </c>
      <c r="C260" s="225" t="s">
        <v>286</v>
      </c>
      <c r="D260" s="226">
        <v>1</v>
      </c>
    </row>
    <row r="261" spans="1:4" x14ac:dyDescent="0.2">
      <c r="A261" s="223">
        <v>165</v>
      </c>
      <c r="B261" s="224">
        <v>1039</v>
      </c>
      <c r="C261" s="225" t="s">
        <v>286</v>
      </c>
      <c r="D261" s="226">
        <v>2</v>
      </c>
    </row>
    <row r="262" spans="1:4" x14ac:dyDescent="0.2">
      <c r="A262" s="223">
        <v>165</v>
      </c>
      <c r="B262" s="224">
        <v>1040</v>
      </c>
      <c r="C262" s="225" t="s">
        <v>286</v>
      </c>
      <c r="D262" s="226">
        <v>1</v>
      </c>
    </row>
    <row r="263" spans="1:4" x14ac:dyDescent="0.2">
      <c r="A263" s="223">
        <v>166</v>
      </c>
      <c r="B263" s="224">
        <v>1048</v>
      </c>
      <c r="C263" s="225" t="s">
        <v>286</v>
      </c>
      <c r="D263" s="226">
        <v>2</v>
      </c>
    </row>
    <row r="264" spans="1:4" x14ac:dyDescent="0.2">
      <c r="A264" s="223">
        <v>166</v>
      </c>
      <c r="B264" s="224">
        <v>1049</v>
      </c>
      <c r="C264" s="225" t="s">
        <v>286</v>
      </c>
      <c r="D264" s="226">
        <v>1</v>
      </c>
    </row>
    <row r="265" spans="1:4" x14ac:dyDescent="0.2">
      <c r="A265" s="223">
        <v>167</v>
      </c>
      <c r="B265" s="224">
        <v>1055</v>
      </c>
      <c r="C265" s="225" t="s">
        <v>286</v>
      </c>
      <c r="D265" s="226">
        <v>1</v>
      </c>
    </row>
    <row r="266" spans="1:4" x14ac:dyDescent="0.2">
      <c r="A266" s="223">
        <v>167</v>
      </c>
      <c r="B266" s="224">
        <v>1056</v>
      </c>
      <c r="C266" s="225" t="s">
        <v>286</v>
      </c>
      <c r="D266" s="226">
        <v>2</v>
      </c>
    </row>
    <row r="267" spans="1:4" x14ac:dyDescent="0.2">
      <c r="A267" s="223">
        <v>168</v>
      </c>
      <c r="B267" s="224">
        <v>1057</v>
      </c>
      <c r="C267" s="225" t="s">
        <v>286</v>
      </c>
      <c r="D267" s="226">
        <v>1</v>
      </c>
    </row>
    <row r="268" spans="1:4" x14ac:dyDescent="0.2">
      <c r="A268" s="223">
        <v>168</v>
      </c>
      <c r="B268" s="224">
        <v>1058</v>
      </c>
      <c r="C268" s="225" t="s">
        <v>286</v>
      </c>
      <c r="D268" s="226">
        <v>2</v>
      </c>
    </row>
    <row r="269" spans="1:4" x14ac:dyDescent="0.2">
      <c r="A269" s="223">
        <v>169</v>
      </c>
      <c r="B269" s="224">
        <v>1059</v>
      </c>
      <c r="C269" s="225" t="s">
        <v>286</v>
      </c>
      <c r="D269" s="226">
        <v>1</v>
      </c>
    </row>
    <row r="270" spans="1:4" x14ac:dyDescent="0.2">
      <c r="A270" s="223">
        <v>169</v>
      </c>
      <c r="B270" s="224">
        <v>1060</v>
      </c>
      <c r="C270" s="225" t="s">
        <v>286</v>
      </c>
      <c r="D270" s="226">
        <v>2</v>
      </c>
    </row>
    <row r="271" spans="1:4" x14ac:dyDescent="0.2">
      <c r="A271" s="223">
        <v>170</v>
      </c>
      <c r="B271" s="224">
        <v>1061</v>
      </c>
      <c r="C271" s="225" t="s">
        <v>286</v>
      </c>
      <c r="D271" s="226">
        <v>1</v>
      </c>
    </row>
    <row r="272" spans="1:4" x14ac:dyDescent="0.2">
      <c r="A272" s="223">
        <v>170</v>
      </c>
      <c r="B272" s="224">
        <v>1062</v>
      </c>
      <c r="C272" s="225" t="s">
        <v>286</v>
      </c>
      <c r="D272" s="226">
        <v>2</v>
      </c>
    </row>
    <row r="273" spans="1:4" x14ac:dyDescent="0.2">
      <c r="A273" s="223">
        <v>171</v>
      </c>
      <c r="B273" s="224">
        <v>1063</v>
      </c>
      <c r="C273" s="225" t="s">
        <v>286</v>
      </c>
      <c r="D273" s="226">
        <v>1</v>
      </c>
    </row>
    <row r="274" spans="1:4" x14ac:dyDescent="0.2">
      <c r="A274" s="223">
        <v>171</v>
      </c>
      <c r="B274" s="224">
        <v>1064</v>
      </c>
      <c r="C274" s="225" t="s">
        <v>286</v>
      </c>
      <c r="D274" s="226">
        <v>2</v>
      </c>
    </row>
    <row r="275" spans="1:4" x14ac:dyDescent="0.2">
      <c r="A275" s="223">
        <v>172</v>
      </c>
      <c r="B275" s="224">
        <v>1065</v>
      </c>
      <c r="C275" s="225" t="s">
        <v>286</v>
      </c>
      <c r="D275" s="226">
        <v>1</v>
      </c>
    </row>
    <row r="276" spans="1:4" x14ac:dyDescent="0.2">
      <c r="A276" s="223">
        <v>172</v>
      </c>
      <c r="B276" s="224">
        <v>1066</v>
      </c>
      <c r="C276" s="225" t="s">
        <v>286</v>
      </c>
      <c r="D276" s="226">
        <v>2</v>
      </c>
    </row>
    <row r="277" spans="1:4" x14ac:dyDescent="0.2">
      <c r="A277" s="223">
        <v>173</v>
      </c>
      <c r="B277" s="224">
        <v>1067</v>
      </c>
      <c r="C277" s="225" t="s">
        <v>286</v>
      </c>
      <c r="D277" s="226">
        <v>1</v>
      </c>
    </row>
    <row r="278" spans="1:4" x14ac:dyDescent="0.2">
      <c r="A278" s="223">
        <v>173</v>
      </c>
      <c r="B278" s="224">
        <v>1068</v>
      </c>
      <c r="C278" s="225" t="s">
        <v>286</v>
      </c>
      <c r="D278" s="226">
        <v>2</v>
      </c>
    </row>
    <row r="279" spans="1:4" x14ac:dyDescent="0.2">
      <c r="A279" s="223">
        <v>174</v>
      </c>
      <c r="B279" s="224">
        <v>1071</v>
      </c>
      <c r="C279" s="225" t="s">
        <v>286</v>
      </c>
      <c r="D279" s="226">
        <v>1</v>
      </c>
    </row>
    <row r="280" spans="1:4" x14ac:dyDescent="0.2">
      <c r="A280" s="223">
        <v>174</v>
      </c>
      <c r="B280" s="224">
        <v>1072</v>
      </c>
      <c r="C280" s="225" t="s">
        <v>286</v>
      </c>
      <c r="D280" s="226">
        <v>2</v>
      </c>
    </row>
    <row r="281" spans="1:4" x14ac:dyDescent="0.2">
      <c r="A281" s="223">
        <v>175</v>
      </c>
      <c r="B281" s="224">
        <v>1078</v>
      </c>
      <c r="C281" s="225" t="s">
        <v>286</v>
      </c>
      <c r="D281" s="226">
        <v>1</v>
      </c>
    </row>
    <row r="282" spans="1:4" x14ac:dyDescent="0.2">
      <c r="A282" s="223">
        <v>175</v>
      </c>
      <c r="B282" s="224">
        <v>1079</v>
      </c>
      <c r="C282" s="225" t="s">
        <v>286</v>
      </c>
      <c r="D282" s="226">
        <v>2</v>
      </c>
    </row>
    <row r="283" spans="1:4" x14ac:dyDescent="0.2">
      <c r="A283" s="223">
        <v>176</v>
      </c>
      <c r="B283" s="224">
        <v>1124</v>
      </c>
      <c r="C283" s="225" t="s">
        <v>286</v>
      </c>
      <c r="D283" s="226">
        <v>1</v>
      </c>
    </row>
    <row r="284" spans="1:4" x14ac:dyDescent="0.2">
      <c r="A284" s="223">
        <v>176</v>
      </c>
      <c r="B284" s="224">
        <v>1125</v>
      </c>
      <c r="C284" s="225" t="s">
        <v>286</v>
      </c>
      <c r="D284" s="226">
        <v>2</v>
      </c>
    </row>
    <row r="285" spans="1:4" x14ac:dyDescent="0.2">
      <c r="A285" s="223">
        <v>177</v>
      </c>
      <c r="B285" s="224">
        <v>1126</v>
      </c>
      <c r="C285" s="225" t="s">
        <v>286</v>
      </c>
      <c r="D285" s="226">
        <v>1</v>
      </c>
    </row>
    <row r="286" spans="1:4" x14ac:dyDescent="0.2">
      <c r="A286" s="223">
        <v>177</v>
      </c>
      <c r="B286" s="224">
        <v>1127</v>
      </c>
      <c r="C286" s="225" t="s">
        <v>286</v>
      </c>
      <c r="D286" s="226">
        <v>2</v>
      </c>
    </row>
    <row r="287" spans="1:4" x14ac:dyDescent="0.2">
      <c r="A287" s="223">
        <v>178</v>
      </c>
      <c r="B287" s="224">
        <v>1128</v>
      </c>
      <c r="C287" s="225" t="s">
        <v>296</v>
      </c>
      <c r="D287" s="226">
        <v>1</v>
      </c>
    </row>
    <row r="288" spans="1:4" x14ac:dyDescent="0.2">
      <c r="A288" s="223">
        <v>178</v>
      </c>
      <c r="B288" s="224">
        <v>1129</v>
      </c>
      <c r="C288" s="225" t="s">
        <v>296</v>
      </c>
      <c r="D288" s="226">
        <v>2</v>
      </c>
    </row>
    <row r="289" spans="1:4" x14ac:dyDescent="0.2">
      <c r="A289" s="223">
        <v>179</v>
      </c>
      <c r="B289" s="224">
        <v>1139</v>
      </c>
      <c r="C289" s="225" t="s">
        <v>286</v>
      </c>
      <c r="D289" s="226">
        <v>1</v>
      </c>
    </row>
    <row r="290" spans="1:4" x14ac:dyDescent="0.2">
      <c r="A290" s="223">
        <v>179</v>
      </c>
      <c r="B290" s="224">
        <v>1140</v>
      </c>
      <c r="C290" s="225" t="s">
        <v>286</v>
      </c>
      <c r="D290" s="226">
        <v>2</v>
      </c>
    </row>
    <row r="291" spans="1:4" x14ac:dyDescent="0.2">
      <c r="A291" s="223">
        <v>180</v>
      </c>
      <c r="B291" s="224">
        <v>1141</v>
      </c>
      <c r="C291" s="225" t="s">
        <v>286</v>
      </c>
      <c r="D291" s="226">
        <v>1</v>
      </c>
    </row>
    <row r="292" spans="1:4" x14ac:dyDescent="0.2">
      <c r="A292" s="223">
        <v>180</v>
      </c>
      <c r="B292" s="224">
        <v>1142</v>
      </c>
      <c r="C292" s="225" t="s">
        <v>286</v>
      </c>
      <c r="D292" s="226">
        <v>2</v>
      </c>
    </row>
    <row r="293" spans="1:4" x14ac:dyDescent="0.2">
      <c r="A293" s="223">
        <v>181</v>
      </c>
      <c r="B293" s="224">
        <v>1143</v>
      </c>
      <c r="C293" s="225" t="s">
        <v>286</v>
      </c>
      <c r="D293" s="226">
        <v>1</v>
      </c>
    </row>
    <row r="294" spans="1:4" x14ac:dyDescent="0.2">
      <c r="A294" s="223">
        <v>181</v>
      </c>
      <c r="B294" s="224">
        <v>1144</v>
      </c>
      <c r="C294" s="225" t="s">
        <v>286</v>
      </c>
      <c r="D294" s="226">
        <v>2</v>
      </c>
    </row>
    <row r="295" spans="1:4" x14ac:dyDescent="0.2">
      <c r="A295" s="223">
        <v>182</v>
      </c>
      <c r="B295" s="224">
        <v>1145</v>
      </c>
      <c r="C295" s="225" t="s">
        <v>286</v>
      </c>
      <c r="D295" s="226">
        <v>1</v>
      </c>
    </row>
    <row r="296" spans="1:4" x14ac:dyDescent="0.2">
      <c r="A296" s="223">
        <v>182</v>
      </c>
      <c r="B296" s="224">
        <v>1146</v>
      </c>
      <c r="C296" s="225" t="s">
        <v>286</v>
      </c>
      <c r="D296" s="226">
        <v>2</v>
      </c>
    </row>
    <row r="297" spans="1:4" x14ac:dyDescent="0.2">
      <c r="A297" s="223">
        <v>183</v>
      </c>
      <c r="B297" s="224">
        <v>1147</v>
      </c>
      <c r="C297" s="225" t="s">
        <v>286</v>
      </c>
      <c r="D297" s="226">
        <v>1</v>
      </c>
    </row>
    <row r="298" spans="1:4" x14ac:dyDescent="0.2">
      <c r="A298" s="223">
        <v>183</v>
      </c>
      <c r="B298" s="224">
        <v>1148</v>
      </c>
      <c r="C298" s="225" t="s">
        <v>286</v>
      </c>
      <c r="D298" s="226">
        <v>2</v>
      </c>
    </row>
    <row r="299" spans="1:4" x14ac:dyDescent="0.2">
      <c r="A299" s="223">
        <v>184</v>
      </c>
      <c r="B299" s="224">
        <v>1149</v>
      </c>
      <c r="C299" s="225" t="s">
        <v>286</v>
      </c>
      <c r="D299" s="226">
        <v>1</v>
      </c>
    </row>
    <row r="300" spans="1:4" x14ac:dyDescent="0.2">
      <c r="A300" s="223">
        <v>184</v>
      </c>
      <c r="B300" s="224">
        <v>1150</v>
      </c>
      <c r="C300" s="225" t="s">
        <v>286</v>
      </c>
      <c r="D300" s="226">
        <v>2</v>
      </c>
    </row>
    <row r="301" spans="1:4" x14ac:dyDescent="0.2">
      <c r="A301" s="223">
        <v>185</v>
      </c>
      <c r="B301" s="224">
        <v>1151</v>
      </c>
      <c r="C301" s="225" t="s">
        <v>286</v>
      </c>
      <c r="D301" s="226">
        <v>1</v>
      </c>
    </row>
    <row r="302" spans="1:4" x14ac:dyDescent="0.2">
      <c r="A302" s="223">
        <v>185</v>
      </c>
      <c r="B302" s="224">
        <v>1152</v>
      </c>
      <c r="C302" s="225" t="s">
        <v>286</v>
      </c>
      <c r="D302" s="226">
        <v>2</v>
      </c>
    </row>
    <row r="303" spans="1:4" x14ac:dyDescent="0.2">
      <c r="A303" s="223">
        <v>186</v>
      </c>
      <c r="B303" s="224">
        <v>1153</v>
      </c>
      <c r="C303" s="225" t="s">
        <v>286</v>
      </c>
      <c r="D303" s="226">
        <v>1</v>
      </c>
    </row>
    <row r="304" spans="1:4" x14ac:dyDescent="0.2">
      <c r="A304" s="223">
        <v>186</v>
      </c>
      <c r="B304" s="224">
        <v>1154</v>
      </c>
      <c r="C304" s="225" t="s">
        <v>286</v>
      </c>
      <c r="D304" s="226">
        <v>2</v>
      </c>
    </row>
    <row r="305" spans="1:4" x14ac:dyDescent="0.2">
      <c r="A305" s="223">
        <v>187</v>
      </c>
      <c r="B305" s="224">
        <v>1324</v>
      </c>
      <c r="C305" s="225" t="s">
        <v>286</v>
      </c>
      <c r="D305" s="226">
        <v>2</v>
      </c>
    </row>
    <row r="306" spans="1:4" x14ac:dyDescent="0.2">
      <c r="A306" s="223">
        <v>187</v>
      </c>
      <c r="B306" s="224">
        <v>1325</v>
      </c>
      <c r="C306" s="225" t="s">
        <v>286</v>
      </c>
      <c r="D306" s="226">
        <v>1</v>
      </c>
    </row>
    <row r="307" spans="1:4" x14ac:dyDescent="0.2">
      <c r="A307" s="223">
        <v>188</v>
      </c>
      <c r="B307" s="224">
        <v>1191</v>
      </c>
      <c r="C307" s="225" t="s">
        <v>286</v>
      </c>
      <c r="D307" s="226">
        <v>2</v>
      </c>
    </row>
    <row r="308" spans="1:4" x14ac:dyDescent="0.2">
      <c r="A308" s="223">
        <v>188</v>
      </c>
      <c r="B308" s="224">
        <v>1192</v>
      </c>
      <c r="C308" s="225" t="s">
        <v>286</v>
      </c>
      <c r="D308" s="226">
        <v>1</v>
      </c>
    </row>
    <row r="309" spans="1:4" x14ac:dyDescent="0.2">
      <c r="A309" s="223">
        <v>189</v>
      </c>
      <c r="B309" s="224">
        <v>1233</v>
      </c>
      <c r="C309" s="225" t="s">
        <v>286</v>
      </c>
      <c r="D309" s="226" t="s">
        <v>493</v>
      </c>
    </row>
    <row r="310" spans="1:4" x14ac:dyDescent="0.2">
      <c r="A310" s="223">
        <v>189</v>
      </c>
      <c r="B310" s="224">
        <v>1234</v>
      </c>
      <c r="C310" s="225" t="s">
        <v>286</v>
      </c>
      <c r="D310" s="226" t="s">
        <v>493</v>
      </c>
    </row>
    <row r="311" spans="1:4" x14ac:dyDescent="0.2">
      <c r="A311" s="223">
        <v>190</v>
      </c>
      <c r="B311" s="224">
        <v>1238</v>
      </c>
      <c r="C311" s="225" t="s">
        <v>286</v>
      </c>
      <c r="D311" s="226" t="s">
        <v>493</v>
      </c>
    </row>
    <row r="312" spans="1:4" x14ac:dyDescent="0.2">
      <c r="A312" s="223">
        <v>190</v>
      </c>
      <c r="B312" s="224">
        <v>1239</v>
      </c>
      <c r="C312" s="225" t="s">
        <v>286</v>
      </c>
      <c r="D312" s="226" t="s">
        <v>493</v>
      </c>
    </row>
    <row r="313" spans="1:4" x14ac:dyDescent="0.2">
      <c r="A313" s="223">
        <v>191</v>
      </c>
      <c r="B313" s="224">
        <v>1240</v>
      </c>
      <c r="C313" s="225" t="s">
        <v>286</v>
      </c>
      <c r="D313" s="226" t="s">
        <v>493</v>
      </c>
    </row>
    <row r="314" spans="1:4" x14ac:dyDescent="0.2">
      <c r="A314" s="223">
        <v>191</v>
      </c>
      <c r="B314" s="224">
        <v>1241</v>
      </c>
      <c r="C314" s="225" t="s">
        <v>286</v>
      </c>
      <c r="D314" s="226" t="s">
        <v>493</v>
      </c>
    </row>
    <row r="315" spans="1:4" x14ac:dyDescent="0.2">
      <c r="A315" s="223">
        <v>192</v>
      </c>
      <c r="B315" s="224">
        <v>1242</v>
      </c>
      <c r="C315" s="225" t="s">
        <v>286</v>
      </c>
      <c r="D315" s="226" t="s">
        <v>493</v>
      </c>
    </row>
    <row r="316" spans="1:4" x14ac:dyDescent="0.2">
      <c r="A316" s="223">
        <v>192</v>
      </c>
      <c r="B316" s="224">
        <v>1243</v>
      </c>
      <c r="C316" s="225" t="s">
        <v>286</v>
      </c>
      <c r="D316" s="226" t="s">
        <v>493</v>
      </c>
    </row>
    <row r="317" spans="1:4" x14ac:dyDescent="0.2">
      <c r="A317" s="223">
        <v>193</v>
      </c>
      <c r="B317" s="224">
        <v>1244</v>
      </c>
      <c r="C317" s="225" t="s">
        <v>286</v>
      </c>
      <c r="D317" s="226" t="s">
        <v>493</v>
      </c>
    </row>
    <row r="318" spans="1:4" x14ac:dyDescent="0.2">
      <c r="A318" s="223">
        <v>193</v>
      </c>
      <c r="B318" s="224">
        <v>1245</v>
      </c>
      <c r="C318" s="225" t="s">
        <v>286</v>
      </c>
      <c r="D318" s="226" t="s">
        <v>493</v>
      </c>
    </row>
    <row r="319" spans="1:4" x14ac:dyDescent="0.2">
      <c r="A319" s="223">
        <v>194</v>
      </c>
      <c r="B319" s="224">
        <v>1246</v>
      </c>
      <c r="C319" s="225" t="s">
        <v>286</v>
      </c>
      <c r="D319" s="226" t="s">
        <v>493</v>
      </c>
    </row>
    <row r="320" spans="1:4" x14ac:dyDescent="0.2">
      <c r="A320" s="223">
        <v>194</v>
      </c>
      <c r="B320" s="224">
        <v>1247</v>
      </c>
      <c r="C320" s="225" t="s">
        <v>286</v>
      </c>
      <c r="D320" s="226" t="s">
        <v>493</v>
      </c>
    </row>
    <row r="321" spans="1:4" x14ac:dyDescent="0.2">
      <c r="A321" s="223">
        <v>195</v>
      </c>
      <c r="B321" s="224">
        <v>1248</v>
      </c>
      <c r="C321" s="225" t="s">
        <v>286</v>
      </c>
      <c r="D321" s="226" t="s">
        <v>493</v>
      </c>
    </row>
    <row r="322" spans="1:4" x14ac:dyDescent="0.2">
      <c r="A322" s="223">
        <v>195</v>
      </c>
      <c r="B322" s="224">
        <v>1249</v>
      </c>
      <c r="C322" s="225" t="s">
        <v>286</v>
      </c>
      <c r="D322" s="226" t="s">
        <v>493</v>
      </c>
    </row>
    <row r="323" spans="1:4" x14ac:dyDescent="0.2">
      <c r="A323" s="223">
        <v>196</v>
      </c>
      <c r="B323" s="224">
        <v>1250</v>
      </c>
      <c r="C323" s="225" t="s">
        <v>286</v>
      </c>
      <c r="D323" s="226" t="s">
        <v>493</v>
      </c>
    </row>
    <row r="324" spans="1:4" x14ac:dyDescent="0.2">
      <c r="A324" s="223">
        <v>196</v>
      </c>
      <c r="B324" s="224">
        <v>1251</v>
      </c>
      <c r="C324" s="225" t="s">
        <v>286</v>
      </c>
      <c r="D324" s="226" t="s">
        <v>493</v>
      </c>
    </row>
    <row r="325" spans="1:4" x14ac:dyDescent="0.2">
      <c r="A325" s="223">
        <v>197</v>
      </c>
      <c r="B325" s="224">
        <v>1252</v>
      </c>
      <c r="C325" s="225" t="s">
        <v>286</v>
      </c>
      <c r="D325" s="226" t="s">
        <v>493</v>
      </c>
    </row>
    <row r="326" spans="1:4" x14ac:dyDescent="0.2">
      <c r="A326" s="223">
        <v>197</v>
      </c>
      <c r="B326" s="224">
        <v>1253</v>
      </c>
      <c r="C326" s="225" t="s">
        <v>286</v>
      </c>
      <c r="D326" s="226" t="s">
        <v>493</v>
      </c>
    </row>
    <row r="327" spans="1:4" x14ac:dyDescent="0.2">
      <c r="A327" s="223">
        <v>198</v>
      </c>
      <c r="B327" s="224">
        <v>1254</v>
      </c>
      <c r="C327" s="225" t="s">
        <v>286</v>
      </c>
      <c r="D327" s="226" t="s">
        <v>493</v>
      </c>
    </row>
    <row r="328" spans="1:4" x14ac:dyDescent="0.2">
      <c r="A328" s="223">
        <v>198</v>
      </c>
      <c r="B328" s="224">
        <v>1255</v>
      </c>
      <c r="C328" s="225" t="s">
        <v>286</v>
      </c>
      <c r="D328" s="226" t="s">
        <v>493</v>
      </c>
    </row>
    <row r="329" spans="1:4" x14ac:dyDescent="0.2">
      <c r="A329" s="223">
        <v>199</v>
      </c>
      <c r="B329" s="224">
        <v>1256</v>
      </c>
      <c r="C329" s="225" t="s">
        <v>286</v>
      </c>
      <c r="D329" s="226" t="s">
        <v>493</v>
      </c>
    </row>
    <row r="330" spans="1:4" x14ac:dyDescent="0.2">
      <c r="A330" s="223">
        <v>199</v>
      </c>
      <c r="B330" s="224">
        <v>1257</v>
      </c>
      <c r="C330" s="225" t="s">
        <v>286</v>
      </c>
      <c r="D330" s="226" t="s">
        <v>493</v>
      </c>
    </row>
    <row r="331" spans="1:4" x14ac:dyDescent="0.2">
      <c r="A331" s="223">
        <v>201</v>
      </c>
      <c r="B331" s="224">
        <v>1265</v>
      </c>
      <c r="C331" s="225" t="s">
        <v>286</v>
      </c>
      <c r="D331" s="226" t="s">
        <v>493</v>
      </c>
    </row>
    <row r="332" spans="1:4" x14ac:dyDescent="0.2">
      <c r="A332" s="223">
        <v>201</v>
      </c>
      <c r="B332" s="224">
        <v>1266</v>
      </c>
      <c r="C332" s="225" t="s">
        <v>286</v>
      </c>
      <c r="D332" s="226" t="s">
        <v>493</v>
      </c>
    </row>
    <row r="333" spans="1:4" x14ac:dyDescent="0.2">
      <c r="A333" s="223">
        <v>202</v>
      </c>
      <c r="B333" s="224">
        <v>1267</v>
      </c>
      <c r="C333" s="225" t="s">
        <v>286</v>
      </c>
      <c r="D333" s="226" t="s">
        <v>493</v>
      </c>
    </row>
    <row r="334" spans="1:4" x14ac:dyDescent="0.2">
      <c r="A334" s="223">
        <v>202</v>
      </c>
      <c r="B334" s="224">
        <v>1268</v>
      </c>
      <c r="C334" s="225" t="s">
        <v>286</v>
      </c>
      <c r="D334" s="226" t="s">
        <v>493</v>
      </c>
    </row>
    <row r="335" spans="1:4" x14ac:dyDescent="0.2">
      <c r="A335" s="223">
        <v>203</v>
      </c>
      <c r="B335" s="224">
        <v>1269</v>
      </c>
      <c r="C335" s="225" t="s">
        <v>286</v>
      </c>
      <c r="D335" s="226" t="s">
        <v>493</v>
      </c>
    </row>
    <row r="336" spans="1:4" x14ac:dyDescent="0.2">
      <c r="A336" s="223">
        <v>203</v>
      </c>
      <c r="B336" s="224">
        <v>1270</v>
      </c>
      <c r="C336" s="225" t="s">
        <v>286</v>
      </c>
      <c r="D336" s="226" t="s">
        <v>493</v>
      </c>
    </row>
    <row r="337" spans="1:4" x14ac:dyDescent="0.2">
      <c r="A337" s="223">
        <v>204</v>
      </c>
      <c r="B337" s="224">
        <v>1271</v>
      </c>
      <c r="C337" s="225" t="s">
        <v>286</v>
      </c>
      <c r="D337" s="226" t="s">
        <v>493</v>
      </c>
    </row>
    <row r="338" spans="1:4" x14ac:dyDescent="0.2">
      <c r="A338" s="223">
        <v>204</v>
      </c>
      <c r="B338" s="224">
        <v>1272</v>
      </c>
      <c r="C338" s="225" t="s">
        <v>286</v>
      </c>
      <c r="D338" s="226" t="s">
        <v>493</v>
      </c>
    </row>
    <row r="339" spans="1:4" x14ac:dyDescent="0.2">
      <c r="A339" s="223">
        <v>205</v>
      </c>
      <c r="B339" s="224">
        <v>1273</v>
      </c>
      <c r="C339" s="225" t="s">
        <v>286</v>
      </c>
      <c r="D339" s="226" t="s">
        <v>493</v>
      </c>
    </row>
    <row r="340" spans="1:4" x14ac:dyDescent="0.2">
      <c r="A340" s="223">
        <v>205</v>
      </c>
      <c r="B340" s="224">
        <v>1274</v>
      </c>
      <c r="C340" s="225" t="s">
        <v>286</v>
      </c>
      <c r="D340" s="226" t="s">
        <v>493</v>
      </c>
    </row>
    <row r="341" spans="1:4" x14ac:dyDescent="0.2">
      <c r="A341" s="223">
        <v>206</v>
      </c>
      <c r="B341" s="224">
        <v>1275</v>
      </c>
      <c r="C341" s="225" t="s">
        <v>286</v>
      </c>
      <c r="D341" s="226" t="s">
        <v>493</v>
      </c>
    </row>
    <row r="342" spans="1:4" x14ac:dyDescent="0.2">
      <c r="A342" s="223">
        <v>206</v>
      </c>
      <c r="B342" s="224">
        <v>1276</v>
      </c>
      <c r="C342" s="225" t="s">
        <v>286</v>
      </c>
      <c r="D342" s="226" t="s">
        <v>493</v>
      </c>
    </row>
    <row r="343" spans="1:4" x14ac:dyDescent="0.2">
      <c r="A343" s="223">
        <v>207</v>
      </c>
      <c r="B343" s="224">
        <v>1277</v>
      </c>
      <c r="C343" s="225" t="s">
        <v>286</v>
      </c>
      <c r="D343" s="226" t="s">
        <v>493</v>
      </c>
    </row>
    <row r="344" spans="1:4" x14ac:dyDescent="0.2">
      <c r="A344" s="223">
        <v>207</v>
      </c>
      <c r="B344" s="224">
        <v>1278</v>
      </c>
      <c r="C344" s="225" t="s">
        <v>286</v>
      </c>
      <c r="D344" s="226" t="s">
        <v>493</v>
      </c>
    </row>
    <row r="345" spans="1:4" x14ac:dyDescent="0.2">
      <c r="A345" s="223">
        <v>208</v>
      </c>
      <c r="B345" s="224">
        <v>1279</v>
      </c>
      <c r="C345" s="225" t="s">
        <v>286</v>
      </c>
      <c r="D345" s="226" t="s">
        <v>493</v>
      </c>
    </row>
    <row r="346" spans="1:4" x14ac:dyDescent="0.2">
      <c r="A346" s="223">
        <v>208</v>
      </c>
      <c r="B346" s="224">
        <v>1280</v>
      </c>
      <c r="C346" s="225" t="s">
        <v>286</v>
      </c>
      <c r="D346" s="226" t="s">
        <v>493</v>
      </c>
    </row>
    <row r="347" spans="1:4" x14ac:dyDescent="0.2">
      <c r="A347" s="223">
        <v>209</v>
      </c>
      <c r="B347" s="224">
        <v>1286</v>
      </c>
      <c r="C347" s="225" t="s">
        <v>286</v>
      </c>
      <c r="D347" s="226">
        <v>2</v>
      </c>
    </row>
    <row r="348" spans="1:4" x14ac:dyDescent="0.2">
      <c r="A348" s="223">
        <v>209</v>
      </c>
      <c r="B348" s="224">
        <v>1287</v>
      </c>
      <c r="C348" s="225" t="s">
        <v>286</v>
      </c>
      <c r="D348" s="226">
        <v>1</v>
      </c>
    </row>
    <row r="349" spans="1:4" x14ac:dyDescent="0.2">
      <c r="A349" s="223">
        <v>210</v>
      </c>
      <c r="B349" s="224">
        <v>1293</v>
      </c>
      <c r="C349" s="225" t="s">
        <v>286</v>
      </c>
      <c r="D349" s="226">
        <v>2</v>
      </c>
    </row>
    <row r="350" spans="1:4" x14ac:dyDescent="0.2">
      <c r="A350" s="223">
        <v>210</v>
      </c>
      <c r="B350" s="224">
        <v>1294</v>
      </c>
      <c r="C350" s="225" t="s">
        <v>286</v>
      </c>
      <c r="D350" s="226">
        <v>1</v>
      </c>
    </row>
    <row r="351" spans="1:4" x14ac:dyDescent="0.2">
      <c r="A351" s="223">
        <v>211</v>
      </c>
      <c r="B351" s="224">
        <v>1295</v>
      </c>
      <c r="C351" s="225" t="s">
        <v>286</v>
      </c>
      <c r="D351" s="226">
        <v>2</v>
      </c>
    </row>
    <row r="352" spans="1:4" x14ac:dyDescent="0.2">
      <c r="A352" s="223">
        <v>211</v>
      </c>
      <c r="B352" s="224">
        <v>1296</v>
      </c>
      <c r="C352" s="225" t="s">
        <v>286</v>
      </c>
      <c r="D352" s="226">
        <v>1</v>
      </c>
    </row>
    <row r="353" spans="1:4" x14ac:dyDescent="0.2">
      <c r="A353" s="223">
        <v>212</v>
      </c>
      <c r="B353" s="224">
        <v>1297</v>
      </c>
      <c r="C353" s="225" t="s">
        <v>286</v>
      </c>
      <c r="D353" s="226">
        <v>2</v>
      </c>
    </row>
    <row r="354" spans="1:4" x14ac:dyDescent="0.2">
      <c r="A354" s="223">
        <v>212</v>
      </c>
      <c r="B354" s="224">
        <v>1298</v>
      </c>
      <c r="C354" s="225" t="s">
        <v>286</v>
      </c>
      <c r="D354" s="226">
        <v>1</v>
      </c>
    </row>
    <row r="355" spans="1:4" x14ac:dyDescent="0.2">
      <c r="A355" s="223">
        <v>213</v>
      </c>
      <c r="B355" s="224">
        <v>1299</v>
      </c>
      <c r="C355" s="225" t="s">
        <v>286</v>
      </c>
      <c r="D355" s="226">
        <v>2</v>
      </c>
    </row>
    <row r="356" spans="1:4" x14ac:dyDescent="0.2">
      <c r="A356" s="223">
        <v>213</v>
      </c>
      <c r="B356" s="224">
        <v>1300</v>
      </c>
      <c r="C356" s="225" t="s">
        <v>286</v>
      </c>
      <c r="D356" s="226">
        <v>1</v>
      </c>
    </row>
    <row r="357" spans="1:4" x14ac:dyDescent="0.2">
      <c r="A357" s="223">
        <v>214</v>
      </c>
      <c r="B357" s="224">
        <v>1326</v>
      </c>
      <c r="C357" s="225" t="s">
        <v>286</v>
      </c>
      <c r="D357" s="226">
        <v>2</v>
      </c>
    </row>
    <row r="358" spans="1:4" x14ac:dyDescent="0.2">
      <c r="A358" s="223">
        <v>214</v>
      </c>
      <c r="B358" s="224">
        <v>1327</v>
      </c>
      <c r="C358" s="225" t="s">
        <v>286</v>
      </c>
      <c r="D358" s="226">
        <v>1</v>
      </c>
    </row>
    <row r="359" spans="1:4" x14ac:dyDescent="0.2">
      <c r="A359" s="223">
        <v>215</v>
      </c>
      <c r="B359" s="224">
        <v>1328</v>
      </c>
      <c r="C359" s="225" t="s">
        <v>286</v>
      </c>
      <c r="D359" s="226">
        <v>2</v>
      </c>
    </row>
    <row r="360" spans="1:4" x14ac:dyDescent="0.2">
      <c r="A360" s="223">
        <v>215</v>
      </c>
      <c r="B360" s="224">
        <v>1329</v>
      </c>
      <c r="C360" s="225" t="s">
        <v>286</v>
      </c>
      <c r="D360" s="226">
        <v>1</v>
      </c>
    </row>
    <row r="361" spans="1:4" x14ac:dyDescent="0.2">
      <c r="A361" s="223">
        <v>216</v>
      </c>
      <c r="B361" s="224">
        <v>1330</v>
      </c>
      <c r="C361" s="225" t="s">
        <v>286</v>
      </c>
      <c r="D361" s="226">
        <v>2</v>
      </c>
    </row>
    <row r="362" spans="1:4" x14ac:dyDescent="0.2">
      <c r="A362" s="223">
        <v>216</v>
      </c>
      <c r="B362" s="224">
        <v>1331</v>
      </c>
      <c r="C362" s="225" t="s">
        <v>286</v>
      </c>
      <c r="D362" s="226">
        <v>1</v>
      </c>
    </row>
    <row r="363" spans="1:4" x14ac:dyDescent="0.2">
      <c r="A363" s="223">
        <v>217</v>
      </c>
      <c r="B363" s="224">
        <v>1332</v>
      </c>
      <c r="C363" s="225" t="s">
        <v>286</v>
      </c>
      <c r="D363" s="226">
        <v>2</v>
      </c>
    </row>
    <row r="364" spans="1:4" x14ac:dyDescent="0.2">
      <c r="A364" s="223">
        <v>217</v>
      </c>
      <c r="B364" s="224">
        <v>1333</v>
      </c>
      <c r="C364" s="225" t="s">
        <v>286</v>
      </c>
      <c r="D364" s="226">
        <v>1</v>
      </c>
    </row>
    <row r="365" spans="1:4" x14ac:dyDescent="0.2">
      <c r="A365" s="223">
        <v>218</v>
      </c>
      <c r="B365" s="224">
        <v>1334</v>
      </c>
      <c r="C365" s="225" t="s">
        <v>286</v>
      </c>
      <c r="D365" s="226">
        <v>2</v>
      </c>
    </row>
    <row r="366" spans="1:4" x14ac:dyDescent="0.2">
      <c r="A366" s="223">
        <v>218</v>
      </c>
      <c r="B366" s="224">
        <v>1335</v>
      </c>
      <c r="C366" s="225" t="s">
        <v>286</v>
      </c>
      <c r="D366" s="226">
        <v>1</v>
      </c>
    </row>
    <row r="367" spans="1:4" x14ac:dyDescent="0.2">
      <c r="A367" s="223">
        <v>219</v>
      </c>
      <c r="B367" s="224">
        <v>1336</v>
      </c>
      <c r="C367" s="225" t="s">
        <v>286</v>
      </c>
      <c r="D367" s="226">
        <v>2</v>
      </c>
    </row>
    <row r="368" spans="1:4" x14ac:dyDescent="0.2">
      <c r="A368" s="223">
        <v>219</v>
      </c>
      <c r="B368" s="224">
        <v>1337</v>
      </c>
      <c r="C368" s="225" t="s">
        <v>286</v>
      </c>
      <c r="D368" s="226">
        <v>1</v>
      </c>
    </row>
    <row r="369" spans="1:4" x14ac:dyDescent="0.2">
      <c r="A369" s="223">
        <v>220</v>
      </c>
      <c r="B369" s="224">
        <v>1338</v>
      </c>
      <c r="C369" s="225" t="s">
        <v>286</v>
      </c>
      <c r="D369" s="226">
        <v>2</v>
      </c>
    </row>
    <row r="370" spans="1:4" x14ac:dyDescent="0.2">
      <c r="A370" s="223">
        <v>220</v>
      </c>
      <c r="B370" s="224">
        <v>1339</v>
      </c>
      <c r="C370" s="225" t="s">
        <v>286</v>
      </c>
      <c r="D370" s="226">
        <v>1</v>
      </c>
    </row>
    <row r="371" spans="1:4" x14ac:dyDescent="0.2">
      <c r="A371" s="223">
        <v>221</v>
      </c>
      <c r="B371" s="224">
        <v>1340</v>
      </c>
      <c r="C371" s="225" t="s">
        <v>286</v>
      </c>
      <c r="D371" s="226">
        <v>2</v>
      </c>
    </row>
    <row r="372" spans="1:4" x14ac:dyDescent="0.2">
      <c r="A372" s="223">
        <v>221</v>
      </c>
      <c r="B372" s="224">
        <v>1341</v>
      </c>
      <c r="C372" s="225" t="s">
        <v>286</v>
      </c>
      <c r="D372" s="226">
        <v>1</v>
      </c>
    </row>
    <row r="373" spans="1:4" x14ac:dyDescent="0.2">
      <c r="A373" s="223">
        <v>222</v>
      </c>
      <c r="B373" s="224">
        <v>1342</v>
      </c>
      <c r="C373" s="225" t="s">
        <v>286</v>
      </c>
      <c r="D373" s="226">
        <v>2</v>
      </c>
    </row>
    <row r="374" spans="1:4" x14ac:dyDescent="0.2">
      <c r="A374" s="223">
        <v>222</v>
      </c>
      <c r="B374" s="224">
        <v>1343</v>
      </c>
      <c r="C374" s="225" t="s">
        <v>286</v>
      </c>
      <c r="D374" s="226">
        <v>1</v>
      </c>
    </row>
    <row r="375" spans="1:4" x14ac:dyDescent="0.2">
      <c r="A375" s="223">
        <v>223</v>
      </c>
      <c r="B375" s="224">
        <v>1344</v>
      </c>
      <c r="C375" s="225" t="s">
        <v>286</v>
      </c>
      <c r="D375" s="226">
        <v>2</v>
      </c>
    </row>
    <row r="376" spans="1:4" x14ac:dyDescent="0.2">
      <c r="A376" s="223">
        <v>223</v>
      </c>
      <c r="B376" s="224">
        <v>1345</v>
      </c>
      <c r="C376" s="225" t="s">
        <v>286</v>
      </c>
      <c r="D376" s="226">
        <v>1</v>
      </c>
    </row>
    <row r="377" spans="1:4" x14ac:dyDescent="0.2">
      <c r="A377" s="223">
        <v>224</v>
      </c>
      <c r="B377" s="224">
        <v>1353</v>
      </c>
      <c r="C377" s="225" t="s">
        <v>286</v>
      </c>
      <c r="D377" s="226">
        <v>2</v>
      </c>
    </row>
    <row r="378" spans="1:4" x14ac:dyDescent="0.2">
      <c r="A378" s="223">
        <v>224</v>
      </c>
      <c r="B378" s="224">
        <v>1354</v>
      </c>
      <c r="C378" s="225" t="s">
        <v>286</v>
      </c>
      <c r="D378" s="226">
        <v>1</v>
      </c>
    </row>
    <row r="379" spans="1:4" x14ac:dyDescent="0.2">
      <c r="A379" s="223">
        <v>225</v>
      </c>
      <c r="B379" s="224">
        <v>1355</v>
      </c>
      <c r="C379" s="225" t="s">
        <v>286</v>
      </c>
      <c r="D379" s="226">
        <v>2</v>
      </c>
    </row>
    <row r="380" spans="1:4" x14ac:dyDescent="0.2">
      <c r="A380" s="223">
        <v>225</v>
      </c>
      <c r="B380" s="224">
        <v>1356</v>
      </c>
      <c r="C380" s="225" t="s">
        <v>286</v>
      </c>
      <c r="D380" s="226">
        <v>1</v>
      </c>
    </row>
    <row r="381" spans="1:4" x14ac:dyDescent="0.2">
      <c r="A381" s="223">
        <v>226</v>
      </c>
      <c r="B381" s="224">
        <v>1357</v>
      </c>
      <c r="C381" s="225" t="s">
        <v>286</v>
      </c>
      <c r="D381" s="226">
        <v>2</v>
      </c>
    </row>
    <row r="382" spans="1:4" x14ac:dyDescent="0.2">
      <c r="A382" s="223">
        <v>226</v>
      </c>
      <c r="B382" s="224">
        <v>1358</v>
      </c>
      <c r="C382" s="225" t="s">
        <v>286</v>
      </c>
      <c r="D382" s="226">
        <v>1</v>
      </c>
    </row>
    <row r="383" spans="1:4" x14ac:dyDescent="0.2">
      <c r="A383" s="223">
        <v>227</v>
      </c>
      <c r="B383" s="224">
        <v>1359</v>
      </c>
      <c r="C383" s="225" t="s">
        <v>286</v>
      </c>
      <c r="D383" s="226">
        <v>2</v>
      </c>
    </row>
    <row r="384" spans="1:4" x14ac:dyDescent="0.2">
      <c r="A384" s="223">
        <v>227</v>
      </c>
      <c r="B384" s="224">
        <v>1360</v>
      </c>
      <c r="C384" s="225" t="s">
        <v>286</v>
      </c>
      <c r="D384" s="226">
        <v>1</v>
      </c>
    </row>
    <row r="385" spans="1:4" x14ac:dyDescent="0.2">
      <c r="A385" s="223">
        <v>228</v>
      </c>
      <c r="B385" s="224">
        <v>1361</v>
      </c>
      <c r="C385" s="225" t="s">
        <v>297</v>
      </c>
      <c r="D385" s="226" t="s">
        <v>247</v>
      </c>
    </row>
    <row r="386" spans="1:4" x14ac:dyDescent="0.2">
      <c r="A386" s="223">
        <v>228</v>
      </c>
      <c r="B386" s="224">
        <v>1399</v>
      </c>
      <c r="C386" s="225" t="s">
        <v>297</v>
      </c>
      <c r="D386" s="226" t="s">
        <v>247</v>
      </c>
    </row>
    <row r="387" spans="1:4" x14ac:dyDescent="0.2">
      <c r="A387" s="223">
        <v>229</v>
      </c>
      <c r="B387" s="224">
        <v>1362</v>
      </c>
      <c r="C387" s="225" t="s">
        <v>297</v>
      </c>
      <c r="D387" s="226" t="s">
        <v>247</v>
      </c>
    </row>
    <row r="388" spans="1:4" x14ac:dyDescent="0.2">
      <c r="A388" s="223">
        <v>229</v>
      </c>
      <c r="B388" s="224">
        <v>1400</v>
      </c>
      <c r="C388" s="225" t="s">
        <v>297</v>
      </c>
      <c r="D388" s="226" t="s">
        <v>247</v>
      </c>
    </row>
    <row r="389" spans="1:4" x14ac:dyDescent="0.2">
      <c r="A389" s="223">
        <v>230</v>
      </c>
      <c r="B389" s="224">
        <v>1363</v>
      </c>
      <c r="C389" s="225" t="s">
        <v>286</v>
      </c>
      <c r="D389" s="226" t="s">
        <v>247</v>
      </c>
    </row>
    <row r="390" spans="1:4" x14ac:dyDescent="0.2">
      <c r="A390" s="223">
        <v>230</v>
      </c>
      <c r="B390" s="224">
        <v>1401</v>
      </c>
      <c r="C390" s="225" t="s">
        <v>286</v>
      </c>
      <c r="D390" s="226" t="s">
        <v>247</v>
      </c>
    </row>
    <row r="391" spans="1:4" x14ac:dyDescent="0.2">
      <c r="A391" s="223">
        <v>231</v>
      </c>
      <c r="B391" s="224">
        <v>1371</v>
      </c>
      <c r="C391" s="225" t="s">
        <v>274</v>
      </c>
      <c r="D391" s="226">
        <v>2</v>
      </c>
    </row>
    <row r="392" spans="1:4" x14ac:dyDescent="0.2">
      <c r="A392" s="223">
        <v>231</v>
      </c>
      <c r="B392" s="224">
        <v>1372</v>
      </c>
      <c r="C392" s="225" t="s">
        <v>274</v>
      </c>
      <c r="D392" s="226">
        <v>1</v>
      </c>
    </row>
    <row r="393" spans="1:4" x14ac:dyDescent="0.2">
      <c r="A393" s="223">
        <v>233</v>
      </c>
      <c r="B393" s="224">
        <v>1375</v>
      </c>
      <c r="C393" s="225" t="s">
        <v>274</v>
      </c>
      <c r="D393" s="226">
        <v>2</v>
      </c>
    </row>
    <row r="394" spans="1:4" x14ac:dyDescent="0.2">
      <c r="A394" s="223">
        <v>233</v>
      </c>
      <c r="B394" s="224">
        <v>1376</v>
      </c>
      <c r="C394" s="225" t="s">
        <v>274</v>
      </c>
      <c r="D394" s="226">
        <v>1</v>
      </c>
    </row>
    <row r="395" spans="1:4" x14ac:dyDescent="0.2">
      <c r="A395" s="223">
        <v>234</v>
      </c>
      <c r="B395" s="224">
        <v>1377</v>
      </c>
      <c r="C395" s="225" t="s">
        <v>274</v>
      </c>
      <c r="D395" s="226">
        <v>2</v>
      </c>
    </row>
    <row r="396" spans="1:4" x14ac:dyDescent="0.2">
      <c r="A396" s="223">
        <v>234</v>
      </c>
      <c r="B396" s="224">
        <v>1378</v>
      </c>
      <c r="C396" s="225" t="s">
        <v>274</v>
      </c>
      <c r="D396" s="226">
        <v>1</v>
      </c>
    </row>
    <row r="397" spans="1:4" x14ac:dyDescent="0.2">
      <c r="A397" s="223">
        <v>235</v>
      </c>
      <c r="B397" s="224">
        <v>1379</v>
      </c>
      <c r="C397" s="225" t="s">
        <v>274</v>
      </c>
      <c r="D397" s="226">
        <v>2</v>
      </c>
    </row>
    <row r="398" spans="1:4" x14ac:dyDescent="0.2">
      <c r="A398" s="223">
        <v>235</v>
      </c>
      <c r="B398" s="224">
        <v>1380</v>
      </c>
      <c r="C398" s="225" t="s">
        <v>274</v>
      </c>
      <c r="D398" s="226">
        <v>1</v>
      </c>
    </row>
    <row r="399" spans="1:4" x14ac:dyDescent="0.2">
      <c r="A399" s="223">
        <v>236</v>
      </c>
      <c r="B399" s="224">
        <v>1381</v>
      </c>
      <c r="C399" s="225" t="s">
        <v>274</v>
      </c>
      <c r="D399" s="226">
        <v>2</v>
      </c>
    </row>
    <row r="400" spans="1:4" x14ac:dyDescent="0.2">
      <c r="A400" s="223">
        <v>236</v>
      </c>
      <c r="B400" s="224">
        <v>1382</v>
      </c>
      <c r="C400" s="225" t="s">
        <v>274</v>
      </c>
      <c r="D400" s="226">
        <v>1</v>
      </c>
    </row>
    <row r="401" spans="1:4" x14ac:dyDescent="0.2">
      <c r="A401" s="223">
        <v>237</v>
      </c>
      <c r="B401" s="224">
        <v>1383</v>
      </c>
      <c r="C401" s="225" t="s">
        <v>274</v>
      </c>
      <c r="D401" s="226">
        <v>2</v>
      </c>
    </row>
    <row r="402" spans="1:4" x14ac:dyDescent="0.2">
      <c r="A402" s="223">
        <v>237</v>
      </c>
      <c r="B402" s="224">
        <v>1384</v>
      </c>
      <c r="C402" s="225" t="s">
        <v>274</v>
      </c>
      <c r="D402" s="226">
        <v>1</v>
      </c>
    </row>
    <row r="403" spans="1:4" x14ac:dyDescent="0.2">
      <c r="A403" s="223">
        <v>238</v>
      </c>
      <c r="B403" s="224">
        <v>1385</v>
      </c>
      <c r="C403" s="225" t="s">
        <v>286</v>
      </c>
      <c r="D403" s="226">
        <v>2</v>
      </c>
    </row>
    <row r="404" spans="1:4" x14ac:dyDescent="0.2">
      <c r="A404" s="223">
        <v>238</v>
      </c>
      <c r="B404" s="224">
        <v>1386</v>
      </c>
      <c r="C404" s="225" t="s">
        <v>286</v>
      </c>
      <c r="D404" s="226">
        <v>1</v>
      </c>
    </row>
    <row r="405" spans="1:4" x14ac:dyDescent="0.2">
      <c r="A405" s="223">
        <v>241</v>
      </c>
      <c r="B405" s="224">
        <v>1042</v>
      </c>
      <c r="C405" s="225" t="s">
        <v>298</v>
      </c>
      <c r="D405" s="226">
        <v>2</v>
      </c>
    </row>
    <row r="406" spans="1:4" x14ac:dyDescent="0.2">
      <c r="A406" s="223">
        <v>241</v>
      </c>
      <c r="B406" s="224">
        <v>1043</v>
      </c>
      <c r="C406" s="225" t="s">
        <v>298</v>
      </c>
      <c r="D406" s="226">
        <v>1</v>
      </c>
    </row>
    <row r="407" spans="1:4" x14ac:dyDescent="0.2">
      <c r="A407" s="223">
        <v>242</v>
      </c>
      <c r="B407" s="224">
        <v>44</v>
      </c>
      <c r="C407" s="225" t="s">
        <v>299</v>
      </c>
      <c r="D407" s="226">
        <v>1</v>
      </c>
    </row>
    <row r="408" spans="1:4" x14ac:dyDescent="0.2">
      <c r="A408" s="223">
        <v>242</v>
      </c>
      <c r="B408" s="224">
        <v>208</v>
      </c>
      <c r="C408" s="225" t="s">
        <v>299</v>
      </c>
      <c r="D408" s="226">
        <v>2</v>
      </c>
    </row>
    <row r="409" spans="1:4" x14ac:dyDescent="0.2">
      <c r="A409" s="223">
        <v>243</v>
      </c>
      <c r="B409" s="224">
        <v>21</v>
      </c>
      <c r="C409" s="225" t="s">
        <v>300</v>
      </c>
      <c r="D409" s="226">
        <v>1</v>
      </c>
    </row>
    <row r="410" spans="1:4" x14ac:dyDescent="0.2">
      <c r="A410" s="223">
        <v>243</v>
      </c>
      <c r="B410" s="224">
        <v>231</v>
      </c>
      <c r="C410" s="225" t="s">
        <v>300</v>
      </c>
      <c r="D410" s="226" t="s">
        <v>499</v>
      </c>
    </row>
    <row r="411" spans="1:4" x14ac:dyDescent="0.2">
      <c r="A411" s="223">
        <v>244</v>
      </c>
      <c r="B411" s="224">
        <v>40</v>
      </c>
      <c r="C411" s="225" t="s">
        <v>286</v>
      </c>
      <c r="D411" s="226">
        <v>1</v>
      </c>
    </row>
    <row r="412" spans="1:4" x14ac:dyDescent="0.2">
      <c r="A412" s="223">
        <v>244</v>
      </c>
      <c r="B412" s="224">
        <v>206</v>
      </c>
      <c r="C412" s="225" t="s">
        <v>286</v>
      </c>
      <c r="D412" s="226">
        <v>2</v>
      </c>
    </row>
    <row r="413" spans="1:4" x14ac:dyDescent="0.2">
      <c r="A413" s="223">
        <v>245</v>
      </c>
      <c r="B413" s="224">
        <v>1012</v>
      </c>
      <c r="C413" s="225" t="s">
        <v>299</v>
      </c>
      <c r="D413" s="226">
        <v>2</v>
      </c>
    </row>
    <row r="414" spans="1:4" x14ac:dyDescent="0.2">
      <c r="A414" s="223">
        <v>245</v>
      </c>
      <c r="B414" s="224">
        <v>1013</v>
      </c>
      <c r="C414" s="225" t="s">
        <v>299</v>
      </c>
      <c r="D414" s="226">
        <v>1</v>
      </c>
    </row>
    <row r="415" spans="1:4" x14ac:dyDescent="0.2">
      <c r="A415" s="223">
        <v>246</v>
      </c>
      <c r="B415" s="224">
        <v>160</v>
      </c>
      <c r="C415" s="225" t="s">
        <v>301</v>
      </c>
      <c r="D415" s="226">
        <v>2</v>
      </c>
    </row>
    <row r="416" spans="1:4" x14ac:dyDescent="0.2">
      <c r="A416" s="223">
        <v>246</v>
      </c>
      <c r="B416" s="224">
        <v>276</v>
      </c>
      <c r="C416" s="225" t="s">
        <v>301</v>
      </c>
      <c r="D416" s="226">
        <v>1</v>
      </c>
    </row>
    <row r="417" spans="1:4" x14ac:dyDescent="0.2">
      <c r="A417" s="223">
        <v>246</v>
      </c>
      <c r="B417" s="224">
        <v>277</v>
      </c>
      <c r="C417" s="225" t="s">
        <v>301</v>
      </c>
      <c r="D417" s="226">
        <v>1</v>
      </c>
    </row>
    <row r="418" spans="1:4" x14ac:dyDescent="0.2">
      <c r="A418" s="223">
        <v>247</v>
      </c>
      <c r="B418" s="224">
        <v>1288</v>
      </c>
      <c r="C418" s="225" t="s">
        <v>299</v>
      </c>
      <c r="D418" s="226">
        <v>1</v>
      </c>
    </row>
    <row r="419" spans="1:4" x14ac:dyDescent="0.2">
      <c r="A419" s="223">
        <v>247</v>
      </c>
      <c r="B419" s="224">
        <v>1289</v>
      </c>
      <c r="C419" s="225" t="s">
        <v>299</v>
      </c>
      <c r="D419" s="226">
        <v>2</v>
      </c>
    </row>
    <row r="420" spans="1:4" x14ac:dyDescent="0.2">
      <c r="A420" s="223">
        <v>248</v>
      </c>
      <c r="B420" s="224">
        <v>1174</v>
      </c>
      <c r="C420" s="225" t="s">
        <v>286</v>
      </c>
      <c r="D420" s="226">
        <v>1</v>
      </c>
    </row>
    <row r="421" spans="1:4" x14ac:dyDescent="0.2">
      <c r="A421" s="223">
        <v>248</v>
      </c>
      <c r="B421" s="224">
        <v>1175</v>
      </c>
      <c r="C421" s="225" t="s">
        <v>286</v>
      </c>
      <c r="D421" s="226">
        <v>2</v>
      </c>
    </row>
    <row r="422" spans="1:4" x14ac:dyDescent="0.2">
      <c r="A422" s="223">
        <v>249</v>
      </c>
      <c r="B422" s="224">
        <v>1351</v>
      </c>
      <c r="C422" s="225" t="s">
        <v>299</v>
      </c>
      <c r="D422" s="226">
        <v>2</v>
      </c>
    </row>
    <row r="423" spans="1:4" x14ac:dyDescent="0.2">
      <c r="A423" s="223">
        <v>249</v>
      </c>
      <c r="B423" s="224">
        <v>1352</v>
      </c>
      <c r="C423" s="225" t="s">
        <v>299</v>
      </c>
      <c r="D423" s="226">
        <v>1</v>
      </c>
    </row>
    <row r="424" spans="1:4" x14ac:dyDescent="0.2">
      <c r="A424" s="223">
        <v>250</v>
      </c>
      <c r="B424" s="224">
        <v>206</v>
      </c>
      <c r="C424" s="225" t="s">
        <v>302</v>
      </c>
      <c r="D424" s="226" t="s">
        <v>247</v>
      </c>
    </row>
    <row r="425" spans="1:4" x14ac:dyDescent="0.2">
      <c r="A425" s="223">
        <v>251</v>
      </c>
      <c r="B425" s="224">
        <v>210</v>
      </c>
      <c r="C425" s="225" t="s">
        <v>302</v>
      </c>
      <c r="D425" s="226" t="s">
        <v>247</v>
      </c>
    </row>
    <row r="426" spans="1:4" x14ac:dyDescent="0.2">
      <c r="A426" s="223">
        <v>252</v>
      </c>
      <c r="B426" s="224">
        <v>212</v>
      </c>
      <c r="C426" s="225" t="s">
        <v>302</v>
      </c>
      <c r="D426" s="226">
        <v>2</v>
      </c>
    </row>
    <row r="427" spans="1:4" x14ac:dyDescent="0.2">
      <c r="A427" s="223">
        <v>253</v>
      </c>
      <c r="B427" s="224">
        <v>1290</v>
      </c>
      <c r="C427" s="225" t="s">
        <v>302</v>
      </c>
      <c r="D427" s="226">
        <v>2</v>
      </c>
    </row>
    <row r="428" spans="1:4" x14ac:dyDescent="0.2">
      <c r="A428" s="223">
        <v>254</v>
      </c>
      <c r="B428" s="224">
        <v>1316</v>
      </c>
      <c r="C428" s="225" t="s">
        <v>303</v>
      </c>
      <c r="D428" s="226">
        <v>2</v>
      </c>
    </row>
    <row r="429" spans="1:4" x14ac:dyDescent="0.2">
      <c r="A429" s="223">
        <v>254</v>
      </c>
      <c r="B429" s="224">
        <v>1317</v>
      </c>
      <c r="C429" s="225" t="s">
        <v>303</v>
      </c>
      <c r="D429" s="226">
        <v>1</v>
      </c>
    </row>
    <row r="430" spans="1:4" x14ac:dyDescent="0.2">
      <c r="A430" s="223">
        <v>255</v>
      </c>
      <c r="B430" s="224">
        <v>1320</v>
      </c>
      <c r="C430" s="225" t="s">
        <v>304</v>
      </c>
      <c r="D430" s="226">
        <v>2</v>
      </c>
    </row>
    <row r="431" spans="1:4" x14ac:dyDescent="0.2">
      <c r="A431" s="223">
        <v>255</v>
      </c>
      <c r="B431" s="224">
        <v>1321</v>
      </c>
      <c r="C431" s="225" t="s">
        <v>304</v>
      </c>
      <c r="D431" s="226">
        <v>1</v>
      </c>
    </row>
    <row r="432" spans="1:4" x14ac:dyDescent="0.2">
      <c r="A432" s="223">
        <v>257</v>
      </c>
      <c r="B432" s="224">
        <v>57</v>
      </c>
      <c r="C432" s="225" t="s">
        <v>305</v>
      </c>
      <c r="D432" s="226">
        <v>1</v>
      </c>
    </row>
    <row r="433" spans="1:4" x14ac:dyDescent="0.2">
      <c r="A433" s="223">
        <v>257</v>
      </c>
      <c r="B433" s="224">
        <v>196</v>
      </c>
      <c r="C433" s="225" t="s">
        <v>305</v>
      </c>
      <c r="D433" s="226">
        <v>2</v>
      </c>
    </row>
    <row r="434" spans="1:4" x14ac:dyDescent="0.2">
      <c r="A434" s="223">
        <v>258</v>
      </c>
      <c r="B434" s="224">
        <v>56</v>
      </c>
      <c r="C434" s="225" t="s">
        <v>306</v>
      </c>
      <c r="D434" s="226">
        <v>1</v>
      </c>
    </row>
    <row r="435" spans="1:4" x14ac:dyDescent="0.2">
      <c r="A435" s="223">
        <v>258</v>
      </c>
      <c r="B435" s="224">
        <v>195</v>
      </c>
      <c r="C435" s="225" t="s">
        <v>306</v>
      </c>
      <c r="D435" s="226">
        <v>2</v>
      </c>
    </row>
    <row r="436" spans="1:4" x14ac:dyDescent="0.2">
      <c r="A436" s="223">
        <v>259</v>
      </c>
      <c r="B436" s="224">
        <v>94</v>
      </c>
      <c r="C436" s="225" t="s">
        <v>307</v>
      </c>
      <c r="D436" s="226">
        <v>1</v>
      </c>
    </row>
    <row r="437" spans="1:4" x14ac:dyDescent="0.2">
      <c r="A437" s="223">
        <v>259</v>
      </c>
      <c r="B437" s="224">
        <v>167</v>
      </c>
      <c r="C437" s="225" t="s">
        <v>307</v>
      </c>
      <c r="D437" s="226">
        <v>2</v>
      </c>
    </row>
    <row r="438" spans="1:4" x14ac:dyDescent="0.2">
      <c r="A438" s="223">
        <v>260</v>
      </c>
      <c r="B438" s="224">
        <v>59</v>
      </c>
      <c r="C438" s="225" t="s">
        <v>306</v>
      </c>
      <c r="D438" s="226" t="s">
        <v>493</v>
      </c>
    </row>
    <row r="439" spans="1:4" x14ac:dyDescent="0.2">
      <c r="A439" s="223">
        <v>260</v>
      </c>
      <c r="B439" s="224">
        <v>191</v>
      </c>
      <c r="C439" s="225" t="s">
        <v>306</v>
      </c>
      <c r="D439" s="226" t="s">
        <v>493</v>
      </c>
    </row>
    <row r="440" spans="1:4" x14ac:dyDescent="0.2">
      <c r="A440" s="223">
        <v>261</v>
      </c>
      <c r="B440" s="224">
        <v>55</v>
      </c>
      <c r="C440" s="225" t="s">
        <v>306</v>
      </c>
      <c r="D440" s="226">
        <v>1</v>
      </c>
    </row>
    <row r="441" spans="1:4" x14ac:dyDescent="0.2">
      <c r="A441" s="223">
        <v>261</v>
      </c>
      <c r="B441" s="224">
        <v>194</v>
      </c>
      <c r="C441" s="225" t="s">
        <v>306</v>
      </c>
      <c r="D441" s="226" t="s">
        <v>496</v>
      </c>
    </row>
    <row r="442" spans="1:4" x14ac:dyDescent="0.2">
      <c r="A442" s="223">
        <v>262</v>
      </c>
      <c r="B442" s="224">
        <v>57</v>
      </c>
      <c r="C442" s="225" t="s">
        <v>306</v>
      </c>
      <c r="D442" s="226">
        <v>1</v>
      </c>
    </row>
    <row r="443" spans="1:4" x14ac:dyDescent="0.2">
      <c r="A443" s="223">
        <v>262</v>
      </c>
      <c r="B443" s="224">
        <v>196</v>
      </c>
      <c r="C443" s="225" t="s">
        <v>306</v>
      </c>
      <c r="D443" s="226" t="s">
        <v>500</v>
      </c>
    </row>
    <row r="444" spans="1:4" x14ac:dyDescent="0.2">
      <c r="A444" s="223">
        <v>263</v>
      </c>
      <c r="B444" s="224">
        <v>1010</v>
      </c>
      <c r="C444" s="225" t="s">
        <v>306</v>
      </c>
      <c r="D444" s="226">
        <v>2</v>
      </c>
    </row>
    <row r="445" spans="1:4" x14ac:dyDescent="0.2">
      <c r="A445" s="223">
        <v>263</v>
      </c>
      <c r="B445" s="224">
        <v>1011</v>
      </c>
      <c r="C445" s="225" t="s">
        <v>306</v>
      </c>
      <c r="D445" s="226">
        <v>1</v>
      </c>
    </row>
    <row r="446" spans="1:4" x14ac:dyDescent="0.2">
      <c r="A446" s="223">
        <v>264</v>
      </c>
      <c r="B446" s="224">
        <v>1069</v>
      </c>
      <c r="C446" s="225" t="s">
        <v>306</v>
      </c>
      <c r="D446" s="226">
        <v>1</v>
      </c>
    </row>
    <row r="447" spans="1:4" x14ac:dyDescent="0.2">
      <c r="A447" s="223">
        <v>264</v>
      </c>
      <c r="B447" s="224">
        <v>1070</v>
      </c>
      <c r="C447" s="225" t="s">
        <v>306</v>
      </c>
      <c r="D447" s="226">
        <v>2</v>
      </c>
    </row>
    <row r="448" spans="1:4" x14ac:dyDescent="0.2">
      <c r="A448" s="223">
        <v>265</v>
      </c>
      <c r="B448" s="224">
        <v>190</v>
      </c>
      <c r="C448" s="225" t="s">
        <v>308</v>
      </c>
      <c r="D448" s="226" t="s">
        <v>495</v>
      </c>
    </row>
    <row r="449" spans="1:4" x14ac:dyDescent="0.2">
      <c r="A449" s="223">
        <v>266</v>
      </c>
      <c r="B449" s="224">
        <v>191</v>
      </c>
      <c r="C449" s="225" t="s">
        <v>308</v>
      </c>
      <c r="D449" s="226" t="s">
        <v>247</v>
      </c>
    </row>
    <row r="450" spans="1:4" x14ac:dyDescent="0.2">
      <c r="A450" s="223">
        <v>267</v>
      </c>
      <c r="B450" s="224">
        <v>192</v>
      </c>
      <c r="C450" s="225" t="s">
        <v>308</v>
      </c>
      <c r="D450" s="226" t="s">
        <v>247</v>
      </c>
    </row>
    <row r="451" spans="1:4" x14ac:dyDescent="0.2">
      <c r="A451" s="223">
        <v>268</v>
      </c>
      <c r="B451" s="224">
        <v>193</v>
      </c>
      <c r="C451" s="225" t="s">
        <v>308</v>
      </c>
      <c r="D451" s="226" t="s">
        <v>496</v>
      </c>
    </row>
    <row r="452" spans="1:4" x14ac:dyDescent="0.2">
      <c r="A452" s="223">
        <v>269</v>
      </c>
      <c r="B452" s="224">
        <v>194</v>
      </c>
      <c r="C452" s="225" t="s">
        <v>308</v>
      </c>
      <c r="D452" s="226" t="s">
        <v>247</v>
      </c>
    </row>
    <row r="453" spans="1:4" x14ac:dyDescent="0.2">
      <c r="A453" s="223">
        <v>270</v>
      </c>
      <c r="B453" s="224">
        <v>196</v>
      </c>
      <c r="C453" s="225" t="s">
        <v>308</v>
      </c>
      <c r="D453" s="226" t="s">
        <v>495</v>
      </c>
    </row>
    <row r="454" spans="1:4" x14ac:dyDescent="0.2">
      <c r="A454" s="223">
        <v>271</v>
      </c>
      <c r="B454" s="224">
        <v>1088</v>
      </c>
      <c r="C454" s="225" t="s">
        <v>308</v>
      </c>
      <c r="D454" s="226" t="s">
        <v>247</v>
      </c>
    </row>
    <row r="455" spans="1:4" x14ac:dyDescent="0.2">
      <c r="A455" s="223">
        <v>272</v>
      </c>
      <c r="B455" s="224">
        <v>1089</v>
      </c>
      <c r="C455" s="225" t="s">
        <v>308</v>
      </c>
      <c r="D455" s="226" t="s">
        <v>247</v>
      </c>
    </row>
    <row r="456" spans="1:4" x14ac:dyDescent="0.2">
      <c r="A456" s="223">
        <v>273</v>
      </c>
      <c r="B456" s="224">
        <v>1090</v>
      </c>
      <c r="C456" s="225" t="s">
        <v>308</v>
      </c>
      <c r="D456" s="226" t="s">
        <v>247</v>
      </c>
    </row>
    <row r="457" spans="1:4" x14ac:dyDescent="0.2">
      <c r="A457" s="223">
        <v>274</v>
      </c>
      <c r="B457" s="224">
        <v>1115</v>
      </c>
      <c r="C457" s="225" t="s">
        <v>308</v>
      </c>
      <c r="D457" s="226" t="s">
        <v>247</v>
      </c>
    </row>
    <row r="458" spans="1:4" x14ac:dyDescent="0.2">
      <c r="A458" s="223">
        <v>276</v>
      </c>
      <c r="B458" s="224">
        <v>1347</v>
      </c>
      <c r="C458" s="225" t="s">
        <v>308</v>
      </c>
      <c r="D458" s="226" t="s">
        <v>247</v>
      </c>
    </row>
    <row r="459" spans="1:4" x14ac:dyDescent="0.2">
      <c r="A459" s="223">
        <v>277</v>
      </c>
      <c r="B459" s="224">
        <v>52</v>
      </c>
      <c r="C459" s="225" t="s">
        <v>309</v>
      </c>
      <c r="D459" s="226" t="s">
        <v>247</v>
      </c>
    </row>
    <row r="460" spans="1:4" x14ac:dyDescent="0.2">
      <c r="A460" s="223">
        <v>278</v>
      </c>
      <c r="B460" s="224">
        <v>105</v>
      </c>
      <c r="C460" s="225" t="s">
        <v>310</v>
      </c>
      <c r="D460" s="226" t="s">
        <v>247</v>
      </c>
    </row>
    <row r="461" spans="1:4" x14ac:dyDescent="0.2">
      <c r="A461" s="223">
        <v>279</v>
      </c>
      <c r="B461" s="224">
        <v>16</v>
      </c>
      <c r="C461" s="225" t="s">
        <v>311</v>
      </c>
      <c r="D461" s="226" t="s">
        <v>247</v>
      </c>
    </row>
    <row r="462" spans="1:4" x14ac:dyDescent="0.2">
      <c r="A462" s="223">
        <v>280</v>
      </c>
      <c r="B462" s="224">
        <v>170</v>
      </c>
      <c r="C462" s="225" t="s">
        <v>312</v>
      </c>
      <c r="D462" s="226" t="s">
        <v>493</v>
      </c>
    </row>
    <row r="463" spans="1:4" x14ac:dyDescent="0.2">
      <c r="A463" s="223">
        <v>281</v>
      </c>
      <c r="B463" s="224">
        <v>11</v>
      </c>
      <c r="C463" s="225" t="s">
        <v>313</v>
      </c>
      <c r="D463" s="226">
        <v>2</v>
      </c>
    </row>
    <row r="464" spans="1:4" x14ac:dyDescent="0.2">
      <c r="A464" s="223">
        <v>281</v>
      </c>
      <c r="B464" s="224">
        <v>95</v>
      </c>
      <c r="C464" s="225" t="s">
        <v>313</v>
      </c>
      <c r="D464" s="226">
        <v>1</v>
      </c>
    </row>
    <row r="465" spans="1:4" x14ac:dyDescent="0.2">
      <c r="A465" s="223">
        <v>283</v>
      </c>
      <c r="B465" s="224">
        <v>1016</v>
      </c>
      <c r="C465" s="225" t="s">
        <v>314</v>
      </c>
      <c r="D465" s="226">
        <v>1</v>
      </c>
    </row>
    <row r="466" spans="1:4" x14ac:dyDescent="0.2">
      <c r="A466" s="223">
        <v>283</v>
      </c>
      <c r="B466" s="224">
        <v>1017</v>
      </c>
      <c r="C466" s="225" t="s">
        <v>314</v>
      </c>
      <c r="D466" s="226">
        <v>2</v>
      </c>
    </row>
    <row r="467" spans="1:4" x14ac:dyDescent="0.2">
      <c r="A467" s="223">
        <v>284</v>
      </c>
      <c r="B467" s="224">
        <v>177</v>
      </c>
      <c r="C467" s="225" t="s">
        <v>254</v>
      </c>
      <c r="D467" s="226" t="s">
        <v>247</v>
      </c>
    </row>
    <row r="468" spans="1:4" x14ac:dyDescent="0.2">
      <c r="A468" s="223">
        <v>285</v>
      </c>
      <c r="B468" s="224">
        <v>178</v>
      </c>
      <c r="C468" s="225" t="s">
        <v>254</v>
      </c>
      <c r="D468" s="226" t="s">
        <v>493</v>
      </c>
    </row>
    <row r="469" spans="1:4" x14ac:dyDescent="0.2">
      <c r="A469" s="223">
        <v>286</v>
      </c>
      <c r="B469" s="224">
        <v>103</v>
      </c>
      <c r="C469" s="225" t="s">
        <v>315</v>
      </c>
      <c r="D469" s="226" t="s">
        <v>247</v>
      </c>
    </row>
    <row r="470" spans="1:4" x14ac:dyDescent="0.2">
      <c r="A470" s="223">
        <v>287</v>
      </c>
      <c r="B470" s="224">
        <v>1364</v>
      </c>
      <c r="C470" s="225" t="s">
        <v>316</v>
      </c>
      <c r="D470" s="226" t="s">
        <v>247</v>
      </c>
    </row>
    <row r="471" spans="1:4" x14ac:dyDescent="0.2">
      <c r="A471" s="223">
        <v>287</v>
      </c>
      <c r="B471" s="224">
        <v>1402</v>
      </c>
      <c r="C471" s="225" t="s">
        <v>316</v>
      </c>
      <c r="D471" s="226" t="s">
        <v>247</v>
      </c>
    </row>
    <row r="472" spans="1:4" x14ac:dyDescent="0.2">
      <c r="A472" s="223">
        <v>288</v>
      </c>
      <c r="B472" s="224">
        <v>1036</v>
      </c>
      <c r="C472" s="225" t="s">
        <v>317</v>
      </c>
      <c r="D472" s="226" t="s">
        <v>247</v>
      </c>
    </row>
    <row r="473" spans="1:4" x14ac:dyDescent="0.2">
      <c r="A473" s="223">
        <v>289</v>
      </c>
      <c r="B473" s="224">
        <v>1041</v>
      </c>
      <c r="C473" s="225" t="s">
        <v>317</v>
      </c>
      <c r="D473" s="226" t="s">
        <v>247</v>
      </c>
    </row>
    <row r="474" spans="1:4" x14ac:dyDescent="0.2">
      <c r="A474" s="223">
        <v>290</v>
      </c>
      <c r="B474" s="224">
        <v>1050</v>
      </c>
      <c r="C474" s="225" t="s">
        <v>317</v>
      </c>
      <c r="D474" s="226" t="s">
        <v>247</v>
      </c>
    </row>
    <row r="475" spans="1:4" x14ac:dyDescent="0.2">
      <c r="A475" s="223">
        <v>291</v>
      </c>
      <c r="B475" s="224">
        <v>1051</v>
      </c>
      <c r="C475" s="225" t="s">
        <v>317</v>
      </c>
      <c r="D475" s="226" t="s">
        <v>247</v>
      </c>
    </row>
    <row r="476" spans="1:4" x14ac:dyDescent="0.2">
      <c r="A476" s="223">
        <v>292</v>
      </c>
      <c r="B476" s="224">
        <v>1052</v>
      </c>
      <c r="C476" s="225" t="s">
        <v>317</v>
      </c>
      <c r="D476" s="226" t="s">
        <v>247</v>
      </c>
    </row>
    <row r="477" spans="1:4" x14ac:dyDescent="0.2">
      <c r="A477" s="223">
        <v>297</v>
      </c>
      <c r="B477" s="224">
        <v>1367</v>
      </c>
      <c r="C477" s="225" t="s">
        <v>317</v>
      </c>
      <c r="D477" s="226" t="s">
        <v>247</v>
      </c>
    </row>
    <row r="478" spans="1:4" x14ac:dyDescent="0.2">
      <c r="A478" s="223">
        <v>298</v>
      </c>
      <c r="B478" s="224">
        <v>1368</v>
      </c>
      <c r="C478" s="225" t="s">
        <v>317</v>
      </c>
      <c r="D478" s="226" t="s">
        <v>247</v>
      </c>
    </row>
    <row r="479" spans="1:4" x14ac:dyDescent="0.2">
      <c r="A479" s="223">
        <v>299</v>
      </c>
      <c r="B479" s="224">
        <v>1053</v>
      </c>
      <c r="C479" s="225" t="s">
        <v>317</v>
      </c>
      <c r="D479" s="226" t="s">
        <v>247</v>
      </c>
    </row>
    <row r="480" spans="1:4" x14ac:dyDescent="0.2">
      <c r="A480" s="223">
        <v>300</v>
      </c>
      <c r="B480" s="224">
        <v>1080</v>
      </c>
      <c r="C480" s="225" t="s">
        <v>318</v>
      </c>
      <c r="D480" s="226">
        <v>1</v>
      </c>
    </row>
    <row r="481" spans="1:4" x14ac:dyDescent="0.2">
      <c r="A481" s="223">
        <v>300</v>
      </c>
      <c r="B481" s="224">
        <v>1081</v>
      </c>
      <c r="C481" s="225" t="s">
        <v>318</v>
      </c>
      <c r="D481" s="226">
        <v>1</v>
      </c>
    </row>
    <row r="482" spans="1:4" x14ac:dyDescent="0.2">
      <c r="A482" s="223">
        <v>301</v>
      </c>
      <c r="B482" s="224">
        <v>1095</v>
      </c>
      <c r="C482" s="225" t="s">
        <v>319</v>
      </c>
      <c r="D482" s="226">
        <v>1</v>
      </c>
    </row>
    <row r="483" spans="1:4" x14ac:dyDescent="0.2">
      <c r="A483" s="223">
        <v>301</v>
      </c>
      <c r="B483" s="224">
        <v>1096</v>
      </c>
      <c r="C483" s="225" t="s">
        <v>319</v>
      </c>
      <c r="D483" s="226">
        <v>1</v>
      </c>
    </row>
    <row r="484" spans="1:4" x14ac:dyDescent="0.2">
      <c r="A484" s="223">
        <v>302</v>
      </c>
      <c r="B484" s="224">
        <v>1101</v>
      </c>
      <c r="C484" s="225" t="s">
        <v>320</v>
      </c>
      <c r="D484" s="226">
        <v>1</v>
      </c>
    </row>
    <row r="485" spans="1:4" x14ac:dyDescent="0.2">
      <c r="A485" s="223">
        <v>302</v>
      </c>
      <c r="B485" s="224">
        <v>1102</v>
      </c>
      <c r="C485" s="225" t="s">
        <v>320</v>
      </c>
      <c r="D485" s="226">
        <v>1</v>
      </c>
    </row>
    <row r="486" spans="1:4" x14ac:dyDescent="0.2">
      <c r="A486" s="223">
        <v>303</v>
      </c>
      <c r="B486" s="224">
        <v>1054</v>
      </c>
      <c r="C486" s="225" t="s">
        <v>317</v>
      </c>
      <c r="D486" s="226" t="s">
        <v>247</v>
      </c>
    </row>
    <row r="487" spans="1:4" x14ac:dyDescent="0.2">
      <c r="A487" s="223">
        <v>304</v>
      </c>
      <c r="B487" s="224">
        <v>1083</v>
      </c>
      <c r="C487" s="225" t="s">
        <v>317</v>
      </c>
      <c r="D487" s="226" t="s">
        <v>247</v>
      </c>
    </row>
    <row r="488" spans="1:4" x14ac:dyDescent="0.2">
      <c r="A488" s="223">
        <v>305</v>
      </c>
      <c r="B488" s="224">
        <v>1084</v>
      </c>
      <c r="C488" s="225" t="s">
        <v>321</v>
      </c>
      <c r="D488" s="226">
        <v>1</v>
      </c>
    </row>
    <row r="489" spans="1:4" x14ac:dyDescent="0.2">
      <c r="A489" s="223">
        <v>305</v>
      </c>
      <c r="B489" s="224">
        <v>1085</v>
      </c>
      <c r="C489" s="225" t="s">
        <v>321</v>
      </c>
      <c r="D489" s="226">
        <v>2</v>
      </c>
    </row>
    <row r="490" spans="1:4" x14ac:dyDescent="0.2">
      <c r="A490" s="223">
        <v>306</v>
      </c>
      <c r="B490" s="224">
        <v>1086</v>
      </c>
      <c r="C490" s="225" t="s">
        <v>321</v>
      </c>
      <c r="D490" s="226">
        <v>1</v>
      </c>
    </row>
    <row r="491" spans="1:4" x14ac:dyDescent="0.2">
      <c r="A491" s="223">
        <v>306</v>
      </c>
      <c r="B491" s="224">
        <v>1087</v>
      </c>
      <c r="C491" s="225" t="s">
        <v>321</v>
      </c>
      <c r="D491" s="226">
        <v>2</v>
      </c>
    </row>
    <row r="492" spans="1:4" x14ac:dyDescent="0.2">
      <c r="A492" s="223">
        <v>307</v>
      </c>
      <c r="B492" s="224">
        <v>1091</v>
      </c>
      <c r="C492" s="225" t="s">
        <v>321</v>
      </c>
      <c r="D492" s="226">
        <v>1</v>
      </c>
    </row>
    <row r="493" spans="1:4" x14ac:dyDescent="0.2">
      <c r="A493" s="223">
        <v>307</v>
      </c>
      <c r="B493" s="224">
        <v>1092</v>
      </c>
      <c r="C493" s="225" t="s">
        <v>321</v>
      </c>
      <c r="D493" s="226">
        <v>2</v>
      </c>
    </row>
    <row r="494" spans="1:4" x14ac:dyDescent="0.2">
      <c r="A494" s="223">
        <v>308</v>
      </c>
      <c r="B494" s="224">
        <v>1093</v>
      </c>
      <c r="C494" s="225" t="s">
        <v>321</v>
      </c>
      <c r="D494" s="226">
        <v>1</v>
      </c>
    </row>
    <row r="495" spans="1:4" x14ac:dyDescent="0.2">
      <c r="A495" s="223">
        <v>308</v>
      </c>
      <c r="B495" s="224">
        <v>1094</v>
      </c>
      <c r="C495" s="225" t="s">
        <v>321</v>
      </c>
      <c r="D495" s="226">
        <v>2</v>
      </c>
    </row>
    <row r="496" spans="1:4" x14ac:dyDescent="0.2">
      <c r="A496" s="223">
        <v>309</v>
      </c>
      <c r="B496" s="224">
        <v>1098</v>
      </c>
      <c r="C496" s="225" t="s">
        <v>322</v>
      </c>
      <c r="D496" s="226">
        <v>1</v>
      </c>
    </row>
    <row r="497" spans="1:4" x14ac:dyDescent="0.2">
      <c r="A497" s="223">
        <v>309</v>
      </c>
      <c r="B497" s="224">
        <v>1099</v>
      </c>
      <c r="C497" s="225" t="s">
        <v>322</v>
      </c>
      <c r="D497" s="226">
        <v>1</v>
      </c>
    </row>
    <row r="498" spans="1:4" x14ac:dyDescent="0.2">
      <c r="A498" s="223">
        <v>310</v>
      </c>
      <c r="B498" s="224">
        <v>1155</v>
      </c>
      <c r="C498" s="225" t="s">
        <v>323</v>
      </c>
      <c r="D498" s="226">
        <v>2</v>
      </c>
    </row>
    <row r="499" spans="1:4" x14ac:dyDescent="0.2">
      <c r="A499" s="223">
        <v>310</v>
      </c>
      <c r="B499" s="224">
        <v>1156</v>
      </c>
      <c r="C499" s="225" t="s">
        <v>323</v>
      </c>
      <c r="D499" s="226">
        <v>1</v>
      </c>
    </row>
    <row r="500" spans="1:4" x14ac:dyDescent="0.2">
      <c r="A500" s="223">
        <v>312</v>
      </c>
      <c r="B500" s="224">
        <v>1154</v>
      </c>
      <c r="C500" s="225" t="s">
        <v>324</v>
      </c>
      <c r="D500" s="226">
        <v>2</v>
      </c>
    </row>
    <row r="501" spans="1:4" x14ac:dyDescent="0.2">
      <c r="A501" s="223">
        <v>313</v>
      </c>
      <c r="B501" s="224">
        <v>1006</v>
      </c>
      <c r="C501" s="225" t="s">
        <v>325</v>
      </c>
      <c r="D501" s="226">
        <v>2</v>
      </c>
    </row>
    <row r="502" spans="1:4" x14ac:dyDescent="0.2">
      <c r="A502" s="223">
        <v>314</v>
      </c>
      <c r="B502" s="224">
        <v>104</v>
      </c>
      <c r="C502" s="225" t="s">
        <v>326</v>
      </c>
      <c r="D502" s="226" t="s">
        <v>493</v>
      </c>
    </row>
    <row r="503" spans="1:4" x14ac:dyDescent="0.2">
      <c r="A503" s="223">
        <v>315</v>
      </c>
      <c r="B503" s="224">
        <v>178</v>
      </c>
      <c r="C503" s="225" t="s">
        <v>327</v>
      </c>
      <c r="D503" s="226" t="s">
        <v>493</v>
      </c>
    </row>
    <row r="504" spans="1:4" x14ac:dyDescent="0.2">
      <c r="A504" s="223">
        <v>315</v>
      </c>
      <c r="B504" s="224">
        <v>227</v>
      </c>
      <c r="C504" s="225" t="s">
        <v>327</v>
      </c>
      <c r="D504" s="226" t="s">
        <v>493</v>
      </c>
    </row>
    <row r="505" spans="1:4" x14ac:dyDescent="0.2">
      <c r="A505" s="223">
        <v>316</v>
      </c>
      <c r="B505" s="224">
        <v>53</v>
      </c>
      <c r="C505" s="225" t="s">
        <v>328</v>
      </c>
      <c r="D505" s="226">
        <v>1</v>
      </c>
    </row>
    <row r="506" spans="1:4" x14ac:dyDescent="0.2">
      <c r="A506" s="223">
        <v>316</v>
      </c>
      <c r="B506" s="224">
        <v>198</v>
      </c>
      <c r="C506" s="225" t="s">
        <v>328</v>
      </c>
      <c r="D506" s="226">
        <v>1</v>
      </c>
    </row>
    <row r="507" spans="1:4" x14ac:dyDescent="0.2">
      <c r="A507" s="223">
        <v>317</v>
      </c>
      <c r="B507" s="224">
        <v>70</v>
      </c>
      <c r="C507" s="225" t="s">
        <v>328</v>
      </c>
      <c r="D507" s="226" t="s">
        <v>500</v>
      </c>
    </row>
    <row r="508" spans="1:4" x14ac:dyDescent="0.2">
      <c r="A508" s="223">
        <v>317</v>
      </c>
      <c r="B508" s="224">
        <v>183</v>
      </c>
      <c r="C508" s="225" t="s">
        <v>328</v>
      </c>
      <c r="D508" s="226" t="s">
        <v>501</v>
      </c>
    </row>
    <row r="509" spans="1:4" x14ac:dyDescent="0.2">
      <c r="A509" s="223">
        <v>318</v>
      </c>
      <c r="B509" s="224">
        <v>74</v>
      </c>
      <c r="C509" s="225" t="s">
        <v>328</v>
      </c>
      <c r="D509" s="226">
        <v>1</v>
      </c>
    </row>
    <row r="510" spans="1:4" x14ac:dyDescent="0.2">
      <c r="A510" s="223">
        <v>318</v>
      </c>
      <c r="B510" s="224">
        <v>180</v>
      </c>
      <c r="C510" s="225" t="s">
        <v>328</v>
      </c>
      <c r="D510" s="226">
        <v>1</v>
      </c>
    </row>
    <row r="511" spans="1:4" x14ac:dyDescent="0.2">
      <c r="A511" s="223">
        <v>319</v>
      </c>
      <c r="B511" s="224">
        <v>71</v>
      </c>
      <c r="C511" s="225" t="s">
        <v>329</v>
      </c>
      <c r="D511" s="226" t="s">
        <v>502</v>
      </c>
    </row>
    <row r="512" spans="1:4" x14ac:dyDescent="0.2">
      <c r="A512" s="223">
        <v>319</v>
      </c>
      <c r="B512" s="224">
        <v>183</v>
      </c>
      <c r="C512" s="225" t="s">
        <v>329</v>
      </c>
      <c r="D512" s="226" t="s">
        <v>502</v>
      </c>
    </row>
    <row r="513" spans="1:4" x14ac:dyDescent="0.2">
      <c r="A513" s="223">
        <v>320</v>
      </c>
      <c r="B513" s="224">
        <v>72</v>
      </c>
      <c r="C513" s="225" t="s">
        <v>328</v>
      </c>
      <c r="D513" s="226">
        <v>1</v>
      </c>
    </row>
    <row r="514" spans="1:4" x14ac:dyDescent="0.2">
      <c r="A514" s="223">
        <v>320</v>
      </c>
      <c r="B514" s="224">
        <v>184</v>
      </c>
      <c r="C514" s="225" t="s">
        <v>328</v>
      </c>
      <c r="D514" s="226">
        <v>1</v>
      </c>
    </row>
    <row r="515" spans="1:4" x14ac:dyDescent="0.2">
      <c r="A515" s="223">
        <v>321</v>
      </c>
      <c r="B515" s="224">
        <v>1004</v>
      </c>
      <c r="C515" s="225" t="s">
        <v>328</v>
      </c>
      <c r="D515" s="226">
        <v>1</v>
      </c>
    </row>
    <row r="516" spans="1:4" x14ac:dyDescent="0.2">
      <c r="A516" s="223">
        <v>321</v>
      </c>
      <c r="B516" s="224">
        <v>1005</v>
      </c>
      <c r="C516" s="225" t="s">
        <v>328</v>
      </c>
      <c r="D516" s="226">
        <v>1</v>
      </c>
    </row>
    <row r="517" spans="1:4" x14ac:dyDescent="0.2">
      <c r="A517" s="223">
        <v>322</v>
      </c>
      <c r="B517" s="224">
        <v>1073</v>
      </c>
      <c r="C517" s="225" t="s">
        <v>328</v>
      </c>
      <c r="D517" s="226">
        <v>1</v>
      </c>
    </row>
    <row r="518" spans="1:4" x14ac:dyDescent="0.2">
      <c r="A518" s="223">
        <v>322</v>
      </c>
      <c r="B518" s="224">
        <v>1074</v>
      </c>
      <c r="C518" s="225" t="s">
        <v>328</v>
      </c>
      <c r="D518" s="226">
        <v>1</v>
      </c>
    </row>
    <row r="519" spans="1:4" x14ac:dyDescent="0.2">
      <c r="A519" s="223">
        <v>323</v>
      </c>
      <c r="B519" s="224">
        <v>1284</v>
      </c>
      <c r="C519" s="225" t="s">
        <v>328</v>
      </c>
      <c r="D519" s="226">
        <v>1</v>
      </c>
    </row>
    <row r="520" spans="1:4" x14ac:dyDescent="0.2">
      <c r="A520" s="223">
        <v>323</v>
      </c>
      <c r="B520" s="224">
        <v>1285</v>
      </c>
      <c r="C520" s="225" t="s">
        <v>328</v>
      </c>
      <c r="D520" s="226" t="s">
        <v>503</v>
      </c>
    </row>
    <row r="521" spans="1:4" x14ac:dyDescent="0.2">
      <c r="A521" s="223">
        <v>324</v>
      </c>
      <c r="B521" s="224">
        <v>1007</v>
      </c>
      <c r="C521" s="225" t="s">
        <v>330</v>
      </c>
      <c r="D521" s="226">
        <v>1</v>
      </c>
    </row>
    <row r="522" spans="1:4" x14ac:dyDescent="0.2">
      <c r="A522" s="223">
        <v>325</v>
      </c>
      <c r="B522" s="224">
        <v>183</v>
      </c>
      <c r="C522" s="225" t="s">
        <v>331</v>
      </c>
      <c r="D522" s="226">
        <v>1</v>
      </c>
    </row>
    <row r="523" spans="1:4" x14ac:dyDescent="0.2">
      <c r="A523" s="223">
        <v>325</v>
      </c>
      <c r="B523" s="224">
        <v>186</v>
      </c>
      <c r="C523" s="225" t="s">
        <v>331</v>
      </c>
      <c r="D523" s="226">
        <v>1</v>
      </c>
    </row>
    <row r="524" spans="1:4" x14ac:dyDescent="0.2">
      <c r="A524" s="223">
        <v>325</v>
      </c>
      <c r="B524" s="224">
        <v>206</v>
      </c>
      <c r="C524" s="225" t="s">
        <v>331</v>
      </c>
      <c r="D524" s="226">
        <v>2</v>
      </c>
    </row>
    <row r="525" spans="1:4" x14ac:dyDescent="0.2">
      <c r="A525" s="223">
        <v>326</v>
      </c>
      <c r="B525" s="224">
        <v>184</v>
      </c>
      <c r="C525" s="225" t="s">
        <v>331</v>
      </c>
      <c r="D525" s="226">
        <v>1</v>
      </c>
    </row>
    <row r="526" spans="1:4" x14ac:dyDescent="0.2">
      <c r="A526" s="223">
        <v>326</v>
      </c>
      <c r="B526" s="224">
        <v>187</v>
      </c>
      <c r="C526" s="225" t="s">
        <v>331</v>
      </c>
      <c r="D526" s="226" t="s">
        <v>500</v>
      </c>
    </row>
    <row r="527" spans="1:4" x14ac:dyDescent="0.2">
      <c r="A527" s="223">
        <v>326</v>
      </c>
      <c r="B527" s="224">
        <v>210</v>
      </c>
      <c r="C527" s="225" t="s">
        <v>331</v>
      </c>
      <c r="D527" s="231" t="s">
        <v>500</v>
      </c>
    </row>
    <row r="528" spans="1:4" x14ac:dyDescent="0.2">
      <c r="A528" s="223">
        <v>327</v>
      </c>
      <c r="B528" s="224">
        <v>135</v>
      </c>
      <c r="C528" s="225" t="s">
        <v>331</v>
      </c>
      <c r="D528" s="226">
        <v>1</v>
      </c>
    </row>
    <row r="529" spans="1:4" x14ac:dyDescent="0.2">
      <c r="A529" s="223">
        <v>327</v>
      </c>
      <c r="B529" s="224">
        <v>198</v>
      </c>
      <c r="C529" s="225" t="s">
        <v>331</v>
      </c>
      <c r="D529" s="226">
        <v>1</v>
      </c>
    </row>
    <row r="530" spans="1:4" x14ac:dyDescent="0.2">
      <c r="A530" s="223">
        <v>327</v>
      </c>
      <c r="B530" s="224">
        <v>222</v>
      </c>
      <c r="C530" s="225" t="s">
        <v>331</v>
      </c>
      <c r="D530" s="226">
        <v>2</v>
      </c>
    </row>
    <row r="531" spans="1:4" x14ac:dyDescent="0.2">
      <c r="A531" s="223">
        <v>328</v>
      </c>
      <c r="B531" s="224">
        <v>1022</v>
      </c>
      <c r="C531" s="225" t="s">
        <v>331</v>
      </c>
      <c r="D531" s="226">
        <v>1</v>
      </c>
    </row>
    <row r="532" spans="1:4" x14ac:dyDescent="0.2">
      <c r="A532" s="223">
        <v>328</v>
      </c>
      <c r="B532" s="224">
        <v>1023</v>
      </c>
      <c r="C532" s="225" t="s">
        <v>331</v>
      </c>
      <c r="D532" s="226">
        <v>2</v>
      </c>
    </row>
    <row r="533" spans="1:4" x14ac:dyDescent="0.2">
      <c r="A533" s="223">
        <v>328</v>
      </c>
      <c r="B533" s="224">
        <v>1024</v>
      </c>
      <c r="C533" s="225" t="s">
        <v>331</v>
      </c>
      <c r="D533" s="226">
        <v>1</v>
      </c>
    </row>
    <row r="534" spans="1:4" x14ac:dyDescent="0.2">
      <c r="A534" s="223">
        <v>329</v>
      </c>
      <c r="B534" s="224">
        <v>1027</v>
      </c>
      <c r="C534" s="225" t="s">
        <v>331</v>
      </c>
      <c r="D534" s="226">
        <v>1</v>
      </c>
    </row>
    <row r="535" spans="1:4" x14ac:dyDescent="0.2">
      <c r="A535" s="223">
        <v>329</v>
      </c>
      <c r="B535" s="224">
        <v>1028</v>
      </c>
      <c r="C535" s="225" t="s">
        <v>331</v>
      </c>
      <c r="D535" s="226">
        <v>2</v>
      </c>
    </row>
    <row r="536" spans="1:4" x14ac:dyDescent="0.2">
      <c r="A536" s="223">
        <v>329</v>
      </c>
      <c r="B536" s="224">
        <v>1029</v>
      </c>
      <c r="C536" s="225" t="s">
        <v>331</v>
      </c>
      <c r="D536" s="226">
        <v>1</v>
      </c>
    </row>
    <row r="537" spans="1:4" x14ac:dyDescent="0.2">
      <c r="A537" s="223">
        <v>330</v>
      </c>
      <c r="B537" s="224">
        <v>1075</v>
      </c>
      <c r="C537" s="225" t="s">
        <v>331</v>
      </c>
      <c r="D537" s="226">
        <v>2</v>
      </c>
    </row>
    <row r="538" spans="1:4" x14ac:dyDescent="0.2">
      <c r="A538" s="223">
        <v>330</v>
      </c>
      <c r="B538" s="224">
        <v>1076</v>
      </c>
      <c r="C538" s="225" t="s">
        <v>331</v>
      </c>
      <c r="D538" s="226">
        <v>1</v>
      </c>
    </row>
    <row r="539" spans="1:4" x14ac:dyDescent="0.2">
      <c r="A539" s="223">
        <v>330</v>
      </c>
      <c r="B539" s="224">
        <v>1077</v>
      </c>
      <c r="C539" s="225" t="s">
        <v>331</v>
      </c>
      <c r="D539" s="226">
        <v>2</v>
      </c>
    </row>
    <row r="540" spans="1:4" x14ac:dyDescent="0.2">
      <c r="A540" s="223">
        <v>331</v>
      </c>
      <c r="B540" s="224">
        <v>1167</v>
      </c>
      <c r="C540" s="225" t="s">
        <v>331</v>
      </c>
      <c r="D540" s="226">
        <v>1</v>
      </c>
    </row>
    <row r="541" spans="1:4" x14ac:dyDescent="0.2">
      <c r="A541" s="223">
        <v>331</v>
      </c>
      <c r="B541" s="224">
        <v>1168</v>
      </c>
      <c r="C541" s="225" t="s">
        <v>331</v>
      </c>
      <c r="D541" s="226">
        <v>1</v>
      </c>
    </row>
    <row r="542" spans="1:4" x14ac:dyDescent="0.2">
      <c r="A542" s="223">
        <v>331</v>
      </c>
      <c r="B542" s="224">
        <v>1169</v>
      </c>
      <c r="C542" s="225" t="s">
        <v>331</v>
      </c>
      <c r="D542" s="226">
        <v>2</v>
      </c>
    </row>
    <row r="543" spans="1:4" x14ac:dyDescent="0.2">
      <c r="A543" s="223">
        <v>332</v>
      </c>
      <c r="B543" s="224">
        <v>1235</v>
      </c>
      <c r="C543" s="225" t="s">
        <v>331</v>
      </c>
      <c r="D543" s="226" t="s">
        <v>493</v>
      </c>
    </row>
    <row r="544" spans="1:4" x14ac:dyDescent="0.2">
      <c r="A544" s="223">
        <v>332</v>
      </c>
      <c r="B544" s="224">
        <v>1236</v>
      </c>
      <c r="C544" s="225" t="s">
        <v>331</v>
      </c>
      <c r="D544" s="226" t="s">
        <v>493</v>
      </c>
    </row>
    <row r="545" spans="1:4" x14ac:dyDescent="0.2">
      <c r="A545" s="223">
        <v>332</v>
      </c>
      <c r="B545" s="224">
        <v>1237</v>
      </c>
      <c r="C545" s="225" t="s">
        <v>331</v>
      </c>
      <c r="D545" s="226" t="s">
        <v>493</v>
      </c>
    </row>
    <row r="546" spans="1:4" x14ac:dyDescent="0.2">
      <c r="A546" s="223">
        <v>334</v>
      </c>
      <c r="B546" s="224">
        <v>1131</v>
      </c>
      <c r="C546" s="225" t="s">
        <v>332</v>
      </c>
      <c r="D546" s="226">
        <v>1</v>
      </c>
    </row>
    <row r="547" spans="1:4" x14ac:dyDescent="0.2">
      <c r="A547" s="223">
        <v>334</v>
      </c>
      <c r="B547" s="224">
        <v>1132</v>
      </c>
      <c r="C547" s="225" t="s">
        <v>332</v>
      </c>
      <c r="D547" s="226">
        <v>1</v>
      </c>
    </row>
    <row r="548" spans="1:4" x14ac:dyDescent="0.2">
      <c r="A548" s="223">
        <v>334</v>
      </c>
      <c r="B548" s="224">
        <v>1133</v>
      </c>
      <c r="C548" s="225" t="s">
        <v>332</v>
      </c>
      <c r="D548" s="226">
        <v>2</v>
      </c>
    </row>
    <row r="549" spans="1:4" x14ac:dyDescent="0.2">
      <c r="A549" s="223">
        <v>335</v>
      </c>
      <c r="B549" s="224">
        <v>18</v>
      </c>
      <c r="C549" s="225" t="s">
        <v>333</v>
      </c>
      <c r="D549" s="226">
        <v>1</v>
      </c>
    </row>
    <row r="550" spans="1:4" x14ac:dyDescent="0.2">
      <c r="A550" s="223">
        <v>336</v>
      </c>
      <c r="B550" s="224">
        <v>20</v>
      </c>
      <c r="C550" s="225" t="s">
        <v>334</v>
      </c>
      <c r="D550" s="226" t="s">
        <v>247</v>
      </c>
    </row>
    <row r="551" spans="1:4" x14ac:dyDescent="0.2">
      <c r="A551" s="223">
        <v>337</v>
      </c>
      <c r="B551" s="224">
        <v>82</v>
      </c>
      <c r="C551" s="225" t="s">
        <v>334</v>
      </c>
      <c r="D551" s="226" t="s">
        <v>247</v>
      </c>
    </row>
    <row r="552" spans="1:4" x14ac:dyDescent="0.2">
      <c r="A552" s="223">
        <v>338</v>
      </c>
      <c r="B552" s="224">
        <v>1365</v>
      </c>
      <c r="C552" s="225" t="s">
        <v>335</v>
      </c>
      <c r="D552" s="226">
        <v>2</v>
      </c>
    </row>
    <row r="553" spans="1:4" x14ac:dyDescent="0.2">
      <c r="A553" s="223">
        <v>338</v>
      </c>
      <c r="B553" s="224">
        <v>1366</v>
      </c>
      <c r="C553" s="225" t="s">
        <v>335</v>
      </c>
      <c r="D553" s="226">
        <v>1</v>
      </c>
    </row>
    <row r="554" spans="1:4" x14ac:dyDescent="0.2">
      <c r="A554" s="223">
        <v>339</v>
      </c>
      <c r="B554" s="224">
        <v>1025</v>
      </c>
      <c r="C554" s="225" t="s">
        <v>336</v>
      </c>
      <c r="D554" s="226" t="s">
        <v>247</v>
      </c>
    </row>
    <row r="555" spans="1:4" x14ac:dyDescent="0.2">
      <c r="A555" s="223">
        <v>340</v>
      </c>
      <c r="B555" s="224">
        <v>1030</v>
      </c>
      <c r="C555" s="225" t="s">
        <v>336</v>
      </c>
      <c r="D555" s="226" t="s">
        <v>247</v>
      </c>
    </row>
    <row r="556" spans="1:4" x14ac:dyDescent="0.2">
      <c r="A556" s="223">
        <v>341</v>
      </c>
      <c r="B556" s="224">
        <v>1032</v>
      </c>
      <c r="C556" s="225" t="s">
        <v>336</v>
      </c>
      <c r="D556" s="226" t="s">
        <v>247</v>
      </c>
    </row>
    <row r="557" spans="1:4" x14ac:dyDescent="0.2">
      <c r="A557" s="223">
        <v>342</v>
      </c>
      <c r="B557" s="224">
        <v>1123</v>
      </c>
      <c r="C557" s="225" t="s">
        <v>337</v>
      </c>
      <c r="D557" s="226">
        <v>2</v>
      </c>
    </row>
    <row r="558" spans="1:4" x14ac:dyDescent="0.2">
      <c r="A558" s="223">
        <v>343</v>
      </c>
      <c r="B558" s="224">
        <v>1134</v>
      </c>
      <c r="C558" s="225" t="s">
        <v>338</v>
      </c>
      <c r="D558" s="226">
        <v>2</v>
      </c>
    </row>
    <row r="559" spans="1:4" x14ac:dyDescent="0.2">
      <c r="A559" s="223">
        <v>344</v>
      </c>
      <c r="B559" s="224">
        <v>1135</v>
      </c>
      <c r="C559" s="225" t="s">
        <v>339</v>
      </c>
      <c r="D559" s="226">
        <v>1</v>
      </c>
    </row>
    <row r="560" spans="1:4" x14ac:dyDescent="0.2">
      <c r="A560" s="223">
        <v>344</v>
      </c>
      <c r="B560" s="224">
        <v>1136</v>
      </c>
      <c r="C560" s="225" t="s">
        <v>339</v>
      </c>
      <c r="D560" s="226" t="s">
        <v>247</v>
      </c>
    </row>
    <row r="561" spans="1:4" x14ac:dyDescent="0.2">
      <c r="A561" s="223">
        <v>344</v>
      </c>
      <c r="B561" s="224">
        <v>1137</v>
      </c>
      <c r="C561" s="225" t="s">
        <v>339</v>
      </c>
      <c r="D561" s="226">
        <v>2</v>
      </c>
    </row>
    <row r="562" spans="1:4" x14ac:dyDescent="0.2">
      <c r="A562" s="223">
        <v>345</v>
      </c>
      <c r="B562" s="224">
        <v>1138</v>
      </c>
      <c r="C562" s="225" t="s">
        <v>340</v>
      </c>
      <c r="D562" s="226">
        <v>2</v>
      </c>
    </row>
    <row r="563" spans="1:4" x14ac:dyDescent="0.2">
      <c r="A563" s="223">
        <v>346</v>
      </c>
      <c r="B563" s="224">
        <v>1130</v>
      </c>
      <c r="C563" s="225" t="s">
        <v>341</v>
      </c>
      <c r="D563" s="226" t="s">
        <v>495</v>
      </c>
    </row>
    <row r="564" spans="1:4" x14ac:dyDescent="0.2">
      <c r="A564" s="223">
        <v>347</v>
      </c>
      <c r="B564" s="224">
        <v>48</v>
      </c>
      <c r="C564" s="225" t="s">
        <v>342</v>
      </c>
      <c r="D564" s="226" t="s">
        <v>247</v>
      </c>
    </row>
    <row r="565" spans="1:4" x14ac:dyDescent="0.2">
      <c r="A565" s="223">
        <v>348</v>
      </c>
      <c r="B565" s="224">
        <v>49</v>
      </c>
      <c r="C565" s="225" t="s">
        <v>342</v>
      </c>
      <c r="D565" s="226" t="s">
        <v>247</v>
      </c>
    </row>
    <row r="566" spans="1:4" x14ac:dyDescent="0.2">
      <c r="A566" s="223">
        <v>349</v>
      </c>
      <c r="B566" s="224">
        <v>50</v>
      </c>
      <c r="C566" s="225" t="s">
        <v>286</v>
      </c>
      <c r="D566" s="226">
        <v>1</v>
      </c>
    </row>
    <row r="567" spans="1:4" x14ac:dyDescent="0.2">
      <c r="A567" s="223">
        <v>349</v>
      </c>
      <c r="B567" s="224">
        <v>222</v>
      </c>
      <c r="C567" s="225" t="s">
        <v>286</v>
      </c>
      <c r="D567" s="226">
        <v>2</v>
      </c>
    </row>
    <row r="568" spans="1:4" x14ac:dyDescent="0.2">
      <c r="A568" s="223">
        <v>350</v>
      </c>
      <c r="B568" s="224">
        <v>1047</v>
      </c>
      <c r="C568" s="225" t="s">
        <v>343</v>
      </c>
      <c r="D568" s="226" t="s">
        <v>247</v>
      </c>
    </row>
    <row r="569" spans="1:4" x14ac:dyDescent="0.2">
      <c r="A569" s="223">
        <v>351</v>
      </c>
      <c r="B569" s="224">
        <v>1082</v>
      </c>
      <c r="C569" s="225" t="s">
        <v>344</v>
      </c>
      <c r="D569" s="226">
        <v>1</v>
      </c>
    </row>
    <row r="570" spans="1:4" x14ac:dyDescent="0.2">
      <c r="A570" s="223">
        <v>352</v>
      </c>
      <c r="B570" s="224">
        <v>1097</v>
      </c>
      <c r="C570" s="225" t="s">
        <v>345</v>
      </c>
      <c r="D570" s="226">
        <v>1</v>
      </c>
    </row>
    <row r="571" spans="1:4" x14ac:dyDescent="0.2">
      <c r="A571" s="223">
        <v>353</v>
      </c>
      <c r="B571" s="224">
        <v>1103</v>
      </c>
      <c r="C571" s="225" t="s">
        <v>346</v>
      </c>
      <c r="D571" s="226">
        <v>1</v>
      </c>
    </row>
    <row r="572" spans="1:4" x14ac:dyDescent="0.2">
      <c r="A572" s="223">
        <v>354</v>
      </c>
      <c r="B572" s="224">
        <v>64</v>
      </c>
      <c r="C572" s="225" t="s">
        <v>261</v>
      </c>
      <c r="D572" s="226" t="s">
        <v>493</v>
      </c>
    </row>
    <row r="573" spans="1:4" x14ac:dyDescent="0.2">
      <c r="A573" s="223">
        <v>355</v>
      </c>
      <c r="B573" s="224">
        <v>1392</v>
      </c>
      <c r="C573" s="225" t="s">
        <v>347</v>
      </c>
      <c r="D573" s="226">
        <v>1</v>
      </c>
    </row>
    <row r="574" spans="1:4" x14ac:dyDescent="0.2">
      <c r="A574" s="223">
        <v>355</v>
      </c>
      <c r="B574" s="224">
        <v>1393</v>
      </c>
      <c r="C574" s="225" t="s">
        <v>347</v>
      </c>
      <c r="D574" s="226">
        <v>1</v>
      </c>
    </row>
    <row r="575" spans="1:4" x14ac:dyDescent="0.2">
      <c r="A575" s="223">
        <v>357</v>
      </c>
      <c r="B575" s="224">
        <v>1200</v>
      </c>
      <c r="C575" s="225" t="s">
        <v>348</v>
      </c>
      <c r="D575" s="226" t="s">
        <v>493</v>
      </c>
    </row>
    <row r="576" spans="1:4" x14ac:dyDescent="0.2">
      <c r="A576" s="223">
        <v>357</v>
      </c>
      <c r="B576" s="224">
        <v>1201</v>
      </c>
      <c r="C576" s="225" t="s">
        <v>348</v>
      </c>
      <c r="D576" s="226" t="s">
        <v>493</v>
      </c>
    </row>
    <row r="577" spans="1:4" x14ac:dyDescent="0.2">
      <c r="A577" s="223">
        <v>358</v>
      </c>
      <c r="B577" s="224">
        <v>1202</v>
      </c>
      <c r="C577" s="225" t="s">
        <v>348</v>
      </c>
      <c r="D577" s="226" t="s">
        <v>493</v>
      </c>
    </row>
    <row r="578" spans="1:4" x14ac:dyDescent="0.2">
      <c r="A578" s="223">
        <v>358</v>
      </c>
      <c r="B578" s="224">
        <v>1203</v>
      </c>
      <c r="C578" s="225" t="s">
        <v>348</v>
      </c>
      <c r="D578" s="226" t="s">
        <v>493</v>
      </c>
    </row>
    <row r="579" spans="1:4" x14ac:dyDescent="0.2">
      <c r="A579" s="223">
        <v>359</v>
      </c>
      <c r="B579" s="224">
        <v>1204</v>
      </c>
      <c r="C579" s="225" t="s">
        <v>348</v>
      </c>
      <c r="D579" s="226" t="s">
        <v>493</v>
      </c>
    </row>
    <row r="580" spans="1:4" x14ac:dyDescent="0.2">
      <c r="A580" s="223">
        <v>359</v>
      </c>
      <c r="B580" s="224">
        <v>1205</v>
      </c>
      <c r="C580" s="225" t="s">
        <v>348</v>
      </c>
      <c r="D580" s="226" t="s">
        <v>493</v>
      </c>
    </row>
    <row r="581" spans="1:4" x14ac:dyDescent="0.2">
      <c r="A581" s="223">
        <v>360</v>
      </c>
      <c r="B581" s="224">
        <v>1206</v>
      </c>
      <c r="C581" s="225" t="s">
        <v>348</v>
      </c>
      <c r="D581" s="226" t="s">
        <v>493</v>
      </c>
    </row>
    <row r="582" spans="1:4" x14ac:dyDescent="0.2">
      <c r="A582" s="223">
        <v>360</v>
      </c>
      <c r="B582" s="224">
        <v>1207</v>
      </c>
      <c r="C582" s="225" t="s">
        <v>348</v>
      </c>
      <c r="D582" s="226" t="s">
        <v>493</v>
      </c>
    </row>
    <row r="583" spans="1:4" x14ac:dyDescent="0.2">
      <c r="A583" s="223">
        <v>361</v>
      </c>
      <c r="B583" s="224">
        <v>1208</v>
      </c>
      <c r="C583" s="225" t="s">
        <v>348</v>
      </c>
      <c r="D583" s="226" t="s">
        <v>493</v>
      </c>
    </row>
    <row r="584" spans="1:4" x14ac:dyDescent="0.2">
      <c r="A584" s="223">
        <v>361</v>
      </c>
      <c r="B584" s="224">
        <v>1209</v>
      </c>
      <c r="C584" s="225" t="s">
        <v>348</v>
      </c>
      <c r="D584" s="226" t="s">
        <v>493</v>
      </c>
    </row>
    <row r="585" spans="1:4" x14ac:dyDescent="0.2">
      <c r="A585" s="223">
        <v>362</v>
      </c>
      <c r="B585" s="224">
        <v>1210</v>
      </c>
      <c r="C585" s="225" t="s">
        <v>348</v>
      </c>
      <c r="D585" s="226" t="s">
        <v>493</v>
      </c>
    </row>
    <row r="586" spans="1:4" x14ac:dyDescent="0.2">
      <c r="A586" s="223">
        <v>362</v>
      </c>
      <c r="B586" s="224">
        <v>1211</v>
      </c>
      <c r="C586" s="225" t="s">
        <v>348</v>
      </c>
      <c r="D586" s="226" t="s">
        <v>493</v>
      </c>
    </row>
    <row r="587" spans="1:4" x14ac:dyDescent="0.2">
      <c r="A587" s="223">
        <v>363</v>
      </c>
      <c r="B587" s="224">
        <v>1212</v>
      </c>
      <c r="C587" s="225" t="s">
        <v>348</v>
      </c>
      <c r="D587" s="226" t="s">
        <v>493</v>
      </c>
    </row>
    <row r="588" spans="1:4" x14ac:dyDescent="0.2">
      <c r="A588" s="223">
        <v>363</v>
      </c>
      <c r="B588" s="224">
        <v>1213</v>
      </c>
      <c r="C588" s="225" t="s">
        <v>348</v>
      </c>
      <c r="D588" s="226" t="s">
        <v>493</v>
      </c>
    </row>
    <row r="589" spans="1:4" x14ac:dyDescent="0.2">
      <c r="A589" s="223">
        <v>364</v>
      </c>
      <c r="B589" s="224">
        <v>1214</v>
      </c>
      <c r="C589" s="225" t="s">
        <v>348</v>
      </c>
      <c r="D589" s="226" t="s">
        <v>493</v>
      </c>
    </row>
    <row r="590" spans="1:4" x14ac:dyDescent="0.2">
      <c r="A590" s="223">
        <v>364</v>
      </c>
      <c r="B590" s="224">
        <v>1215</v>
      </c>
      <c r="C590" s="225" t="s">
        <v>348</v>
      </c>
      <c r="D590" s="226" t="s">
        <v>493</v>
      </c>
    </row>
    <row r="591" spans="1:4" x14ac:dyDescent="0.2">
      <c r="A591" s="223">
        <v>365</v>
      </c>
      <c r="B591" s="224">
        <v>1216</v>
      </c>
      <c r="C591" s="225" t="s">
        <v>348</v>
      </c>
      <c r="D591" s="226" t="s">
        <v>493</v>
      </c>
    </row>
    <row r="592" spans="1:4" x14ac:dyDescent="0.2">
      <c r="A592" s="223">
        <v>365</v>
      </c>
      <c r="B592" s="224">
        <v>1217</v>
      </c>
      <c r="C592" s="225" t="s">
        <v>348</v>
      </c>
      <c r="D592" s="226" t="s">
        <v>493</v>
      </c>
    </row>
    <row r="593" spans="1:4" x14ac:dyDescent="0.2">
      <c r="A593" s="223">
        <v>366</v>
      </c>
      <c r="B593" s="224">
        <v>1218</v>
      </c>
      <c r="C593" s="225" t="s">
        <v>348</v>
      </c>
      <c r="D593" s="226" t="s">
        <v>493</v>
      </c>
    </row>
    <row r="594" spans="1:4" x14ac:dyDescent="0.2">
      <c r="A594" s="223">
        <v>366</v>
      </c>
      <c r="B594" s="224">
        <v>1219</v>
      </c>
      <c r="C594" s="225" t="s">
        <v>348</v>
      </c>
      <c r="D594" s="226" t="s">
        <v>493</v>
      </c>
    </row>
    <row r="595" spans="1:4" x14ac:dyDescent="0.2">
      <c r="A595" s="223">
        <v>367</v>
      </c>
      <c r="B595" s="224">
        <v>1220</v>
      </c>
      <c r="C595" s="225" t="s">
        <v>348</v>
      </c>
      <c r="D595" s="226" t="s">
        <v>493</v>
      </c>
    </row>
    <row r="596" spans="1:4" x14ac:dyDescent="0.2">
      <c r="A596" s="223">
        <v>367</v>
      </c>
      <c r="B596" s="224">
        <v>1221</v>
      </c>
      <c r="C596" s="225" t="s">
        <v>348</v>
      </c>
      <c r="D596" s="226" t="s">
        <v>493</v>
      </c>
    </row>
    <row r="597" spans="1:4" x14ac:dyDescent="0.2">
      <c r="A597" s="223">
        <v>368</v>
      </c>
      <c r="B597" s="224">
        <v>1222</v>
      </c>
      <c r="C597" s="225" t="s">
        <v>348</v>
      </c>
      <c r="D597" s="226" t="s">
        <v>493</v>
      </c>
    </row>
    <row r="598" spans="1:4" x14ac:dyDescent="0.2">
      <c r="A598" s="223">
        <v>368</v>
      </c>
      <c r="B598" s="224">
        <v>1223</v>
      </c>
      <c r="C598" s="225" t="s">
        <v>348</v>
      </c>
      <c r="D598" s="226" t="s">
        <v>493</v>
      </c>
    </row>
    <row r="599" spans="1:4" x14ac:dyDescent="0.2">
      <c r="A599" s="223">
        <v>369</v>
      </c>
      <c r="B599" s="224">
        <v>1224</v>
      </c>
      <c r="C599" s="225" t="s">
        <v>348</v>
      </c>
      <c r="D599" s="226" t="s">
        <v>493</v>
      </c>
    </row>
    <row r="600" spans="1:4" x14ac:dyDescent="0.2">
      <c r="A600" s="223">
        <v>369</v>
      </c>
      <c r="B600" s="224">
        <v>1225</v>
      </c>
      <c r="C600" s="225" t="s">
        <v>348</v>
      </c>
      <c r="D600" s="226" t="s">
        <v>493</v>
      </c>
    </row>
    <row r="601" spans="1:4" x14ac:dyDescent="0.2">
      <c r="A601" s="223">
        <v>370</v>
      </c>
      <c r="B601" s="224">
        <v>1226</v>
      </c>
      <c r="C601" s="225" t="s">
        <v>348</v>
      </c>
      <c r="D601" s="226" t="s">
        <v>493</v>
      </c>
    </row>
    <row r="602" spans="1:4" x14ac:dyDescent="0.2">
      <c r="A602" s="223">
        <v>370</v>
      </c>
      <c r="B602" s="224">
        <v>1227</v>
      </c>
      <c r="C602" s="225" t="s">
        <v>348</v>
      </c>
      <c r="D602" s="226" t="s">
        <v>493</v>
      </c>
    </row>
    <row r="603" spans="1:4" x14ac:dyDescent="0.2">
      <c r="A603" s="223">
        <v>371</v>
      </c>
      <c r="B603" s="224">
        <v>1228</v>
      </c>
      <c r="C603" s="225" t="s">
        <v>348</v>
      </c>
      <c r="D603" s="226" t="s">
        <v>493</v>
      </c>
    </row>
    <row r="604" spans="1:4" x14ac:dyDescent="0.2">
      <c r="A604" s="223">
        <v>371</v>
      </c>
      <c r="B604" s="224">
        <v>1229</v>
      </c>
      <c r="C604" s="225" t="s">
        <v>348</v>
      </c>
      <c r="D604" s="226" t="s">
        <v>493</v>
      </c>
    </row>
    <row r="605" spans="1:4" x14ac:dyDescent="0.2">
      <c r="A605" s="223">
        <v>372</v>
      </c>
      <c r="B605" s="224">
        <v>1180</v>
      </c>
      <c r="C605" s="225" t="s">
        <v>328</v>
      </c>
      <c r="D605" s="226">
        <v>1</v>
      </c>
    </row>
    <row r="606" spans="1:4" x14ac:dyDescent="0.2">
      <c r="A606" s="223">
        <v>372</v>
      </c>
      <c r="B606" s="224">
        <v>1181</v>
      </c>
      <c r="C606" s="225" t="s">
        <v>328</v>
      </c>
      <c r="D606" s="226">
        <v>1</v>
      </c>
    </row>
    <row r="607" spans="1:4" x14ac:dyDescent="0.2">
      <c r="A607" s="223">
        <v>373</v>
      </c>
      <c r="B607" s="224">
        <v>31</v>
      </c>
      <c r="C607" s="225" t="s">
        <v>274</v>
      </c>
      <c r="D607" s="226">
        <v>1</v>
      </c>
    </row>
    <row r="608" spans="1:4" x14ac:dyDescent="0.2">
      <c r="A608" s="223">
        <v>373</v>
      </c>
      <c r="B608" s="224">
        <v>213</v>
      </c>
      <c r="C608" s="225" t="s">
        <v>274</v>
      </c>
      <c r="D608" s="226">
        <v>2</v>
      </c>
    </row>
    <row r="609" spans="1:4" x14ac:dyDescent="0.2">
      <c r="A609" s="223">
        <v>374</v>
      </c>
      <c r="B609" s="224">
        <v>30</v>
      </c>
      <c r="C609" s="225" t="s">
        <v>274</v>
      </c>
      <c r="D609" s="226">
        <v>1</v>
      </c>
    </row>
    <row r="610" spans="1:4" x14ac:dyDescent="0.2">
      <c r="A610" s="223">
        <v>374</v>
      </c>
      <c r="B610" s="224">
        <v>214</v>
      </c>
      <c r="C610" s="225" t="s">
        <v>274</v>
      </c>
      <c r="D610" s="226">
        <v>2</v>
      </c>
    </row>
    <row r="611" spans="1:4" x14ac:dyDescent="0.2">
      <c r="A611" s="223">
        <v>375</v>
      </c>
      <c r="B611" s="224">
        <v>32</v>
      </c>
      <c r="C611" s="225" t="s">
        <v>274</v>
      </c>
      <c r="D611" s="226">
        <v>1</v>
      </c>
    </row>
    <row r="612" spans="1:4" x14ac:dyDescent="0.2">
      <c r="A612" s="223">
        <v>375</v>
      </c>
      <c r="B612" s="224">
        <v>215</v>
      </c>
      <c r="C612" s="225" t="s">
        <v>274</v>
      </c>
      <c r="D612" s="226">
        <v>2</v>
      </c>
    </row>
    <row r="613" spans="1:4" x14ac:dyDescent="0.2">
      <c r="A613" s="223">
        <v>376</v>
      </c>
      <c r="B613" s="224">
        <v>34</v>
      </c>
      <c r="C613" s="225" t="s">
        <v>274</v>
      </c>
      <c r="D613" s="226">
        <v>1</v>
      </c>
    </row>
    <row r="614" spans="1:4" x14ac:dyDescent="0.2">
      <c r="A614" s="223">
        <v>376</v>
      </c>
      <c r="B614" s="224">
        <v>216</v>
      </c>
      <c r="C614" s="225" t="s">
        <v>274</v>
      </c>
      <c r="D614" s="226">
        <v>2</v>
      </c>
    </row>
    <row r="615" spans="1:4" x14ac:dyDescent="0.2">
      <c r="A615" s="223">
        <v>377</v>
      </c>
      <c r="B615" s="224">
        <v>35</v>
      </c>
      <c r="C615" s="225" t="s">
        <v>274</v>
      </c>
      <c r="D615" s="226">
        <v>1</v>
      </c>
    </row>
    <row r="616" spans="1:4" x14ac:dyDescent="0.2">
      <c r="A616" s="223">
        <v>377</v>
      </c>
      <c r="B616" s="224">
        <v>217</v>
      </c>
      <c r="C616" s="225" t="s">
        <v>274</v>
      </c>
      <c r="D616" s="226">
        <v>2</v>
      </c>
    </row>
    <row r="617" spans="1:4" x14ac:dyDescent="0.2">
      <c r="A617" s="223">
        <v>378</v>
      </c>
      <c r="B617" s="224">
        <v>36</v>
      </c>
      <c r="C617" s="225" t="s">
        <v>274</v>
      </c>
      <c r="D617" s="226">
        <v>1</v>
      </c>
    </row>
    <row r="618" spans="1:4" x14ac:dyDescent="0.2">
      <c r="A618" s="223">
        <v>378</v>
      </c>
      <c r="B618" s="224">
        <v>218</v>
      </c>
      <c r="C618" s="225" t="s">
        <v>274</v>
      </c>
      <c r="D618" s="226">
        <v>2</v>
      </c>
    </row>
    <row r="619" spans="1:4" x14ac:dyDescent="0.2">
      <c r="A619" s="223">
        <v>380</v>
      </c>
      <c r="B619" s="224">
        <v>37</v>
      </c>
      <c r="C619" s="225" t="s">
        <v>274</v>
      </c>
      <c r="D619" s="226">
        <v>1</v>
      </c>
    </row>
    <row r="620" spans="1:4" x14ac:dyDescent="0.2">
      <c r="A620" s="223">
        <v>380</v>
      </c>
      <c r="B620" s="224">
        <v>220</v>
      </c>
      <c r="C620" s="225" t="s">
        <v>274</v>
      </c>
      <c r="D620" s="226">
        <v>2</v>
      </c>
    </row>
    <row r="621" spans="1:4" x14ac:dyDescent="0.2">
      <c r="A621" s="223">
        <v>381</v>
      </c>
      <c r="B621" s="224">
        <v>1170</v>
      </c>
      <c r="C621" s="225" t="s">
        <v>274</v>
      </c>
      <c r="D621" s="226">
        <v>2</v>
      </c>
    </row>
    <row r="622" spans="1:4" x14ac:dyDescent="0.2">
      <c r="A622" s="223">
        <v>381</v>
      </c>
      <c r="B622" s="224">
        <v>1171</v>
      </c>
      <c r="C622" s="225" t="s">
        <v>274</v>
      </c>
      <c r="D622" s="226">
        <v>1</v>
      </c>
    </row>
    <row r="623" spans="1:4" x14ac:dyDescent="0.2">
      <c r="A623" s="223">
        <v>382</v>
      </c>
      <c r="B623" s="224">
        <v>1172</v>
      </c>
      <c r="C623" s="225" t="s">
        <v>274</v>
      </c>
      <c r="D623" s="226">
        <v>2</v>
      </c>
    </row>
    <row r="624" spans="1:4" x14ac:dyDescent="0.2">
      <c r="A624" s="223">
        <v>382</v>
      </c>
      <c r="B624" s="224">
        <v>1173</v>
      </c>
      <c r="C624" s="225" t="s">
        <v>274</v>
      </c>
      <c r="D624" s="226">
        <v>1</v>
      </c>
    </row>
    <row r="625" spans="1:4" x14ac:dyDescent="0.2">
      <c r="A625" s="223">
        <v>384</v>
      </c>
      <c r="B625" s="224">
        <v>1185</v>
      </c>
      <c r="C625" s="225" t="s">
        <v>286</v>
      </c>
      <c r="D625" s="226">
        <v>1</v>
      </c>
    </row>
    <row r="626" spans="1:4" x14ac:dyDescent="0.2">
      <c r="A626" s="223">
        <v>384</v>
      </c>
      <c r="B626" s="224">
        <v>1186</v>
      </c>
      <c r="C626" s="225" t="s">
        <v>286</v>
      </c>
      <c r="D626" s="226">
        <v>2</v>
      </c>
    </row>
    <row r="627" spans="1:4" x14ac:dyDescent="0.2">
      <c r="A627" s="223">
        <v>385</v>
      </c>
      <c r="B627" s="224">
        <v>1260</v>
      </c>
      <c r="C627" s="225" t="s">
        <v>274</v>
      </c>
      <c r="D627" s="226" t="s">
        <v>493</v>
      </c>
    </row>
    <row r="628" spans="1:4" x14ac:dyDescent="0.2">
      <c r="A628" s="223">
        <v>385</v>
      </c>
      <c r="B628" s="224">
        <v>1261</v>
      </c>
      <c r="C628" s="225" t="s">
        <v>274</v>
      </c>
      <c r="D628" s="226" t="s">
        <v>493</v>
      </c>
    </row>
    <row r="629" spans="1:4" x14ac:dyDescent="0.2">
      <c r="A629" s="223">
        <v>386</v>
      </c>
      <c r="B629" s="224">
        <v>1184</v>
      </c>
      <c r="C629" s="225" t="s">
        <v>254</v>
      </c>
      <c r="D629" s="226" t="s">
        <v>247</v>
      </c>
    </row>
    <row r="630" spans="1:4" x14ac:dyDescent="0.2">
      <c r="A630" s="223">
        <v>387</v>
      </c>
      <c r="B630" s="224">
        <v>1183</v>
      </c>
      <c r="C630" s="225" t="s">
        <v>279</v>
      </c>
      <c r="D630" s="226" t="s">
        <v>247</v>
      </c>
    </row>
    <row r="631" spans="1:4" x14ac:dyDescent="0.2">
      <c r="A631" s="223">
        <v>388</v>
      </c>
      <c r="B631" s="224">
        <v>1262</v>
      </c>
      <c r="C631" s="225" t="s">
        <v>274</v>
      </c>
      <c r="D631" s="226" t="s">
        <v>493</v>
      </c>
    </row>
    <row r="632" spans="1:4" x14ac:dyDescent="0.2">
      <c r="A632" s="223">
        <v>388</v>
      </c>
      <c r="B632" s="224">
        <v>1263</v>
      </c>
      <c r="C632" s="225" t="s">
        <v>274</v>
      </c>
      <c r="D632" s="226" t="s">
        <v>493</v>
      </c>
    </row>
    <row r="633" spans="1:4" x14ac:dyDescent="0.2">
      <c r="A633" s="223">
        <v>389</v>
      </c>
      <c r="B633" s="224">
        <v>1182</v>
      </c>
      <c r="C633" s="225" t="s">
        <v>265</v>
      </c>
      <c r="D633" s="226" t="s">
        <v>247</v>
      </c>
    </row>
    <row r="634" spans="1:4" x14ac:dyDescent="0.2">
      <c r="A634" s="223">
        <v>390</v>
      </c>
      <c r="B634" s="224">
        <v>1291</v>
      </c>
      <c r="C634" s="225" t="s">
        <v>274</v>
      </c>
      <c r="D634" s="226">
        <v>2</v>
      </c>
    </row>
    <row r="635" spans="1:4" x14ac:dyDescent="0.2">
      <c r="A635" s="223">
        <v>390</v>
      </c>
      <c r="B635" s="224">
        <v>1292</v>
      </c>
      <c r="C635" s="225" t="s">
        <v>274</v>
      </c>
      <c r="D635" s="226">
        <v>1</v>
      </c>
    </row>
    <row r="636" spans="1:4" x14ac:dyDescent="0.2">
      <c r="A636" s="223">
        <v>391</v>
      </c>
      <c r="B636" s="224">
        <v>29</v>
      </c>
      <c r="C636" s="225" t="s">
        <v>349</v>
      </c>
      <c r="D636" s="226" t="s">
        <v>247</v>
      </c>
    </row>
    <row r="637" spans="1:4" x14ac:dyDescent="0.2">
      <c r="A637" s="223">
        <v>392</v>
      </c>
      <c r="B637" s="224">
        <v>90</v>
      </c>
      <c r="C637" s="225" t="s">
        <v>350</v>
      </c>
      <c r="D637" s="226">
        <v>1</v>
      </c>
    </row>
    <row r="638" spans="1:4" x14ac:dyDescent="0.2">
      <c r="A638" s="223">
        <v>393</v>
      </c>
      <c r="B638" s="224">
        <v>1</v>
      </c>
      <c r="C638" s="225" t="s">
        <v>351</v>
      </c>
      <c r="D638" s="226">
        <v>1</v>
      </c>
    </row>
    <row r="639" spans="1:4" x14ac:dyDescent="0.2">
      <c r="A639" s="223">
        <v>394</v>
      </c>
      <c r="B639" s="224">
        <v>1176</v>
      </c>
      <c r="C639" s="225" t="s">
        <v>307</v>
      </c>
      <c r="D639" s="226">
        <v>1</v>
      </c>
    </row>
    <row r="640" spans="1:4" x14ac:dyDescent="0.2">
      <c r="A640" s="223">
        <v>394</v>
      </c>
      <c r="B640" s="224">
        <v>1177</v>
      </c>
      <c r="C640" s="225" t="s">
        <v>307</v>
      </c>
      <c r="D640" s="226">
        <v>2</v>
      </c>
    </row>
    <row r="641" spans="1:4" x14ac:dyDescent="0.2">
      <c r="A641" s="223">
        <v>395</v>
      </c>
      <c r="B641" s="224">
        <v>1044</v>
      </c>
      <c r="C641" s="225" t="s">
        <v>352</v>
      </c>
      <c r="D641" s="226">
        <v>2</v>
      </c>
    </row>
    <row r="642" spans="1:4" x14ac:dyDescent="0.2">
      <c r="A642" s="223">
        <v>395</v>
      </c>
      <c r="B642" s="224">
        <v>1045</v>
      </c>
      <c r="C642" s="225" t="s">
        <v>352</v>
      </c>
      <c r="D642" s="226">
        <v>1</v>
      </c>
    </row>
    <row r="643" spans="1:4" x14ac:dyDescent="0.2">
      <c r="A643" s="223">
        <v>395</v>
      </c>
      <c r="B643" s="224">
        <v>1046</v>
      </c>
      <c r="C643" s="225" t="s">
        <v>352</v>
      </c>
      <c r="D643" s="226">
        <v>1</v>
      </c>
    </row>
    <row r="644" spans="1:4" x14ac:dyDescent="0.2">
      <c r="A644" s="223">
        <v>396</v>
      </c>
      <c r="B644" s="224">
        <v>1323</v>
      </c>
      <c r="C644" s="225" t="s">
        <v>284</v>
      </c>
      <c r="D644" s="226">
        <v>1</v>
      </c>
    </row>
    <row r="645" spans="1:4" x14ac:dyDescent="0.2">
      <c r="A645" s="223">
        <v>397</v>
      </c>
      <c r="B645" s="224">
        <v>1346</v>
      </c>
      <c r="C645" s="225" t="s">
        <v>353</v>
      </c>
      <c r="D645" s="226">
        <v>1</v>
      </c>
    </row>
    <row r="646" spans="1:4" x14ac:dyDescent="0.2">
      <c r="A646" s="223">
        <v>398</v>
      </c>
      <c r="B646" s="224">
        <v>72</v>
      </c>
      <c r="C646" s="225" t="s">
        <v>354</v>
      </c>
      <c r="D646" s="226">
        <v>2</v>
      </c>
    </row>
    <row r="647" spans="1:4" x14ac:dyDescent="0.2">
      <c r="A647" s="223">
        <v>399</v>
      </c>
      <c r="B647" s="224">
        <v>27</v>
      </c>
      <c r="C647" s="225" t="s">
        <v>355</v>
      </c>
      <c r="D647" s="226" t="s">
        <v>503</v>
      </c>
    </row>
    <row r="648" spans="1:4" x14ac:dyDescent="0.2">
      <c r="A648" s="223">
        <v>400</v>
      </c>
      <c r="B648" s="224">
        <v>58</v>
      </c>
      <c r="C648" s="225" t="s">
        <v>306</v>
      </c>
      <c r="D648" s="226">
        <v>1</v>
      </c>
    </row>
    <row r="649" spans="1:4" x14ac:dyDescent="0.2">
      <c r="A649" s="223">
        <v>400</v>
      </c>
      <c r="B649" s="224">
        <v>190</v>
      </c>
      <c r="C649" s="225" t="s">
        <v>306</v>
      </c>
      <c r="D649" s="226" t="s">
        <v>500</v>
      </c>
    </row>
    <row r="650" spans="1:4" x14ac:dyDescent="0.2">
      <c r="A650" s="223">
        <v>401</v>
      </c>
      <c r="B650" s="224">
        <v>1157</v>
      </c>
      <c r="C650" s="225" t="s">
        <v>356</v>
      </c>
      <c r="D650" s="226" t="s">
        <v>247</v>
      </c>
    </row>
    <row r="651" spans="1:4" x14ac:dyDescent="0.2">
      <c r="A651" s="223">
        <v>403</v>
      </c>
      <c r="B651" s="224">
        <v>1178</v>
      </c>
      <c r="C651" s="225" t="s">
        <v>260</v>
      </c>
      <c r="D651" s="226">
        <v>1</v>
      </c>
    </row>
    <row r="652" spans="1:4" x14ac:dyDescent="0.2">
      <c r="A652" s="223">
        <v>403</v>
      </c>
      <c r="B652" s="224">
        <v>1179</v>
      </c>
      <c r="C652" s="225" t="s">
        <v>260</v>
      </c>
      <c r="D652" s="226">
        <v>1</v>
      </c>
    </row>
    <row r="653" spans="1:4" x14ac:dyDescent="0.2">
      <c r="A653" s="223">
        <v>404</v>
      </c>
      <c r="B653" s="224">
        <v>1161</v>
      </c>
      <c r="C653" s="225" t="s">
        <v>357</v>
      </c>
      <c r="D653" s="226">
        <v>2</v>
      </c>
    </row>
    <row r="654" spans="1:4" x14ac:dyDescent="0.2">
      <c r="A654" s="223">
        <v>404</v>
      </c>
      <c r="B654" s="224">
        <v>1162</v>
      </c>
      <c r="C654" s="225" t="s">
        <v>357</v>
      </c>
      <c r="D654" s="226">
        <v>1</v>
      </c>
    </row>
    <row r="655" spans="1:4" x14ac:dyDescent="0.2">
      <c r="A655" s="223">
        <v>405</v>
      </c>
      <c r="B655" s="224">
        <v>1163</v>
      </c>
      <c r="C655" s="225" t="s">
        <v>358</v>
      </c>
      <c r="D655" s="226" t="s">
        <v>247</v>
      </c>
    </row>
    <row r="656" spans="1:4" x14ac:dyDescent="0.2">
      <c r="A656" s="223">
        <v>406</v>
      </c>
      <c r="B656" s="224">
        <v>77</v>
      </c>
      <c r="C656" s="225" t="s">
        <v>359</v>
      </c>
      <c r="D656" s="226" t="s">
        <v>247</v>
      </c>
    </row>
    <row r="657" spans="1:4" x14ac:dyDescent="0.2">
      <c r="A657" s="223">
        <v>407</v>
      </c>
      <c r="B657" s="224">
        <v>81</v>
      </c>
      <c r="C657" s="225" t="s">
        <v>360</v>
      </c>
      <c r="D657" s="226" t="s">
        <v>247</v>
      </c>
    </row>
    <row r="658" spans="1:4" x14ac:dyDescent="0.2">
      <c r="A658" s="223">
        <v>408</v>
      </c>
      <c r="B658" s="224">
        <v>87</v>
      </c>
      <c r="C658" s="225" t="s">
        <v>361</v>
      </c>
      <c r="D658" s="226" t="s">
        <v>247</v>
      </c>
    </row>
    <row r="659" spans="1:4" x14ac:dyDescent="0.2">
      <c r="A659" s="223">
        <v>409</v>
      </c>
      <c r="B659" s="224">
        <v>89</v>
      </c>
      <c r="C659" s="225" t="s">
        <v>362</v>
      </c>
      <c r="D659" s="226" t="s">
        <v>247</v>
      </c>
    </row>
    <row r="660" spans="1:4" x14ac:dyDescent="0.2">
      <c r="A660" s="223">
        <v>410</v>
      </c>
      <c r="B660" s="224">
        <v>98</v>
      </c>
      <c r="C660" s="225" t="s">
        <v>363</v>
      </c>
      <c r="D660" s="226" t="s">
        <v>247</v>
      </c>
    </row>
    <row r="661" spans="1:4" x14ac:dyDescent="0.2">
      <c r="A661" s="223">
        <v>411</v>
      </c>
      <c r="B661" s="224">
        <v>106</v>
      </c>
      <c r="C661" s="225" t="s">
        <v>364</v>
      </c>
      <c r="D661" s="226" t="s">
        <v>247</v>
      </c>
    </row>
    <row r="662" spans="1:4" x14ac:dyDescent="0.2">
      <c r="A662" s="223">
        <v>412</v>
      </c>
      <c r="B662" s="224">
        <v>107</v>
      </c>
      <c r="C662" s="225" t="s">
        <v>365</v>
      </c>
      <c r="D662" s="226" t="s">
        <v>247</v>
      </c>
    </row>
    <row r="663" spans="1:4" x14ac:dyDescent="0.2">
      <c r="A663" s="223">
        <v>413</v>
      </c>
      <c r="B663" s="224">
        <v>108</v>
      </c>
      <c r="C663" s="225" t="s">
        <v>366</v>
      </c>
      <c r="D663" s="226" t="s">
        <v>247</v>
      </c>
    </row>
    <row r="664" spans="1:4" x14ac:dyDescent="0.2">
      <c r="A664" s="223">
        <v>414</v>
      </c>
      <c r="B664" s="224">
        <v>110</v>
      </c>
      <c r="C664" s="225" t="s">
        <v>367</v>
      </c>
      <c r="D664" s="226" t="s">
        <v>247</v>
      </c>
    </row>
    <row r="665" spans="1:4" x14ac:dyDescent="0.2">
      <c r="A665" s="223">
        <v>415</v>
      </c>
      <c r="B665" s="224">
        <v>165</v>
      </c>
      <c r="C665" s="225" t="s">
        <v>368</v>
      </c>
      <c r="D665" s="226" t="s">
        <v>247</v>
      </c>
    </row>
    <row r="666" spans="1:4" x14ac:dyDescent="0.2">
      <c r="A666" s="223">
        <v>416</v>
      </c>
      <c r="B666" s="224">
        <v>179</v>
      </c>
      <c r="C666" s="225" t="s">
        <v>369</v>
      </c>
      <c r="D666" s="226" t="s">
        <v>247</v>
      </c>
    </row>
    <row r="667" spans="1:4" x14ac:dyDescent="0.2">
      <c r="A667" s="223">
        <v>417</v>
      </c>
      <c r="B667" s="224">
        <v>209</v>
      </c>
      <c r="C667" s="225" t="s">
        <v>370</v>
      </c>
      <c r="D667" s="226" t="s">
        <v>247</v>
      </c>
    </row>
    <row r="668" spans="1:4" x14ac:dyDescent="0.2">
      <c r="A668" s="223">
        <v>418</v>
      </c>
      <c r="B668" s="224">
        <v>188</v>
      </c>
      <c r="C668" s="225" t="s">
        <v>371</v>
      </c>
      <c r="D668" s="226" t="s">
        <v>247</v>
      </c>
    </row>
    <row r="669" spans="1:4" x14ac:dyDescent="0.2">
      <c r="A669" s="223">
        <v>419</v>
      </c>
      <c r="B669" s="224">
        <v>176</v>
      </c>
      <c r="C669" s="225" t="s">
        <v>372</v>
      </c>
      <c r="D669" s="226" t="s">
        <v>247</v>
      </c>
    </row>
    <row r="670" spans="1:4" x14ac:dyDescent="0.2">
      <c r="A670" s="223">
        <v>420</v>
      </c>
      <c r="B670" s="224">
        <v>253</v>
      </c>
      <c r="C670" s="225" t="s">
        <v>373</v>
      </c>
      <c r="D670" s="226" t="s">
        <v>247</v>
      </c>
    </row>
    <row r="671" spans="1:4" x14ac:dyDescent="0.2">
      <c r="A671" s="223">
        <v>421</v>
      </c>
      <c r="B671" s="224">
        <v>222</v>
      </c>
      <c r="C671" s="225" t="s">
        <v>374</v>
      </c>
      <c r="D671" s="226" t="s">
        <v>247</v>
      </c>
    </row>
    <row r="672" spans="1:4" x14ac:dyDescent="0.2">
      <c r="A672" s="223">
        <v>422</v>
      </c>
      <c r="B672" s="224">
        <v>254</v>
      </c>
      <c r="C672" s="225" t="s">
        <v>375</v>
      </c>
      <c r="D672" s="226" t="s">
        <v>247</v>
      </c>
    </row>
    <row r="673" spans="1:4" x14ac:dyDescent="0.2">
      <c r="A673" s="223">
        <v>423</v>
      </c>
      <c r="B673" s="224">
        <v>255</v>
      </c>
      <c r="C673" s="225" t="s">
        <v>376</v>
      </c>
      <c r="D673" s="226" t="s">
        <v>247</v>
      </c>
    </row>
    <row r="674" spans="1:4" x14ac:dyDescent="0.2">
      <c r="A674" s="223">
        <v>424</v>
      </c>
      <c r="B674" s="224">
        <v>256</v>
      </c>
      <c r="C674" s="225" t="s">
        <v>377</v>
      </c>
      <c r="D674" s="226" t="s">
        <v>247</v>
      </c>
    </row>
    <row r="675" spans="1:4" x14ac:dyDescent="0.2">
      <c r="A675" s="223">
        <v>425</v>
      </c>
      <c r="B675" s="224">
        <v>1100</v>
      </c>
      <c r="C675" s="225" t="s">
        <v>378</v>
      </c>
      <c r="D675" s="226">
        <v>2</v>
      </c>
    </row>
    <row r="676" spans="1:4" x14ac:dyDescent="0.2">
      <c r="A676" s="223">
        <v>426</v>
      </c>
      <c r="B676" s="224">
        <v>1189</v>
      </c>
      <c r="C676" s="225" t="s">
        <v>286</v>
      </c>
      <c r="D676" s="226">
        <v>1</v>
      </c>
    </row>
    <row r="677" spans="1:4" x14ac:dyDescent="0.2">
      <c r="A677" s="223">
        <v>426</v>
      </c>
      <c r="B677" s="224">
        <v>1190</v>
      </c>
      <c r="C677" s="225" t="s">
        <v>286</v>
      </c>
      <c r="D677" s="226">
        <v>2</v>
      </c>
    </row>
    <row r="678" spans="1:4" x14ac:dyDescent="0.2">
      <c r="A678" s="223">
        <v>427</v>
      </c>
      <c r="B678" s="224">
        <v>1118</v>
      </c>
      <c r="C678" s="225" t="s">
        <v>379</v>
      </c>
      <c r="D678" s="226">
        <v>1</v>
      </c>
    </row>
    <row r="679" spans="1:4" x14ac:dyDescent="0.2">
      <c r="A679" s="223">
        <v>427</v>
      </c>
      <c r="B679" s="224">
        <v>1119</v>
      </c>
      <c r="C679" s="225" t="s">
        <v>379</v>
      </c>
      <c r="D679" s="226" t="s">
        <v>496</v>
      </c>
    </row>
    <row r="680" spans="1:4" x14ac:dyDescent="0.2">
      <c r="A680" s="223">
        <v>428</v>
      </c>
      <c r="B680" s="224">
        <v>258</v>
      </c>
      <c r="C680" s="225" t="s">
        <v>380</v>
      </c>
      <c r="D680" s="226" t="s">
        <v>381</v>
      </c>
    </row>
    <row r="681" spans="1:4" x14ac:dyDescent="0.2">
      <c r="A681" s="223">
        <v>428</v>
      </c>
      <c r="B681" s="224">
        <v>259</v>
      </c>
      <c r="C681" s="225" t="s">
        <v>380</v>
      </c>
      <c r="D681" s="226" t="s">
        <v>381</v>
      </c>
    </row>
    <row r="682" spans="1:4" x14ac:dyDescent="0.2">
      <c r="A682" s="223">
        <v>429</v>
      </c>
      <c r="B682" s="224">
        <v>260</v>
      </c>
      <c r="C682" s="225" t="s">
        <v>382</v>
      </c>
      <c r="D682" s="226" t="s">
        <v>381</v>
      </c>
    </row>
    <row r="683" spans="1:4" x14ac:dyDescent="0.2">
      <c r="A683" s="223">
        <v>429</v>
      </c>
      <c r="B683" s="224">
        <v>261</v>
      </c>
      <c r="C683" s="225" t="s">
        <v>382</v>
      </c>
      <c r="D683" s="226" t="s">
        <v>381</v>
      </c>
    </row>
    <row r="684" spans="1:4" x14ac:dyDescent="0.2">
      <c r="A684" s="223">
        <v>430</v>
      </c>
      <c r="B684" s="224">
        <v>264</v>
      </c>
      <c r="C684" s="225" t="s">
        <v>383</v>
      </c>
      <c r="D684" s="226" t="s">
        <v>381</v>
      </c>
    </row>
    <row r="685" spans="1:4" x14ac:dyDescent="0.2">
      <c r="A685" s="223">
        <v>430</v>
      </c>
      <c r="B685" s="224">
        <v>265</v>
      </c>
      <c r="C685" s="225" t="s">
        <v>383</v>
      </c>
      <c r="D685" s="226" t="s">
        <v>381</v>
      </c>
    </row>
    <row r="686" spans="1:4" x14ac:dyDescent="0.2">
      <c r="A686" s="223">
        <v>431</v>
      </c>
      <c r="B686" s="224">
        <v>262</v>
      </c>
      <c r="C686" s="225" t="s">
        <v>384</v>
      </c>
      <c r="D686" s="226" t="s">
        <v>381</v>
      </c>
    </row>
    <row r="687" spans="1:4" x14ac:dyDescent="0.2">
      <c r="A687" s="223">
        <v>431</v>
      </c>
      <c r="B687" s="224">
        <v>263</v>
      </c>
      <c r="C687" s="225" t="s">
        <v>384</v>
      </c>
      <c r="D687" s="226" t="s">
        <v>381</v>
      </c>
    </row>
    <row r="688" spans="1:4" x14ac:dyDescent="0.2">
      <c r="A688" s="223">
        <v>432</v>
      </c>
      <c r="B688" s="224">
        <v>1397</v>
      </c>
      <c r="C688" s="225" t="s">
        <v>286</v>
      </c>
      <c r="D688" s="226">
        <v>1</v>
      </c>
    </row>
    <row r="689" spans="1:4" x14ac:dyDescent="0.2">
      <c r="A689" s="223">
        <v>432</v>
      </c>
      <c r="B689" s="224">
        <v>1398</v>
      </c>
      <c r="C689" s="225" t="s">
        <v>286</v>
      </c>
      <c r="D689" s="226">
        <v>2</v>
      </c>
    </row>
    <row r="690" spans="1:4" x14ac:dyDescent="0.2">
      <c r="A690" s="223">
        <v>434</v>
      </c>
      <c r="B690" s="224">
        <v>269</v>
      </c>
      <c r="C690" s="225" t="s">
        <v>385</v>
      </c>
      <c r="D690" s="226" t="s">
        <v>493</v>
      </c>
    </row>
    <row r="691" spans="1:4" x14ac:dyDescent="0.2">
      <c r="A691" s="223">
        <v>435</v>
      </c>
      <c r="B691" s="224">
        <v>270</v>
      </c>
      <c r="C691" s="225" t="s">
        <v>386</v>
      </c>
      <c r="D691" s="226">
        <v>1</v>
      </c>
    </row>
    <row r="692" spans="1:4" x14ac:dyDescent="0.2">
      <c r="A692" s="223">
        <v>435</v>
      </c>
      <c r="B692" s="224">
        <v>271</v>
      </c>
      <c r="C692" s="225" t="s">
        <v>386</v>
      </c>
      <c r="D692" s="226">
        <v>1</v>
      </c>
    </row>
    <row r="693" spans="1:4" x14ac:dyDescent="0.2">
      <c r="A693" s="223">
        <v>435</v>
      </c>
      <c r="B693" s="224">
        <v>272</v>
      </c>
      <c r="C693" s="225" t="s">
        <v>386</v>
      </c>
      <c r="D693" s="226">
        <v>2</v>
      </c>
    </row>
    <row r="694" spans="1:4" x14ac:dyDescent="0.2">
      <c r="A694" s="223">
        <v>436</v>
      </c>
      <c r="B694" s="224">
        <v>273</v>
      </c>
      <c r="C694" s="225" t="s">
        <v>387</v>
      </c>
      <c r="D694" s="226">
        <v>1</v>
      </c>
    </row>
    <row r="695" spans="1:4" x14ac:dyDescent="0.2">
      <c r="A695" s="223">
        <v>436</v>
      </c>
      <c r="B695" s="224">
        <v>274</v>
      </c>
      <c r="C695" s="225" t="s">
        <v>387</v>
      </c>
      <c r="D695" s="226">
        <v>1</v>
      </c>
    </row>
    <row r="696" spans="1:4" x14ac:dyDescent="0.2">
      <c r="A696" s="223">
        <v>436</v>
      </c>
      <c r="B696" s="224">
        <v>275</v>
      </c>
      <c r="C696" s="225" t="s">
        <v>387</v>
      </c>
      <c r="D696" s="226">
        <v>2</v>
      </c>
    </row>
    <row r="697" spans="1:4" x14ac:dyDescent="0.2">
      <c r="A697" s="223">
        <v>437</v>
      </c>
      <c r="B697" s="224">
        <v>1403</v>
      </c>
      <c r="C697" s="225" t="s">
        <v>388</v>
      </c>
      <c r="D697" s="226">
        <v>2</v>
      </c>
    </row>
    <row r="698" spans="1:4" x14ac:dyDescent="0.2">
      <c r="A698" s="223">
        <v>437</v>
      </c>
      <c r="B698" s="224">
        <v>1404</v>
      </c>
      <c r="C698" s="225" t="s">
        <v>388</v>
      </c>
      <c r="D698" s="226">
        <v>1</v>
      </c>
    </row>
    <row r="699" spans="1:4" x14ac:dyDescent="0.2">
      <c r="A699" s="223">
        <v>437</v>
      </c>
      <c r="B699" s="224">
        <v>1405</v>
      </c>
      <c r="C699" s="225" t="s">
        <v>388</v>
      </c>
      <c r="D699" s="226">
        <v>1</v>
      </c>
    </row>
    <row r="700" spans="1:4" x14ac:dyDescent="0.2">
      <c r="A700" s="223">
        <v>439</v>
      </c>
      <c r="B700" s="224">
        <v>346</v>
      </c>
      <c r="C700" s="225" t="s">
        <v>389</v>
      </c>
      <c r="D700" s="226">
        <v>2</v>
      </c>
    </row>
    <row r="701" spans="1:4" x14ac:dyDescent="0.2">
      <c r="A701" s="223">
        <v>439</v>
      </c>
      <c r="B701" s="224">
        <v>349</v>
      </c>
      <c r="C701" s="225" t="s">
        <v>389</v>
      </c>
      <c r="D701" s="226">
        <v>1</v>
      </c>
    </row>
    <row r="702" spans="1:4" x14ac:dyDescent="0.2">
      <c r="A702" s="223">
        <v>440</v>
      </c>
      <c r="B702" s="224">
        <v>210</v>
      </c>
      <c r="C702" s="225" t="s">
        <v>390</v>
      </c>
      <c r="D702" s="226">
        <v>2</v>
      </c>
    </row>
    <row r="703" spans="1:4" x14ac:dyDescent="0.2">
      <c r="A703" s="223">
        <v>440</v>
      </c>
      <c r="B703" s="224">
        <v>347</v>
      </c>
      <c r="C703" s="225" t="s">
        <v>390</v>
      </c>
      <c r="D703" s="226" t="s">
        <v>493</v>
      </c>
    </row>
    <row r="704" spans="1:4" x14ac:dyDescent="0.2">
      <c r="A704" s="223">
        <v>440</v>
      </c>
      <c r="B704" s="224">
        <v>348</v>
      </c>
      <c r="C704" s="225" t="s">
        <v>390</v>
      </c>
      <c r="D704" s="226" t="s">
        <v>493</v>
      </c>
    </row>
    <row r="705" spans="1:4" x14ac:dyDescent="0.2">
      <c r="A705" s="223">
        <v>441</v>
      </c>
      <c r="B705" s="224">
        <v>206</v>
      </c>
      <c r="C705" s="225" t="s">
        <v>290</v>
      </c>
      <c r="D705" s="226">
        <v>2</v>
      </c>
    </row>
    <row r="706" spans="1:4" x14ac:dyDescent="0.2">
      <c r="A706" s="223">
        <v>441</v>
      </c>
      <c r="B706" s="224">
        <v>350</v>
      </c>
      <c r="C706" s="225" t="s">
        <v>290</v>
      </c>
      <c r="D706" s="226">
        <v>1</v>
      </c>
    </row>
    <row r="707" spans="1:4" x14ac:dyDescent="0.2">
      <c r="A707" s="223">
        <v>441</v>
      </c>
      <c r="B707" s="224">
        <v>351</v>
      </c>
      <c r="C707" s="225" t="s">
        <v>290</v>
      </c>
      <c r="D707" s="226">
        <v>1</v>
      </c>
    </row>
    <row r="708" spans="1:4" x14ac:dyDescent="0.2">
      <c r="A708" s="223">
        <v>441</v>
      </c>
      <c r="B708" s="224">
        <v>352</v>
      </c>
      <c r="C708" s="225" t="s">
        <v>290</v>
      </c>
      <c r="D708" s="226">
        <v>1</v>
      </c>
    </row>
    <row r="709" spans="1:4" x14ac:dyDescent="0.2">
      <c r="A709" s="223">
        <v>442</v>
      </c>
      <c r="B709" s="224">
        <v>356</v>
      </c>
      <c r="C709" s="225" t="s">
        <v>286</v>
      </c>
      <c r="D709" s="226" t="s">
        <v>493</v>
      </c>
    </row>
    <row r="710" spans="1:4" x14ac:dyDescent="0.2">
      <c r="A710" s="223">
        <v>442</v>
      </c>
      <c r="B710" s="224">
        <v>357</v>
      </c>
      <c r="C710" s="225" t="s">
        <v>286</v>
      </c>
      <c r="D710" s="226" t="s">
        <v>493</v>
      </c>
    </row>
    <row r="711" spans="1:4" x14ac:dyDescent="0.2">
      <c r="A711" s="223">
        <v>443</v>
      </c>
      <c r="B711" s="224">
        <v>358</v>
      </c>
      <c r="C711" s="225" t="s">
        <v>328</v>
      </c>
      <c r="D711" s="226">
        <v>1</v>
      </c>
    </row>
    <row r="712" spans="1:4" x14ac:dyDescent="0.2">
      <c r="A712" s="223">
        <v>443</v>
      </c>
      <c r="B712" s="224">
        <v>359</v>
      </c>
      <c r="C712" s="225" t="s">
        <v>328</v>
      </c>
      <c r="D712" s="226" t="s">
        <v>500</v>
      </c>
    </row>
    <row r="713" spans="1:4" x14ac:dyDescent="0.2">
      <c r="A713" s="223">
        <v>444</v>
      </c>
      <c r="B713" s="224">
        <v>208</v>
      </c>
      <c r="C713" s="225" t="s">
        <v>331</v>
      </c>
      <c r="D713" s="226">
        <v>2</v>
      </c>
    </row>
    <row r="714" spans="1:4" x14ac:dyDescent="0.2">
      <c r="A714" s="223">
        <v>444</v>
      </c>
      <c r="B714" s="224">
        <v>358</v>
      </c>
      <c r="C714" s="225" t="s">
        <v>331</v>
      </c>
      <c r="D714" s="226" t="s">
        <v>503</v>
      </c>
    </row>
    <row r="715" spans="1:4" x14ac:dyDescent="0.2">
      <c r="A715" s="223">
        <v>444</v>
      </c>
      <c r="B715" s="224">
        <v>360</v>
      </c>
      <c r="C715" s="225" t="s">
        <v>331</v>
      </c>
      <c r="D715" s="226" t="s">
        <v>503</v>
      </c>
    </row>
    <row r="716" spans="1:4" x14ac:dyDescent="0.2">
      <c r="A716" s="223">
        <v>445</v>
      </c>
      <c r="B716" s="224">
        <v>1406</v>
      </c>
      <c r="C716" s="225" t="s">
        <v>391</v>
      </c>
      <c r="D716" s="226">
        <v>1</v>
      </c>
    </row>
    <row r="717" spans="1:4" x14ac:dyDescent="0.2">
      <c r="A717" s="223">
        <v>445</v>
      </c>
      <c r="B717" s="224">
        <v>1407</v>
      </c>
      <c r="C717" s="225" t="s">
        <v>391</v>
      </c>
      <c r="D717" s="226">
        <v>2</v>
      </c>
    </row>
    <row r="718" spans="1:4" x14ac:dyDescent="0.2">
      <c r="A718" s="223">
        <v>446</v>
      </c>
      <c r="B718" s="224">
        <v>1408</v>
      </c>
      <c r="C718" s="225" t="s">
        <v>391</v>
      </c>
      <c r="D718" s="226">
        <v>1</v>
      </c>
    </row>
    <row r="719" spans="1:4" x14ac:dyDescent="0.2">
      <c r="A719" s="223">
        <v>446</v>
      </c>
      <c r="B719" s="224">
        <v>1409</v>
      </c>
      <c r="C719" s="225" t="s">
        <v>391</v>
      </c>
      <c r="D719" s="226">
        <v>2</v>
      </c>
    </row>
    <row r="720" spans="1:4" x14ac:dyDescent="0.2">
      <c r="A720" s="223">
        <v>447</v>
      </c>
      <c r="B720" s="224">
        <v>206</v>
      </c>
      <c r="C720" s="225" t="s">
        <v>302</v>
      </c>
      <c r="D720" s="226">
        <v>2</v>
      </c>
    </row>
    <row r="721" spans="1:4" x14ac:dyDescent="0.2">
      <c r="A721" s="223">
        <v>448</v>
      </c>
      <c r="B721" s="224">
        <v>1125</v>
      </c>
      <c r="C721" s="225" t="s">
        <v>302</v>
      </c>
      <c r="D721" s="226">
        <v>2</v>
      </c>
    </row>
    <row r="722" spans="1:4" x14ac:dyDescent="0.2">
      <c r="A722" s="223">
        <v>449</v>
      </c>
      <c r="B722" s="224">
        <v>1127</v>
      </c>
      <c r="C722" s="225" t="s">
        <v>302</v>
      </c>
      <c r="D722" s="226">
        <v>2</v>
      </c>
    </row>
    <row r="723" spans="1:4" x14ac:dyDescent="0.2">
      <c r="A723" s="223">
        <v>450</v>
      </c>
      <c r="B723" s="224">
        <v>1129</v>
      </c>
      <c r="C723" s="225" t="s">
        <v>302</v>
      </c>
      <c r="D723" s="226">
        <v>2</v>
      </c>
    </row>
    <row r="724" spans="1:4" x14ac:dyDescent="0.2">
      <c r="A724" s="223">
        <v>451</v>
      </c>
      <c r="B724" s="224">
        <v>1140</v>
      </c>
      <c r="C724" s="225" t="s">
        <v>302</v>
      </c>
      <c r="D724" s="226">
        <v>2</v>
      </c>
    </row>
    <row r="725" spans="1:4" x14ac:dyDescent="0.2">
      <c r="A725" s="223">
        <v>452</v>
      </c>
      <c r="B725" s="224">
        <v>1142</v>
      </c>
      <c r="C725" s="225" t="s">
        <v>302</v>
      </c>
      <c r="D725" s="226">
        <v>2</v>
      </c>
    </row>
    <row r="726" spans="1:4" x14ac:dyDescent="0.2">
      <c r="A726" s="223">
        <v>453</v>
      </c>
      <c r="B726" s="224">
        <v>1144</v>
      </c>
      <c r="C726" s="225" t="s">
        <v>302</v>
      </c>
      <c r="D726" s="226">
        <v>2</v>
      </c>
    </row>
    <row r="727" spans="1:4" x14ac:dyDescent="0.2">
      <c r="A727" s="223">
        <v>454</v>
      </c>
      <c r="B727" s="224">
        <v>1146</v>
      </c>
      <c r="C727" s="225" t="s">
        <v>302</v>
      </c>
      <c r="D727" s="226">
        <v>2</v>
      </c>
    </row>
    <row r="728" spans="1:4" x14ac:dyDescent="0.2">
      <c r="A728" s="223">
        <v>455</v>
      </c>
      <c r="B728" s="224">
        <v>1148</v>
      </c>
      <c r="C728" s="225" t="s">
        <v>302</v>
      </c>
      <c r="D728" s="226">
        <v>2</v>
      </c>
    </row>
    <row r="729" spans="1:4" x14ac:dyDescent="0.2">
      <c r="A729" s="223">
        <v>456</v>
      </c>
      <c r="B729" s="224">
        <v>1150</v>
      </c>
      <c r="C729" s="225" t="s">
        <v>302</v>
      </c>
      <c r="D729" s="226">
        <v>2</v>
      </c>
    </row>
    <row r="730" spans="1:4" x14ac:dyDescent="0.2">
      <c r="A730" s="223">
        <v>459</v>
      </c>
      <c r="B730" s="224">
        <v>1398</v>
      </c>
      <c r="C730" s="225" t="s">
        <v>302</v>
      </c>
      <c r="D730" s="226">
        <v>2</v>
      </c>
    </row>
    <row r="731" spans="1:4" x14ac:dyDescent="0.2">
      <c r="A731" s="223">
        <v>460</v>
      </c>
      <c r="B731" s="224">
        <v>361</v>
      </c>
      <c r="C731" s="225" t="s">
        <v>392</v>
      </c>
      <c r="D731" s="226" t="s">
        <v>247</v>
      </c>
    </row>
    <row r="732" spans="1:4" x14ac:dyDescent="0.2">
      <c r="A732" s="223">
        <v>461</v>
      </c>
      <c r="B732" s="224">
        <v>361</v>
      </c>
      <c r="C732" s="225" t="s">
        <v>392</v>
      </c>
      <c r="D732" s="226" t="s">
        <v>247</v>
      </c>
    </row>
    <row r="733" spans="1:4" x14ac:dyDescent="0.2">
      <c r="A733" s="223">
        <v>462</v>
      </c>
      <c r="B733" s="224">
        <v>362</v>
      </c>
      <c r="C733" s="225" t="s">
        <v>393</v>
      </c>
      <c r="D733" s="226" t="s">
        <v>247</v>
      </c>
    </row>
    <row r="734" spans="1:4" x14ac:dyDescent="0.2">
      <c r="A734" s="223">
        <v>463</v>
      </c>
      <c r="B734" s="224">
        <v>363</v>
      </c>
      <c r="C734" s="225" t="s">
        <v>394</v>
      </c>
      <c r="D734" s="226" t="s">
        <v>247</v>
      </c>
    </row>
    <row r="735" spans="1:4" x14ac:dyDescent="0.2">
      <c r="A735" s="223">
        <v>464</v>
      </c>
      <c r="B735" s="224">
        <v>364</v>
      </c>
      <c r="C735" s="225" t="s">
        <v>395</v>
      </c>
      <c r="D735" s="226">
        <v>1</v>
      </c>
    </row>
    <row r="736" spans="1:4" x14ac:dyDescent="0.2">
      <c r="A736" s="223">
        <v>464</v>
      </c>
      <c r="B736" s="224">
        <v>365</v>
      </c>
      <c r="C736" s="225" t="s">
        <v>395</v>
      </c>
      <c r="D736" s="226">
        <v>1</v>
      </c>
    </row>
    <row r="737" spans="1:4" x14ac:dyDescent="0.2">
      <c r="A737" s="223">
        <v>465</v>
      </c>
      <c r="B737" s="224">
        <v>1410</v>
      </c>
      <c r="C737" s="225" t="s">
        <v>396</v>
      </c>
      <c r="D737" s="226">
        <v>1</v>
      </c>
    </row>
    <row r="738" spans="1:4" x14ac:dyDescent="0.2">
      <c r="A738" s="223">
        <v>465</v>
      </c>
      <c r="B738" s="224">
        <v>1411</v>
      </c>
      <c r="C738" s="225" t="s">
        <v>396</v>
      </c>
      <c r="D738" s="226">
        <v>1</v>
      </c>
    </row>
    <row r="739" spans="1:4" x14ac:dyDescent="0.2">
      <c r="A739" s="223">
        <v>466</v>
      </c>
      <c r="B739" s="224">
        <v>366</v>
      </c>
      <c r="C739" s="225" t="s">
        <v>397</v>
      </c>
      <c r="D739" s="226" t="s">
        <v>493</v>
      </c>
    </row>
    <row r="740" spans="1:4" x14ac:dyDescent="0.2">
      <c r="A740" s="223">
        <v>467</v>
      </c>
      <c r="B740" s="224">
        <v>367</v>
      </c>
      <c r="C740" s="225" t="s">
        <v>397</v>
      </c>
      <c r="D740" s="226" t="s">
        <v>493</v>
      </c>
    </row>
    <row r="741" spans="1:4" x14ac:dyDescent="0.2">
      <c r="A741" s="223">
        <v>468</v>
      </c>
      <c r="B741" s="224">
        <v>368</v>
      </c>
      <c r="C741" s="225" t="s">
        <v>397</v>
      </c>
      <c r="D741" s="226" t="s">
        <v>493</v>
      </c>
    </row>
    <row r="742" spans="1:4" x14ac:dyDescent="0.2">
      <c r="A742" s="223">
        <v>469</v>
      </c>
      <c r="B742" s="224">
        <v>369</v>
      </c>
      <c r="C742" s="225" t="s">
        <v>397</v>
      </c>
      <c r="D742" s="226" t="s">
        <v>493</v>
      </c>
    </row>
    <row r="743" spans="1:4" x14ac:dyDescent="0.2">
      <c r="A743" s="223">
        <v>470</v>
      </c>
      <c r="B743" s="224">
        <v>370</v>
      </c>
      <c r="C743" s="225" t="s">
        <v>397</v>
      </c>
      <c r="D743" s="226" t="s">
        <v>493</v>
      </c>
    </row>
    <row r="744" spans="1:4" x14ac:dyDescent="0.2">
      <c r="A744" s="223">
        <v>473</v>
      </c>
      <c r="B744" s="224">
        <v>1412</v>
      </c>
      <c r="C744" s="225" t="s">
        <v>398</v>
      </c>
      <c r="D744" s="226">
        <v>1</v>
      </c>
    </row>
    <row r="745" spans="1:4" x14ac:dyDescent="0.2">
      <c r="A745" s="223">
        <v>473</v>
      </c>
      <c r="B745" s="224">
        <v>1413</v>
      </c>
      <c r="C745" s="225" t="s">
        <v>398</v>
      </c>
      <c r="D745" s="226">
        <v>2</v>
      </c>
    </row>
    <row r="746" spans="1:4" x14ac:dyDescent="0.2">
      <c r="A746" s="223">
        <v>474</v>
      </c>
      <c r="B746" s="224">
        <v>1414</v>
      </c>
      <c r="C746" s="225" t="s">
        <v>399</v>
      </c>
      <c r="D746" s="226" t="s">
        <v>247</v>
      </c>
    </row>
    <row r="747" spans="1:4" x14ac:dyDescent="0.2">
      <c r="A747" s="223">
        <v>475</v>
      </c>
      <c r="B747" s="224">
        <v>1415</v>
      </c>
      <c r="C747" s="225" t="s">
        <v>400</v>
      </c>
      <c r="D747" s="226">
        <v>1</v>
      </c>
    </row>
    <row r="748" spans="1:4" x14ac:dyDescent="0.2">
      <c r="A748" s="223">
        <v>475</v>
      </c>
      <c r="B748" s="224">
        <v>1416</v>
      </c>
      <c r="C748" s="225" t="s">
        <v>400</v>
      </c>
      <c r="D748" s="226">
        <v>2</v>
      </c>
    </row>
    <row r="749" spans="1:4" x14ac:dyDescent="0.2">
      <c r="A749" s="223">
        <v>476</v>
      </c>
      <c r="B749" s="224">
        <v>1417</v>
      </c>
      <c r="C749" s="225" t="s">
        <v>401</v>
      </c>
      <c r="D749" s="226" t="s">
        <v>247</v>
      </c>
    </row>
    <row r="750" spans="1:4" x14ac:dyDescent="0.2">
      <c r="A750" s="223">
        <v>477</v>
      </c>
      <c r="B750" s="224">
        <v>1418</v>
      </c>
      <c r="C750" s="225" t="s">
        <v>401</v>
      </c>
      <c r="D750" s="226" t="s">
        <v>247</v>
      </c>
    </row>
    <row r="751" spans="1:4" x14ac:dyDescent="0.2">
      <c r="A751" s="223">
        <v>478</v>
      </c>
      <c r="B751" s="224">
        <v>1419</v>
      </c>
      <c r="C751" s="225" t="s">
        <v>331</v>
      </c>
      <c r="D751" s="226">
        <v>1</v>
      </c>
    </row>
    <row r="752" spans="1:4" x14ac:dyDescent="0.2">
      <c r="A752" s="223">
        <v>478</v>
      </c>
      <c r="B752" s="224">
        <v>1420</v>
      </c>
      <c r="C752" s="225" t="s">
        <v>331</v>
      </c>
      <c r="D752" s="226">
        <v>1</v>
      </c>
    </row>
    <row r="753" spans="1:4" x14ac:dyDescent="0.2">
      <c r="A753" s="223">
        <v>478</v>
      </c>
      <c r="B753" s="224">
        <v>1421</v>
      </c>
      <c r="C753" s="225" t="s">
        <v>331</v>
      </c>
      <c r="D753" s="226">
        <v>2</v>
      </c>
    </row>
    <row r="754" spans="1:4" x14ac:dyDescent="0.2">
      <c r="A754" s="223">
        <v>479</v>
      </c>
      <c r="B754" s="224">
        <v>1424</v>
      </c>
      <c r="C754" s="225" t="s">
        <v>389</v>
      </c>
      <c r="D754" s="226">
        <v>2</v>
      </c>
    </row>
    <row r="755" spans="1:4" x14ac:dyDescent="0.2">
      <c r="A755" s="223">
        <v>479</v>
      </c>
      <c r="B755" s="224">
        <v>1425</v>
      </c>
      <c r="C755" s="225" t="s">
        <v>389</v>
      </c>
      <c r="D755" s="226">
        <v>1</v>
      </c>
    </row>
    <row r="756" spans="1:4" x14ac:dyDescent="0.2">
      <c r="A756" s="223">
        <v>480</v>
      </c>
      <c r="B756" s="224">
        <v>1426</v>
      </c>
      <c r="C756" s="225" t="s">
        <v>389</v>
      </c>
      <c r="D756" s="226">
        <v>2</v>
      </c>
    </row>
    <row r="757" spans="1:4" x14ac:dyDescent="0.2">
      <c r="A757" s="223">
        <v>480</v>
      </c>
      <c r="B757" s="224">
        <v>1427</v>
      </c>
      <c r="C757" s="225" t="s">
        <v>389</v>
      </c>
      <c r="D757" s="226">
        <v>1</v>
      </c>
    </row>
    <row r="758" spans="1:4" x14ac:dyDescent="0.2">
      <c r="A758" s="223">
        <v>481</v>
      </c>
      <c r="B758" s="224">
        <v>1428</v>
      </c>
      <c r="C758" s="225" t="s">
        <v>389</v>
      </c>
      <c r="D758" s="226">
        <v>2</v>
      </c>
    </row>
    <row r="759" spans="1:4" x14ac:dyDescent="0.2">
      <c r="A759" s="223">
        <v>481</v>
      </c>
      <c r="B759" s="224">
        <v>1429</v>
      </c>
      <c r="C759" s="225" t="s">
        <v>389</v>
      </c>
      <c r="D759" s="226">
        <v>1</v>
      </c>
    </row>
    <row r="760" spans="1:4" x14ac:dyDescent="0.2">
      <c r="A760" s="223">
        <v>482</v>
      </c>
      <c r="B760" s="224">
        <v>378</v>
      </c>
      <c r="C760" s="225" t="s">
        <v>402</v>
      </c>
      <c r="D760" s="226" t="s">
        <v>403</v>
      </c>
    </row>
    <row r="761" spans="1:4" x14ac:dyDescent="0.2">
      <c r="A761" s="223">
        <v>483</v>
      </c>
      <c r="B761" s="224">
        <v>379</v>
      </c>
      <c r="C761" s="225" t="s">
        <v>404</v>
      </c>
      <c r="D761" s="226" t="s">
        <v>403</v>
      </c>
    </row>
    <row r="762" spans="1:4" x14ac:dyDescent="0.2">
      <c r="A762" s="223">
        <v>484</v>
      </c>
      <c r="B762" s="224">
        <v>380</v>
      </c>
      <c r="C762" s="225" t="s">
        <v>405</v>
      </c>
      <c r="D762" s="226" t="s">
        <v>403</v>
      </c>
    </row>
    <row r="763" spans="1:4" x14ac:dyDescent="0.2">
      <c r="A763" s="223">
        <v>485</v>
      </c>
      <c r="B763" s="224">
        <v>381</v>
      </c>
      <c r="C763" s="225" t="s">
        <v>406</v>
      </c>
      <c r="D763" s="226" t="s">
        <v>403</v>
      </c>
    </row>
    <row r="764" spans="1:4" x14ac:dyDescent="0.2">
      <c r="A764" s="223">
        <v>486</v>
      </c>
      <c r="B764" s="224">
        <v>382</v>
      </c>
      <c r="C764" s="225" t="s">
        <v>407</v>
      </c>
      <c r="D764" s="226" t="s">
        <v>403</v>
      </c>
    </row>
    <row r="765" spans="1:4" x14ac:dyDescent="0.2">
      <c r="A765" s="223">
        <v>487</v>
      </c>
      <c r="B765" s="224">
        <v>383</v>
      </c>
      <c r="C765" s="225" t="s">
        <v>408</v>
      </c>
      <c r="D765" s="226" t="s">
        <v>403</v>
      </c>
    </row>
    <row r="766" spans="1:4" x14ac:dyDescent="0.2">
      <c r="A766" s="223">
        <v>488</v>
      </c>
      <c r="B766" s="224">
        <v>384</v>
      </c>
      <c r="C766" s="225" t="s">
        <v>409</v>
      </c>
      <c r="D766" s="226" t="s">
        <v>403</v>
      </c>
    </row>
    <row r="767" spans="1:4" x14ac:dyDescent="0.2">
      <c r="A767" s="223">
        <v>489</v>
      </c>
      <c r="B767" s="224">
        <v>385</v>
      </c>
      <c r="C767" s="225" t="s">
        <v>410</v>
      </c>
      <c r="D767" s="226" t="s">
        <v>403</v>
      </c>
    </row>
    <row r="768" spans="1:4" x14ac:dyDescent="0.2">
      <c r="A768" s="223">
        <v>490</v>
      </c>
      <c r="B768" s="224">
        <v>386</v>
      </c>
      <c r="C768" s="225" t="s">
        <v>411</v>
      </c>
      <c r="D768" s="226" t="s">
        <v>403</v>
      </c>
    </row>
    <row r="769" spans="1:4" x14ac:dyDescent="0.2">
      <c r="A769" s="223">
        <v>491</v>
      </c>
      <c r="B769" s="224">
        <v>387</v>
      </c>
      <c r="C769" s="225" t="s">
        <v>412</v>
      </c>
      <c r="D769" s="226" t="s">
        <v>403</v>
      </c>
    </row>
    <row r="770" spans="1:4" x14ac:dyDescent="0.2">
      <c r="A770" s="223">
        <v>492</v>
      </c>
      <c r="B770" s="224">
        <v>388</v>
      </c>
      <c r="C770" s="225" t="s">
        <v>413</v>
      </c>
      <c r="D770" s="226" t="s">
        <v>403</v>
      </c>
    </row>
    <row r="771" spans="1:4" x14ac:dyDescent="0.2">
      <c r="A771" s="223">
        <v>493</v>
      </c>
      <c r="B771" s="224">
        <v>389</v>
      </c>
      <c r="C771" s="225" t="s">
        <v>414</v>
      </c>
      <c r="D771" s="226" t="s">
        <v>403</v>
      </c>
    </row>
    <row r="772" spans="1:4" x14ac:dyDescent="0.2">
      <c r="A772" s="223">
        <v>494</v>
      </c>
      <c r="B772" s="224">
        <v>390</v>
      </c>
      <c r="C772" s="225" t="s">
        <v>415</v>
      </c>
      <c r="D772" s="226" t="s">
        <v>403</v>
      </c>
    </row>
    <row r="773" spans="1:4" x14ac:dyDescent="0.2">
      <c r="A773" s="223">
        <v>495</v>
      </c>
      <c r="B773" s="224">
        <v>391</v>
      </c>
      <c r="C773" s="225" t="s">
        <v>416</v>
      </c>
      <c r="D773" s="226" t="s">
        <v>403</v>
      </c>
    </row>
    <row r="774" spans="1:4" x14ac:dyDescent="0.2">
      <c r="A774" s="223">
        <v>496</v>
      </c>
      <c r="B774" s="224">
        <v>392</v>
      </c>
      <c r="C774" s="225" t="s">
        <v>417</v>
      </c>
      <c r="D774" s="226" t="s">
        <v>403</v>
      </c>
    </row>
    <row r="775" spans="1:4" x14ac:dyDescent="0.2">
      <c r="A775" s="223">
        <v>497</v>
      </c>
      <c r="B775" s="224">
        <v>393</v>
      </c>
      <c r="C775" s="225" t="s">
        <v>418</v>
      </c>
      <c r="D775" s="226" t="s">
        <v>403</v>
      </c>
    </row>
    <row r="776" spans="1:4" x14ac:dyDescent="0.2">
      <c r="A776" s="223">
        <v>498</v>
      </c>
      <c r="B776" s="224">
        <v>394</v>
      </c>
      <c r="C776" s="225" t="s">
        <v>419</v>
      </c>
      <c r="D776" s="226" t="s">
        <v>403</v>
      </c>
    </row>
    <row r="777" spans="1:4" x14ac:dyDescent="0.2">
      <c r="A777" s="223">
        <v>701</v>
      </c>
      <c r="B777" s="224">
        <v>343</v>
      </c>
      <c r="C777" s="225" t="s">
        <v>420</v>
      </c>
      <c r="D777" s="226" t="s">
        <v>247</v>
      </c>
    </row>
    <row r="778" spans="1:4" x14ac:dyDescent="0.2">
      <c r="A778" s="223">
        <v>702</v>
      </c>
      <c r="B778" s="224">
        <v>344</v>
      </c>
      <c r="C778" s="225" t="s">
        <v>420</v>
      </c>
      <c r="D778" s="226" t="s">
        <v>247</v>
      </c>
    </row>
    <row r="779" spans="1:4" x14ac:dyDescent="0.2">
      <c r="A779" s="223">
        <v>703</v>
      </c>
      <c r="B779" s="224">
        <v>317</v>
      </c>
      <c r="C779" s="225" t="s">
        <v>354</v>
      </c>
      <c r="D779" s="226" t="s">
        <v>247</v>
      </c>
    </row>
    <row r="780" spans="1:4" x14ac:dyDescent="0.2">
      <c r="A780" s="223">
        <v>704</v>
      </c>
      <c r="B780" s="224">
        <v>318</v>
      </c>
      <c r="C780" s="225" t="s">
        <v>354</v>
      </c>
      <c r="D780" s="226" t="s">
        <v>247</v>
      </c>
    </row>
    <row r="781" spans="1:4" x14ac:dyDescent="0.2">
      <c r="A781" s="223">
        <v>705</v>
      </c>
      <c r="B781" s="224">
        <v>319</v>
      </c>
      <c r="C781" s="225" t="s">
        <v>354</v>
      </c>
      <c r="D781" s="226" t="s">
        <v>247</v>
      </c>
    </row>
    <row r="782" spans="1:4" x14ac:dyDescent="0.2">
      <c r="A782" s="223">
        <v>706</v>
      </c>
      <c r="B782" s="224">
        <v>320</v>
      </c>
      <c r="C782" s="225" t="s">
        <v>354</v>
      </c>
      <c r="D782" s="226" t="s">
        <v>247</v>
      </c>
    </row>
    <row r="783" spans="1:4" x14ac:dyDescent="0.2">
      <c r="A783" s="223">
        <v>707</v>
      </c>
      <c r="B783" s="224">
        <v>321</v>
      </c>
      <c r="C783" s="225" t="s">
        <v>354</v>
      </c>
      <c r="D783" s="226" t="s">
        <v>247</v>
      </c>
    </row>
    <row r="784" spans="1:4" x14ac:dyDescent="0.2">
      <c r="A784" s="223">
        <v>708</v>
      </c>
      <c r="B784" s="224">
        <v>322</v>
      </c>
      <c r="C784" s="225" t="s">
        <v>354</v>
      </c>
      <c r="D784" s="226" t="s">
        <v>247</v>
      </c>
    </row>
    <row r="785" spans="1:4" x14ac:dyDescent="0.2">
      <c r="A785" s="223">
        <v>709</v>
      </c>
      <c r="B785" s="224">
        <v>323</v>
      </c>
      <c r="C785" s="225" t="s">
        <v>354</v>
      </c>
      <c r="D785" s="226" t="s">
        <v>247</v>
      </c>
    </row>
    <row r="786" spans="1:4" x14ac:dyDescent="0.2">
      <c r="A786" s="223">
        <v>710</v>
      </c>
      <c r="B786" s="224">
        <v>324</v>
      </c>
      <c r="C786" s="225" t="s">
        <v>354</v>
      </c>
      <c r="D786" s="226" t="s">
        <v>247</v>
      </c>
    </row>
    <row r="787" spans="1:4" x14ac:dyDescent="0.2">
      <c r="A787" s="223">
        <v>711</v>
      </c>
      <c r="B787" s="224">
        <v>325</v>
      </c>
      <c r="C787" s="225" t="s">
        <v>354</v>
      </c>
      <c r="D787" s="226" t="s">
        <v>247</v>
      </c>
    </row>
    <row r="788" spans="1:4" x14ac:dyDescent="0.2">
      <c r="A788" s="223">
        <v>712</v>
      </c>
      <c r="B788" s="224">
        <v>326</v>
      </c>
      <c r="C788" s="225" t="s">
        <v>421</v>
      </c>
      <c r="D788" s="226" t="s">
        <v>247</v>
      </c>
    </row>
    <row r="789" spans="1:4" x14ac:dyDescent="0.2">
      <c r="A789" s="223">
        <v>713</v>
      </c>
      <c r="B789" s="224">
        <v>328</v>
      </c>
      <c r="C789" s="225" t="s">
        <v>421</v>
      </c>
      <c r="D789" s="226" t="s">
        <v>247</v>
      </c>
    </row>
    <row r="790" spans="1:4" x14ac:dyDescent="0.2">
      <c r="A790" s="223">
        <v>714</v>
      </c>
      <c r="B790" s="224">
        <v>329</v>
      </c>
      <c r="C790" s="225" t="s">
        <v>421</v>
      </c>
      <c r="D790" s="226" t="s">
        <v>247</v>
      </c>
    </row>
    <row r="791" spans="1:4" x14ac:dyDescent="0.2">
      <c r="A791" s="223">
        <v>715</v>
      </c>
      <c r="B791" s="224">
        <v>330</v>
      </c>
      <c r="C791" s="225" t="s">
        <v>421</v>
      </c>
      <c r="D791" s="226" t="s">
        <v>247</v>
      </c>
    </row>
    <row r="792" spans="1:4" x14ac:dyDescent="0.2">
      <c r="A792" s="223">
        <v>716</v>
      </c>
      <c r="B792" s="224">
        <v>339</v>
      </c>
      <c r="C792" s="225" t="s">
        <v>422</v>
      </c>
      <c r="D792" s="226" t="s">
        <v>247</v>
      </c>
    </row>
    <row r="793" spans="1:4" x14ac:dyDescent="0.2">
      <c r="A793" s="223">
        <v>717</v>
      </c>
      <c r="B793" s="224">
        <v>340</v>
      </c>
      <c r="C793" s="225" t="s">
        <v>422</v>
      </c>
      <c r="D793" s="226" t="s">
        <v>247</v>
      </c>
    </row>
    <row r="794" spans="1:4" x14ac:dyDescent="0.2">
      <c r="A794" s="223">
        <v>718</v>
      </c>
      <c r="B794" s="224">
        <v>341</v>
      </c>
      <c r="C794" s="225" t="s">
        <v>423</v>
      </c>
      <c r="D794" s="226" t="s">
        <v>247</v>
      </c>
    </row>
    <row r="795" spans="1:4" x14ac:dyDescent="0.2">
      <c r="A795" s="223">
        <v>719</v>
      </c>
      <c r="B795" s="224">
        <v>342</v>
      </c>
      <c r="C795" s="225" t="s">
        <v>423</v>
      </c>
      <c r="D795" s="226" t="s">
        <v>247</v>
      </c>
    </row>
    <row r="796" spans="1:4" x14ac:dyDescent="0.2">
      <c r="A796" s="223">
        <v>720</v>
      </c>
      <c r="B796" s="224">
        <v>331</v>
      </c>
      <c r="C796" s="225" t="s">
        <v>287</v>
      </c>
      <c r="D796" s="226">
        <v>1</v>
      </c>
    </row>
    <row r="797" spans="1:4" x14ac:dyDescent="0.2">
      <c r="A797" s="223">
        <v>720</v>
      </c>
      <c r="B797" s="224">
        <v>332</v>
      </c>
      <c r="C797" s="225" t="s">
        <v>287</v>
      </c>
      <c r="D797" s="226">
        <v>1</v>
      </c>
    </row>
    <row r="798" spans="1:4" x14ac:dyDescent="0.2">
      <c r="A798" s="223">
        <v>720</v>
      </c>
      <c r="B798" s="224">
        <v>333</v>
      </c>
      <c r="C798" s="225" t="s">
        <v>287</v>
      </c>
      <c r="D798" s="226">
        <v>2</v>
      </c>
    </row>
    <row r="799" spans="1:4" x14ac:dyDescent="0.2">
      <c r="A799" s="223">
        <v>721</v>
      </c>
      <c r="B799" s="224">
        <v>327</v>
      </c>
      <c r="C799" s="225" t="s">
        <v>424</v>
      </c>
      <c r="D799" s="226">
        <v>2</v>
      </c>
    </row>
    <row r="800" spans="1:4" x14ac:dyDescent="0.2">
      <c r="A800" s="223">
        <v>721</v>
      </c>
      <c r="B800" s="224">
        <v>336</v>
      </c>
      <c r="C800" s="225" t="s">
        <v>424</v>
      </c>
      <c r="D800" s="226">
        <v>1</v>
      </c>
    </row>
    <row r="801" spans="1:4" x14ac:dyDescent="0.2">
      <c r="A801" s="223">
        <v>722</v>
      </c>
      <c r="B801" s="224">
        <v>13067</v>
      </c>
      <c r="C801" s="225" t="s">
        <v>424</v>
      </c>
      <c r="D801" s="226">
        <v>2</v>
      </c>
    </row>
    <row r="802" spans="1:4" x14ac:dyDescent="0.2">
      <c r="A802" s="223">
        <v>722</v>
      </c>
      <c r="B802" s="224">
        <v>13068</v>
      </c>
      <c r="C802" s="225" t="s">
        <v>424</v>
      </c>
      <c r="D802" s="226">
        <v>1</v>
      </c>
    </row>
    <row r="803" spans="1:4" x14ac:dyDescent="0.2">
      <c r="A803" s="223">
        <v>723</v>
      </c>
      <c r="B803" s="224">
        <v>13070</v>
      </c>
      <c r="C803" s="225" t="s">
        <v>424</v>
      </c>
      <c r="D803" s="226">
        <v>2</v>
      </c>
    </row>
    <row r="804" spans="1:4" x14ac:dyDescent="0.2">
      <c r="A804" s="223">
        <v>723</v>
      </c>
      <c r="B804" s="224">
        <v>13071</v>
      </c>
      <c r="C804" s="225" t="s">
        <v>424</v>
      </c>
      <c r="D804" s="226">
        <v>1</v>
      </c>
    </row>
    <row r="805" spans="1:4" x14ac:dyDescent="0.2">
      <c r="A805" s="223">
        <v>724</v>
      </c>
      <c r="B805" s="224">
        <v>13073</v>
      </c>
      <c r="C805" s="225" t="s">
        <v>424</v>
      </c>
      <c r="D805" s="226">
        <v>2</v>
      </c>
    </row>
    <row r="806" spans="1:4" x14ac:dyDescent="0.2">
      <c r="A806" s="223">
        <v>724</v>
      </c>
      <c r="B806" s="224">
        <v>13074</v>
      </c>
      <c r="C806" s="225" t="s">
        <v>424</v>
      </c>
      <c r="D806" s="226">
        <v>1</v>
      </c>
    </row>
    <row r="807" spans="1:4" x14ac:dyDescent="0.2">
      <c r="A807" s="223">
        <v>725</v>
      </c>
      <c r="B807" s="224">
        <v>13076</v>
      </c>
      <c r="C807" s="225" t="s">
        <v>424</v>
      </c>
      <c r="D807" s="226">
        <v>2</v>
      </c>
    </row>
    <row r="808" spans="1:4" x14ac:dyDescent="0.2">
      <c r="A808" s="223">
        <v>725</v>
      </c>
      <c r="B808" s="224">
        <v>13077</v>
      </c>
      <c r="C808" s="225" t="s">
        <v>424</v>
      </c>
      <c r="D808" s="226">
        <v>1</v>
      </c>
    </row>
    <row r="809" spans="1:4" x14ac:dyDescent="0.2">
      <c r="A809" s="223">
        <v>726</v>
      </c>
      <c r="B809" s="224">
        <v>13079</v>
      </c>
      <c r="C809" s="225" t="s">
        <v>424</v>
      </c>
      <c r="D809" s="226">
        <v>2</v>
      </c>
    </row>
    <row r="810" spans="1:4" x14ac:dyDescent="0.2">
      <c r="A810" s="223">
        <v>726</v>
      </c>
      <c r="B810" s="224">
        <v>13080</v>
      </c>
      <c r="C810" s="225" t="s">
        <v>424</v>
      </c>
      <c r="D810" s="226">
        <v>1</v>
      </c>
    </row>
    <row r="811" spans="1:4" x14ac:dyDescent="0.2">
      <c r="A811" s="223">
        <v>727</v>
      </c>
      <c r="B811" s="224">
        <v>13032</v>
      </c>
      <c r="C811" s="225" t="s">
        <v>424</v>
      </c>
      <c r="D811" s="226">
        <v>2</v>
      </c>
    </row>
    <row r="812" spans="1:4" x14ac:dyDescent="0.2">
      <c r="A812" s="223">
        <v>727</v>
      </c>
      <c r="B812" s="224">
        <v>13033</v>
      </c>
      <c r="C812" s="225" t="s">
        <v>424</v>
      </c>
      <c r="D812" s="226">
        <v>1</v>
      </c>
    </row>
    <row r="813" spans="1:4" x14ac:dyDescent="0.2">
      <c r="A813" s="223">
        <v>728</v>
      </c>
      <c r="B813" s="224">
        <v>13034</v>
      </c>
      <c r="C813" s="225" t="s">
        <v>425</v>
      </c>
      <c r="D813" s="226">
        <v>2</v>
      </c>
    </row>
    <row r="814" spans="1:4" x14ac:dyDescent="0.2">
      <c r="A814" s="223">
        <v>729</v>
      </c>
      <c r="B814" s="224">
        <v>13035</v>
      </c>
      <c r="C814" s="225" t="s">
        <v>424</v>
      </c>
      <c r="D814" s="226">
        <v>2</v>
      </c>
    </row>
    <row r="815" spans="1:4" x14ac:dyDescent="0.2">
      <c r="A815" s="223">
        <v>729</v>
      </c>
      <c r="B815" s="224">
        <v>13036</v>
      </c>
      <c r="C815" s="225" t="s">
        <v>424</v>
      </c>
      <c r="D815" s="226">
        <v>1</v>
      </c>
    </row>
    <row r="816" spans="1:4" x14ac:dyDescent="0.2">
      <c r="A816" s="223">
        <v>730</v>
      </c>
      <c r="B816" s="224">
        <v>13037</v>
      </c>
      <c r="C816" s="225" t="s">
        <v>425</v>
      </c>
      <c r="D816" s="226">
        <v>2</v>
      </c>
    </row>
    <row r="817" spans="1:4" x14ac:dyDescent="0.2">
      <c r="A817" s="223">
        <v>731</v>
      </c>
      <c r="B817" s="224">
        <v>13038</v>
      </c>
      <c r="C817" s="225" t="s">
        <v>424</v>
      </c>
      <c r="D817" s="226">
        <v>2</v>
      </c>
    </row>
    <row r="818" spans="1:4" x14ac:dyDescent="0.2">
      <c r="A818" s="223">
        <v>731</v>
      </c>
      <c r="B818" s="224">
        <v>13039</v>
      </c>
      <c r="C818" s="225" t="s">
        <v>424</v>
      </c>
      <c r="D818" s="226">
        <v>1</v>
      </c>
    </row>
    <row r="819" spans="1:4" x14ac:dyDescent="0.2">
      <c r="A819" s="223">
        <v>732</v>
      </c>
      <c r="B819" s="224">
        <v>13040</v>
      </c>
      <c r="C819" s="225" t="s">
        <v>425</v>
      </c>
      <c r="D819" s="226">
        <v>2</v>
      </c>
    </row>
    <row r="820" spans="1:4" x14ac:dyDescent="0.2">
      <c r="A820" s="223">
        <v>733</v>
      </c>
      <c r="B820" s="224">
        <v>13041</v>
      </c>
      <c r="C820" s="225" t="s">
        <v>424</v>
      </c>
      <c r="D820" s="226">
        <v>2</v>
      </c>
    </row>
    <row r="821" spans="1:4" x14ac:dyDescent="0.2">
      <c r="A821" s="223">
        <v>733</v>
      </c>
      <c r="B821" s="224">
        <v>13042</v>
      </c>
      <c r="C821" s="225" t="s">
        <v>424</v>
      </c>
      <c r="D821" s="226">
        <v>1</v>
      </c>
    </row>
    <row r="822" spans="1:4" x14ac:dyDescent="0.2">
      <c r="A822" s="223">
        <v>734</v>
      </c>
      <c r="B822" s="224">
        <v>13043</v>
      </c>
      <c r="C822" s="225" t="s">
        <v>425</v>
      </c>
      <c r="D822" s="226">
        <v>2</v>
      </c>
    </row>
    <row r="823" spans="1:4" x14ac:dyDescent="0.2">
      <c r="A823" s="223">
        <v>735</v>
      </c>
      <c r="B823" s="224">
        <v>13044</v>
      </c>
      <c r="C823" s="225" t="s">
        <v>424</v>
      </c>
      <c r="D823" s="226">
        <v>2</v>
      </c>
    </row>
    <row r="824" spans="1:4" x14ac:dyDescent="0.2">
      <c r="A824" s="223">
        <v>735</v>
      </c>
      <c r="B824" s="224">
        <v>13045</v>
      </c>
      <c r="C824" s="225" t="s">
        <v>424</v>
      </c>
      <c r="D824" s="226">
        <v>1</v>
      </c>
    </row>
    <row r="825" spans="1:4" x14ac:dyDescent="0.2">
      <c r="A825" s="223">
        <v>736</v>
      </c>
      <c r="B825" s="224">
        <v>13046</v>
      </c>
      <c r="C825" s="225" t="s">
        <v>425</v>
      </c>
      <c r="D825" s="226">
        <v>2</v>
      </c>
    </row>
    <row r="826" spans="1:4" x14ac:dyDescent="0.2">
      <c r="A826" s="223">
        <v>737</v>
      </c>
      <c r="B826" s="224">
        <v>13047</v>
      </c>
      <c r="C826" s="225" t="s">
        <v>424</v>
      </c>
      <c r="D826" s="226">
        <v>2</v>
      </c>
    </row>
    <row r="827" spans="1:4" x14ac:dyDescent="0.2">
      <c r="A827" s="223">
        <v>737</v>
      </c>
      <c r="B827" s="224">
        <v>13048</v>
      </c>
      <c r="C827" s="225" t="s">
        <v>424</v>
      </c>
      <c r="D827" s="226">
        <v>1</v>
      </c>
    </row>
    <row r="828" spans="1:4" x14ac:dyDescent="0.2">
      <c r="A828" s="223">
        <v>738</v>
      </c>
      <c r="B828" s="224">
        <v>13049</v>
      </c>
      <c r="C828" s="225" t="s">
        <v>425</v>
      </c>
      <c r="D828" s="226">
        <v>2</v>
      </c>
    </row>
    <row r="829" spans="1:4" x14ac:dyDescent="0.2">
      <c r="A829" s="223">
        <v>739</v>
      </c>
      <c r="B829" s="224">
        <v>13050</v>
      </c>
      <c r="C829" s="225" t="s">
        <v>424</v>
      </c>
      <c r="D829" s="226">
        <v>2</v>
      </c>
    </row>
    <row r="830" spans="1:4" x14ac:dyDescent="0.2">
      <c r="A830" s="223">
        <v>739</v>
      </c>
      <c r="B830" s="224">
        <v>13051</v>
      </c>
      <c r="C830" s="225" t="s">
        <v>424</v>
      </c>
      <c r="D830" s="226">
        <v>1</v>
      </c>
    </row>
    <row r="831" spans="1:4" x14ac:dyDescent="0.2">
      <c r="A831" s="223">
        <v>740</v>
      </c>
      <c r="B831" s="224">
        <v>13052</v>
      </c>
      <c r="C831" s="225" t="s">
        <v>425</v>
      </c>
      <c r="D831" s="226">
        <v>2</v>
      </c>
    </row>
    <row r="832" spans="1:4" x14ac:dyDescent="0.2">
      <c r="A832" s="223">
        <v>741</v>
      </c>
      <c r="B832" s="224">
        <v>13053</v>
      </c>
      <c r="C832" s="225" t="s">
        <v>424</v>
      </c>
      <c r="D832" s="226">
        <v>2</v>
      </c>
    </row>
    <row r="833" spans="1:4" x14ac:dyDescent="0.2">
      <c r="A833" s="223">
        <v>741</v>
      </c>
      <c r="B833" s="224">
        <v>13054</v>
      </c>
      <c r="C833" s="225" t="s">
        <v>424</v>
      </c>
      <c r="D833" s="226">
        <v>1</v>
      </c>
    </row>
    <row r="834" spans="1:4" x14ac:dyDescent="0.2">
      <c r="A834" s="223">
        <v>742</v>
      </c>
      <c r="B834" s="224">
        <v>13055</v>
      </c>
      <c r="C834" s="225" t="s">
        <v>425</v>
      </c>
      <c r="D834" s="226">
        <v>2</v>
      </c>
    </row>
    <row r="835" spans="1:4" x14ac:dyDescent="0.2">
      <c r="A835" s="223">
        <v>743</v>
      </c>
      <c r="B835" s="224">
        <v>13056</v>
      </c>
      <c r="C835" s="225" t="s">
        <v>424</v>
      </c>
      <c r="D835" s="226">
        <v>2</v>
      </c>
    </row>
    <row r="836" spans="1:4" x14ac:dyDescent="0.2">
      <c r="A836" s="223">
        <v>743</v>
      </c>
      <c r="B836" s="224">
        <v>13057</v>
      </c>
      <c r="C836" s="225" t="s">
        <v>424</v>
      </c>
      <c r="D836" s="226">
        <v>1</v>
      </c>
    </row>
    <row r="837" spans="1:4" x14ac:dyDescent="0.2">
      <c r="A837" s="223">
        <v>744</v>
      </c>
      <c r="B837" s="224">
        <v>13058</v>
      </c>
      <c r="C837" s="225" t="s">
        <v>425</v>
      </c>
      <c r="D837" s="226">
        <v>2</v>
      </c>
    </row>
    <row r="838" spans="1:4" x14ac:dyDescent="0.2">
      <c r="A838" s="223">
        <v>745</v>
      </c>
      <c r="B838" s="224">
        <v>13059</v>
      </c>
      <c r="C838" s="225" t="s">
        <v>424</v>
      </c>
      <c r="D838" s="226">
        <v>2</v>
      </c>
    </row>
    <row r="839" spans="1:4" x14ac:dyDescent="0.2">
      <c r="A839" s="223">
        <v>745</v>
      </c>
      <c r="B839" s="224">
        <v>13060</v>
      </c>
      <c r="C839" s="225" t="s">
        <v>424</v>
      </c>
      <c r="D839" s="226">
        <v>1</v>
      </c>
    </row>
    <row r="840" spans="1:4" x14ac:dyDescent="0.2">
      <c r="A840" s="223">
        <v>746</v>
      </c>
      <c r="B840" s="224">
        <v>13061</v>
      </c>
      <c r="C840" s="225" t="s">
        <v>425</v>
      </c>
      <c r="D840" s="226">
        <v>2</v>
      </c>
    </row>
    <row r="841" spans="1:4" x14ac:dyDescent="0.2">
      <c r="A841" s="223">
        <v>747</v>
      </c>
      <c r="B841" s="224">
        <v>13062</v>
      </c>
      <c r="C841" s="225" t="s">
        <v>424</v>
      </c>
      <c r="D841" s="226">
        <v>2</v>
      </c>
    </row>
    <row r="842" spans="1:4" x14ac:dyDescent="0.2">
      <c r="A842" s="223">
        <v>747</v>
      </c>
      <c r="B842" s="224">
        <v>13063</v>
      </c>
      <c r="C842" s="225" t="s">
        <v>424</v>
      </c>
      <c r="D842" s="226">
        <v>1</v>
      </c>
    </row>
    <row r="843" spans="1:4" x14ac:dyDescent="0.2">
      <c r="A843" s="223">
        <v>748</v>
      </c>
      <c r="B843" s="224">
        <v>13064</v>
      </c>
      <c r="C843" s="225" t="s">
        <v>424</v>
      </c>
      <c r="D843" s="226">
        <v>2</v>
      </c>
    </row>
    <row r="844" spans="1:4" x14ac:dyDescent="0.2">
      <c r="A844" s="223">
        <v>748</v>
      </c>
      <c r="B844" s="224">
        <v>13065</v>
      </c>
      <c r="C844" s="225" t="s">
        <v>424</v>
      </c>
      <c r="D844" s="226">
        <v>1</v>
      </c>
    </row>
    <row r="845" spans="1:4" x14ac:dyDescent="0.2">
      <c r="A845" s="223">
        <v>749</v>
      </c>
      <c r="B845" s="224">
        <v>13066</v>
      </c>
      <c r="C845" s="225" t="s">
        <v>425</v>
      </c>
      <c r="D845" s="226">
        <v>2</v>
      </c>
    </row>
    <row r="846" spans="1:4" x14ac:dyDescent="0.2">
      <c r="A846" s="223">
        <v>752</v>
      </c>
      <c r="B846" s="224">
        <v>13011</v>
      </c>
      <c r="C846" s="225" t="s">
        <v>424</v>
      </c>
      <c r="D846" s="226">
        <v>2</v>
      </c>
    </row>
    <row r="847" spans="1:4" x14ac:dyDescent="0.2">
      <c r="A847" s="223">
        <v>752</v>
      </c>
      <c r="B847" s="224">
        <v>13012</v>
      </c>
      <c r="C847" s="225" t="s">
        <v>424</v>
      </c>
      <c r="D847" s="226">
        <v>1</v>
      </c>
    </row>
    <row r="848" spans="1:4" x14ac:dyDescent="0.2">
      <c r="A848" s="223">
        <v>753</v>
      </c>
      <c r="B848" s="224">
        <v>13013</v>
      </c>
      <c r="C848" s="225" t="s">
        <v>426</v>
      </c>
      <c r="D848" s="226">
        <v>2</v>
      </c>
    </row>
    <row r="849" spans="1:4" x14ac:dyDescent="0.2">
      <c r="A849" s="223">
        <v>754</v>
      </c>
      <c r="B849" s="224">
        <v>13014</v>
      </c>
      <c r="C849" s="225" t="s">
        <v>424</v>
      </c>
      <c r="D849" s="226">
        <v>2</v>
      </c>
    </row>
    <row r="850" spans="1:4" x14ac:dyDescent="0.2">
      <c r="A850" s="223">
        <v>754</v>
      </c>
      <c r="B850" s="224">
        <v>13015</v>
      </c>
      <c r="C850" s="225" t="s">
        <v>424</v>
      </c>
      <c r="D850" s="226">
        <v>1</v>
      </c>
    </row>
    <row r="851" spans="1:4" x14ac:dyDescent="0.2">
      <c r="A851" s="223">
        <v>755</v>
      </c>
      <c r="B851" s="224">
        <v>13016</v>
      </c>
      <c r="C851" s="225" t="s">
        <v>426</v>
      </c>
      <c r="D851" s="226">
        <v>2</v>
      </c>
    </row>
    <row r="852" spans="1:4" x14ac:dyDescent="0.2">
      <c r="A852" s="223">
        <v>756</v>
      </c>
      <c r="B852" s="224">
        <v>13017</v>
      </c>
      <c r="C852" s="225" t="s">
        <v>424</v>
      </c>
      <c r="D852" s="226">
        <v>2</v>
      </c>
    </row>
    <row r="853" spans="1:4" x14ac:dyDescent="0.2">
      <c r="A853" s="223">
        <v>756</v>
      </c>
      <c r="B853" s="224">
        <v>13018</v>
      </c>
      <c r="C853" s="225" t="s">
        <v>424</v>
      </c>
      <c r="D853" s="226">
        <v>1</v>
      </c>
    </row>
    <row r="854" spans="1:4" x14ac:dyDescent="0.2">
      <c r="A854" s="223">
        <v>757</v>
      </c>
      <c r="B854" s="224">
        <v>13019</v>
      </c>
      <c r="C854" s="225" t="s">
        <v>426</v>
      </c>
      <c r="D854" s="226">
        <v>2</v>
      </c>
    </row>
    <row r="855" spans="1:4" x14ac:dyDescent="0.2">
      <c r="A855" s="223">
        <v>758</v>
      </c>
      <c r="B855" s="224">
        <v>13020</v>
      </c>
      <c r="C855" s="225" t="s">
        <v>424</v>
      </c>
      <c r="D855" s="226">
        <v>2</v>
      </c>
    </row>
    <row r="856" spans="1:4" x14ac:dyDescent="0.2">
      <c r="A856" s="223">
        <v>758</v>
      </c>
      <c r="B856" s="224">
        <v>13021</v>
      </c>
      <c r="C856" s="225" t="s">
        <v>424</v>
      </c>
      <c r="D856" s="226">
        <v>1</v>
      </c>
    </row>
    <row r="857" spans="1:4" x14ac:dyDescent="0.2">
      <c r="A857" s="223">
        <v>759</v>
      </c>
      <c r="B857" s="224">
        <v>13022</v>
      </c>
      <c r="C857" s="225" t="s">
        <v>426</v>
      </c>
      <c r="D857" s="226">
        <v>2</v>
      </c>
    </row>
    <row r="858" spans="1:4" x14ac:dyDescent="0.2">
      <c r="A858" s="223">
        <v>760</v>
      </c>
      <c r="B858" s="224">
        <v>13023</v>
      </c>
      <c r="C858" s="225" t="s">
        <v>424</v>
      </c>
      <c r="D858" s="226">
        <v>2</v>
      </c>
    </row>
    <row r="859" spans="1:4" x14ac:dyDescent="0.2">
      <c r="A859" s="223">
        <v>760</v>
      </c>
      <c r="B859" s="224">
        <v>13024</v>
      </c>
      <c r="C859" s="225" t="s">
        <v>424</v>
      </c>
      <c r="D859" s="226">
        <v>1</v>
      </c>
    </row>
    <row r="860" spans="1:4" x14ac:dyDescent="0.2">
      <c r="A860" s="223">
        <v>761</v>
      </c>
      <c r="B860" s="224">
        <v>13025</v>
      </c>
      <c r="C860" s="225" t="s">
        <v>426</v>
      </c>
      <c r="D860" s="226">
        <v>2</v>
      </c>
    </row>
    <row r="861" spans="1:4" x14ac:dyDescent="0.2">
      <c r="A861" s="223">
        <v>762</v>
      </c>
      <c r="B861" s="224">
        <v>13026</v>
      </c>
      <c r="C861" s="225" t="s">
        <v>424</v>
      </c>
      <c r="D861" s="226">
        <v>2</v>
      </c>
    </row>
    <row r="862" spans="1:4" x14ac:dyDescent="0.2">
      <c r="A862" s="223">
        <v>762</v>
      </c>
      <c r="B862" s="224">
        <v>13027</v>
      </c>
      <c r="C862" s="225" t="s">
        <v>424</v>
      </c>
      <c r="D862" s="226">
        <v>1</v>
      </c>
    </row>
    <row r="863" spans="1:4" x14ac:dyDescent="0.2">
      <c r="A863" s="223">
        <v>763</v>
      </c>
      <c r="B863" s="224">
        <v>13028</v>
      </c>
      <c r="C863" s="225" t="s">
        <v>426</v>
      </c>
      <c r="D863" s="226">
        <v>2</v>
      </c>
    </row>
    <row r="864" spans="1:4" x14ac:dyDescent="0.2">
      <c r="A864" s="223">
        <v>764</v>
      </c>
      <c r="B864" s="224">
        <v>13002</v>
      </c>
      <c r="C864" s="225" t="s">
        <v>424</v>
      </c>
      <c r="D864" s="226">
        <v>2</v>
      </c>
    </row>
    <row r="865" spans="1:4" x14ac:dyDescent="0.2">
      <c r="A865" s="223">
        <v>764</v>
      </c>
      <c r="B865" s="224">
        <v>13003</v>
      </c>
      <c r="C865" s="225" t="s">
        <v>424</v>
      </c>
      <c r="D865" s="226">
        <v>1</v>
      </c>
    </row>
    <row r="866" spans="1:4" x14ac:dyDescent="0.2">
      <c r="A866" s="223">
        <v>765</v>
      </c>
      <c r="B866" s="224">
        <v>13004</v>
      </c>
      <c r="C866" s="225" t="s">
        <v>426</v>
      </c>
      <c r="D866" s="226">
        <v>2</v>
      </c>
    </row>
    <row r="867" spans="1:4" x14ac:dyDescent="0.2">
      <c r="A867" s="223">
        <v>766</v>
      </c>
      <c r="B867" s="224">
        <v>13005</v>
      </c>
      <c r="C867" s="225" t="s">
        <v>424</v>
      </c>
      <c r="D867" s="226">
        <v>2</v>
      </c>
    </row>
    <row r="868" spans="1:4" x14ac:dyDescent="0.2">
      <c r="A868" s="223">
        <v>766</v>
      </c>
      <c r="B868" s="224">
        <v>13006</v>
      </c>
      <c r="C868" s="225" t="s">
        <v>424</v>
      </c>
      <c r="D868" s="226">
        <v>1</v>
      </c>
    </row>
    <row r="869" spans="1:4" x14ac:dyDescent="0.2">
      <c r="A869" s="223">
        <v>767</v>
      </c>
      <c r="B869" s="224">
        <v>13007</v>
      </c>
      <c r="C869" s="225" t="s">
        <v>426</v>
      </c>
      <c r="D869" s="226">
        <v>2</v>
      </c>
    </row>
    <row r="870" spans="1:4" x14ac:dyDescent="0.2">
      <c r="A870" s="223">
        <v>768</v>
      </c>
      <c r="B870" s="224">
        <v>13008</v>
      </c>
      <c r="C870" s="225" t="s">
        <v>424</v>
      </c>
      <c r="D870" s="226">
        <v>2</v>
      </c>
    </row>
    <row r="871" spans="1:4" x14ac:dyDescent="0.2">
      <c r="A871" s="223">
        <v>768</v>
      </c>
      <c r="B871" s="224">
        <v>13009</v>
      </c>
      <c r="C871" s="225" t="s">
        <v>424</v>
      </c>
      <c r="D871" s="226">
        <v>1</v>
      </c>
    </row>
    <row r="872" spans="1:4" x14ac:dyDescent="0.2">
      <c r="A872" s="223">
        <v>769</v>
      </c>
      <c r="B872" s="224">
        <v>13010</v>
      </c>
      <c r="C872" s="225" t="s">
        <v>426</v>
      </c>
      <c r="D872" s="226">
        <v>2</v>
      </c>
    </row>
    <row r="873" spans="1:4" x14ac:dyDescent="0.2">
      <c r="A873" s="223">
        <v>770</v>
      </c>
      <c r="B873" s="224">
        <v>13001</v>
      </c>
      <c r="C873" s="225" t="s">
        <v>427</v>
      </c>
      <c r="D873" s="226">
        <v>2</v>
      </c>
    </row>
    <row r="874" spans="1:4" x14ac:dyDescent="0.2">
      <c r="A874" s="223">
        <v>775</v>
      </c>
      <c r="B874" s="224">
        <v>334</v>
      </c>
      <c r="C874" s="225" t="s">
        <v>428</v>
      </c>
      <c r="D874" s="226">
        <v>2</v>
      </c>
    </row>
    <row r="875" spans="1:4" x14ac:dyDescent="0.2">
      <c r="A875" s="223">
        <v>776</v>
      </c>
      <c r="B875" s="224">
        <v>335</v>
      </c>
      <c r="C875" s="225" t="s">
        <v>428</v>
      </c>
      <c r="D875" s="226">
        <v>2</v>
      </c>
    </row>
    <row r="876" spans="1:4" x14ac:dyDescent="0.2">
      <c r="A876" s="223">
        <v>781</v>
      </c>
      <c r="B876" s="224">
        <v>327</v>
      </c>
      <c r="C876" s="225" t="s">
        <v>424</v>
      </c>
      <c r="D876" s="226">
        <v>1</v>
      </c>
    </row>
    <row r="877" spans="1:4" x14ac:dyDescent="0.2">
      <c r="A877" s="223">
        <v>782</v>
      </c>
      <c r="B877" s="224">
        <v>13069</v>
      </c>
      <c r="C877" s="225" t="s">
        <v>424</v>
      </c>
      <c r="D877" s="226">
        <v>1</v>
      </c>
    </row>
    <row r="878" spans="1:4" x14ac:dyDescent="0.2">
      <c r="A878" s="223">
        <v>783</v>
      </c>
      <c r="B878" s="224">
        <v>13072</v>
      </c>
      <c r="C878" s="225" t="s">
        <v>424</v>
      </c>
      <c r="D878" s="226">
        <v>1</v>
      </c>
    </row>
    <row r="879" spans="1:4" x14ac:dyDescent="0.2">
      <c r="A879" s="223">
        <v>784</v>
      </c>
      <c r="B879" s="224">
        <v>13075</v>
      </c>
      <c r="C879" s="225" t="s">
        <v>424</v>
      </c>
      <c r="D879" s="226">
        <v>1</v>
      </c>
    </row>
    <row r="880" spans="1:4" x14ac:dyDescent="0.2">
      <c r="A880" s="223">
        <v>785</v>
      </c>
      <c r="B880" s="224">
        <v>13078</v>
      </c>
      <c r="C880" s="225" t="s">
        <v>424</v>
      </c>
      <c r="D880" s="226">
        <v>1</v>
      </c>
    </row>
    <row r="881" spans="1:4" x14ac:dyDescent="0.2">
      <c r="A881" s="223">
        <v>786</v>
      </c>
      <c r="B881" s="224">
        <v>13081</v>
      </c>
      <c r="C881" s="225" t="s">
        <v>424</v>
      </c>
      <c r="D881" s="226">
        <v>1</v>
      </c>
    </row>
    <row r="882" spans="1:4" x14ac:dyDescent="0.2">
      <c r="A882" s="223">
        <v>787</v>
      </c>
      <c r="B882" s="224">
        <v>13082</v>
      </c>
      <c r="C882" s="225" t="s">
        <v>429</v>
      </c>
      <c r="D882" s="226">
        <v>2</v>
      </c>
    </row>
    <row r="883" spans="1:4" x14ac:dyDescent="0.2">
      <c r="A883" s="223">
        <v>787</v>
      </c>
      <c r="B883" s="224">
        <v>13083</v>
      </c>
      <c r="C883" s="225" t="s">
        <v>429</v>
      </c>
      <c r="D883" s="226">
        <v>1</v>
      </c>
    </row>
    <row r="884" spans="1:4" x14ac:dyDescent="0.2">
      <c r="A884" s="223">
        <v>788</v>
      </c>
      <c r="B884" s="224">
        <v>13084</v>
      </c>
      <c r="C884" s="225" t="s">
        <v>430</v>
      </c>
      <c r="D884" s="226">
        <v>1</v>
      </c>
    </row>
    <row r="885" spans="1:4" x14ac:dyDescent="0.2">
      <c r="A885" s="223">
        <v>789</v>
      </c>
      <c r="B885" s="224">
        <v>13085</v>
      </c>
      <c r="C885" s="225" t="s">
        <v>431</v>
      </c>
      <c r="D885" s="226">
        <v>2</v>
      </c>
    </row>
    <row r="886" spans="1:4" x14ac:dyDescent="0.2">
      <c r="A886" s="223">
        <v>789</v>
      </c>
      <c r="B886" s="224">
        <v>13086</v>
      </c>
      <c r="C886" s="225" t="s">
        <v>431</v>
      </c>
      <c r="D886" s="226">
        <v>1</v>
      </c>
    </row>
    <row r="887" spans="1:4" x14ac:dyDescent="0.2">
      <c r="A887" s="223">
        <v>790</v>
      </c>
      <c r="B887" s="224">
        <v>13087</v>
      </c>
      <c r="C887" s="225" t="s">
        <v>432</v>
      </c>
      <c r="D887" s="226">
        <v>1</v>
      </c>
    </row>
    <row r="888" spans="1:4" x14ac:dyDescent="0.2">
      <c r="A888" s="223">
        <v>791</v>
      </c>
      <c r="B888" s="224">
        <v>13088</v>
      </c>
      <c r="C888" s="225" t="s">
        <v>433</v>
      </c>
      <c r="D888" s="226">
        <v>2</v>
      </c>
    </row>
    <row r="889" spans="1:4" x14ac:dyDescent="0.2">
      <c r="A889" s="223">
        <v>791</v>
      </c>
      <c r="B889" s="224">
        <v>13089</v>
      </c>
      <c r="C889" s="225" t="s">
        <v>433</v>
      </c>
      <c r="D889" s="226">
        <v>1</v>
      </c>
    </row>
    <row r="890" spans="1:4" x14ac:dyDescent="0.2">
      <c r="A890" s="223">
        <v>792</v>
      </c>
      <c r="B890" s="224">
        <v>13090</v>
      </c>
      <c r="C890" s="225" t="s">
        <v>434</v>
      </c>
      <c r="D890" s="226">
        <v>1</v>
      </c>
    </row>
    <row r="891" spans="1:4" x14ac:dyDescent="0.2">
      <c r="A891" s="223">
        <v>793</v>
      </c>
      <c r="B891" s="224">
        <v>13091</v>
      </c>
      <c r="C891" s="225" t="s">
        <v>424</v>
      </c>
      <c r="D891" s="226">
        <v>2</v>
      </c>
    </row>
    <row r="892" spans="1:4" x14ac:dyDescent="0.2">
      <c r="A892" s="223">
        <v>793</v>
      </c>
      <c r="B892" s="224">
        <v>13092</v>
      </c>
      <c r="C892" s="225" t="s">
        <v>424</v>
      </c>
      <c r="D892" s="226">
        <v>1</v>
      </c>
    </row>
    <row r="893" spans="1:4" x14ac:dyDescent="0.2">
      <c r="A893" s="223">
        <v>794</v>
      </c>
      <c r="B893" s="224">
        <v>13093</v>
      </c>
      <c r="C893" s="225" t="s">
        <v>425</v>
      </c>
      <c r="D893" s="226">
        <v>2</v>
      </c>
    </row>
    <row r="894" spans="1:4" x14ac:dyDescent="0.2">
      <c r="A894" s="223">
        <v>801</v>
      </c>
      <c r="B894" s="224">
        <v>306</v>
      </c>
      <c r="C894" s="225" t="s">
        <v>351</v>
      </c>
      <c r="D894" s="226">
        <v>1</v>
      </c>
    </row>
    <row r="895" spans="1:4" x14ac:dyDescent="0.2">
      <c r="A895" s="223">
        <v>802</v>
      </c>
      <c r="B895" s="224">
        <v>14005</v>
      </c>
      <c r="C895" s="225" t="s">
        <v>435</v>
      </c>
      <c r="D895" s="226">
        <v>2</v>
      </c>
    </row>
    <row r="896" spans="1:4" x14ac:dyDescent="0.2">
      <c r="A896" s="223">
        <v>802</v>
      </c>
      <c r="B896" s="224">
        <v>14006</v>
      </c>
      <c r="C896" s="225" t="s">
        <v>435</v>
      </c>
      <c r="D896" s="226">
        <v>1</v>
      </c>
    </row>
    <row r="897" spans="1:4" x14ac:dyDescent="0.2">
      <c r="A897" s="223">
        <v>803</v>
      </c>
      <c r="B897" s="224">
        <v>14007</v>
      </c>
      <c r="C897" s="225" t="s">
        <v>436</v>
      </c>
      <c r="D897" s="226" t="s">
        <v>247</v>
      </c>
    </row>
    <row r="898" spans="1:4" x14ac:dyDescent="0.2">
      <c r="A898" s="223">
        <v>804</v>
      </c>
      <c r="B898" s="224">
        <v>14008</v>
      </c>
      <c r="C898" s="225" t="s">
        <v>435</v>
      </c>
      <c r="D898" s="226">
        <v>2</v>
      </c>
    </row>
    <row r="899" spans="1:4" x14ac:dyDescent="0.2">
      <c r="A899" s="223">
        <v>804</v>
      </c>
      <c r="B899" s="224">
        <v>14009</v>
      </c>
      <c r="C899" s="225" t="s">
        <v>435</v>
      </c>
      <c r="D899" s="226">
        <v>1</v>
      </c>
    </row>
    <row r="900" spans="1:4" x14ac:dyDescent="0.2">
      <c r="A900" s="223">
        <v>805</v>
      </c>
      <c r="B900" s="224">
        <v>14010</v>
      </c>
      <c r="C900" s="225" t="s">
        <v>436</v>
      </c>
      <c r="D900" s="226" t="s">
        <v>247</v>
      </c>
    </row>
    <row r="901" spans="1:4" x14ac:dyDescent="0.2">
      <c r="A901" s="223">
        <v>806</v>
      </c>
      <c r="B901" s="224">
        <v>14011</v>
      </c>
      <c r="C901" s="225" t="s">
        <v>435</v>
      </c>
      <c r="D901" s="226">
        <v>2</v>
      </c>
    </row>
    <row r="902" spans="1:4" x14ac:dyDescent="0.2">
      <c r="A902" s="223">
        <v>806</v>
      </c>
      <c r="B902" s="224">
        <v>14012</v>
      </c>
      <c r="C902" s="225" t="s">
        <v>435</v>
      </c>
      <c r="D902" s="226">
        <v>1</v>
      </c>
    </row>
    <row r="903" spans="1:4" x14ac:dyDescent="0.2">
      <c r="A903" s="223">
        <v>807</v>
      </c>
      <c r="B903" s="224">
        <v>14013</v>
      </c>
      <c r="C903" s="225" t="s">
        <v>436</v>
      </c>
      <c r="D903" s="226" t="s">
        <v>247</v>
      </c>
    </row>
    <row r="904" spans="1:4" x14ac:dyDescent="0.2">
      <c r="A904" s="223">
        <v>808</v>
      </c>
      <c r="B904" s="224">
        <v>14017</v>
      </c>
      <c r="C904" s="225" t="s">
        <v>435</v>
      </c>
      <c r="D904" s="226">
        <v>2</v>
      </c>
    </row>
    <row r="905" spans="1:4" x14ac:dyDescent="0.2">
      <c r="A905" s="223">
        <v>808</v>
      </c>
      <c r="B905" s="224">
        <v>14018</v>
      </c>
      <c r="C905" s="225" t="s">
        <v>435</v>
      </c>
      <c r="D905" s="226">
        <v>1</v>
      </c>
    </row>
    <row r="906" spans="1:4" x14ac:dyDescent="0.2">
      <c r="A906" s="223">
        <v>809</v>
      </c>
      <c r="B906" s="224">
        <v>14019</v>
      </c>
      <c r="C906" s="225" t="s">
        <v>436</v>
      </c>
      <c r="D906" s="226" t="s">
        <v>247</v>
      </c>
    </row>
    <row r="907" spans="1:4" x14ac:dyDescent="0.2">
      <c r="A907" s="223">
        <v>810</v>
      </c>
      <c r="B907" s="224">
        <v>14020</v>
      </c>
      <c r="C907" s="225" t="s">
        <v>435</v>
      </c>
      <c r="D907" s="226">
        <v>2</v>
      </c>
    </row>
    <row r="908" spans="1:4" x14ac:dyDescent="0.2">
      <c r="A908" s="223">
        <v>810</v>
      </c>
      <c r="B908" s="224">
        <v>14021</v>
      </c>
      <c r="C908" s="225" t="s">
        <v>435</v>
      </c>
      <c r="D908" s="226">
        <v>1</v>
      </c>
    </row>
    <row r="909" spans="1:4" x14ac:dyDescent="0.2">
      <c r="A909" s="223">
        <v>811</v>
      </c>
      <c r="B909" s="224">
        <v>14022</v>
      </c>
      <c r="C909" s="225" t="s">
        <v>436</v>
      </c>
      <c r="D909" s="226" t="s">
        <v>247</v>
      </c>
    </row>
    <row r="910" spans="1:4" x14ac:dyDescent="0.2">
      <c r="A910" s="223">
        <v>812</v>
      </c>
      <c r="B910" s="224">
        <v>14023</v>
      </c>
      <c r="C910" s="225" t="s">
        <v>435</v>
      </c>
      <c r="D910" s="226">
        <v>2</v>
      </c>
    </row>
    <row r="911" spans="1:4" x14ac:dyDescent="0.2">
      <c r="A911" s="223">
        <v>812</v>
      </c>
      <c r="B911" s="224">
        <v>14024</v>
      </c>
      <c r="C911" s="225" t="s">
        <v>435</v>
      </c>
      <c r="D911" s="226">
        <v>1</v>
      </c>
    </row>
    <row r="912" spans="1:4" x14ac:dyDescent="0.2">
      <c r="A912" s="223">
        <v>813</v>
      </c>
      <c r="B912" s="224">
        <v>14025</v>
      </c>
      <c r="C912" s="225" t="s">
        <v>436</v>
      </c>
      <c r="D912" s="226" t="s">
        <v>247</v>
      </c>
    </row>
    <row r="913" spans="1:4" x14ac:dyDescent="0.2">
      <c r="A913" s="223">
        <v>814</v>
      </c>
      <c r="B913" s="224">
        <v>14029</v>
      </c>
      <c r="C913" s="225" t="s">
        <v>435</v>
      </c>
      <c r="D913" s="226">
        <v>2</v>
      </c>
    </row>
    <row r="914" spans="1:4" x14ac:dyDescent="0.2">
      <c r="A914" s="223">
        <v>814</v>
      </c>
      <c r="B914" s="224">
        <v>14030</v>
      </c>
      <c r="C914" s="225" t="s">
        <v>435</v>
      </c>
      <c r="D914" s="226">
        <v>1</v>
      </c>
    </row>
    <row r="915" spans="1:4" x14ac:dyDescent="0.2">
      <c r="A915" s="223">
        <v>815</v>
      </c>
      <c r="B915" s="224">
        <v>14031</v>
      </c>
      <c r="C915" s="225" t="s">
        <v>436</v>
      </c>
      <c r="D915" s="226" t="s">
        <v>247</v>
      </c>
    </row>
    <row r="916" spans="1:4" x14ac:dyDescent="0.2">
      <c r="A916" s="223">
        <v>816</v>
      </c>
      <c r="B916" s="224">
        <v>14032</v>
      </c>
      <c r="C916" s="225" t="s">
        <v>435</v>
      </c>
      <c r="D916" s="226">
        <v>2</v>
      </c>
    </row>
    <row r="917" spans="1:4" x14ac:dyDescent="0.2">
      <c r="A917" s="223">
        <v>816</v>
      </c>
      <c r="B917" s="224">
        <v>14033</v>
      </c>
      <c r="C917" s="225" t="s">
        <v>435</v>
      </c>
      <c r="D917" s="226">
        <v>1</v>
      </c>
    </row>
    <row r="918" spans="1:4" x14ac:dyDescent="0.2">
      <c r="A918" s="223">
        <v>817</v>
      </c>
      <c r="B918" s="224">
        <v>14034</v>
      </c>
      <c r="C918" s="225" t="s">
        <v>436</v>
      </c>
      <c r="D918" s="226" t="s">
        <v>247</v>
      </c>
    </row>
    <row r="919" spans="1:4" x14ac:dyDescent="0.2">
      <c r="A919" s="223">
        <v>818</v>
      </c>
      <c r="B919" s="224">
        <v>14035</v>
      </c>
      <c r="C919" s="225" t="s">
        <v>435</v>
      </c>
      <c r="D919" s="226">
        <v>2</v>
      </c>
    </row>
    <row r="920" spans="1:4" x14ac:dyDescent="0.2">
      <c r="A920" s="223">
        <v>818</v>
      </c>
      <c r="B920" s="224">
        <v>14036</v>
      </c>
      <c r="C920" s="225" t="s">
        <v>435</v>
      </c>
      <c r="D920" s="226">
        <v>1</v>
      </c>
    </row>
    <row r="921" spans="1:4" x14ac:dyDescent="0.2">
      <c r="A921" s="223">
        <v>819</v>
      </c>
      <c r="B921" s="224">
        <v>14037</v>
      </c>
      <c r="C921" s="225" t="s">
        <v>436</v>
      </c>
      <c r="D921" s="226" t="s">
        <v>247</v>
      </c>
    </row>
    <row r="922" spans="1:4" x14ac:dyDescent="0.2">
      <c r="A922" s="223">
        <v>820</v>
      </c>
      <c r="B922" s="224">
        <v>14042</v>
      </c>
      <c r="C922" s="225" t="s">
        <v>435</v>
      </c>
      <c r="D922" s="226">
        <v>2</v>
      </c>
    </row>
    <row r="923" spans="1:4" x14ac:dyDescent="0.2">
      <c r="A923" s="223">
        <v>820</v>
      </c>
      <c r="B923" s="224">
        <v>14043</v>
      </c>
      <c r="C923" s="225" t="s">
        <v>435</v>
      </c>
      <c r="D923" s="226">
        <v>1</v>
      </c>
    </row>
    <row r="924" spans="1:4" x14ac:dyDescent="0.2">
      <c r="A924" s="223">
        <v>821</v>
      </c>
      <c r="B924" s="224">
        <v>14044</v>
      </c>
      <c r="C924" s="225" t="s">
        <v>436</v>
      </c>
      <c r="D924" s="226" t="s">
        <v>247</v>
      </c>
    </row>
    <row r="925" spans="1:4" x14ac:dyDescent="0.2">
      <c r="A925" s="223">
        <v>822</v>
      </c>
      <c r="B925" s="224">
        <v>14045</v>
      </c>
      <c r="C925" s="225" t="s">
        <v>435</v>
      </c>
      <c r="D925" s="226">
        <v>2</v>
      </c>
    </row>
    <row r="926" spans="1:4" x14ac:dyDescent="0.2">
      <c r="A926" s="223">
        <v>822</v>
      </c>
      <c r="B926" s="224">
        <v>14046</v>
      </c>
      <c r="C926" s="225" t="s">
        <v>435</v>
      </c>
      <c r="D926" s="226">
        <v>1</v>
      </c>
    </row>
    <row r="927" spans="1:4" x14ac:dyDescent="0.2">
      <c r="A927" s="223">
        <v>823</v>
      </c>
      <c r="B927" s="224">
        <v>14047</v>
      </c>
      <c r="C927" s="225" t="s">
        <v>436</v>
      </c>
      <c r="D927" s="226" t="s">
        <v>247</v>
      </c>
    </row>
    <row r="928" spans="1:4" x14ac:dyDescent="0.2">
      <c r="A928" s="223">
        <v>824</v>
      </c>
      <c r="B928" s="224">
        <v>14048</v>
      </c>
      <c r="C928" s="225" t="s">
        <v>435</v>
      </c>
      <c r="D928" s="226">
        <v>2</v>
      </c>
    </row>
    <row r="929" spans="1:4" x14ac:dyDescent="0.2">
      <c r="A929" s="223">
        <v>824</v>
      </c>
      <c r="B929" s="224">
        <v>14049</v>
      </c>
      <c r="C929" s="225" t="s">
        <v>435</v>
      </c>
      <c r="D929" s="226">
        <v>1</v>
      </c>
    </row>
    <row r="930" spans="1:4" x14ac:dyDescent="0.2">
      <c r="A930" s="223">
        <v>825</v>
      </c>
      <c r="B930" s="224">
        <v>14050</v>
      </c>
      <c r="C930" s="225" t="s">
        <v>436</v>
      </c>
      <c r="D930" s="226" t="s">
        <v>247</v>
      </c>
    </row>
    <row r="931" spans="1:4" x14ac:dyDescent="0.2">
      <c r="A931" s="223">
        <v>826</v>
      </c>
      <c r="B931" s="224">
        <v>14069</v>
      </c>
      <c r="C931" s="225" t="s">
        <v>435</v>
      </c>
      <c r="D931" s="226">
        <v>2</v>
      </c>
    </row>
    <row r="932" spans="1:4" x14ac:dyDescent="0.2">
      <c r="A932" s="223">
        <v>826</v>
      </c>
      <c r="B932" s="224">
        <v>14070</v>
      </c>
      <c r="C932" s="225" t="s">
        <v>435</v>
      </c>
      <c r="D932" s="226">
        <v>1</v>
      </c>
    </row>
    <row r="933" spans="1:4" x14ac:dyDescent="0.2">
      <c r="A933" s="223">
        <v>827</v>
      </c>
      <c r="B933" s="224">
        <v>14071</v>
      </c>
      <c r="C933" s="225" t="s">
        <v>436</v>
      </c>
      <c r="D933" s="226" t="s">
        <v>247</v>
      </c>
    </row>
    <row r="934" spans="1:4" x14ac:dyDescent="0.2">
      <c r="A934" s="223">
        <v>828</v>
      </c>
      <c r="B934" s="224">
        <v>14072</v>
      </c>
      <c r="C934" s="225" t="s">
        <v>435</v>
      </c>
      <c r="D934" s="226">
        <v>2</v>
      </c>
    </row>
    <row r="935" spans="1:4" x14ac:dyDescent="0.2">
      <c r="A935" s="223">
        <v>828</v>
      </c>
      <c r="B935" s="224">
        <v>14073</v>
      </c>
      <c r="C935" s="225" t="s">
        <v>435</v>
      </c>
      <c r="D935" s="226">
        <v>1</v>
      </c>
    </row>
    <row r="936" spans="1:4" x14ac:dyDescent="0.2">
      <c r="A936" s="223">
        <v>829</v>
      </c>
      <c r="B936" s="224">
        <v>14074</v>
      </c>
      <c r="C936" s="225" t="s">
        <v>436</v>
      </c>
      <c r="D936" s="226" t="s">
        <v>247</v>
      </c>
    </row>
    <row r="937" spans="1:4" x14ac:dyDescent="0.2">
      <c r="A937" s="223">
        <v>830</v>
      </c>
      <c r="B937" s="224">
        <v>14075</v>
      </c>
      <c r="C937" s="225" t="s">
        <v>435</v>
      </c>
      <c r="D937" s="226">
        <v>2</v>
      </c>
    </row>
    <row r="938" spans="1:4" x14ac:dyDescent="0.2">
      <c r="A938" s="223">
        <v>830</v>
      </c>
      <c r="B938" s="224">
        <v>14076</v>
      </c>
      <c r="C938" s="225" t="s">
        <v>435</v>
      </c>
      <c r="D938" s="226">
        <v>1</v>
      </c>
    </row>
    <row r="939" spans="1:4" x14ac:dyDescent="0.2">
      <c r="A939" s="223">
        <v>831</v>
      </c>
      <c r="B939" s="224">
        <v>14077</v>
      </c>
      <c r="C939" s="225" t="s">
        <v>436</v>
      </c>
      <c r="D939" s="226" t="s">
        <v>247</v>
      </c>
    </row>
    <row r="940" spans="1:4" x14ac:dyDescent="0.2">
      <c r="A940" s="223">
        <v>832</v>
      </c>
      <c r="B940" s="224">
        <v>14085</v>
      </c>
      <c r="C940" s="225" t="s">
        <v>435</v>
      </c>
      <c r="D940" s="226">
        <v>2</v>
      </c>
    </row>
    <row r="941" spans="1:4" x14ac:dyDescent="0.2">
      <c r="A941" s="223">
        <v>832</v>
      </c>
      <c r="B941" s="224">
        <v>14086</v>
      </c>
      <c r="C941" s="225" t="s">
        <v>435</v>
      </c>
      <c r="D941" s="226">
        <v>1</v>
      </c>
    </row>
    <row r="942" spans="1:4" x14ac:dyDescent="0.2">
      <c r="A942" s="223">
        <v>833</v>
      </c>
      <c r="B942" s="224">
        <v>14087</v>
      </c>
      <c r="C942" s="225" t="s">
        <v>436</v>
      </c>
      <c r="D942" s="226" t="s">
        <v>247</v>
      </c>
    </row>
    <row r="943" spans="1:4" x14ac:dyDescent="0.2">
      <c r="A943" s="223">
        <v>834</v>
      </c>
      <c r="B943" s="224">
        <v>14088</v>
      </c>
      <c r="C943" s="225" t="s">
        <v>435</v>
      </c>
      <c r="D943" s="226">
        <v>2</v>
      </c>
    </row>
    <row r="944" spans="1:4" x14ac:dyDescent="0.2">
      <c r="A944" s="223">
        <v>834</v>
      </c>
      <c r="B944" s="224">
        <v>14089</v>
      </c>
      <c r="C944" s="225" t="s">
        <v>435</v>
      </c>
      <c r="D944" s="226">
        <v>1</v>
      </c>
    </row>
    <row r="945" spans="1:4" x14ac:dyDescent="0.2">
      <c r="A945" s="223">
        <v>835</v>
      </c>
      <c r="B945" s="224">
        <v>14090</v>
      </c>
      <c r="C945" s="225" t="s">
        <v>436</v>
      </c>
      <c r="D945" s="226" t="s">
        <v>247</v>
      </c>
    </row>
    <row r="946" spans="1:4" x14ac:dyDescent="0.2">
      <c r="A946" s="223">
        <v>836</v>
      </c>
      <c r="B946" s="224">
        <v>14091</v>
      </c>
      <c r="C946" s="225" t="s">
        <v>435</v>
      </c>
      <c r="D946" s="226">
        <v>2</v>
      </c>
    </row>
    <row r="947" spans="1:4" x14ac:dyDescent="0.2">
      <c r="A947" s="223">
        <v>836</v>
      </c>
      <c r="B947" s="224">
        <v>14092</v>
      </c>
      <c r="C947" s="225" t="s">
        <v>435</v>
      </c>
      <c r="D947" s="226">
        <v>1</v>
      </c>
    </row>
    <row r="948" spans="1:4" x14ac:dyDescent="0.2">
      <c r="A948" s="223">
        <v>837</v>
      </c>
      <c r="B948" s="224">
        <v>14093</v>
      </c>
      <c r="C948" s="225" t="s">
        <v>436</v>
      </c>
      <c r="D948" s="226" t="s">
        <v>247</v>
      </c>
    </row>
    <row r="949" spans="1:4" x14ac:dyDescent="0.2">
      <c r="A949" s="223">
        <v>838</v>
      </c>
      <c r="B949" s="224">
        <v>14094</v>
      </c>
      <c r="C949" s="225" t="s">
        <v>435</v>
      </c>
      <c r="D949" s="226">
        <v>2</v>
      </c>
    </row>
    <row r="950" spans="1:4" x14ac:dyDescent="0.2">
      <c r="A950" s="223">
        <v>838</v>
      </c>
      <c r="B950" s="224">
        <v>14095</v>
      </c>
      <c r="C950" s="225" t="s">
        <v>435</v>
      </c>
      <c r="D950" s="226">
        <v>1</v>
      </c>
    </row>
    <row r="951" spans="1:4" x14ac:dyDescent="0.2">
      <c r="A951" s="223">
        <v>839</v>
      </c>
      <c r="B951" s="224">
        <v>14096</v>
      </c>
      <c r="C951" s="225" t="s">
        <v>436</v>
      </c>
      <c r="D951" s="226" t="s">
        <v>247</v>
      </c>
    </row>
    <row r="952" spans="1:4" x14ac:dyDescent="0.2">
      <c r="A952" s="223">
        <v>840</v>
      </c>
      <c r="B952" s="224">
        <v>14110</v>
      </c>
      <c r="C952" s="225" t="s">
        <v>435</v>
      </c>
      <c r="D952" s="226">
        <v>2</v>
      </c>
    </row>
    <row r="953" spans="1:4" x14ac:dyDescent="0.2">
      <c r="A953" s="223">
        <v>840</v>
      </c>
      <c r="B953" s="224">
        <v>14111</v>
      </c>
      <c r="C953" s="225" t="s">
        <v>435</v>
      </c>
      <c r="D953" s="226">
        <v>1</v>
      </c>
    </row>
    <row r="954" spans="1:4" x14ac:dyDescent="0.2">
      <c r="A954" s="223">
        <v>841</v>
      </c>
      <c r="B954" s="224">
        <v>14112</v>
      </c>
      <c r="C954" s="225" t="s">
        <v>436</v>
      </c>
      <c r="D954" s="226" t="s">
        <v>247</v>
      </c>
    </row>
    <row r="955" spans="1:4" x14ac:dyDescent="0.2">
      <c r="A955" s="223">
        <v>842</v>
      </c>
      <c r="B955" s="224">
        <v>14113</v>
      </c>
      <c r="C955" s="225" t="s">
        <v>435</v>
      </c>
      <c r="D955" s="226">
        <v>2</v>
      </c>
    </row>
    <row r="956" spans="1:4" x14ac:dyDescent="0.2">
      <c r="A956" s="223">
        <v>842</v>
      </c>
      <c r="B956" s="224">
        <v>14114</v>
      </c>
      <c r="C956" s="225" t="s">
        <v>435</v>
      </c>
      <c r="D956" s="226">
        <v>1</v>
      </c>
    </row>
    <row r="957" spans="1:4" x14ac:dyDescent="0.2">
      <c r="A957" s="223">
        <v>843</v>
      </c>
      <c r="B957" s="224">
        <v>14115</v>
      </c>
      <c r="C957" s="225" t="s">
        <v>436</v>
      </c>
      <c r="D957" s="226" t="s">
        <v>247</v>
      </c>
    </row>
    <row r="958" spans="1:4" x14ac:dyDescent="0.2">
      <c r="A958" s="223">
        <v>844</v>
      </c>
      <c r="B958" s="224">
        <v>14116</v>
      </c>
      <c r="C958" s="225" t="s">
        <v>435</v>
      </c>
      <c r="D958" s="226">
        <v>2</v>
      </c>
    </row>
    <row r="959" spans="1:4" x14ac:dyDescent="0.2">
      <c r="A959" s="223">
        <v>844</v>
      </c>
      <c r="B959" s="224">
        <v>14117</v>
      </c>
      <c r="C959" s="225" t="s">
        <v>435</v>
      </c>
      <c r="D959" s="226">
        <v>1</v>
      </c>
    </row>
    <row r="960" spans="1:4" x14ac:dyDescent="0.2">
      <c r="A960" s="223">
        <v>845</v>
      </c>
      <c r="B960" s="224">
        <v>14118</v>
      </c>
      <c r="C960" s="225" t="s">
        <v>436</v>
      </c>
      <c r="D960" s="226" t="s">
        <v>247</v>
      </c>
    </row>
    <row r="961" spans="1:4" x14ac:dyDescent="0.2">
      <c r="A961" s="223">
        <v>846</v>
      </c>
      <c r="B961" s="224">
        <v>14138</v>
      </c>
      <c r="C961" s="225" t="s">
        <v>435</v>
      </c>
      <c r="D961" s="226">
        <v>2</v>
      </c>
    </row>
    <row r="962" spans="1:4" x14ac:dyDescent="0.2">
      <c r="A962" s="223">
        <v>846</v>
      </c>
      <c r="B962" s="224">
        <v>14139</v>
      </c>
      <c r="C962" s="225" t="s">
        <v>435</v>
      </c>
      <c r="D962" s="226">
        <v>1</v>
      </c>
    </row>
    <row r="963" spans="1:4" x14ac:dyDescent="0.2">
      <c r="A963" s="223">
        <v>847</v>
      </c>
      <c r="B963" s="224">
        <v>14140</v>
      </c>
      <c r="C963" s="225" t="s">
        <v>436</v>
      </c>
      <c r="D963" s="226" t="s">
        <v>247</v>
      </c>
    </row>
    <row r="964" spans="1:4" x14ac:dyDescent="0.2">
      <c r="A964" s="223">
        <v>848</v>
      </c>
      <c r="B964" s="224">
        <v>14141</v>
      </c>
      <c r="C964" s="225" t="s">
        <v>435</v>
      </c>
      <c r="D964" s="226">
        <v>2</v>
      </c>
    </row>
    <row r="965" spans="1:4" x14ac:dyDescent="0.2">
      <c r="A965" s="223">
        <v>848</v>
      </c>
      <c r="B965" s="224">
        <v>14142</v>
      </c>
      <c r="C965" s="225" t="s">
        <v>435</v>
      </c>
      <c r="D965" s="226">
        <v>1</v>
      </c>
    </row>
    <row r="966" spans="1:4" x14ac:dyDescent="0.2">
      <c r="A966" s="223">
        <v>849</v>
      </c>
      <c r="B966" s="224">
        <v>14143</v>
      </c>
      <c r="C966" s="225" t="s">
        <v>436</v>
      </c>
      <c r="D966" s="226" t="s">
        <v>247</v>
      </c>
    </row>
    <row r="967" spans="1:4" x14ac:dyDescent="0.2">
      <c r="A967" s="223">
        <v>850</v>
      </c>
      <c r="B967" s="224">
        <v>14014</v>
      </c>
      <c r="C967" s="225" t="s">
        <v>436</v>
      </c>
      <c r="D967" s="226" t="s">
        <v>247</v>
      </c>
    </row>
    <row r="968" spans="1:4" x14ac:dyDescent="0.2">
      <c r="A968" s="223">
        <v>851</v>
      </c>
      <c r="B968" s="224">
        <v>14038</v>
      </c>
      <c r="C968" s="225" t="s">
        <v>436</v>
      </c>
      <c r="D968" s="226" t="s">
        <v>247</v>
      </c>
    </row>
    <row r="969" spans="1:4" x14ac:dyDescent="0.2">
      <c r="A969" s="223">
        <v>852</v>
      </c>
      <c r="B969" s="224">
        <v>14001</v>
      </c>
      <c r="C969" s="225" t="s">
        <v>435</v>
      </c>
      <c r="D969" s="226">
        <v>2</v>
      </c>
    </row>
    <row r="970" spans="1:4" x14ac:dyDescent="0.2">
      <c r="A970" s="223">
        <v>852</v>
      </c>
      <c r="B970" s="224">
        <v>14002</v>
      </c>
      <c r="C970" s="225" t="s">
        <v>435</v>
      </c>
      <c r="D970" s="226">
        <v>1</v>
      </c>
    </row>
    <row r="971" spans="1:4" x14ac:dyDescent="0.2">
      <c r="A971" s="223">
        <v>853</v>
      </c>
      <c r="B971" s="224">
        <v>14081</v>
      </c>
      <c r="C971" s="225" t="s">
        <v>435</v>
      </c>
      <c r="D971" s="226">
        <v>2</v>
      </c>
    </row>
    <row r="972" spans="1:4" x14ac:dyDescent="0.2">
      <c r="A972" s="223">
        <v>853</v>
      </c>
      <c r="B972" s="224">
        <v>14082</v>
      </c>
      <c r="C972" s="225" t="s">
        <v>435</v>
      </c>
      <c r="D972" s="226">
        <v>1</v>
      </c>
    </row>
    <row r="973" spans="1:4" x14ac:dyDescent="0.2">
      <c r="A973" s="223">
        <v>854</v>
      </c>
      <c r="B973" s="224">
        <v>14083</v>
      </c>
      <c r="C973" s="225" t="s">
        <v>435</v>
      </c>
      <c r="D973" s="226">
        <v>2</v>
      </c>
    </row>
    <row r="974" spans="1:4" x14ac:dyDescent="0.2">
      <c r="A974" s="223">
        <v>854</v>
      </c>
      <c r="B974" s="224">
        <v>14084</v>
      </c>
      <c r="C974" s="225" t="s">
        <v>435</v>
      </c>
      <c r="D974" s="226">
        <v>1</v>
      </c>
    </row>
    <row r="975" spans="1:4" x14ac:dyDescent="0.2">
      <c r="A975" s="223">
        <v>855</v>
      </c>
      <c r="B975" s="224">
        <v>14103</v>
      </c>
      <c r="C975" s="225" t="s">
        <v>435</v>
      </c>
      <c r="D975" s="226">
        <v>2</v>
      </c>
    </row>
    <row r="976" spans="1:4" x14ac:dyDescent="0.2">
      <c r="A976" s="223">
        <v>855</v>
      </c>
      <c r="B976" s="224">
        <v>14104</v>
      </c>
      <c r="C976" s="225" t="s">
        <v>435</v>
      </c>
      <c r="D976" s="226">
        <v>1</v>
      </c>
    </row>
    <row r="977" spans="1:4" x14ac:dyDescent="0.2">
      <c r="A977" s="223">
        <v>856</v>
      </c>
      <c r="B977" s="224">
        <v>14105</v>
      </c>
      <c r="C977" s="225" t="s">
        <v>435</v>
      </c>
      <c r="D977" s="226">
        <v>2</v>
      </c>
    </row>
    <row r="978" spans="1:4" x14ac:dyDescent="0.2">
      <c r="A978" s="223">
        <v>856</v>
      </c>
      <c r="B978" s="224">
        <v>14106</v>
      </c>
      <c r="C978" s="225" t="s">
        <v>435</v>
      </c>
      <c r="D978" s="226">
        <v>1</v>
      </c>
    </row>
    <row r="979" spans="1:4" x14ac:dyDescent="0.2">
      <c r="A979" s="223">
        <v>857</v>
      </c>
      <c r="B979" s="224">
        <v>14015</v>
      </c>
      <c r="C979" s="225" t="s">
        <v>435</v>
      </c>
      <c r="D979" s="226">
        <v>2</v>
      </c>
    </row>
    <row r="980" spans="1:4" x14ac:dyDescent="0.2">
      <c r="A980" s="223">
        <v>857</v>
      </c>
      <c r="B980" s="224">
        <v>14016</v>
      </c>
      <c r="C980" s="225" t="s">
        <v>435</v>
      </c>
      <c r="D980" s="226">
        <v>1</v>
      </c>
    </row>
    <row r="981" spans="1:4" x14ac:dyDescent="0.2">
      <c r="A981" s="223">
        <v>858</v>
      </c>
      <c r="B981" s="224">
        <v>14039</v>
      </c>
      <c r="C981" s="225" t="s">
        <v>435</v>
      </c>
      <c r="D981" s="226">
        <v>2</v>
      </c>
    </row>
    <row r="982" spans="1:4" x14ac:dyDescent="0.2">
      <c r="A982" s="223">
        <v>858</v>
      </c>
      <c r="B982" s="224">
        <v>14040</v>
      </c>
      <c r="C982" s="225" t="s">
        <v>435</v>
      </c>
      <c r="D982" s="226">
        <v>1</v>
      </c>
    </row>
    <row r="983" spans="1:4" x14ac:dyDescent="0.2">
      <c r="A983" s="223">
        <v>859</v>
      </c>
      <c r="B983" s="224">
        <v>14003</v>
      </c>
      <c r="C983" s="225" t="s">
        <v>435</v>
      </c>
      <c r="D983" s="226">
        <v>2</v>
      </c>
    </row>
    <row r="984" spans="1:4" x14ac:dyDescent="0.2">
      <c r="A984" s="223">
        <v>859</v>
      </c>
      <c r="B984" s="224">
        <v>14004</v>
      </c>
      <c r="C984" s="225" t="s">
        <v>435</v>
      </c>
      <c r="D984" s="226">
        <v>1</v>
      </c>
    </row>
    <row r="985" spans="1:4" x14ac:dyDescent="0.2">
      <c r="A985" s="223">
        <v>860</v>
      </c>
      <c r="B985" s="224">
        <v>14026</v>
      </c>
      <c r="C985" s="225" t="s">
        <v>435</v>
      </c>
      <c r="D985" s="226">
        <v>2</v>
      </c>
    </row>
    <row r="986" spans="1:4" x14ac:dyDescent="0.2">
      <c r="A986" s="223">
        <v>860</v>
      </c>
      <c r="B986" s="224">
        <v>14027</v>
      </c>
      <c r="C986" s="225" t="s">
        <v>435</v>
      </c>
      <c r="D986" s="226">
        <v>1</v>
      </c>
    </row>
    <row r="987" spans="1:4" x14ac:dyDescent="0.2">
      <c r="A987" s="223">
        <v>861</v>
      </c>
      <c r="B987" s="224">
        <v>14051</v>
      </c>
      <c r="C987" s="225" t="s">
        <v>435</v>
      </c>
      <c r="D987" s="226">
        <v>2</v>
      </c>
    </row>
    <row r="988" spans="1:4" x14ac:dyDescent="0.2">
      <c r="A988" s="223">
        <v>861</v>
      </c>
      <c r="B988" s="224">
        <v>14052</v>
      </c>
      <c r="C988" s="225" t="s">
        <v>435</v>
      </c>
      <c r="D988" s="226">
        <v>1</v>
      </c>
    </row>
    <row r="989" spans="1:4" x14ac:dyDescent="0.2">
      <c r="A989" s="223">
        <v>862</v>
      </c>
      <c r="B989" s="224">
        <v>14107</v>
      </c>
      <c r="C989" s="225" t="s">
        <v>435</v>
      </c>
      <c r="D989" s="226">
        <v>2</v>
      </c>
    </row>
    <row r="990" spans="1:4" x14ac:dyDescent="0.2">
      <c r="A990" s="223">
        <v>862</v>
      </c>
      <c r="B990" s="224">
        <v>14108</v>
      </c>
      <c r="C990" s="225" t="s">
        <v>435</v>
      </c>
      <c r="D990" s="226">
        <v>1</v>
      </c>
    </row>
    <row r="991" spans="1:4" x14ac:dyDescent="0.2">
      <c r="A991" s="223">
        <v>863</v>
      </c>
      <c r="B991" s="224">
        <v>14054</v>
      </c>
      <c r="C991" s="225" t="s">
        <v>435</v>
      </c>
      <c r="D991" s="226">
        <v>2</v>
      </c>
    </row>
    <row r="992" spans="1:4" x14ac:dyDescent="0.2">
      <c r="A992" s="223">
        <v>863</v>
      </c>
      <c r="B992" s="224">
        <v>14055</v>
      </c>
      <c r="C992" s="225" t="s">
        <v>435</v>
      </c>
      <c r="D992" s="226">
        <v>1</v>
      </c>
    </row>
    <row r="993" spans="1:4" x14ac:dyDescent="0.2">
      <c r="A993" s="223">
        <v>864</v>
      </c>
      <c r="B993" s="224">
        <v>14121</v>
      </c>
      <c r="C993" s="225" t="s">
        <v>435</v>
      </c>
      <c r="D993" s="226">
        <v>2</v>
      </c>
    </row>
    <row r="994" spans="1:4" x14ac:dyDescent="0.2">
      <c r="A994" s="223">
        <v>864</v>
      </c>
      <c r="B994" s="224">
        <v>14122</v>
      </c>
      <c r="C994" s="225" t="s">
        <v>435</v>
      </c>
      <c r="D994" s="226">
        <v>1</v>
      </c>
    </row>
    <row r="995" spans="1:4" x14ac:dyDescent="0.2">
      <c r="A995" s="223">
        <v>865</v>
      </c>
      <c r="B995" s="224">
        <v>14057</v>
      </c>
      <c r="C995" s="225" t="s">
        <v>435</v>
      </c>
      <c r="D995" s="226">
        <v>2</v>
      </c>
    </row>
    <row r="996" spans="1:4" x14ac:dyDescent="0.2">
      <c r="A996" s="223">
        <v>865</v>
      </c>
      <c r="B996" s="224">
        <v>14058</v>
      </c>
      <c r="C996" s="225" t="s">
        <v>435</v>
      </c>
      <c r="D996" s="226">
        <v>1</v>
      </c>
    </row>
    <row r="997" spans="1:4" x14ac:dyDescent="0.2">
      <c r="A997" s="223">
        <v>866</v>
      </c>
      <c r="B997" s="224">
        <v>14059</v>
      </c>
      <c r="C997" s="225" t="s">
        <v>436</v>
      </c>
      <c r="D997" s="226" t="s">
        <v>247</v>
      </c>
    </row>
    <row r="998" spans="1:4" x14ac:dyDescent="0.2">
      <c r="A998" s="223">
        <v>867</v>
      </c>
      <c r="B998" s="224">
        <v>14060</v>
      </c>
      <c r="C998" s="225" t="s">
        <v>435</v>
      </c>
      <c r="D998" s="226">
        <v>2</v>
      </c>
    </row>
    <row r="999" spans="1:4" x14ac:dyDescent="0.2">
      <c r="A999" s="223">
        <v>867</v>
      </c>
      <c r="B999" s="224">
        <v>14061</v>
      </c>
      <c r="C999" s="225" t="s">
        <v>435</v>
      </c>
      <c r="D999" s="226">
        <v>1</v>
      </c>
    </row>
    <row r="1000" spans="1:4" x14ac:dyDescent="0.2">
      <c r="A1000" s="223">
        <v>868</v>
      </c>
      <c r="B1000" s="224">
        <v>14062</v>
      </c>
      <c r="C1000" s="225" t="s">
        <v>436</v>
      </c>
      <c r="D1000" s="226" t="s">
        <v>247</v>
      </c>
    </row>
    <row r="1001" spans="1:4" x14ac:dyDescent="0.2">
      <c r="A1001" s="223">
        <v>869</v>
      </c>
      <c r="B1001" s="224">
        <v>14063</v>
      </c>
      <c r="C1001" s="225" t="s">
        <v>435</v>
      </c>
      <c r="D1001" s="226">
        <v>2</v>
      </c>
    </row>
    <row r="1002" spans="1:4" x14ac:dyDescent="0.2">
      <c r="A1002" s="223">
        <v>869</v>
      </c>
      <c r="B1002" s="224">
        <v>14064</v>
      </c>
      <c r="C1002" s="225" t="s">
        <v>435</v>
      </c>
      <c r="D1002" s="226">
        <v>1</v>
      </c>
    </row>
    <row r="1003" spans="1:4" x14ac:dyDescent="0.2">
      <c r="A1003" s="223">
        <v>870</v>
      </c>
      <c r="B1003" s="224">
        <v>14065</v>
      </c>
      <c r="C1003" s="225" t="s">
        <v>436</v>
      </c>
      <c r="D1003" s="226" t="s">
        <v>247</v>
      </c>
    </row>
    <row r="1004" spans="1:4" x14ac:dyDescent="0.2">
      <c r="A1004" s="223">
        <v>871</v>
      </c>
      <c r="B1004" s="224">
        <v>14066</v>
      </c>
      <c r="C1004" s="225" t="s">
        <v>435</v>
      </c>
      <c r="D1004" s="226">
        <v>2</v>
      </c>
    </row>
    <row r="1005" spans="1:4" x14ac:dyDescent="0.2">
      <c r="A1005" s="223">
        <v>871</v>
      </c>
      <c r="B1005" s="224">
        <v>14067</v>
      </c>
      <c r="C1005" s="225" t="s">
        <v>435</v>
      </c>
      <c r="D1005" s="226">
        <v>1</v>
      </c>
    </row>
    <row r="1006" spans="1:4" x14ac:dyDescent="0.2">
      <c r="A1006" s="223">
        <v>872</v>
      </c>
      <c r="B1006" s="224">
        <v>14068</v>
      </c>
      <c r="C1006" s="225" t="s">
        <v>436</v>
      </c>
      <c r="D1006" s="226" t="s">
        <v>247</v>
      </c>
    </row>
    <row r="1007" spans="1:4" x14ac:dyDescent="0.2">
      <c r="A1007" s="223">
        <v>873</v>
      </c>
      <c r="B1007" s="224">
        <v>14078</v>
      </c>
      <c r="C1007" s="225" t="s">
        <v>435</v>
      </c>
      <c r="D1007" s="226">
        <v>2</v>
      </c>
    </row>
    <row r="1008" spans="1:4" x14ac:dyDescent="0.2">
      <c r="A1008" s="223">
        <v>873</v>
      </c>
      <c r="B1008" s="224">
        <v>14079</v>
      </c>
      <c r="C1008" s="225" t="s">
        <v>435</v>
      </c>
      <c r="D1008" s="226">
        <v>1</v>
      </c>
    </row>
    <row r="1009" spans="1:4" x14ac:dyDescent="0.2">
      <c r="A1009" s="223">
        <v>874</v>
      </c>
      <c r="B1009" s="224">
        <v>14080</v>
      </c>
      <c r="C1009" s="225" t="s">
        <v>436</v>
      </c>
      <c r="D1009" s="226" t="s">
        <v>247</v>
      </c>
    </row>
    <row r="1010" spans="1:4" x14ac:dyDescent="0.2">
      <c r="A1010" s="223">
        <v>875</v>
      </c>
      <c r="B1010" s="224">
        <v>14100</v>
      </c>
      <c r="C1010" s="225" t="s">
        <v>435</v>
      </c>
      <c r="D1010" s="226">
        <v>2</v>
      </c>
    </row>
    <row r="1011" spans="1:4" x14ac:dyDescent="0.2">
      <c r="A1011" s="223">
        <v>875</v>
      </c>
      <c r="B1011" s="224">
        <v>14101</v>
      </c>
      <c r="C1011" s="225" t="s">
        <v>435</v>
      </c>
      <c r="D1011" s="226">
        <v>1</v>
      </c>
    </row>
    <row r="1012" spans="1:4" x14ac:dyDescent="0.2">
      <c r="A1012" s="223">
        <v>876</v>
      </c>
      <c r="B1012" s="224">
        <v>14102</v>
      </c>
      <c r="C1012" s="225" t="s">
        <v>436</v>
      </c>
      <c r="D1012" s="226" t="s">
        <v>247</v>
      </c>
    </row>
    <row r="1013" spans="1:4" x14ac:dyDescent="0.2">
      <c r="A1013" s="223">
        <v>877</v>
      </c>
      <c r="B1013" s="224">
        <v>14123</v>
      </c>
      <c r="C1013" s="225" t="s">
        <v>435</v>
      </c>
      <c r="D1013" s="226">
        <v>2</v>
      </c>
    </row>
    <row r="1014" spans="1:4" x14ac:dyDescent="0.2">
      <c r="A1014" s="223">
        <v>877</v>
      </c>
      <c r="B1014" s="224">
        <v>14124</v>
      </c>
      <c r="C1014" s="225" t="s">
        <v>435</v>
      </c>
      <c r="D1014" s="226">
        <v>1</v>
      </c>
    </row>
    <row r="1015" spans="1:4" x14ac:dyDescent="0.2">
      <c r="A1015" s="223">
        <v>878</v>
      </c>
      <c r="B1015" s="224">
        <v>14125</v>
      </c>
      <c r="C1015" s="225" t="s">
        <v>436</v>
      </c>
      <c r="D1015" s="226" t="s">
        <v>247</v>
      </c>
    </row>
    <row r="1016" spans="1:4" x14ac:dyDescent="0.2">
      <c r="A1016" s="223">
        <v>879</v>
      </c>
      <c r="B1016" s="224">
        <v>14126</v>
      </c>
      <c r="C1016" s="225" t="s">
        <v>435</v>
      </c>
      <c r="D1016" s="226">
        <v>2</v>
      </c>
    </row>
    <row r="1017" spans="1:4" x14ac:dyDescent="0.2">
      <c r="A1017" s="223">
        <v>879</v>
      </c>
      <c r="B1017" s="224">
        <v>14127</v>
      </c>
      <c r="C1017" s="225" t="s">
        <v>435</v>
      </c>
      <c r="D1017" s="226">
        <v>1</v>
      </c>
    </row>
    <row r="1018" spans="1:4" x14ac:dyDescent="0.2">
      <c r="A1018" s="223">
        <v>880</v>
      </c>
      <c r="B1018" s="224">
        <v>14128</v>
      </c>
      <c r="C1018" s="225" t="s">
        <v>436</v>
      </c>
      <c r="D1018" s="226" t="s">
        <v>247</v>
      </c>
    </row>
    <row r="1019" spans="1:4" x14ac:dyDescent="0.2">
      <c r="A1019" s="223">
        <v>881</v>
      </c>
      <c r="B1019" s="224">
        <v>14129</v>
      </c>
      <c r="C1019" s="225" t="s">
        <v>435</v>
      </c>
      <c r="D1019" s="226">
        <v>2</v>
      </c>
    </row>
    <row r="1020" spans="1:4" x14ac:dyDescent="0.2">
      <c r="A1020" s="223">
        <v>881</v>
      </c>
      <c r="B1020" s="224">
        <v>14130</v>
      </c>
      <c r="C1020" s="225" t="s">
        <v>435</v>
      </c>
      <c r="D1020" s="226">
        <v>1</v>
      </c>
    </row>
    <row r="1021" spans="1:4" x14ac:dyDescent="0.2">
      <c r="A1021" s="223">
        <v>882</v>
      </c>
      <c r="B1021" s="224">
        <v>14131</v>
      </c>
      <c r="C1021" s="225" t="s">
        <v>436</v>
      </c>
      <c r="D1021" s="226" t="s">
        <v>247</v>
      </c>
    </row>
    <row r="1022" spans="1:4" x14ac:dyDescent="0.2">
      <c r="A1022" s="223">
        <v>883</v>
      </c>
      <c r="B1022" s="224">
        <v>14132</v>
      </c>
      <c r="C1022" s="225" t="s">
        <v>435</v>
      </c>
      <c r="D1022" s="226">
        <v>2</v>
      </c>
    </row>
    <row r="1023" spans="1:4" x14ac:dyDescent="0.2">
      <c r="A1023" s="223">
        <v>883</v>
      </c>
      <c r="B1023" s="224">
        <v>14133</v>
      </c>
      <c r="C1023" s="225" t="s">
        <v>435</v>
      </c>
      <c r="D1023" s="226">
        <v>1</v>
      </c>
    </row>
    <row r="1024" spans="1:4" x14ac:dyDescent="0.2">
      <c r="A1024" s="223">
        <v>884</v>
      </c>
      <c r="B1024" s="224">
        <v>14134</v>
      </c>
      <c r="C1024" s="225" t="s">
        <v>436</v>
      </c>
      <c r="D1024" s="226" t="s">
        <v>247</v>
      </c>
    </row>
    <row r="1025" spans="1:4" x14ac:dyDescent="0.2">
      <c r="A1025" s="223">
        <v>885</v>
      </c>
      <c r="B1025" s="224">
        <v>14135</v>
      </c>
      <c r="C1025" s="225" t="s">
        <v>435</v>
      </c>
      <c r="D1025" s="226">
        <v>2</v>
      </c>
    </row>
    <row r="1026" spans="1:4" x14ac:dyDescent="0.2">
      <c r="A1026" s="223">
        <v>885</v>
      </c>
      <c r="B1026" s="224">
        <v>14136</v>
      </c>
      <c r="C1026" s="225" t="s">
        <v>435</v>
      </c>
      <c r="D1026" s="226">
        <v>1</v>
      </c>
    </row>
    <row r="1027" spans="1:4" x14ac:dyDescent="0.2">
      <c r="A1027" s="223">
        <v>886</v>
      </c>
      <c r="B1027" s="224">
        <v>14137</v>
      </c>
      <c r="C1027" s="225" t="s">
        <v>436</v>
      </c>
      <c r="D1027" s="226" t="s">
        <v>247</v>
      </c>
    </row>
    <row r="1028" spans="1:4" x14ac:dyDescent="0.2">
      <c r="A1028" s="223">
        <v>887</v>
      </c>
      <c r="B1028" s="224">
        <v>14144</v>
      </c>
      <c r="C1028" s="225" t="s">
        <v>435</v>
      </c>
      <c r="D1028" s="226">
        <v>2</v>
      </c>
    </row>
    <row r="1029" spans="1:4" x14ac:dyDescent="0.2">
      <c r="A1029" s="223">
        <v>887</v>
      </c>
      <c r="B1029" s="224">
        <v>14145</v>
      </c>
      <c r="C1029" s="225" t="s">
        <v>435</v>
      </c>
      <c r="D1029" s="226">
        <v>1</v>
      </c>
    </row>
    <row r="1030" spans="1:4" x14ac:dyDescent="0.2">
      <c r="A1030" s="223">
        <v>888</v>
      </c>
      <c r="B1030" s="224">
        <v>14146</v>
      </c>
      <c r="C1030" s="225" t="s">
        <v>436</v>
      </c>
      <c r="D1030" s="226" t="s">
        <v>247</v>
      </c>
    </row>
    <row r="1031" spans="1:4" x14ac:dyDescent="0.2">
      <c r="A1031" s="223">
        <v>889</v>
      </c>
      <c r="B1031" s="224">
        <v>278</v>
      </c>
      <c r="C1031" s="225" t="s">
        <v>435</v>
      </c>
      <c r="D1031" s="226">
        <v>2</v>
      </c>
    </row>
    <row r="1032" spans="1:4" x14ac:dyDescent="0.2">
      <c r="A1032" s="223">
        <v>889</v>
      </c>
      <c r="B1032" s="224">
        <v>289</v>
      </c>
      <c r="C1032" s="225" t="s">
        <v>435</v>
      </c>
      <c r="D1032" s="226">
        <v>1</v>
      </c>
    </row>
    <row r="1033" spans="1:4" x14ac:dyDescent="0.2">
      <c r="A1033" s="223">
        <v>890</v>
      </c>
      <c r="B1033" s="224">
        <v>14028</v>
      </c>
      <c r="C1033" s="225" t="s">
        <v>436</v>
      </c>
      <c r="D1033" s="226" t="s">
        <v>247</v>
      </c>
    </row>
    <row r="1034" spans="1:4" x14ac:dyDescent="0.2">
      <c r="A1034" s="223">
        <v>891</v>
      </c>
      <c r="B1034" s="224">
        <v>14099</v>
      </c>
      <c r="C1034" s="225" t="s">
        <v>436</v>
      </c>
      <c r="D1034" s="226" t="s">
        <v>247</v>
      </c>
    </row>
    <row r="1035" spans="1:4" x14ac:dyDescent="0.2">
      <c r="A1035" s="223">
        <v>892</v>
      </c>
      <c r="B1035" s="224">
        <v>14119</v>
      </c>
      <c r="C1035" s="225" t="s">
        <v>436</v>
      </c>
      <c r="D1035" s="226" t="s">
        <v>247</v>
      </c>
    </row>
    <row r="1036" spans="1:4" x14ac:dyDescent="0.2">
      <c r="A1036" s="223">
        <v>893</v>
      </c>
      <c r="B1036" s="224">
        <v>14120</v>
      </c>
      <c r="C1036" s="225" t="s">
        <v>436</v>
      </c>
      <c r="D1036" s="226" t="s">
        <v>247</v>
      </c>
    </row>
    <row r="1037" spans="1:4" x14ac:dyDescent="0.2">
      <c r="A1037" s="223">
        <v>894</v>
      </c>
      <c r="B1037" s="224">
        <v>300</v>
      </c>
      <c r="C1037" s="225" t="s">
        <v>393</v>
      </c>
      <c r="D1037" s="226" t="s">
        <v>247</v>
      </c>
    </row>
    <row r="1038" spans="1:4" x14ac:dyDescent="0.2">
      <c r="A1038" s="223">
        <v>895</v>
      </c>
      <c r="B1038" s="224">
        <v>311</v>
      </c>
      <c r="C1038" s="225" t="s">
        <v>393</v>
      </c>
      <c r="D1038" s="226" t="s">
        <v>247</v>
      </c>
    </row>
    <row r="1039" spans="1:4" x14ac:dyDescent="0.2">
      <c r="A1039" s="223">
        <v>896</v>
      </c>
      <c r="B1039" s="224">
        <v>312</v>
      </c>
      <c r="C1039" s="225" t="s">
        <v>393</v>
      </c>
      <c r="D1039" s="226" t="s">
        <v>247</v>
      </c>
    </row>
    <row r="1040" spans="1:4" x14ac:dyDescent="0.2">
      <c r="A1040" s="223">
        <v>897</v>
      </c>
      <c r="B1040" s="224">
        <v>14097</v>
      </c>
      <c r="C1040" s="225" t="s">
        <v>436</v>
      </c>
      <c r="D1040" s="226" t="s">
        <v>247</v>
      </c>
    </row>
    <row r="1041" spans="1:4" x14ac:dyDescent="0.2">
      <c r="A1041" s="223">
        <v>898</v>
      </c>
      <c r="B1041" s="224">
        <v>14098</v>
      </c>
      <c r="C1041" s="225" t="s">
        <v>436</v>
      </c>
      <c r="D1041" s="226" t="s">
        <v>247</v>
      </c>
    </row>
    <row r="1042" spans="1:4" x14ac:dyDescent="0.2">
      <c r="A1042" s="223">
        <v>899</v>
      </c>
      <c r="B1042" s="224">
        <v>281</v>
      </c>
      <c r="C1042" s="225" t="s">
        <v>437</v>
      </c>
      <c r="D1042" s="226" t="s">
        <v>247</v>
      </c>
    </row>
    <row r="1043" spans="1:4" x14ac:dyDescent="0.2">
      <c r="A1043" s="223">
        <v>900</v>
      </c>
      <c r="B1043" s="224">
        <v>282</v>
      </c>
      <c r="C1043" s="225" t="s">
        <v>437</v>
      </c>
      <c r="D1043" s="226" t="s">
        <v>247</v>
      </c>
    </row>
    <row r="1044" spans="1:4" x14ac:dyDescent="0.2">
      <c r="A1044" s="223">
        <v>901</v>
      </c>
      <c r="B1044" s="224">
        <v>283</v>
      </c>
      <c r="C1044" s="225" t="s">
        <v>437</v>
      </c>
      <c r="D1044" s="226" t="s">
        <v>247</v>
      </c>
    </row>
    <row r="1045" spans="1:4" x14ac:dyDescent="0.2">
      <c r="A1045" s="223">
        <v>902</v>
      </c>
      <c r="B1045" s="224">
        <v>284</v>
      </c>
      <c r="C1045" s="225" t="s">
        <v>437</v>
      </c>
      <c r="D1045" s="226" t="s">
        <v>247</v>
      </c>
    </row>
    <row r="1046" spans="1:4" x14ac:dyDescent="0.2">
      <c r="A1046" s="223">
        <v>903</v>
      </c>
      <c r="B1046" s="224">
        <v>285</v>
      </c>
      <c r="C1046" s="225" t="s">
        <v>437</v>
      </c>
      <c r="D1046" s="226" t="s">
        <v>247</v>
      </c>
    </row>
    <row r="1047" spans="1:4" x14ac:dyDescent="0.2">
      <c r="A1047" s="223">
        <v>904</v>
      </c>
      <c r="B1047" s="224">
        <v>286</v>
      </c>
      <c r="C1047" s="225" t="s">
        <v>438</v>
      </c>
      <c r="D1047" s="226" t="s">
        <v>247</v>
      </c>
    </row>
    <row r="1048" spans="1:4" x14ac:dyDescent="0.2">
      <c r="A1048" s="223">
        <v>905</v>
      </c>
      <c r="B1048" s="224">
        <v>287</v>
      </c>
      <c r="C1048" s="225" t="s">
        <v>438</v>
      </c>
      <c r="D1048" s="226" t="s">
        <v>247</v>
      </c>
    </row>
    <row r="1049" spans="1:4" x14ac:dyDescent="0.2">
      <c r="A1049" s="223">
        <v>906</v>
      </c>
      <c r="B1049" s="224">
        <v>288</v>
      </c>
      <c r="C1049" s="225" t="s">
        <v>438</v>
      </c>
      <c r="D1049" s="226" t="s">
        <v>247</v>
      </c>
    </row>
    <row r="1050" spans="1:4" x14ac:dyDescent="0.2">
      <c r="A1050" s="223">
        <v>907</v>
      </c>
      <c r="B1050" s="224">
        <v>292</v>
      </c>
      <c r="C1050" s="225" t="s">
        <v>439</v>
      </c>
      <c r="D1050" s="226" t="s">
        <v>247</v>
      </c>
    </row>
    <row r="1051" spans="1:4" x14ac:dyDescent="0.2">
      <c r="A1051" s="223">
        <v>908</v>
      </c>
      <c r="B1051" s="224">
        <v>293</v>
      </c>
      <c r="C1051" s="225" t="s">
        <v>439</v>
      </c>
      <c r="D1051" s="226" t="s">
        <v>247</v>
      </c>
    </row>
    <row r="1052" spans="1:4" x14ac:dyDescent="0.2">
      <c r="A1052" s="223">
        <v>909</v>
      </c>
      <c r="B1052" s="224">
        <v>294</v>
      </c>
      <c r="C1052" s="225" t="s">
        <v>439</v>
      </c>
      <c r="D1052" s="226" t="s">
        <v>247</v>
      </c>
    </row>
    <row r="1053" spans="1:4" x14ac:dyDescent="0.2">
      <c r="A1053" s="223">
        <v>910</v>
      </c>
      <c r="B1053" s="224">
        <v>295</v>
      </c>
      <c r="C1053" s="225" t="s">
        <v>439</v>
      </c>
      <c r="D1053" s="226" t="s">
        <v>247</v>
      </c>
    </row>
    <row r="1054" spans="1:4" x14ac:dyDescent="0.2">
      <c r="A1054" s="223">
        <v>911</v>
      </c>
      <c r="B1054" s="224">
        <v>296</v>
      </c>
      <c r="C1054" s="225" t="s">
        <v>439</v>
      </c>
      <c r="D1054" s="226" t="s">
        <v>247</v>
      </c>
    </row>
    <row r="1055" spans="1:4" x14ac:dyDescent="0.2">
      <c r="A1055" s="223">
        <v>912</v>
      </c>
      <c r="B1055" s="224">
        <v>297</v>
      </c>
      <c r="C1055" s="225" t="s">
        <v>439</v>
      </c>
      <c r="D1055" s="226" t="s">
        <v>247</v>
      </c>
    </row>
    <row r="1056" spans="1:4" x14ac:dyDescent="0.2">
      <c r="A1056" s="223">
        <v>913</v>
      </c>
      <c r="B1056" s="224">
        <v>298</v>
      </c>
      <c r="C1056" s="225" t="s">
        <v>439</v>
      </c>
      <c r="D1056" s="226" t="s">
        <v>247</v>
      </c>
    </row>
    <row r="1057" spans="1:4" x14ac:dyDescent="0.2">
      <c r="A1057" s="223">
        <v>914</v>
      </c>
      <c r="B1057" s="224">
        <v>299</v>
      </c>
      <c r="C1057" s="225" t="s">
        <v>440</v>
      </c>
      <c r="D1057" s="226">
        <v>1</v>
      </c>
    </row>
    <row r="1058" spans="1:4" x14ac:dyDescent="0.2">
      <c r="A1058" s="223">
        <v>915</v>
      </c>
      <c r="B1058" s="224">
        <v>313</v>
      </c>
      <c r="C1058" s="225" t="s">
        <v>393</v>
      </c>
      <c r="D1058" s="226">
        <v>2</v>
      </c>
    </row>
    <row r="1059" spans="1:4" x14ac:dyDescent="0.2">
      <c r="A1059" s="223">
        <v>915</v>
      </c>
      <c r="B1059" s="224">
        <v>314</v>
      </c>
      <c r="C1059" s="225" t="s">
        <v>393</v>
      </c>
      <c r="D1059" s="226">
        <v>1</v>
      </c>
    </row>
    <row r="1060" spans="1:4" x14ac:dyDescent="0.2">
      <c r="A1060" s="223">
        <v>916</v>
      </c>
      <c r="B1060" s="224">
        <v>315</v>
      </c>
      <c r="C1060" s="225" t="s">
        <v>393</v>
      </c>
      <c r="D1060" s="226" t="s">
        <v>247</v>
      </c>
    </row>
    <row r="1061" spans="1:4" x14ac:dyDescent="0.2">
      <c r="A1061" s="223">
        <v>916</v>
      </c>
      <c r="B1061" s="224">
        <v>316</v>
      </c>
      <c r="C1061" s="225" t="s">
        <v>393</v>
      </c>
      <c r="D1061" s="226" t="s">
        <v>247</v>
      </c>
    </row>
    <row r="1062" spans="1:4" x14ac:dyDescent="0.2">
      <c r="A1062" s="223">
        <v>917</v>
      </c>
      <c r="B1062" s="224">
        <v>279</v>
      </c>
      <c r="C1062" s="225" t="s">
        <v>393</v>
      </c>
      <c r="D1062" s="226" t="s">
        <v>247</v>
      </c>
    </row>
    <row r="1063" spans="1:4" x14ac:dyDescent="0.2">
      <c r="A1063" s="223">
        <v>917</v>
      </c>
      <c r="B1063" s="224">
        <v>280</v>
      </c>
      <c r="C1063" s="225" t="s">
        <v>393</v>
      </c>
      <c r="D1063" s="226" t="s">
        <v>247</v>
      </c>
    </row>
    <row r="1064" spans="1:4" x14ac:dyDescent="0.2">
      <c r="A1064" s="223">
        <v>918</v>
      </c>
      <c r="B1064" s="224">
        <v>290</v>
      </c>
      <c r="C1064" s="225" t="s">
        <v>328</v>
      </c>
      <c r="D1064" s="226">
        <v>1</v>
      </c>
    </row>
    <row r="1065" spans="1:4" x14ac:dyDescent="0.2">
      <c r="A1065" s="223">
        <v>918</v>
      </c>
      <c r="B1065" s="224">
        <v>291</v>
      </c>
      <c r="C1065" s="225" t="s">
        <v>328</v>
      </c>
      <c r="D1065" s="226">
        <v>1</v>
      </c>
    </row>
    <row r="1066" spans="1:4" x14ac:dyDescent="0.2">
      <c r="A1066" s="223">
        <v>919</v>
      </c>
      <c r="B1066" s="224">
        <v>57</v>
      </c>
      <c r="C1066" s="225" t="s">
        <v>441</v>
      </c>
      <c r="D1066" s="226">
        <v>1</v>
      </c>
    </row>
    <row r="1067" spans="1:4" x14ac:dyDescent="0.2">
      <c r="A1067" s="223">
        <v>919</v>
      </c>
      <c r="B1067" s="224">
        <v>278</v>
      </c>
      <c r="C1067" s="225" t="s">
        <v>441</v>
      </c>
      <c r="D1067" s="226">
        <v>2</v>
      </c>
    </row>
    <row r="1068" spans="1:4" x14ac:dyDescent="0.2">
      <c r="A1068" s="223">
        <v>920</v>
      </c>
      <c r="B1068" s="224">
        <v>57</v>
      </c>
      <c r="C1068" s="225" t="s">
        <v>441</v>
      </c>
      <c r="D1068" s="226">
        <v>1</v>
      </c>
    </row>
    <row r="1069" spans="1:4" x14ac:dyDescent="0.2">
      <c r="A1069" s="223">
        <v>920</v>
      </c>
      <c r="B1069" s="224">
        <v>278</v>
      </c>
      <c r="C1069" s="225" t="s">
        <v>441</v>
      </c>
      <c r="D1069" s="226">
        <v>2</v>
      </c>
    </row>
    <row r="1070" spans="1:4" x14ac:dyDescent="0.2">
      <c r="A1070" s="223">
        <v>922</v>
      </c>
      <c r="B1070" s="224">
        <v>301</v>
      </c>
      <c r="C1070" s="225" t="s">
        <v>351</v>
      </c>
      <c r="D1070" s="226">
        <v>1</v>
      </c>
    </row>
    <row r="1071" spans="1:4" x14ac:dyDescent="0.2">
      <c r="A1071" s="223">
        <v>923</v>
      </c>
      <c r="B1071" s="224">
        <v>302</v>
      </c>
      <c r="C1071" s="225" t="s">
        <v>351</v>
      </c>
      <c r="D1071" s="226">
        <v>1</v>
      </c>
    </row>
    <row r="1072" spans="1:4" x14ac:dyDescent="0.2">
      <c r="A1072" s="223">
        <v>924</v>
      </c>
      <c r="B1072" s="224">
        <v>303</v>
      </c>
      <c r="C1072" s="225" t="s">
        <v>351</v>
      </c>
      <c r="D1072" s="226">
        <v>1</v>
      </c>
    </row>
    <row r="1073" spans="1:4" x14ac:dyDescent="0.2">
      <c r="A1073" s="223">
        <v>925</v>
      </c>
      <c r="B1073" s="224">
        <v>259</v>
      </c>
      <c r="C1073" s="225" t="s">
        <v>442</v>
      </c>
      <c r="D1073" s="226" t="s">
        <v>381</v>
      </c>
    </row>
    <row r="1074" spans="1:4" x14ac:dyDescent="0.2">
      <c r="A1074" s="223">
        <v>925</v>
      </c>
      <c r="B1074" s="224">
        <v>307</v>
      </c>
      <c r="C1074" s="225" t="s">
        <v>442</v>
      </c>
      <c r="D1074" s="226" t="s">
        <v>381</v>
      </c>
    </row>
    <row r="1075" spans="1:4" x14ac:dyDescent="0.2">
      <c r="A1075" s="223">
        <v>926</v>
      </c>
      <c r="B1075" s="224">
        <v>261</v>
      </c>
      <c r="C1075" s="225" t="s">
        <v>382</v>
      </c>
      <c r="D1075" s="226" t="s">
        <v>381</v>
      </c>
    </row>
    <row r="1076" spans="1:4" x14ac:dyDescent="0.2">
      <c r="A1076" s="223">
        <v>926</v>
      </c>
      <c r="B1076" s="224">
        <v>308</v>
      </c>
      <c r="C1076" s="225" t="s">
        <v>382</v>
      </c>
      <c r="D1076" s="226" t="s">
        <v>381</v>
      </c>
    </row>
    <row r="1077" spans="1:4" x14ac:dyDescent="0.2">
      <c r="A1077" s="223">
        <v>927</v>
      </c>
      <c r="B1077" s="224">
        <v>263</v>
      </c>
      <c r="C1077" s="225" t="s">
        <v>383</v>
      </c>
      <c r="D1077" s="226" t="s">
        <v>381</v>
      </c>
    </row>
    <row r="1078" spans="1:4" x14ac:dyDescent="0.2">
      <c r="A1078" s="223">
        <v>927</v>
      </c>
      <c r="B1078" s="224">
        <v>309</v>
      </c>
      <c r="C1078" s="225" t="s">
        <v>383</v>
      </c>
      <c r="D1078" s="226" t="s">
        <v>381</v>
      </c>
    </row>
    <row r="1079" spans="1:4" x14ac:dyDescent="0.2">
      <c r="A1079" s="223">
        <v>928</v>
      </c>
      <c r="B1079" s="224">
        <v>265</v>
      </c>
      <c r="C1079" s="225" t="s">
        <v>384</v>
      </c>
      <c r="D1079" s="226" t="s">
        <v>381</v>
      </c>
    </row>
    <row r="1080" spans="1:4" x14ac:dyDescent="0.2">
      <c r="A1080" s="223">
        <v>928</v>
      </c>
      <c r="B1080" s="224">
        <v>310</v>
      </c>
      <c r="C1080" s="225" t="s">
        <v>384</v>
      </c>
      <c r="D1080" s="226" t="s">
        <v>381</v>
      </c>
    </row>
    <row r="1081" spans="1:4" x14ac:dyDescent="0.2">
      <c r="A1081" s="223">
        <v>929</v>
      </c>
      <c r="B1081" s="224">
        <v>14041</v>
      </c>
      <c r="C1081" s="225" t="s">
        <v>437</v>
      </c>
      <c r="D1081" s="226" t="s">
        <v>247</v>
      </c>
    </row>
    <row r="1082" spans="1:4" x14ac:dyDescent="0.2">
      <c r="A1082" s="223">
        <v>930</v>
      </c>
      <c r="B1082" s="224">
        <v>14053</v>
      </c>
      <c r="C1082" s="225" t="s">
        <v>437</v>
      </c>
      <c r="D1082" s="226" t="s">
        <v>247</v>
      </c>
    </row>
    <row r="1083" spans="1:4" x14ac:dyDescent="0.2">
      <c r="A1083" s="223">
        <v>931</v>
      </c>
      <c r="B1083" s="224">
        <v>14056</v>
      </c>
      <c r="C1083" s="225" t="s">
        <v>437</v>
      </c>
      <c r="D1083" s="226" t="s">
        <v>247</v>
      </c>
    </row>
    <row r="1084" spans="1:4" x14ac:dyDescent="0.2">
      <c r="A1084" s="223">
        <v>932</v>
      </c>
      <c r="B1084" s="224">
        <v>191</v>
      </c>
      <c r="C1084" s="225" t="s">
        <v>443</v>
      </c>
      <c r="D1084" s="226">
        <v>2</v>
      </c>
    </row>
    <row r="1085" spans="1:4" x14ac:dyDescent="0.2">
      <c r="A1085" s="223">
        <v>932</v>
      </c>
      <c r="B1085" s="224">
        <v>353</v>
      </c>
      <c r="C1085" s="225" t="s">
        <v>443</v>
      </c>
      <c r="D1085" s="226">
        <v>1</v>
      </c>
    </row>
    <row r="1086" spans="1:4" x14ac:dyDescent="0.2">
      <c r="A1086" s="223">
        <v>932</v>
      </c>
      <c r="B1086" s="224">
        <v>354</v>
      </c>
      <c r="C1086" s="225" t="s">
        <v>443</v>
      </c>
      <c r="D1086" s="226">
        <v>1</v>
      </c>
    </row>
    <row r="1087" spans="1:4" x14ac:dyDescent="0.2">
      <c r="A1087" s="223">
        <v>932</v>
      </c>
      <c r="B1087" s="224">
        <v>355</v>
      </c>
      <c r="C1087" s="225" t="s">
        <v>443</v>
      </c>
      <c r="D1087" s="226">
        <v>1</v>
      </c>
    </row>
    <row r="1088" spans="1:4" x14ac:dyDescent="0.2">
      <c r="A1088" s="223">
        <v>933</v>
      </c>
      <c r="B1088" s="224">
        <v>14147</v>
      </c>
      <c r="C1088" s="225" t="s">
        <v>435</v>
      </c>
      <c r="D1088" s="226">
        <v>2</v>
      </c>
    </row>
    <row r="1089" spans="1:4" x14ac:dyDescent="0.2">
      <c r="A1089" s="223">
        <v>933</v>
      </c>
      <c r="B1089" s="224">
        <v>14148</v>
      </c>
      <c r="C1089" s="225" t="s">
        <v>435</v>
      </c>
      <c r="D1089" s="226">
        <v>1</v>
      </c>
    </row>
    <row r="1090" spans="1:4" x14ac:dyDescent="0.2">
      <c r="A1090" s="223">
        <v>934</v>
      </c>
      <c r="B1090" s="224">
        <v>14149</v>
      </c>
      <c r="C1090" s="225" t="s">
        <v>436</v>
      </c>
      <c r="D1090" s="226" t="s">
        <v>247</v>
      </c>
    </row>
    <row r="1091" spans="1:4" x14ac:dyDescent="0.2">
      <c r="A1091" s="223">
        <v>935</v>
      </c>
      <c r="B1091" s="224">
        <v>374</v>
      </c>
      <c r="C1091" s="225" t="s">
        <v>444</v>
      </c>
      <c r="D1091" s="226" t="s">
        <v>504</v>
      </c>
    </row>
    <row r="1092" spans="1:4" x14ac:dyDescent="0.2">
      <c r="A1092" s="223">
        <v>935</v>
      </c>
      <c r="B1092" s="224">
        <v>375</v>
      </c>
      <c r="C1092" s="225" t="s">
        <v>444</v>
      </c>
      <c r="D1092" s="226" t="s">
        <v>504</v>
      </c>
    </row>
    <row r="1093" spans="1:4" x14ac:dyDescent="0.2">
      <c r="A1093" s="223">
        <v>936</v>
      </c>
      <c r="B1093" s="224">
        <v>1422</v>
      </c>
      <c r="C1093" s="225" t="s">
        <v>444</v>
      </c>
      <c r="D1093" s="226">
        <v>1</v>
      </c>
    </row>
    <row r="1094" spans="1:4" x14ac:dyDescent="0.2">
      <c r="A1094" s="223">
        <v>936</v>
      </c>
      <c r="B1094" s="224">
        <v>1423</v>
      </c>
      <c r="C1094" s="225" t="s">
        <v>444</v>
      </c>
      <c r="D1094" s="226">
        <v>2</v>
      </c>
    </row>
    <row r="1095" spans="1:4" x14ac:dyDescent="0.2">
      <c r="A1095" s="223">
        <v>937</v>
      </c>
      <c r="B1095" s="224">
        <v>14150</v>
      </c>
      <c r="C1095" s="225" t="s">
        <v>444</v>
      </c>
      <c r="D1095" s="226">
        <v>2</v>
      </c>
    </row>
    <row r="1096" spans="1:4" x14ac:dyDescent="0.2">
      <c r="A1096" s="223">
        <v>937</v>
      </c>
      <c r="B1096" s="224">
        <v>14151</v>
      </c>
      <c r="C1096" s="225" t="s">
        <v>444</v>
      </c>
      <c r="D1096" s="226">
        <v>1</v>
      </c>
    </row>
    <row r="1097" spans="1:4" x14ac:dyDescent="0.2">
      <c r="A1097" s="223">
        <v>938</v>
      </c>
      <c r="B1097" s="224">
        <v>376</v>
      </c>
      <c r="C1097" s="225" t="s">
        <v>444</v>
      </c>
      <c r="D1097" s="226">
        <v>2</v>
      </c>
    </row>
    <row r="1098" spans="1:4" x14ac:dyDescent="0.2">
      <c r="A1098" s="223">
        <v>938</v>
      </c>
      <c r="B1098" s="224">
        <v>377</v>
      </c>
      <c r="C1098" s="225" t="s">
        <v>444</v>
      </c>
      <c r="D1098" s="226">
        <v>1</v>
      </c>
    </row>
    <row r="1099" spans="1:4" x14ac:dyDescent="0.2">
      <c r="A1099" s="223">
        <v>939</v>
      </c>
      <c r="B1099" s="224">
        <v>395</v>
      </c>
      <c r="C1099" s="225" t="s">
        <v>444</v>
      </c>
      <c r="D1099" s="226">
        <v>2</v>
      </c>
    </row>
    <row r="1100" spans="1:4" x14ac:dyDescent="0.2">
      <c r="A1100" s="223">
        <v>939</v>
      </c>
      <c r="B1100" s="224">
        <v>396</v>
      </c>
      <c r="C1100" s="225" t="s">
        <v>444</v>
      </c>
      <c r="D1100" s="226">
        <v>1</v>
      </c>
    </row>
    <row r="1101" spans="1:4" x14ac:dyDescent="0.2">
      <c r="A1101" s="223">
        <v>940</v>
      </c>
      <c r="B1101" s="224">
        <v>397</v>
      </c>
      <c r="C1101" s="225" t="s">
        <v>445</v>
      </c>
      <c r="D1101" s="226" t="s">
        <v>403</v>
      </c>
    </row>
    <row r="1102" spans="1:4" x14ac:dyDescent="0.2">
      <c r="A1102" s="223">
        <v>941</v>
      </c>
      <c r="B1102" s="224">
        <v>398</v>
      </c>
      <c r="C1102" s="225" t="s">
        <v>446</v>
      </c>
      <c r="D1102" s="226" t="s">
        <v>403</v>
      </c>
    </row>
    <row r="1103" spans="1:4" x14ac:dyDescent="0.2">
      <c r="A1103" s="223">
        <v>942</v>
      </c>
      <c r="B1103" s="224">
        <v>400</v>
      </c>
      <c r="C1103" s="225" t="s">
        <v>296</v>
      </c>
      <c r="D1103" s="226">
        <v>2</v>
      </c>
    </row>
    <row r="1104" spans="1:4" x14ac:dyDescent="0.2">
      <c r="A1104" s="223">
        <v>942</v>
      </c>
      <c r="B1104" s="224">
        <v>401</v>
      </c>
      <c r="C1104" s="225" t="s">
        <v>296</v>
      </c>
      <c r="D1104" s="226">
        <v>2</v>
      </c>
    </row>
    <row r="1105" spans="1:4" x14ac:dyDescent="0.2">
      <c r="A1105" s="223">
        <v>943</v>
      </c>
      <c r="B1105" s="224">
        <v>404</v>
      </c>
      <c r="C1105" s="225" t="s">
        <v>286</v>
      </c>
      <c r="D1105" s="226">
        <v>2</v>
      </c>
    </row>
    <row r="1106" spans="1:4" x14ac:dyDescent="0.2">
      <c r="A1106" s="223">
        <v>943</v>
      </c>
      <c r="B1106" s="224">
        <v>405</v>
      </c>
      <c r="C1106" s="225" t="s">
        <v>286</v>
      </c>
      <c r="D1106" s="226">
        <v>2</v>
      </c>
    </row>
    <row r="1107" spans="1:4" x14ac:dyDescent="0.2">
      <c r="A1107" s="223">
        <v>944</v>
      </c>
      <c r="B1107" s="224">
        <v>406</v>
      </c>
      <c r="C1107" s="225" t="s">
        <v>286</v>
      </c>
      <c r="D1107" s="226">
        <v>2</v>
      </c>
    </row>
    <row r="1108" spans="1:4" x14ac:dyDescent="0.2">
      <c r="A1108" s="223">
        <v>944</v>
      </c>
      <c r="B1108" s="224">
        <v>407</v>
      </c>
      <c r="C1108" s="225" t="s">
        <v>286</v>
      </c>
      <c r="D1108" s="226">
        <v>2</v>
      </c>
    </row>
    <row r="1109" spans="1:4" x14ac:dyDescent="0.2">
      <c r="A1109" s="223">
        <v>945</v>
      </c>
      <c r="B1109" s="224">
        <v>408</v>
      </c>
      <c r="C1109" s="225" t="s">
        <v>286</v>
      </c>
      <c r="D1109" s="226">
        <v>2</v>
      </c>
    </row>
    <row r="1110" spans="1:4" x14ac:dyDescent="0.2">
      <c r="A1110" s="223">
        <v>945</v>
      </c>
      <c r="B1110" s="224">
        <v>409</v>
      </c>
      <c r="C1110" s="225" t="s">
        <v>286</v>
      </c>
      <c r="D1110" s="226">
        <v>2</v>
      </c>
    </row>
    <row r="1111" spans="1:4" x14ac:dyDescent="0.2">
      <c r="A1111" s="223">
        <v>946</v>
      </c>
      <c r="B1111" s="224">
        <v>410</v>
      </c>
      <c r="C1111" s="225" t="s">
        <v>286</v>
      </c>
      <c r="D1111" s="226">
        <v>2</v>
      </c>
    </row>
    <row r="1112" spans="1:4" x14ac:dyDescent="0.2">
      <c r="A1112" s="223">
        <v>946</v>
      </c>
      <c r="B1112" s="224">
        <v>411</v>
      </c>
      <c r="C1112" s="225" t="s">
        <v>286</v>
      </c>
      <c r="D1112" s="226">
        <v>2</v>
      </c>
    </row>
    <row r="1113" spans="1:4" x14ac:dyDescent="0.2">
      <c r="A1113" s="223">
        <v>947</v>
      </c>
      <c r="B1113" s="224">
        <v>412</v>
      </c>
      <c r="C1113" s="225" t="s">
        <v>447</v>
      </c>
      <c r="D1113" s="226">
        <v>2</v>
      </c>
    </row>
    <row r="1114" spans="1:4" x14ac:dyDescent="0.2">
      <c r="A1114" s="223">
        <v>947</v>
      </c>
      <c r="B1114" s="224">
        <v>413</v>
      </c>
      <c r="C1114" s="225" t="s">
        <v>447</v>
      </c>
      <c r="D1114" s="226">
        <v>1</v>
      </c>
    </row>
    <row r="1115" spans="1:4" x14ac:dyDescent="0.2">
      <c r="A1115" s="223">
        <v>947</v>
      </c>
      <c r="B1115" s="224">
        <v>414</v>
      </c>
      <c r="C1115" s="225" t="s">
        <v>447</v>
      </c>
      <c r="D1115" s="226">
        <v>1</v>
      </c>
    </row>
    <row r="1116" spans="1:4" x14ac:dyDescent="0.2">
      <c r="A1116" s="223">
        <v>948</v>
      </c>
      <c r="B1116" s="224">
        <v>415</v>
      </c>
      <c r="C1116" s="225" t="s">
        <v>448</v>
      </c>
      <c r="D1116" s="226" t="s">
        <v>504</v>
      </c>
    </row>
    <row r="1117" spans="1:4" x14ac:dyDescent="0.2">
      <c r="A1117" s="223">
        <v>948</v>
      </c>
      <c r="B1117" s="224">
        <v>416</v>
      </c>
      <c r="C1117" s="225" t="s">
        <v>448</v>
      </c>
      <c r="D1117" s="226">
        <v>1</v>
      </c>
    </row>
    <row r="1118" spans="1:4" x14ac:dyDescent="0.2">
      <c r="A1118" s="223">
        <v>949</v>
      </c>
      <c r="B1118" s="224">
        <v>417</v>
      </c>
      <c r="C1118" s="225" t="s">
        <v>585</v>
      </c>
      <c r="D1118" s="226">
        <v>1</v>
      </c>
    </row>
    <row r="1119" spans="1:4" x14ac:dyDescent="0.2">
      <c r="A1119" s="223">
        <v>949</v>
      </c>
      <c r="B1119" s="224">
        <v>418</v>
      </c>
      <c r="C1119" s="225" t="s">
        <v>585</v>
      </c>
      <c r="D1119" s="226">
        <v>2</v>
      </c>
    </row>
    <row r="1120" spans="1:4" x14ac:dyDescent="0.2">
      <c r="A1120" s="223">
        <v>950</v>
      </c>
      <c r="B1120" s="224">
        <v>419</v>
      </c>
      <c r="C1120" s="225" t="s">
        <v>586</v>
      </c>
      <c r="D1120" s="226" t="s">
        <v>247</v>
      </c>
    </row>
    <row r="1121" spans="1:4" x14ac:dyDescent="0.2">
      <c r="A1121" s="223">
        <v>951</v>
      </c>
      <c r="B1121" s="224">
        <v>420</v>
      </c>
      <c r="C1121" s="225" t="s">
        <v>587</v>
      </c>
      <c r="D1121" s="226" t="s">
        <v>247</v>
      </c>
    </row>
    <row r="1122" spans="1:4" x14ac:dyDescent="0.2">
      <c r="A1122" s="223">
        <v>952</v>
      </c>
      <c r="B1122" s="224">
        <v>421</v>
      </c>
      <c r="C1122" s="225" t="s">
        <v>588</v>
      </c>
      <c r="D1122" s="226">
        <v>1</v>
      </c>
    </row>
    <row r="1123" spans="1:4" x14ac:dyDescent="0.2">
      <c r="A1123" s="223">
        <v>952</v>
      </c>
      <c r="B1123" s="224">
        <v>422</v>
      </c>
      <c r="C1123" s="225" t="s">
        <v>588</v>
      </c>
      <c r="D1123" s="226">
        <v>2</v>
      </c>
    </row>
    <row r="1124" spans="1:4" x14ac:dyDescent="0.2">
      <c r="A1124" s="223">
        <v>953</v>
      </c>
      <c r="B1124" s="224">
        <v>423</v>
      </c>
      <c r="C1124" s="225" t="s">
        <v>449</v>
      </c>
      <c r="D1124" s="226">
        <v>1</v>
      </c>
    </row>
    <row r="1125" spans="1:4" x14ac:dyDescent="0.2">
      <c r="A1125" s="223">
        <v>953</v>
      </c>
      <c r="B1125" s="224">
        <v>424</v>
      </c>
      <c r="C1125" s="225" t="s">
        <v>449</v>
      </c>
      <c r="D1125" s="226" t="s">
        <v>504</v>
      </c>
    </row>
    <row r="1126" spans="1:4" x14ac:dyDescent="0.2">
      <c r="A1126" s="223">
        <v>954</v>
      </c>
      <c r="B1126" s="224">
        <v>425</v>
      </c>
      <c r="C1126" s="225" t="s">
        <v>450</v>
      </c>
      <c r="D1126" s="226" t="s">
        <v>504</v>
      </c>
    </row>
    <row r="1127" spans="1:4" x14ac:dyDescent="0.2">
      <c r="A1127" s="223">
        <v>954</v>
      </c>
      <c r="B1127" s="224">
        <v>426</v>
      </c>
      <c r="C1127" s="225" t="s">
        <v>450</v>
      </c>
      <c r="D1127" s="226" t="s">
        <v>504</v>
      </c>
    </row>
    <row r="1128" spans="1:4" x14ac:dyDescent="0.2">
      <c r="A1128" s="223">
        <v>954</v>
      </c>
      <c r="B1128" s="224">
        <v>427</v>
      </c>
      <c r="C1128" s="225" t="s">
        <v>450</v>
      </c>
      <c r="D1128" s="226" t="s">
        <v>502</v>
      </c>
    </row>
    <row r="1129" spans="1:4" x14ac:dyDescent="0.2">
      <c r="A1129" s="223">
        <v>955</v>
      </c>
      <c r="B1129" s="224">
        <v>206</v>
      </c>
      <c r="C1129" s="225" t="s">
        <v>451</v>
      </c>
      <c r="D1129" s="226" t="s">
        <v>247</v>
      </c>
    </row>
    <row r="1130" spans="1:4" x14ac:dyDescent="0.2">
      <c r="A1130" s="223">
        <v>955</v>
      </c>
      <c r="B1130" s="224">
        <v>428</v>
      </c>
      <c r="C1130" s="225" t="s">
        <v>451</v>
      </c>
      <c r="D1130" s="226">
        <v>1</v>
      </c>
    </row>
    <row r="1131" spans="1:4" x14ac:dyDescent="0.2">
      <c r="A1131" s="223">
        <v>955</v>
      </c>
      <c r="B1131" s="224">
        <v>429</v>
      </c>
      <c r="C1131" s="225" t="s">
        <v>451</v>
      </c>
      <c r="D1131" s="226">
        <v>2</v>
      </c>
    </row>
    <row r="1132" spans="1:4" x14ac:dyDescent="0.2">
      <c r="A1132" s="223">
        <v>955</v>
      </c>
      <c r="B1132" s="224">
        <v>430</v>
      </c>
      <c r="C1132" s="225" t="s">
        <v>451</v>
      </c>
      <c r="D1132" s="226">
        <v>2</v>
      </c>
    </row>
    <row r="1133" spans="1:4" x14ac:dyDescent="0.2">
      <c r="A1133" s="223">
        <v>956</v>
      </c>
      <c r="B1133" s="224">
        <v>160</v>
      </c>
      <c r="C1133" s="225" t="s">
        <v>452</v>
      </c>
      <c r="D1133" s="226" t="s">
        <v>247</v>
      </c>
    </row>
    <row r="1134" spans="1:4" x14ac:dyDescent="0.2">
      <c r="A1134" s="223">
        <v>956</v>
      </c>
      <c r="B1134" s="224">
        <v>427</v>
      </c>
      <c r="C1134" s="225" t="s">
        <v>452</v>
      </c>
      <c r="D1134" s="226">
        <v>1</v>
      </c>
    </row>
    <row r="1135" spans="1:4" x14ac:dyDescent="0.2">
      <c r="A1135" s="223">
        <v>956</v>
      </c>
      <c r="B1135" s="224">
        <v>431</v>
      </c>
      <c r="C1135" s="225" t="s">
        <v>452</v>
      </c>
      <c r="D1135" s="226">
        <v>2</v>
      </c>
    </row>
    <row r="1136" spans="1:4" x14ac:dyDescent="0.2">
      <c r="A1136" s="223">
        <v>956</v>
      </c>
      <c r="B1136" s="224">
        <v>432</v>
      </c>
      <c r="C1136" s="225" t="s">
        <v>452</v>
      </c>
      <c r="D1136" s="226">
        <v>1</v>
      </c>
    </row>
    <row r="1137" spans="1:4" x14ac:dyDescent="0.2">
      <c r="A1137" s="223">
        <v>957</v>
      </c>
      <c r="B1137" s="224">
        <v>432</v>
      </c>
      <c r="C1137" s="225" t="s">
        <v>453</v>
      </c>
      <c r="D1137" s="226">
        <v>1</v>
      </c>
    </row>
    <row r="1138" spans="1:4" x14ac:dyDescent="0.2">
      <c r="A1138" s="223">
        <v>957</v>
      </c>
      <c r="B1138" s="224">
        <v>433</v>
      </c>
      <c r="C1138" s="225" t="s">
        <v>453</v>
      </c>
      <c r="D1138" s="226">
        <v>2</v>
      </c>
    </row>
    <row r="1139" spans="1:4" x14ac:dyDescent="0.2">
      <c r="A1139" s="223">
        <v>958</v>
      </c>
      <c r="B1139" s="224">
        <v>434</v>
      </c>
      <c r="C1139" s="225" t="s">
        <v>454</v>
      </c>
      <c r="D1139" s="226">
        <v>2</v>
      </c>
    </row>
    <row r="1140" spans="1:4" x14ac:dyDescent="0.2">
      <c r="A1140" s="223">
        <v>958</v>
      </c>
      <c r="B1140" s="224">
        <v>435</v>
      </c>
      <c r="C1140" s="225" t="s">
        <v>454</v>
      </c>
      <c r="D1140" s="226">
        <v>1</v>
      </c>
    </row>
    <row r="1141" spans="1:4" x14ac:dyDescent="0.2">
      <c r="A1141" s="223">
        <v>959</v>
      </c>
      <c r="B1141" s="224">
        <v>160</v>
      </c>
      <c r="C1141" s="225" t="s">
        <v>455</v>
      </c>
      <c r="D1141" s="226" t="s">
        <v>247</v>
      </c>
    </row>
    <row r="1142" spans="1:4" x14ac:dyDescent="0.2">
      <c r="A1142" s="223">
        <v>959</v>
      </c>
      <c r="B1142" s="224">
        <v>432</v>
      </c>
      <c r="C1142" s="225" t="s">
        <v>455</v>
      </c>
      <c r="D1142" s="226">
        <v>1</v>
      </c>
    </row>
    <row r="1143" spans="1:4" x14ac:dyDescent="0.2">
      <c r="A1143" s="223">
        <v>959</v>
      </c>
      <c r="B1143" s="224">
        <v>436</v>
      </c>
      <c r="C1143" s="225" t="s">
        <v>455</v>
      </c>
      <c r="D1143" s="226">
        <v>2</v>
      </c>
    </row>
    <row r="1144" spans="1:4" x14ac:dyDescent="0.2">
      <c r="A1144" s="223">
        <v>960</v>
      </c>
      <c r="B1144" s="224">
        <v>160</v>
      </c>
      <c r="C1144" s="225" t="s">
        <v>456</v>
      </c>
      <c r="D1144" s="226" t="s">
        <v>247</v>
      </c>
    </row>
    <row r="1145" spans="1:4" x14ac:dyDescent="0.2">
      <c r="A1145" s="223">
        <v>960</v>
      </c>
      <c r="B1145" s="224">
        <v>435</v>
      </c>
      <c r="C1145" s="225" t="s">
        <v>456</v>
      </c>
      <c r="D1145" s="226">
        <v>1</v>
      </c>
    </row>
    <row r="1146" spans="1:4" x14ac:dyDescent="0.2">
      <c r="A1146" s="223">
        <v>960</v>
      </c>
      <c r="B1146" s="224">
        <v>441</v>
      </c>
      <c r="C1146" s="225" t="s">
        <v>456</v>
      </c>
      <c r="D1146" s="226">
        <v>2</v>
      </c>
    </row>
    <row r="1147" spans="1:4" x14ac:dyDescent="0.2">
      <c r="A1147" s="223">
        <v>961</v>
      </c>
      <c r="B1147" s="224">
        <v>427</v>
      </c>
      <c r="C1147" s="225" t="s">
        <v>457</v>
      </c>
      <c r="D1147" s="226">
        <v>1</v>
      </c>
    </row>
    <row r="1148" spans="1:4" x14ac:dyDescent="0.2">
      <c r="A1148" s="223">
        <v>961</v>
      </c>
      <c r="B1148" s="224">
        <v>432</v>
      </c>
      <c r="C1148" s="225" t="s">
        <v>457</v>
      </c>
      <c r="D1148" s="226">
        <v>1</v>
      </c>
    </row>
    <row r="1149" spans="1:4" x14ac:dyDescent="0.2">
      <c r="A1149" s="223">
        <v>961</v>
      </c>
      <c r="B1149" s="224">
        <v>437</v>
      </c>
      <c r="C1149" s="225" t="s">
        <v>457</v>
      </c>
      <c r="D1149" s="226">
        <v>2</v>
      </c>
    </row>
    <row r="1150" spans="1:4" x14ac:dyDescent="0.2">
      <c r="A1150" s="223">
        <v>962</v>
      </c>
      <c r="B1150" s="224">
        <v>427</v>
      </c>
      <c r="C1150" s="225" t="s">
        <v>458</v>
      </c>
      <c r="D1150" s="226">
        <v>1</v>
      </c>
    </row>
    <row r="1151" spans="1:4" x14ac:dyDescent="0.2">
      <c r="A1151" s="223">
        <v>962</v>
      </c>
      <c r="B1151" s="224">
        <v>435</v>
      </c>
      <c r="C1151" s="225" t="s">
        <v>458</v>
      </c>
      <c r="D1151" s="226">
        <v>1</v>
      </c>
    </row>
    <row r="1152" spans="1:4" x14ac:dyDescent="0.2">
      <c r="A1152" s="223">
        <v>962</v>
      </c>
      <c r="B1152" s="224">
        <v>438</v>
      </c>
      <c r="C1152" s="225" t="s">
        <v>458</v>
      </c>
      <c r="D1152" s="226">
        <v>2</v>
      </c>
    </row>
    <row r="1153" spans="1:4" x14ac:dyDescent="0.2">
      <c r="A1153" s="223">
        <v>963</v>
      </c>
      <c r="B1153" s="224">
        <v>160</v>
      </c>
      <c r="C1153" s="225" t="s">
        <v>459</v>
      </c>
      <c r="D1153" s="226" t="s">
        <v>247</v>
      </c>
    </row>
    <row r="1154" spans="1:4" x14ac:dyDescent="0.2">
      <c r="A1154" s="223">
        <v>963</v>
      </c>
      <c r="B1154" s="224">
        <v>427</v>
      </c>
      <c r="C1154" s="225" t="s">
        <v>459</v>
      </c>
      <c r="D1154" s="226">
        <v>1</v>
      </c>
    </row>
    <row r="1155" spans="1:4" x14ac:dyDescent="0.2">
      <c r="A1155" s="223">
        <v>963</v>
      </c>
      <c r="B1155" s="224">
        <v>435</v>
      </c>
      <c r="C1155" s="225" t="s">
        <v>459</v>
      </c>
      <c r="D1155" s="226">
        <v>1</v>
      </c>
    </row>
    <row r="1156" spans="1:4" x14ac:dyDescent="0.2">
      <c r="A1156" s="223">
        <v>963</v>
      </c>
      <c r="B1156" s="224">
        <v>439</v>
      </c>
      <c r="C1156" s="225" t="s">
        <v>459</v>
      </c>
      <c r="D1156" s="226">
        <v>2</v>
      </c>
    </row>
    <row r="1157" spans="1:4" x14ac:dyDescent="0.2">
      <c r="A1157" s="223">
        <v>964</v>
      </c>
      <c r="B1157" s="224">
        <v>160</v>
      </c>
      <c r="C1157" s="225" t="s">
        <v>460</v>
      </c>
      <c r="D1157" s="226" t="s">
        <v>247</v>
      </c>
    </row>
    <row r="1158" spans="1:4" x14ac:dyDescent="0.2">
      <c r="A1158" s="223">
        <v>964</v>
      </c>
      <c r="B1158" s="224">
        <v>431</v>
      </c>
      <c r="C1158" s="225" t="s">
        <v>460</v>
      </c>
      <c r="D1158" s="226">
        <v>2</v>
      </c>
    </row>
    <row r="1159" spans="1:4" x14ac:dyDescent="0.2">
      <c r="A1159" s="223">
        <v>964</v>
      </c>
      <c r="B1159" s="224">
        <v>440</v>
      </c>
      <c r="C1159" s="225" t="s">
        <v>460</v>
      </c>
      <c r="D1159" s="226">
        <v>1</v>
      </c>
    </row>
    <row r="1160" spans="1:4" x14ac:dyDescent="0.2">
      <c r="A1160" s="223">
        <v>965</v>
      </c>
      <c r="B1160" s="224">
        <v>194</v>
      </c>
      <c r="C1160" s="225" t="s">
        <v>461</v>
      </c>
      <c r="D1160" s="226" t="s">
        <v>247</v>
      </c>
    </row>
    <row r="1161" spans="1:4" x14ac:dyDescent="0.2">
      <c r="A1161" s="223">
        <v>965</v>
      </c>
      <c r="B1161" s="224">
        <v>489</v>
      </c>
      <c r="C1161" s="225" t="s">
        <v>461</v>
      </c>
      <c r="D1161" s="226">
        <v>1</v>
      </c>
    </row>
    <row r="1162" spans="1:4" x14ac:dyDescent="0.2">
      <c r="A1162" s="223">
        <v>965</v>
      </c>
      <c r="B1162" s="224">
        <v>500</v>
      </c>
      <c r="C1162" s="225" t="s">
        <v>461</v>
      </c>
      <c r="D1162" s="226">
        <v>2</v>
      </c>
    </row>
    <row r="1163" spans="1:4" x14ac:dyDescent="0.2">
      <c r="A1163" s="223">
        <v>966</v>
      </c>
      <c r="B1163" s="224">
        <v>488</v>
      </c>
      <c r="C1163" s="225" t="s">
        <v>308</v>
      </c>
      <c r="D1163" s="226" t="s">
        <v>247</v>
      </c>
    </row>
    <row r="1164" spans="1:4" x14ac:dyDescent="0.2">
      <c r="A1164" s="223">
        <v>967</v>
      </c>
      <c r="B1164" s="224">
        <v>442</v>
      </c>
      <c r="C1164" s="225" t="s">
        <v>320</v>
      </c>
      <c r="D1164" s="226">
        <v>2</v>
      </c>
    </row>
    <row r="1165" spans="1:4" x14ac:dyDescent="0.2">
      <c r="A1165" s="223">
        <v>967</v>
      </c>
      <c r="B1165" s="224">
        <v>443</v>
      </c>
      <c r="C1165" s="225" t="s">
        <v>320</v>
      </c>
      <c r="D1165" s="226">
        <v>2</v>
      </c>
    </row>
    <row r="1166" spans="1:4" x14ac:dyDescent="0.2">
      <c r="A1166" s="223">
        <v>968</v>
      </c>
      <c r="B1166" s="224">
        <v>444</v>
      </c>
      <c r="C1166" s="225" t="s">
        <v>320</v>
      </c>
      <c r="D1166" s="226">
        <v>1</v>
      </c>
    </row>
    <row r="1167" spans="1:4" x14ac:dyDescent="0.2">
      <c r="A1167" s="223">
        <v>969</v>
      </c>
      <c r="B1167" s="224">
        <v>443</v>
      </c>
      <c r="C1167" s="225" t="s">
        <v>461</v>
      </c>
      <c r="D1167" s="226">
        <v>2</v>
      </c>
    </row>
    <row r="1168" spans="1:4" x14ac:dyDescent="0.2">
      <c r="A1168" s="223">
        <v>969</v>
      </c>
      <c r="B1168" s="224">
        <v>489</v>
      </c>
      <c r="C1168" s="225" t="s">
        <v>461</v>
      </c>
      <c r="D1168" s="226">
        <v>1</v>
      </c>
    </row>
    <row r="1169" spans="1:4" x14ac:dyDescent="0.2">
      <c r="A1169" s="223">
        <v>969</v>
      </c>
      <c r="B1169" s="224">
        <v>501</v>
      </c>
      <c r="C1169" s="225" t="s">
        <v>461</v>
      </c>
      <c r="D1169" s="226">
        <v>2</v>
      </c>
    </row>
    <row r="1170" spans="1:4" x14ac:dyDescent="0.2">
      <c r="A1170" s="223">
        <v>970</v>
      </c>
      <c r="B1170" s="224">
        <v>447</v>
      </c>
      <c r="C1170" s="225" t="s">
        <v>274</v>
      </c>
      <c r="D1170" s="226">
        <v>1</v>
      </c>
    </row>
    <row r="1171" spans="1:4" x14ac:dyDescent="0.2">
      <c r="A1171" s="223">
        <v>970</v>
      </c>
      <c r="B1171" s="224">
        <v>448</v>
      </c>
      <c r="C1171" s="225" t="s">
        <v>274</v>
      </c>
      <c r="D1171" s="226">
        <v>2</v>
      </c>
    </row>
    <row r="1172" spans="1:4" x14ac:dyDescent="0.2">
      <c r="A1172" s="223">
        <v>971</v>
      </c>
      <c r="B1172" s="224">
        <v>492</v>
      </c>
      <c r="C1172" s="225" t="s">
        <v>462</v>
      </c>
      <c r="D1172" s="226">
        <v>2</v>
      </c>
    </row>
    <row r="1173" spans="1:4" x14ac:dyDescent="0.2">
      <c r="A1173" s="223">
        <v>971</v>
      </c>
      <c r="B1173" s="224">
        <v>493</v>
      </c>
      <c r="C1173" s="225" t="s">
        <v>462</v>
      </c>
      <c r="D1173" s="226">
        <v>2</v>
      </c>
    </row>
    <row r="1174" spans="1:4" x14ac:dyDescent="0.2">
      <c r="A1174" s="223">
        <v>971</v>
      </c>
      <c r="B1174" s="224">
        <v>494</v>
      </c>
      <c r="C1174" s="225" t="s">
        <v>462</v>
      </c>
      <c r="D1174" s="226">
        <v>1</v>
      </c>
    </row>
    <row r="1175" spans="1:4" x14ac:dyDescent="0.2">
      <c r="A1175" s="223">
        <v>972</v>
      </c>
      <c r="B1175" s="224">
        <v>502</v>
      </c>
      <c r="C1175" s="225" t="s">
        <v>505</v>
      </c>
      <c r="D1175" s="226">
        <v>1</v>
      </c>
    </row>
    <row r="1176" spans="1:4" x14ac:dyDescent="0.2">
      <c r="A1176" s="223">
        <v>972</v>
      </c>
      <c r="B1176" s="224">
        <v>503</v>
      </c>
      <c r="C1176" s="225" t="s">
        <v>505</v>
      </c>
      <c r="D1176" s="226" t="s">
        <v>504</v>
      </c>
    </row>
    <row r="1177" spans="1:4" x14ac:dyDescent="0.2">
      <c r="A1177" s="223">
        <v>973</v>
      </c>
      <c r="B1177" s="224">
        <v>453</v>
      </c>
      <c r="C1177" s="225" t="s">
        <v>318</v>
      </c>
      <c r="D1177" s="226">
        <v>1</v>
      </c>
    </row>
    <row r="1178" spans="1:4" x14ac:dyDescent="0.2">
      <c r="A1178" s="223">
        <v>973</v>
      </c>
      <c r="B1178" s="224">
        <v>454</v>
      </c>
      <c r="C1178" s="225" t="s">
        <v>318</v>
      </c>
      <c r="D1178" s="226">
        <v>2</v>
      </c>
    </row>
    <row r="1179" spans="1:4" x14ac:dyDescent="0.2">
      <c r="A1179" s="223">
        <v>974</v>
      </c>
      <c r="B1179" s="224">
        <v>455</v>
      </c>
      <c r="C1179" s="225" t="s">
        <v>344</v>
      </c>
      <c r="D1179" s="226">
        <v>2</v>
      </c>
    </row>
    <row r="1180" spans="1:4" x14ac:dyDescent="0.2">
      <c r="A1180" s="223">
        <v>975</v>
      </c>
      <c r="B1180" s="224">
        <v>504</v>
      </c>
      <c r="C1180" s="225" t="s">
        <v>589</v>
      </c>
      <c r="D1180" s="226">
        <v>1</v>
      </c>
    </row>
    <row r="1181" spans="1:4" x14ac:dyDescent="0.2">
      <c r="A1181" s="223">
        <v>975</v>
      </c>
      <c r="B1181" s="224">
        <v>505</v>
      </c>
      <c r="C1181" s="225" t="s">
        <v>589</v>
      </c>
      <c r="D1181" s="226">
        <v>2</v>
      </c>
    </row>
    <row r="1182" spans="1:4" x14ac:dyDescent="0.2">
      <c r="A1182" s="223">
        <v>976</v>
      </c>
      <c r="B1182" s="224">
        <v>506</v>
      </c>
      <c r="C1182" s="225" t="s">
        <v>590</v>
      </c>
      <c r="D1182" s="226">
        <v>1</v>
      </c>
    </row>
    <row r="1183" spans="1:4" x14ac:dyDescent="0.2">
      <c r="A1183" s="223">
        <v>976</v>
      </c>
      <c r="B1183" s="224">
        <v>507</v>
      </c>
      <c r="C1183" s="225" t="s">
        <v>590</v>
      </c>
      <c r="D1183" s="226">
        <v>2</v>
      </c>
    </row>
    <row r="1184" spans="1:4" x14ac:dyDescent="0.2">
      <c r="A1184" s="223">
        <v>978</v>
      </c>
      <c r="B1184" s="224">
        <v>462</v>
      </c>
      <c r="C1184" s="225" t="s">
        <v>302</v>
      </c>
      <c r="D1184" s="226" t="s">
        <v>247</v>
      </c>
    </row>
    <row r="1185" spans="1:4" x14ac:dyDescent="0.2">
      <c r="A1185" s="223">
        <v>979</v>
      </c>
      <c r="B1185" s="224">
        <v>463</v>
      </c>
      <c r="C1185" s="225" t="s">
        <v>341</v>
      </c>
      <c r="D1185" s="226" t="s">
        <v>495</v>
      </c>
    </row>
    <row r="1186" spans="1:4" x14ac:dyDescent="0.2">
      <c r="A1186" s="223">
        <v>980</v>
      </c>
      <c r="B1186" s="224">
        <v>466</v>
      </c>
      <c r="C1186" s="225" t="s">
        <v>463</v>
      </c>
      <c r="D1186" s="226">
        <v>2</v>
      </c>
    </row>
    <row r="1187" spans="1:4" x14ac:dyDescent="0.2">
      <c r="A1187" s="223">
        <v>980</v>
      </c>
      <c r="B1187" s="224">
        <v>467</v>
      </c>
      <c r="C1187" s="225" t="s">
        <v>463</v>
      </c>
      <c r="D1187" s="226">
        <v>1</v>
      </c>
    </row>
    <row r="1188" spans="1:4" x14ac:dyDescent="0.2">
      <c r="A1188" s="223">
        <v>981</v>
      </c>
      <c r="B1188" s="224">
        <v>468</v>
      </c>
      <c r="C1188" s="225" t="s">
        <v>464</v>
      </c>
      <c r="D1188" s="226" t="s">
        <v>247</v>
      </c>
    </row>
    <row r="1189" spans="1:4" x14ac:dyDescent="0.2">
      <c r="A1189" s="223">
        <v>982</v>
      </c>
      <c r="B1189" s="224">
        <v>508</v>
      </c>
      <c r="C1189" s="225" t="s">
        <v>591</v>
      </c>
      <c r="D1189" s="226">
        <v>2</v>
      </c>
    </row>
    <row r="1190" spans="1:4" x14ac:dyDescent="0.2">
      <c r="A1190" s="223">
        <v>982</v>
      </c>
      <c r="B1190" s="224">
        <v>509</v>
      </c>
      <c r="C1190" s="225" t="s">
        <v>591</v>
      </c>
      <c r="D1190" s="226">
        <v>1</v>
      </c>
    </row>
    <row r="1191" spans="1:4" x14ac:dyDescent="0.2">
      <c r="A1191" s="223">
        <v>983</v>
      </c>
      <c r="B1191" s="224">
        <v>510</v>
      </c>
      <c r="C1191" s="225" t="s">
        <v>592</v>
      </c>
      <c r="D1191" s="226">
        <v>2</v>
      </c>
    </row>
    <row r="1192" spans="1:4" x14ac:dyDescent="0.2">
      <c r="A1192" s="223">
        <v>983</v>
      </c>
      <c r="B1192" s="224">
        <v>511</v>
      </c>
      <c r="C1192" s="225" t="s">
        <v>592</v>
      </c>
      <c r="D1192" s="226">
        <v>1</v>
      </c>
    </row>
    <row r="1193" spans="1:4" s="232" customFormat="1" x14ac:dyDescent="0.2">
      <c r="A1193" s="223">
        <v>984</v>
      </c>
      <c r="B1193" s="224">
        <v>512</v>
      </c>
      <c r="C1193" s="225" t="s">
        <v>904</v>
      </c>
      <c r="D1193" s="226" t="s">
        <v>247</v>
      </c>
    </row>
    <row r="1194" spans="1:4" s="232" customFormat="1" x14ac:dyDescent="0.2">
      <c r="A1194" s="223">
        <v>984</v>
      </c>
      <c r="B1194" s="224">
        <v>513</v>
      </c>
      <c r="C1194" s="225" t="s">
        <v>904</v>
      </c>
      <c r="D1194" s="226" t="s">
        <v>247</v>
      </c>
    </row>
    <row r="1195" spans="1:4" s="232" customFormat="1" x14ac:dyDescent="0.2">
      <c r="A1195" s="223">
        <v>985</v>
      </c>
      <c r="B1195" s="224">
        <v>514</v>
      </c>
      <c r="C1195" s="225" t="s">
        <v>905</v>
      </c>
      <c r="D1195" s="226" t="s">
        <v>247</v>
      </c>
    </row>
    <row r="1196" spans="1:4" s="232" customFormat="1" x14ac:dyDescent="0.2">
      <c r="A1196" s="223">
        <v>985</v>
      </c>
      <c r="B1196" s="224">
        <v>515</v>
      </c>
      <c r="C1196" s="225" t="s">
        <v>905</v>
      </c>
      <c r="D1196" s="226" t="s">
        <v>247</v>
      </c>
    </row>
    <row r="1197" spans="1:4" x14ac:dyDescent="0.2">
      <c r="A1197" s="223">
        <v>989</v>
      </c>
      <c r="B1197" s="224">
        <v>475</v>
      </c>
      <c r="C1197" s="225" t="s">
        <v>357</v>
      </c>
      <c r="D1197" s="226">
        <v>2</v>
      </c>
    </row>
    <row r="1198" spans="1:4" x14ac:dyDescent="0.2">
      <c r="A1198" s="223">
        <v>989</v>
      </c>
      <c r="B1198" s="224">
        <v>476</v>
      </c>
      <c r="C1198" s="225" t="s">
        <v>357</v>
      </c>
      <c r="D1198" s="226">
        <v>1</v>
      </c>
    </row>
    <row r="1199" spans="1:4" x14ac:dyDescent="0.2">
      <c r="A1199" s="223">
        <v>990</v>
      </c>
      <c r="B1199" s="224">
        <v>477</v>
      </c>
      <c r="C1199" s="225" t="s">
        <v>358</v>
      </c>
      <c r="D1199" s="226" t="s">
        <v>247</v>
      </c>
    </row>
    <row r="1200" spans="1:4" x14ac:dyDescent="0.2">
      <c r="A1200" s="223">
        <v>991</v>
      </c>
      <c r="B1200" s="224">
        <v>478</v>
      </c>
      <c r="C1200" s="225" t="s">
        <v>308</v>
      </c>
      <c r="D1200" s="226" t="s">
        <v>247</v>
      </c>
    </row>
    <row r="1201" spans="1:4" x14ac:dyDescent="0.2">
      <c r="A1201" s="223">
        <v>996</v>
      </c>
      <c r="B1201" s="224">
        <v>485</v>
      </c>
      <c r="C1201" s="225" t="s">
        <v>388</v>
      </c>
      <c r="D1201" s="226">
        <v>2</v>
      </c>
    </row>
    <row r="1202" spans="1:4" x14ac:dyDescent="0.2">
      <c r="A1202" s="223">
        <v>996</v>
      </c>
      <c r="B1202" s="224">
        <v>486</v>
      </c>
      <c r="C1202" s="225" t="s">
        <v>388</v>
      </c>
      <c r="D1202" s="226">
        <v>1</v>
      </c>
    </row>
    <row r="1203" spans="1:4" x14ac:dyDescent="0.2">
      <c r="A1203" s="223">
        <v>996</v>
      </c>
      <c r="B1203" s="224">
        <v>487</v>
      </c>
      <c r="C1203" s="225" t="s">
        <v>388</v>
      </c>
      <c r="D1203" s="226">
        <v>2</v>
      </c>
    </row>
    <row r="1204" spans="1:4" x14ac:dyDescent="0.2">
      <c r="A1204" s="223">
        <v>997</v>
      </c>
      <c r="B1204" s="224">
        <v>490</v>
      </c>
      <c r="C1204" s="225" t="s">
        <v>465</v>
      </c>
      <c r="D1204" s="226" t="s">
        <v>504</v>
      </c>
    </row>
    <row r="1205" spans="1:4" x14ac:dyDescent="0.2">
      <c r="A1205" s="223">
        <v>997</v>
      </c>
      <c r="B1205" s="224">
        <v>491</v>
      </c>
      <c r="C1205" s="225" t="s">
        <v>465</v>
      </c>
      <c r="D1205" s="226">
        <v>1</v>
      </c>
    </row>
  </sheetData>
  <mergeCells count="1">
    <mergeCell ref="A1:B1"/>
  </mergeCells>
  <hyperlinks>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Z24"/>
  <sheetViews>
    <sheetView zoomScaleNormal="100" workbookViewId="0">
      <selection activeCell="F12" sqref="F12"/>
    </sheetView>
  </sheetViews>
  <sheetFormatPr defaultRowHeight="12.75" x14ac:dyDescent="0.2"/>
  <cols>
    <col min="1" max="1" width="2.42578125" style="192" customWidth="1"/>
    <col min="2" max="2" width="33.7109375" style="192" customWidth="1"/>
    <col min="3" max="4" width="14.140625" style="192" customWidth="1"/>
    <col min="5" max="9" width="12.140625" style="192" customWidth="1"/>
    <col min="10" max="10" width="5.5703125" style="192" customWidth="1"/>
    <col min="11" max="11" width="5.28515625" style="192" customWidth="1"/>
    <col min="12" max="12" width="35.28515625" style="192" customWidth="1"/>
    <col min="13" max="20" width="11.7109375" style="192" customWidth="1"/>
    <col min="21" max="16384" width="9.140625" style="192"/>
  </cols>
  <sheetData>
    <row r="1" spans="1:156" x14ac:dyDescent="0.2">
      <c r="B1" s="193" t="s">
        <v>89</v>
      </c>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4"/>
      <c r="DQ1" s="194"/>
      <c r="DR1" s="194"/>
      <c r="DS1" s="194"/>
      <c r="DT1" s="194"/>
      <c r="DU1" s="194"/>
      <c r="DV1" s="194"/>
      <c r="DW1" s="194"/>
      <c r="DX1" s="194"/>
      <c r="DY1" s="194"/>
      <c r="DZ1" s="194"/>
      <c r="EA1" s="194"/>
      <c r="EB1" s="194"/>
      <c r="EC1" s="194"/>
      <c r="ED1" s="194"/>
      <c r="EE1" s="194"/>
      <c r="EF1" s="194"/>
      <c r="EG1" s="194"/>
      <c r="EH1" s="194"/>
      <c r="EI1" s="194"/>
      <c r="EJ1" s="194"/>
      <c r="EK1" s="194"/>
      <c r="EL1" s="194"/>
      <c r="EM1" s="194"/>
      <c r="EN1" s="194"/>
      <c r="EO1" s="194"/>
      <c r="EP1" s="194"/>
      <c r="EQ1" s="194"/>
      <c r="ER1" s="194"/>
      <c r="ES1" s="194"/>
      <c r="ET1" s="194"/>
      <c r="EU1" s="194"/>
      <c r="EV1" s="194"/>
      <c r="EW1" s="194"/>
      <c r="EX1" s="194"/>
      <c r="EY1" s="194"/>
      <c r="EZ1" s="194"/>
    </row>
    <row r="2" spans="1:156" s="195" customFormat="1" ht="21.75" customHeight="1" x14ac:dyDescent="0.2">
      <c r="B2" s="321" t="str">
        <f>Overview!B4&amp; " - Effective from "&amp;Overview!D4&amp;" - "&amp;Overview!E4</f>
        <v>Western Power Distribution (South Wales) plc - Effective from 1 April 2015 - Final</v>
      </c>
      <c r="C2" s="322"/>
      <c r="D2" s="322"/>
      <c r="E2" s="322"/>
      <c r="F2" s="322"/>
      <c r="G2" s="322"/>
      <c r="H2" s="322"/>
      <c r="I2" s="322"/>
      <c r="J2" s="322"/>
      <c r="K2" s="322"/>
      <c r="L2" s="322"/>
      <c r="M2" s="322"/>
      <c r="N2" s="322"/>
      <c r="O2" s="322"/>
      <c r="P2" s="322"/>
      <c r="Q2" s="322"/>
      <c r="R2" s="322"/>
      <c r="S2" s="322"/>
      <c r="T2" s="323"/>
      <c r="U2" s="194"/>
      <c r="V2" s="194"/>
      <c r="W2" s="194"/>
      <c r="X2" s="194"/>
      <c r="Y2" s="194"/>
      <c r="Z2" s="194"/>
      <c r="AA2" s="194"/>
      <c r="AB2" s="194"/>
      <c r="AC2" s="194"/>
      <c r="AD2" s="194"/>
      <c r="AE2" s="194"/>
      <c r="AF2" s="194"/>
      <c r="AG2" s="194"/>
      <c r="AH2" s="194"/>
      <c r="AI2" s="194"/>
      <c r="AJ2" s="194"/>
      <c r="AK2" s="194"/>
      <c r="AL2" s="194"/>
      <c r="AM2" s="194"/>
      <c r="AN2" s="194"/>
      <c r="AO2" s="194"/>
      <c r="AP2" s="194"/>
      <c r="AQ2" s="194"/>
      <c r="AR2" s="194"/>
      <c r="AS2" s="194"/>
      <c r="AT2" s="194"/>
      <c r="AU2" s="194"/>
      <c r="AV2" s="194"/>
      <c r="AW2" s="194"/>
      <c r="AX2" s="194"/>
      <c r="AY2" s="194"/>
      <c r="AZ2" s="194"/>
      <c r="BA2" s="194"/>
      <c r="BB2" s="194"/>
      <c r="BC2" s="194"/>
      <c r="BD2" s="194"/>
      <c r="BE2" s="194"/>
      <c r="BF2" s="194"/>
      <c r="BG2" s="194"/>
      <c r="BH2" s="194"/>
      <c r="BI2" s="194"/>
      <c r="BJ2" s="194"/>
      <c r="BK2" s="194"/>
      <c r="BL2" s="194"/>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4"/>
      <c r="DO2" s="194"/>
      <c r="DP2" s="194"/>
      <c r="DQ2" s="194"/>
      <c r="DR2" s="194"/>
      <c r="DS2" s="194"/>
      <c r="DT2" s="194"/>
      <c r="DU2" s="194"/>
      <c r="DV2" s="194"/>
      <c r="DW2" s="194"/>
      <c r="DX2" s="194"/>
      <c r="DY2" s="194"/>
      <c r="DZ2" s="194"/>
      <c r="EA2" s="194"/>
      <c r="EB2" s="194"/>
      <c r="EC2" s="194"/>
      <c r="ED2" s="194"/>
      <c r="EE2" s="194"/>
      <c r="EF2" s="194"/>
      <c r="EG2" s="194"/>
      <c r="EH2" s="194"/>
      <c r="EI2" s="194"/>
      <c r="EJ2" s="194"/>
      <c r="EK2" s="194"/>
      <c r="EL2" s="194"/>
      <c r="EM2" s="194"/>
      <c r="EN2" s="194"/>
      <c r="EO2" s="194"/>
      <c r="EP2" s="194"/>
      <c r="EQ2" s="194"/>
      <c r="ER2" s="194"/>
      <c r="ES2" s="194"/>
      <c r="ET2" s="194"/>
      <c r="EU2" s="194"/>
      <c r="EV2" s="194"/>
      <c r="EW2" s="194"/>
      <c r="EX2" s="194"/>
      <c r="EY2" s="194"/>
      <c r="EZ2" s="194"/>
    </row>
    <row r="3" spans="1:156" s="197" customFormat="1" ht="9" customHeight="1" x14ac:dyDescent="0.2">
      <c r="A3" s="196"/>
      <c r="B3" s="196"/>
      <c r="C3" s="196"/>
      <c r="D3" s="196"/>
      <c r="E3" s="196"/>
      <c r="F3" s="196"/>
      <c r="G3" s="196"/>
      <c r="H3" s="196"/>
      <c r="I3" s="196"/>
      <c r="J3" s="196"/>
      <c r="K3" s="196"/>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4"/>
      <c r="EB3" s="194"/>
      <c r="EC3" s="194"/>
      <c r="ED3" s="194"/>
      <c r="EE3" s="194"/>
      <c r="EF3" s="194"/>
      <c r="EG3" s="194"/>
      <c r="EH3" s="194"/>
      <c r="EI3" s="194"/>
      <c r="EJ3" s="194"/>
      <c r="EK3" s="194"/>
      <c r="EL3" s="194"/>
      <c r="EM3" s="194"/>
      <c r="EN3" s="194"/>
      <c r="EO3" s="194"/>
      <c r="EP3" s="194"/>
      <c r="EQ3" s="194"/>
      <c r="ER3" s="194"/>
      <c r="ES3" s="194"/>
      <c r="ET3" s="194"/>
      <c r="EU3" s="194"/>
      <c r="EV3" s="194"/>
      <c r="EW3" s="194"/>
      <c r="EX3" s="194"/>
      <c r="EY3" s="194"/>
      <c r="EZ3" s="194"/>
    </row>
    <row r="4" spans="1:156" ht="26.25" customHeight="1" x14ac:dyDescent="0.2">
      <c r="B4" s="324" t="s">
        <v>850</v>
      </c>
      <c r="C4" s="325"/>
      <c r="D4" s="325"/>
      <c r="E4" s="325"/>
      <c r="F4" s="325"/>
      <c r="G4" s="325"/>
      <c r="H4" s="325"/>
      <c r="I4" s="326"/>
      <c r="L4" s="324" t="s">
        <v>851</v>
      </c>
      <c r="M4" s="325"/>
      <c r="N4" s="325"/>
      <c r="O4" s="325"/>
      <c r="P4" s="325"/>
      <c r="Q4" s="325"/>
      <c r="R4" s="325"/>
      <c r="S4" s="325"/>
      <c r="T4" s="326"/>
    </row>
    <row r="5" spans="1:156" ht="18" customHeight="1" x14ac:dyDescent="0.2">
      <c r="B5" s="317" t="s">
        <v>852</v>
      </c>
      <c r="C5" s="317"/>
      <c r="D5" s="317"/>
      <c r="E5" s="317"/>
      <c r="F5" s="317"/>
      <c r="G5" s="317"/>
      <c r="H5" s="317"/>
      <c r="I5" s="317"/>
      <c r="L5" s="317" t="s">
        <v>853</v>
      </c>
      <c r="M5" s="317"/>
      <c r="N5" s="317"/>
      <c r="O5" s="317"/>
      <c r="P5" s="317"/>
      <c r="Q5" s="317"/>
      <c r="R5" s="317"/>
      <c r="S5" s="317"/>
      <c r="T5" s="317"/>
    </row>
    <row r="6" spans="1:156" s="198" customFormat="1" ht="27.75" customHeight="1" x14ac:dyDescent="0.2">
      <c r="B6" s="327" t="s">
        <v>854</v>
      </c>
      <c r="C6" s="327"/>
      <c r="D6" s="327"/>
      <c r="E6" s="327"/>
      <c r="F6" s="327"/>
      <c r="G6" s="327"/>
      <c r="H6" s="327"/>
      <c r="I6" s="327"/>
      <c r="L6" s="327" t="s">
        <v>855</v>
      </c>
      <c r="M6" s="327"/>
      <c r="N6" s="327"/>
      <c r="O6" s="327"/>
      <c r="P6" s="327"/>
      <c r="Q6" s="327"/>
      <c r="R6" s="327"/>
      <c r="S6" s="327"/>
      <c r="T6" s="327"/>
    </row>
    <row r="7" spans="1:156" ht="18" customHeight="1" x14ac:dyDescent="0.2">
      <c r="B7" s="317" t="s">
        <v>856</v>
      </c>
      <c r="C7" s="317"/>
      <c r="D7" s="317"/>
      <c r="E7" s="317"/>
      <c r="F7" s="317"/>
      <c r="G7" s="317"/>
      <c r="H7" s="317"/>
      <c r="I7" s="317"/>
      <c r="L7" s="317" t="s">
        <v>857</v>
      </c>
      <c r="M7" s="317"/>
      <c r="N7" s="317"/>
      <c r="O7" s="317"/>
      <c r="P7" s="317"/>
      <c r="Q7" s="317"/>
      <c r="R7" s="317"/>
      <c r="S7" s="317"/>
      <c r="T7" s="317"/>
    </row>
    <row r="8" spans="1:156" ht="8.25" customHeight="1" x14ac:dyDescent="0.2"/>
    <row r="9" spans="1:156" ht="59.25" customHeight="1" x14ac:dyDescent="0.2">
      <c r="B9" s="199" t="s">
        <v>858</v>
      </c>
      <c r="C9" s="200" t="s">
        <v>517</v>
      </c>
      <c r="D9" s="200" t="s">
        <v>518</v>
      </c>
      <c r="E9" s="200" t="s">
        <v>519</v>
      </c>
      <c r="F9" s="200" t="s">
        <v>99</v>
      </c>
      <c r="G9" s="200" t="s">
        <v>100</v>
      </c>
      <c r="H9" s="200" t="s">
        <v>481</v>
      </c>
      <c r="I9" s="200" t="s">
        <v>520</v>
      </c>
      <c r="L9" s="199" t="s">
        <v>859</v>
      </c>
      <c r="M9" s="200" t="s">
        <v>860</v>
      </c>
      <c r="N9" s="200" t="s">
        <v>567</v>
      </c>
      <c r="O9" s="200" t="s">
        <v>568</v>
      </c>
      <c r="P9" s="200" t="s">
        <v>569</v>
      </c>
      <c r="Q9" s="201" t="s">
        <v>861</v>
      </c>
      <c r="R9" s="201" t="s">
        <v>570</v>
      </c>
      <c r="S9" s="201" t="s">
        <v>571</v>
      </c>
      <c r="T9" s="201" t="s">
        <v>572</v>
      </c>
    </row>
    <row r="10" spans="1:156" ht="30" customHeight="1" x14ac:dyDescent="0.2">
      <c r="B10" s="202"/>
      <c r="C10" s="203" t="str">
        <f>IFERROR(VLOOKUP($B$10,'Annex 1 LV and HV charges'!$A:$K,4,FALSE),"")</f>
        <v/>
      </c>
      <c r="D10" s="204" t="str">
        <f>IFERROR(VLOOKUP($B$10,'Annex 1 LV and HV charges'!$A:$K,5,FALSE),"")</f>
        <v/>
      </c>
      <c r="E10" s="204" t="str">
        <f>IFERROR(VLOOKUP($B$10,'Annex 1 LV and HV charges'!$A:$K,6,FALSE),"")</f>
        <v/>
      </c>
      <c r="F10" s="205" t="str">
        <f>IFERROR(VLOOKUP($B$10,'Annex 1 LV and HV charges'!$A:$K,7,FALSE),"")</f>
        <v/>
      </c>
      <c r="G10" s="205" t="str">
        <f>IFERROR(VLOOKUP($B$10,'Annex 1 LV and HV charges'!$A:$K,8,FALSE),"")</f>
        <v/>
      </c>
      <c r="H10" s="205" t="str">
        <f>IFERROR(VLOOKUP($B$10,'Annex 1 LV and HV charges'!$A:$K,9,FALSE),"")</f>
        <v/>
      </c>
      <c r="I10" s="205" t="str">
        <f>IFERROR(VLOOKUP($B$10,'Annex 1 LV and HV charges'!$A:$K,10,FALSE),"")</f>
        <v/>
      </c>
      <c r="L10" s="202"/>
      <c r="M10" s="205" t="str">
        <f>IFERROR(VLOOKUP($L$10,'Annex 2 EHV charges'!$G:$O,2,FALSE),"")</f>
        <v/>
      </c>
      <c r="N10" s="205" t="str">
        <f>IFERROR(VLOOKUP($L$10,'Annex 2 EHV charges'!$G:$O,3,FALSE),"")</f>
        <v/>
      </c>
      <c r="O10" s="205" t="str">
        <f>IFERROR(VLOOKUP($L$10,'Annex 2 EHV charges'!$G:$O,4,FALSE),"")</f>
        <v/>
      </c>
      <c r="P10" s="205" t="str">
        <f>IFERROR(VLOOKUP($L$10,'Annex 2 EHV charges'!$G:$O,5,FALSE),"")</f>
        <v/>
      </c>
      <c r="Q10" s="206" t="str">
        <f>IFERROR(VLOOKUP($L$10,'Annex 2 EHV charges'!$G:$O,6,FALSE),"")</f>
        <v/>
      </c>
      <c r="R10" s="206" t="str">
        <f>IFERROR(VLOOKUP($L$10,'Annex 2 EHV charges'!$G:$O,7,FALSE),"")</f>
        <v/>
      </c>
      <c r="S10" s="206" t="str">
        <f>IFERROR(VLOOKUP($L$10,'Annex 2 EHV charges'!$G:$O,8,FALSE),"")</f>
        <v/>
      </c>
      <c r="T10" s="206" t="str">
        <f>IFERROR(VLOOKUP($L$10,'Annex 2 EHV charges'!$G:$O,9,FALSE),"")</f>
        <v/>
      </c>
    </row>
    <row r="11" spans="1:156" ht="7.5" customHeight="1" x14ac:dyDescent="0.2"/>
    <row r="12" spans="1:156" ht="88.5" customHeight="1" x14ac:dyDescent="0.2">
      <c r="B12" s="207" t="s">
        <v>862</v>
      </c>
      <c r="C12" s="200" t="s">
        <v>863</v>
      </c>
      <c r="D12" s="200" t="s">
        <v>864</v>
      </c>
      <c r="E12" s="200" t="s">
        <v>865</v>
      </c>
      <c r="F12" s="200" t="s">
        <v>866</v>
      </c>
      <c r="G12" s="200" t="s">
        <v>867</v>
      </c>
      <c r="H12" s="200" t="s">
        <v>868</v>
      </c>
      <c r="I12" s="200" t="s">
        <v>869</v>
      </c>
      <c r="L12" s="207" t="s">
        <v>862</v>
      </c>
      <c r="M12" s="200" t="s">
        <v>870</v>
      </c>
      <c r="N12" s="200" t="s">
        <v>866</v>
      </c>
      <c r="O12" s="200" t="s">
        <v>871</v>
      </c>
      <c r="P12" s="200" t="s">
        <v>869</v>
      </c>
      <c r="Q12" s="201" t="s">
        <v>872</v>
      </c>
      <c r="R12" s="201" t="s">
        <v>866</v>
      </c>
      <c r="S12" s="201" t="s">
        <v>873</v>
      </c>
      <c r="T12" s="201" t="s">
        <v>869</v>
      </c>
    </row>
    <row r="13" spans="1:156" ht="30" customHeight="1" x14ac:dyDescent="0.2">
      <c r="B13" s="208" t="s">
        <v>874</v>
      </c>
      <c r="C13" s="209"/>
      <c r="D13" s="209"/>
      <c r="E13" s="209"/>
      <c r="F13" s="209"/>
      <c r="G13" s="209"/>
      <c r="H13" s="209"/>
      <c r="I13" s="209"/>
      <c r="L13" s="208" t="s">
        <v>874</v>
      </c>
      <c r="M13" s="210"/>
      <c r="N13" s="210"/>
      <c r="O13" s="210"/>
      <c r="P13" s="210"/>
      <c r="Q13" s="211"/>
      <c r="R13" s="211"/>
      <c r="S13" s="211"/>
      <c r="T13" s="211"/>
    </row>
    <row r="14" spans="1:156" ht="30" customHeight="1" x14ac:dyDescent="0.2">
      <c r="B14" s="212" t="s">
        <v>875</v>
      </c>
      <c r="C14" s="213">
        <f>C13</f>
        <v>0</v>
      </c>
      <c r="D14" s="213">
        <f t="shared" ref="D14:G14" si="0">D13</f>
        <v>0</v>
      </c>
      <c r="E14" s="213">
        <f t="shared" si="0"/>
        <v>0</v>
      </c>
      <c r="F14" s="213">
        <f t="shared" si="0"/>
        <v>0</v>
      </c>
      <c r="G14" s="213">
        <f t="shared" si="0"/>
        <v>0</v>
      </c>
      <c r="H14" s="213">
        <f>H13</f>
        <v>0</v>
      </c>
      <c r="I14" s="213">
        <f>I13</f>
        <v>0</v>
      </c>
      <c r="L14" s="212" t="s">
        <v>875</v>
      </c>
      <c r="M14" s="213">
        <f>M13</f>
        <v>0</v>
      </c>
      <c r="N14" s="213">
        <f t="shared" ref="N14:T14" si="1">N13</f>
        <v>0</v>
      </c>
      <c r="O14" s="213">
        <f t="shared" si="1"/>
        <v>0</v>
      </c>
      <c r="P14" s="213">
        <f t="shared" si="1"/>
        <v>0</v>
      </c>
      <c r="Q14" s="214">
        <f t="shared" si="1"/>
        <v>0</v>
      </c>
      <c r="R14" s="214">
        <f t="shared" si="1"/>
        <v>0</v>
      </c>
      <c r="S14" s="214">
        <f t="shared" si="1"/>
        <v>0</v>
      </c>
      <c r="T14" s="214">
        <f t="shared" si="1"/>
        <v>0</v>
      </c>
    </row>
    <row r="15" spans="1:156" ht="7.5" customHeight="1" x14ac:dyDescent="0.2"/>
    <row r="16" spans="1:156" ht="63.75" customHeight="1" x14ac:dyDescent="0.2">
      <c r="B16" s="207" t="s">
        <v>876</v>
      </c>
      <c r="C16" s="200" t="s">
        <v>877</v>
      </c>
      <c r="D16" s="200" t="s">
        <v>878</v>
      </c>
      <c r="E16" s="200" t="s">
        <v>879</v>
      </c>
      <c r="F16" s="200" t="s">
        <v>880</v>
      </c>
      <c r="G16" s="200" t="s">
        <v>881</v>
      </c>
      <c r="H16" s="200" t="s">
        <v>882</v>
      </c>
      <c r="I16" s="200" t="s">
        <v>883</v>
      </c>
      <c r="L16" s="207" t="s">
        <v>876</v>
      </c>
      <c r="M16" s="200" t="s">
        <v>884</v>
      </c>
      <c r="N16" s="200" t="s">
        <v>885</v>
      </c>
      <c r="O16" s="200" t="s">
        <v>886</v>
      </c>
      <c r="P16" s="200" t="s">
        <v>887</v>
      </c>
      <c r="Q16" s="201" t="s">
        <v>888</v>
      </c>
      <c r="R16" s="201" t="s">
        <v>889</v>
      </c>
      <c r="S16" s="201" t="s">
        <v>890</v>
      </c>
      <c r="T16" s="201" t="s">
        <v>891</v>
      </c>
    </row>
    <row r="17" spans="2:20" ht="30" customHeight="1" x14ac:dyDescent="0.2">
      <c r="B17" s="208" t="s">
        <v>892</v>
      </c>
      <c r="C17" s="215" t="str">
        <f>IFERROR(C10*C13/100,"")</f>
        <v/>
      </c>
      <c r="D17" s="215" t="str">
        <f t="shared" ref="D17:H17" si="2">IFERROR(D10*D13/100,"")</f>
        <v/>
      </c>
      <c r="E17" s="215" t="str">
        <f t="shared" si="2"/>
        <v/>
      </c>
      <c r="F17" s="215" t="str">
        <f t="shared" si="2"/>
        <v/>
      </c>
      <c r="G17" s="215" t="str">
        <f>IFERROR(G10*G13*F13/100,"")</f>
        <v/>
      </c>
      <c r="H17" s="215" t="str">
        <f t="shared" si="2"/>
        <v/>
      </c>
      <c r="I17" s="215" t="str">
        <f>IFERROR(I10*I13*F13/100,"")</f>
        <v/>
      </c>
      <c r="L17" s="216" t="s">
        <v>892</v>
      </c>
      <c r="M17" s="215" t="str">
        <f>IFERROR(M10*M13/100,"")</f>
        <v/>
      </c>
      <c r="N17" s="215" t="str">
        <f>IFERROR(N10*N13/100,"")</f>
        <v/>
      </c>
      <c r="O17" s="215" t="str">
        <f>IFERROR(O10*O13*N13/100,"")</f>
        <v/>
      </c>
      <c r="P17" s="215" t="str">
        <f>IFERROR(P10*P13*N13/100,"")</f>
        <v/>
      </c>
      <c r="Q17" s="217" t="str">
        <f>IFERROR(Q10*Q13/100,"")</f>
        <v/>
      </c>
      <c r="R17" s="217" t="str">
        <f>IFERROR(R10*R13/100,"")</f>
        <v/>
      </c>
      <c r="S17" s="217" t="str">
        <f>IFERROR(S10*S13*R13/100,"")</f>
        <v/>
      </c>
      <c r="T17" s="217" t="str">
        <f>IFERROR(T10*T13*R13/100,"")</f>
        <v/>
      </c>
    </row>
    <row r="18" spans="2:20" ht="30" customHeight="1" x14ac:dyDescent="0.2">
      <c r="B18" s="212" t="s">
        <v>893</v>
      </c>
      <c r="C18" s="218" t="str">
        <f>IFERROR(C10*C14/100,"")</f>
        <v/>
      </c>
      <c r="D18" s="218" t="str">
        <f t="shared" ref="D18:H18" si="3">IFERROR(D10*D14/100,"")</f>
        <v/>
      </c>
      <c r="E18" s="218" t="str">
        <f t="shared" si="3"/>
        <v/>
      </c>
      <c r="F18" s="218" t="str">
        <f t="shared" si="3"/>
        <v/>
      </c>
      <c r="G18" s="218" t="str">
        <f>IFERROR(G10*G14*F14/100,"")</f>
        <v/>
      </c>
      <c r="H18" s="218" t="str">
        <f t="shared" si="3"/>
        <v/>
      </c>
      <c r="I18" s="218" t="str">
        <f>IFERROR(I10*I14*F14/100,"")</f>
        <v/>
      </c>
      <c r="L18" s="219" t="s">
        <v>893</v>
      </c>
      <c r="M18" s="218" t="str">
        <f>IFERROR(M10*M14/100,"")</f>
        <v/>
      </c>
      <c r="N18" s="218" t="str">
        <f t="shared" ref="N18" si="4">IFERROR(N10*N14/100,"")</f>
        <v/>
      </c>
      <c r="O18" s="218" t="str">
        <f>IFERROR(O10*O14*N14/100,"")</f>
        <v/>
      </c>
      <c r="P18" s="218" t="str">
        <f>IFERROR(P10*P14*N14/100,"")</f>
        <v/>
      </c>
      <c r="Q18" s="220" t="str">
        <f>IFERROR(Q10*Q14/100,"")</f>
        <v/>
      </c>
      <c r="R18" s="220" t="str">
        <f t="shared" ref="R18" si="5">IFERROR(R10*R14/100,"")</f>
        <v/>
      </c>
      <c r="S18" s="220" t="str">
        <f>IFERROR(S10*S14*R14/100,"")</f>
        <v/>
      </c>
      <c r="T18" s="220" t="str">
        <f>IFERROR(T10*T14*R14/100,"")</f>
        <v/>
      </c>
    </row>
    <row r="19" spans="2:20" ht="7.5" customHeight="1" x14ac:dyDescent="0.2"/>
    <row r="20" spans="2:20" ht="39.75" customHeight="1" x14ac:dyDescent="0.2">
      <c r="C20" s="221" t="s">
        <v>894</v>
      </c>
      <c r="M20" s="200" t="s">
        <v>895</v>
      </c>
      <c r="N20" s="201" t="s">
        <v>896</v>
      </c>
    </row>
    <row r="21" spans="2:20" ht="30" customHeight="1" x14ac:dyDescent="0.2">
      <c r="B21" s="208" t="s">
        <v>892</v>
      </c>
      <c r="C21" s="215">
        <f>SUM(C17:I17)</f>
        <v>0</v>
      </c>
      <c r="L21" s="208" t="s">
        <v>892</v>
      </c>
      <c r="M21" s="215">
        <f>SUM(M17:P17)</f>
        <v>0</v>
      </c>
      <c r="N21" s="217">
        <f>SUM(Q17:T17)</f>
        <v>0</v>
      </c>
    </row>
    <row r="22" spans="2:20" ht="30" customHeight="1" x14ac:dyDescent="0.2">
      <c r="B22" s="212" t="s">
        <v>893</v>
      </c>
      <c r="C22" s="218">
        <f>SUM(C18:I18)</f>
        <v>0</v>
      </c>
      <c r="L22" s="212" t="s">
        <v>893</v>
      </c>
      <c r="M22" s="218">
        <f>SUM(M18:P18)</f>
        <v>0</v>
      </c>
      <c r="N22" s="220">
        <f>SUM(Q18:T18)</f>
        <v>0</v>
      </c>
    </row>
    <row r="24" spans="2:20" ht="30.75" customHeight="1" x14ac:dyDescent="0.2">
      <c r="B24" s="318" t="s">
        <v>897</v>
      </c>
      <c r="C24" s="319"/>
      <c r="D24" s="320"/>
      <c r="L24" s="318" t="s">
        <v>898</v>
      </c>
      <c r="M24" s="319"/>
      <c r="N24" s="320"/>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12:I12">
    <cfRule type="expression" dxfId="8" priority="9">
      <formula>OR(C10="",C10=0)</formula>
    </cfRule>
  </conditionalFormatting>
  <conditionalFormatting sqref="C16:I16">
    <cfRule type="expression" dxfId="7" priority="8">
      <formula>OR(C10="",C10=0)</formula>
    </cfRule>
  </conditionalFormatting>
  <conditionalFormatting sqref="C9:I9">
    <cfRule type="expression" dxfId="6" priority="7">
      <formula>OR(C10="",C10=0)</formula>
    </cfRule>
  </conditionalFormatting>
  <conditionalFormatting sqref="M9:P9">
    <cfRule type="expression" dxfId="5" priority="6">
      <formula>OR(M10="",M10=0)</formula>
    </cfRule>
  </conditionalFormatting>
  <conditionalFormatting sqref="M16:P16">
    <cfRule type="expression" dxfId="4" priority="5">
      <formula>OR(M10="",M10=0)</formula>
    </cfRule>
  </conditionalFormatting>
  <conditionalFormatting sqref="M12:P12">
    <cfRule type="expression" dxfId="3" priority="4">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charges'!$A$14:$A$41</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39"/>
  <sheetViews>
    <sheetView topLeftCell="A37" zoomScale="75" zoomScaleNormal="75" zoomScaleSheetLayoutView="100" workbookViewId="0">
      <selection activeCell="F21" sqref="F21"/>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4" ht="27.75" customHeight="1" x14ac:dyDescent="0.2">
      <c r="A1" s="16" t="s">
        <v>89</v>
      </c>
    </row>
    <row r="2" spans="1:14" ht="27" customHeight="1" x14ac:dyDescent="0.2">
      <c r="A2" s="252" t="str">
        <f>Overview!B4&amp; " - Effective from "&amp;Overview!D4&amp;" - "&amp;Overview!E4&amp;" LV and HV charges"</f>
        <v>Western Power Distribution (South Wales) plc - Effective from 1 April 2015 - Final LV and HV charges</v>
      </c>
      <c r="B2" s="252"/>
      <c r="C2" s="252"/>
      <c r="D2" s="252"/>
      <c r="E2" s="252"/>
      <c r="F2" s="252"/>
      <c r="G2" s="252"/>
      <c r="H2" s="252"/>
      <c r="I2" s="252"/>
      <c r="J2" s="252"/>
      <c r="K2" s="252"/>
    </row>
    <row r="3" spans="1:14" s="128" customFormat="1" ht="15" customHeight="1" x14ac:dyDescent="0.2">
      <c r="A3" s="126"/>
      <c r="B3" s="126"/>
      <c r="C3" s="126"/>
      <c r="D3" s="126"/>
      <c r="E3" s="126"/>
      <c r="F3" s="126"/>
      <c r="G3" s="126"/>
      <c r="H3" s="126"/>
      <c r="I3" s="126"/>
      <c r="J3" s="126"/>
      <c r="K3" s="126"/>
      <c r="L3" s="127"/>
      <c r="M3" s="127"/>
    </row>
    <row r="4" spans="1:14" ht="18" x14ac:dyDescent="0.2">
      <c r="A4" s="257" t="s">
        <v>581</v>
      </c>
      <c r="B4" s="258"/>
      <c r="C4" s="258"/>
      <c r="D4" s="258"/>
      <c r="E4" s="259"/>
      <c r="F4" s="126"/>
      <c r="G4" s="257" t="s">
        <v>580</v>
      </c>
      <c r="H4" s="258"/>
      <c r="I4" s="258"/>
      <c r="J4" s="258"/>
      <c r="K4" s="259"/>
    </row>
    <row r="5" spans="1:14" ht="25.5" x14ac:dyDescent="0.2">
      <c r="A5" s="140" t="s">
        <v>80</v>
      </c>
      <c r="B5" s="143" t="s">
        <v>574</v>
      </c>
      <c r="C5" s="265" t="s">
        <v>575</v>
      </c>
      <c r="D5" s="266"/>
      <c r="E5" s="141" t="s">
        <v>576</v>
      </c>
      <c r="F5" s="147"/>
      <c r="G5" s="268"/>
      <c r="H5" s="269"/>
      <c r="I5" s="144" t="s">
        <v>578</v>
      </c>
      <c r="J5" s="145" t="s">
        <v>579</v>
      </c>
      <c r="K5" s="141" t="s">
        <v>576</v>
      </c>
      <c r="L5" s="126"/>
      <c r="N5" s="4"/>
    </row>
    <row r="6" spans="1:14" ht="25.5" x14ac:dyDescent="0.2">
      <c r="A6" s="152" t="s">
        <v>613</v>
      </c>
      <c r="B6" s="139" t="s">
        <v>614</v>
      </c>
      <c r="C6" s="254" t="s">
        <v>615</v>
      </c>
      <c r="D6" s="254"/>
      <c r="E6" s="142" t="s">
        <v>616</v>
      </c>
      <c r="F6" s="147"/>
      <c r="G6" s="253" t="s">
        <v>617</v>
      </c>
      <c r="H6" s="253"/>
      <c r="I6" s="139" t="s">
        <v>614</v>
      </c>
      <c r="J6" s="146" t="s">
        <v>615</v>
      </c>
      <c r="K6" s="146" t="s">
        <v>616</v>
      </c>
      <c r="L6" s="126"/>
      <c r="N6" s="4"/>
    </row>
    <row r="7" spans="1:14" ht="38.25" x14ac:dyDescent="0.2">
      <c r="A7" s="152" t="s">
        <v>618</v>
      </c>
      <c r="B7" s="148"/>
      <c r="C7" s="267" t="s">
        <v>619</v>
      </c>
      <c r="D7" s="267"/>
      <c r="E7" s="146" t="s">
        <v>620</v>
      </c>
      <c r="F7" s="147"/>
      <c r="G7" s="253" t="s">
        <v>621</v>
      </c>
      <c r="H7" s="253"/>
      <c r="I7" s="148"/>
      <c r="J7" s="146" t="s">
        <v>622</v>
      </c>
      <c r="K7" s="146" t="s">
        <v>616</v>
      </c>
      <c r="L7" s="126"/>
      <c r="N7" s="4"/>
    </row>
    <row r="8" spans="1:14" ht="38.25" x14ac:dyDescent="0.2">
      <c r="A8" s="153" t="s">
        <v>82</v>
      </c>
      <c r="B8" s="254" t="s">
        <v>83</v>
      </c>
      <c r="C8" s="254"/>
      <c r="D8" s="254"/>
      <c r="E8" s="254"/>
      <c r="F8" s="147"/>
      <c r="G8" s="253" t="s">
        <v>618</v>
      </c>
      <c r="H8" s="253"/>
      <c r="I8" s="148"/>
      <c r="J8" s="146" t="s">
        <v>619</v>
      </c>
      <c r="K8" s="146" t="s">
        <v>623</v>
      </c>
      <c r="L8" s="126"/>
      <c r="N8" s="4"/>
    </row>
    <row r="9" spans="1:14" s="125" customFormat="1" ht="18" x14ac:dyDescent="0.2">
      <c r="A9" s="149"/>
      <c r="B9" s="149"/>
      <c r="C9" s="260"/>
      <c r="D9" s="260"/>
      <c r="E9" s="149"/>
      <c r="F9" s="147"/>
      <c r="G9" s="253" t="s">
        <v>82</v>
      </c>
      <c r="H9" s="253"/>
      <c r="I9" s="262" t="s">
        <v>83</v>
      </c>
      <c r="J9" s="263"/>
      <c r="K9" s="264"/>
      <c r="L9" s="126"/>
      <c r="M9" s="87"/>
      <c r="N9" s="87"/>
    </row>
    <row r="10" spans="1:14" s="128" customFormat="1" ht="27.75" customHeight="1" x14ac:dyDescent="0.2">
      <c r="A10" s="150"/>
      <c r="B10" s="261"/>
      <c r="C10" s="261"/>
      <c r="D10" s="261"/>
      <c r="E10" s="261"/>
      <c r="F10" s="147"/>
      <c r="G10" s="270"/>
      <c r="H10" s="270"/>
      <c r="I10" s="151"/>
      <c r="J10" s="151"/>
      <c r="K10" s="151"/>
      <c r="L10" s="126"/>
      <c r="M10" s="127"/>
      <c r="N10" s="127"/>
    </row>
    <row r="11" spans="1:14" s="128" customFormat="1" ht="27" customHeight="1" x14ac:dyDescent="0.2">
      <c r="A11" s="147"/>
      <c r="B11" s="147"/>
      <c r="C11" s="147"/>
      <c r="D11" s="147"/>
      <c r="E11" s="147"/>
      <c r="F11" s="147"/>
      <c r="G11" s="256"/>
      <c r="H11" s="256"/>
      <c r="I11" s="255"/>
      <c r="J11" s="255"/>
      <c r="K11" s="255"/>
      <c r="L11" s="127"/>
      <c r="M11" s="127"/>
    </row>
    <row r="12" spans="1:14" s="128" customFormat="1" ht="12.75" customHeight="1" x14ac:dyDescent="0.2">
      <c r="A12" s="138"/>
      <c r="B12" s="138"/>
      <c r="C12" s="138"/>
      <c r="D12" s="138"/>
      <c r="E12" s="138"/>
      <c r="F12" s="138"/>
      <c r="G12" s="138"/>
      <c r="H12" s="138"/>
      <c r="I12" s="138"/>
      <c r="J12" s="138"/>
      <c r="K12" s="138"/>
      <c r="L12" s="127"/>
      <c r="M12" s="127"/>
    </row>
    <row r="13" spans="1:14" ht="63.75" customHeight="1" x14ac:dyDescent="0.2">
      <c r="A13" s="235"/>
      <c r="B13" s="233" t="s">
        <v>94</v>
      </c>
      <c r="C13" s="233" t="s">
        <v>95</v>
      </c>
      <c r="D13" s="233" t="s">
        <v>517</v>
      </c>
      <c r="E13" s="233" t="s">
        <v>518</v>
      </c>
      <c r="F13" s="233" t="s">
        <v>519</v>
      </c>
      <c r="G13" s="233" t="s">
        <v>99</v>
      </c>
      <c r="H13" s="233" t="s">
        <v>100</v>
      </c>
      <c r="I13" s="233" t="s">
        <v>481</v>
      </c>
      <c r="J13" s="32" t="s">
        <v>520</v>
      </c>
      <c r="K13" s="233" t="s">
        <v>50</v>
      </c>
    </row>
    <row r="14" spans="1:14" ht="32.25" customHeight="1" x14ac:dyDescent="0.2">
      <c r="A14" s="20" t="s">
        <v>0</v>
      </c>
      <c r="B14" s="56" t="s">
        <v>627</v>
      </c>
      <c r="C14" s="113">
        <v>1</v>
      </c>
      <c r="D14" s="57">
        <v>2.6230000000000002</v>
      </c>
      <c r="E14" s="60">
        <v>0</v>
      </c>
      <c r="F14" s="60">
        <v>0</v>
      </c>
      <c r="G14" s="59">
        <v>3.97</v>
      </c>
      <c r="H14" s="60">
        <v>0</v>
      </c>
      <c r="I14" s="60">
        <v>0</v>
      </c>
      <c r="J14" s="60"/>
      <c r="K14" s="61"/>
    </row>
    <row r="15" spans="1:14" ht="32.25" customHeight="1" x14ac:dyDescent="0.2">
      <c r="A15" s="20" t="s">
        <v>1</v>
      </c>
      <c r="B15" s="56" t="s">
        <v>628</v>
      </c>
      <c r="C15" s="113">
        <v>2</v>
      </c>
      <c r="D15" s="57">
        <v>2.8380000000000001</v>
      </c>
      <c r="E15" s="57">
        <v>0.185</v>
      </c>
      <c r="F15" s="60">
        <v>0</v>
      </c>
      <c r="G15" s="59">
        <v>3.97</v>
      </c>
      <c r="H15" s="60">
        <v>0</v>
      </c>
      <c r="I15" s="60">
        <v>0</v>
      </c>
      <c r="J15" s="60"/>
      <c r="K15" s="61"/>
    </row>
    <row r="16" spans="1:14" ht="32.25" customHeight="1" x14ac:dyDescent="0.2">
      <c r="A16" s="20" t="s">
        <v>11</v>
      </c>
      <c r="B16" s="56" t="s">
        <v>629</v>
      </c>
      <c r="C16" s="113">
        <v>2</v>
      </c>
      <c r="D16" s="57">
        <v>0.27300000000000002</v>
      </c>
      <c r="E16" s="60">
        <v>0</v>
      </c>
      <c r="F16" s="60">
        <v>0</v>
      </c>
      <c r="G16" s="60">
        <v>0</v>
      </c>
      <c r="H16" s="60">
        <v>0</v>
      </c>
      <c r="I16" s="60">
        <v>0</v>
      </c>
      <c r="J16" s="60"/>
      <c r="K16" s="61"/>
    </row>
    <row r="17" spans="1:11" ht="32.25" customHeight="1" x14ac:dyDescent="0.2">
      <c r="A17" s="20" t="s">
        <v>12</v>
      </c>
      <c r="B17" s="62" t="s">
        <v>630</v>
      </c>
      <c r="C17" s="113">
        <v>3</v>
      </c>
      <c r="D17" s="57">
        <v>2.0630000000000002</v>
      </c>
      <c r="E17" s="60">
        <v>0</v>
      </c>
      <c r="F17" s="60">
        <v>0</v>
      </c>
      <c r="G17" s="59">
        <v>6.91</v>
      </c>
      <c r="H17" s="60">
        <v>0</v>
      </c>
      <c r="I17" s="60">
        <v>0</v>
      </c>
      <c r="J17" s="60"/>
      <c r="K17" s="61"/>
    </row>
    <row r="18" spans="1:11" ht="32.25" customHeight="1" x14ac:dyDescent="0.2">
      <c r="A18" s="20" t="s">
        <v>13</v>
      </c>
      <c r="B18" s="56" t="s">
        <v>631</v>
      </c>
      <c r="C18" s="113">
        <v>4</v>
      </c>
      <c r="D18" s="57">
        <v>2.6539999999999999</v>
      </c>
      <c r="E18" s="57">
        <v>0.23699999999999999</v>
      </c>
      <c r="F18" s="60">
        <v>0</v>
      </c>
      <c r="G18" s="59">
        <v>6.91</v>
      </c>
      <c r="H18" s="60">
        <v>0</v>
      </c>
      <c r="I18" s="60">
        <v>0</v>
      </c>
      <c r="J18" s="60"/>
      <c r="K18" s="61"/>
    </row>
    <row r="19" spans="1:11" ht="32.25" customHeight="1" x14ac:dyDescent="0.2">
      <c r="A19" s="20" t="s">
        <v>14</v>
      </c>
      <c r="B19" s="56">
        <v>294</v>
      </c>
      <c r="C19" s="113">
        <v>4</v>
      </c>
      <c r="D19" s="57">
        <v>0.28199999999999997</v>
      </c>
      <c r="E19" s="60">
        <v>0</v>
      </c>
      <c r="F19" s="60">
        <v>0</v>
      </c>
      <c r="G19" s="60">
        <v>0</v>
      </c>
      <c r="H19" s="60">
        <v>0</v>
      </c>
      <c r="I19" s="60">
        <v>0</v>
      </c>
      <c r="J19" s="60"/>
      <c r="K19" s="61"/>
    </row>
    <row r="20" spans="1:11" ht="32.25" customHeight="1" x14ac:dyDescent="0.2">
      <c r="A20" s="20" t="s">
        <v>2</v>
      </c>
      <c r="B20" s="62">
        <v>300</v>
      </c>
      <c r="C20" s="113" t="s">
        <v>20</v>
      </c>
      <c r="D20" s="57">
        <v>2.4750000000000001</v>
      </c>
      <c r="E20" s="57">
        <v>0.14499999999999999</v>
      </c>
      <c r="F20" s="60">
        <v>0</v>
      </c>
      <c r="G20" s="59">
        <v>40.89</v>
      </c>
      <c r="H20" s="60">
        <v>0</v>
      </c>
      <c r="I20" s="60">
        <v>0</v>
      </c>
      <c r="J20" s="60"/>
      <c r="K20" s="61"/>
    </row>
    <row r="21" spans="1:11" ht="32.25" customHeight="1" x14ac:dyDescent="0.2">
      <c r="A21" s="20" t="s">
        <v>15</v>
      </c>
      <c r="B21" s="62">
        <v>344</v>
      </c>
      <c r="C21" s="113" t="s">
        <v>20</v>
      </c>
      <c r="D21" s="57">
        <v>2.3660000000000001</v>
      </c>
      <c r="E21" s="57">
        <v>0.13500000000000001</v>
      </c>
      <c r="F21" s="60">
        <v>0</v>
      </c>
      <c r="G21" s="59">
        <v>28.51</v>
      </c>
      <c r="H21" s="60">
        <v>0</v>
      </c>
      <c r="I21" s="60">
        <v>0</v>
      </c>
      <c r="J21" s="60"/>
      <c r="K21" s="83"/>
    </row>
    <row r="22" spans="1:11" ht="32.25" customHeight="1" x14ac:dyDescent="0.2">
      <c r="A22" s="20" t="s">
        <v>911</v>
      </c>
      <c r="B22" s="62">
        <v>116</v>
      </c>
      <c r="C22" s="113">
        <v>0</v>
      </c>
      <c r="D22" s="67">
        <v>15.657999999999999</v>
      </c>
      <c r="E22" s="63">
        <v>1.5620000000000001</v>
      </c>
      <c r="F22" s="64">
        <v>0.15</v>
      </c>
      <c r="G22" s="59">
        <v>3.97</v>
      </c>
      <c r="H22" s="60">
        <v>0</v>
      </c>
      <c r="I22" s="60">
        <v>0</v>
      </c>
      <c r="J22" s="60"/>
      <c r="K22" s="83"/>
    </row>
    <row r="23" spans="1:11" ht="32.25" customHeight="1" x14ac:dyDescent="0.2">
      <c r="A23" s="20" t="s">
        <v>912</v>
      </c>
      <c r="B23" s="62">
        <v>117</v>
      </c>
      <c r="C23" s="113">
        <v>0</v>
      </c>
      <c r="D23" s="67">
        <v>15.659000000000001</v>
      </c>
      <c r="E23" s="63">
        <v>1.56</v>
      </c>
      <c r="F23" s="64">
        <v>0.15</v>
      </c>
      <c r="G23" s="59">
        <v>6.91</v>
      </c>
      <c r="H23" s="60">
        <v>0</v>
      </c>
      <c r="I23" s="60">
        <v>0</v>
      </c>
      <c r="J23" s="60"/>
      <c r="K23" s="83"/>
    </row>
    <row r="24" spans="1:11" ht="32.25" customHeight="1" x14ac:dyDescent="0.2">
      <c r="A24" s="20" t="s">
        <v>17</v>
      </c>
      <c r="B24" s="61">
        <v>300</v>
      </c>
      <c r="C24" s="113">
        <v>0</v>
      </c>
      <c r="D24" s="67">
        <v>12.048999999999999</v>
      </c>
      <c r="E24" s="63">
        <v>1.1910000000000001</v>
      </c>
      <c r="F24" s="64">
        <v>0.11</v>
      </c>
      <c r="G24" s="59">
        <v>9.9700000000000006</v>
      </c>
      <c r="H24" s="59">
        <v>2.78</v>
      </c>
      <c r="I24" s="65">
        <v>0.42699999999999999</v>
      </c>
      <c r="J24" s="84">
        <f>H24</f>
        <v>2.78</v>
      </c>
      <c r="K24" s="61"/>
    </row>
    <row r="25" spans="1:11" ht="32.25" customHeight="1" x14ac:dyDescent="0.2">
      <c r="A25" s="20" t="s">
        <v>18</v>
      </c>
      <c r="B25" s="61">
        <v>344</v>
      </c>
      <c r="C25" s="113">
        <v>0</v>
      </c>
      <c r="D25" s="67">
        <v>9.4309999999999992</v>
      </c>
      <c r="E25" s="63">
        <v>0.91500000000000004</v>
      </c>
      <c r="F25" s="64">
        <v>7.9000000000000001E-2</v>
      </c>
      <c r="G25" s="59">
        <v>7.54</v>
      </c>
      <c r="H25" s="59">
        <v>3.27</v>
      </c>
      <c r="I25" s="65">
        <v>0.36599999999999999</v>
      </c>
      <c r="J25" s="84">
        <f t="shared" ref="J25:J26" si="0">H25</f>
        <v>3.27</v>
      </c>
      <c r="K25" s="61"/>
    </row>
    <row r="26" spans="1:11" ht="32.25" customHeight="1" x14ac:dyDescent="0.2">
      <c r="A26" s="20" t="s">
        <v>19</v>
      </c>
      <c r="B26" s="61">
        <v>400</v>
      </c>
      <c r="C26" s="113">
        <v>0</v>
      </c>
      <c r="D26" s="67">
        <v>8.67</v>
      </c>
      <c r="E26" s="63">
        <v>0.83499999999999996</v>
      </c>
      <c r="F26" s="64">
        <v>6.6000000000000003E-2</v>
      </c>
      <c r="G26" s="59">
        <v>75.819999999999993</v>
      </c>
      <c r="H26" s="59">
        <v>3.3</v>
      </c>
      <c r="I26" s="65">
        <v>0.28599999999999998</v>
      </c>
      <c r="J26" s="84">
        <f t="shared" si="0"/>
        <v>3.3</v>
      </c>
      <c r="K26" s="61"/>
    </row>
    <row r="27" spans="1:11" ht="32.25" customHeight="1" x14ac:dyDescent="0.2">
      <c r="A27" s="20" t="s">
        <v>209</v>
      </c>
      <c r="B27" s="61">
        <v>718</v>
      </c>
      <c r="C27" s="113">
        <v>8</v>
      </c>
      <c r="D27" s="57">
        <v>2.2250000000000001</v>
      </c>
      <c r="E27" s="60">
        <v>0</v>
      </c>
      <c r="F27" s="60">
        <v>0</v>
      </c>
      <c r="G27" s="60">
        <v>0</v>
      </c>
      <c r="H27" s="60">
        <v>0</v>
      </c>
      <c r="I27" s="60">
        <v>0</v>
      </c>
      <c r="J27" s="60"/>
      <c r="K27" s="61"/>
    </row>
    <row r="28" spans="1:11" ht="32.25" customHeight="1" x14ac:dyDescent="0.2">
      <c r="A28" s="20" t="s">
        <v>210</v>
      </c>
      <c r="B28" s="61">
        <v>701</v>
      </c>
      <c r="C28" s="113">
        <v>1</v>
      </c>
      <c r="D28" s="57">
        <v>2.5390000000000001</v>
      </c>
      <c r="E28" s="60">
        <v>0</v>
      </c>
      <c r="F28" s="60">
        <v>0</v>
      </c>
      <c r="G28" s="60">
        <v>0</v>
      </c>
      <c r="H28" s="60">
        <v>0</v>
      </c>
      <c r="I28" s="60">
        <v>0</v>
      </c>
      <c r="J28" s="60"/>
      <c r="K28" s="61"/>
    </row>
    <row r="29" spans="1:11" ht="32.25" customHeight="1" x14ac:dyDescent="0.2">
      <c r="A29" s="20" t="s">
        <v>211</v>
      </c>
      <c r="B29" s="61">
        <v>719</v>
      </c>
      <c r="C29" s="113">
        <v>1</v>
      </c>
      <c r="D29" s="57">
        <v>3.7919999999999998</v>
      </c>
      <c r="E29" s="60">
        <v>0</v>
      </c>
      <c r="F29" s="60">
        <v>0</v>
      </c>
      <c r="G29" s="60">
        <v>0</v>
      </c>
      <c r="H29" s="60">
        <v>0</v>
      </c>
      <c r="I29" s="60">
        <v>0</v>
      </c>
      <c r="J29" s="60"/>
      <c r="K29" s="61"/>
    </row>
    <row r="30" spans="1:11" ht="32.25" customHeight="1" x14ac:dyDescent="0.2">
      <c r="A30" s="20" t="s">
        <v>212</v>
      </c>
      <c r="B30" s="61">
        <v>720</v>
      </c>
      <c r="C30" s="113">
        <v>1</v>
      </c>
      <c r="D30" s="57">
        <v>1.9550000000000001</v>
      </c>
      <c r="E30" s="60">
        <v>0</v>
      </c>
      <c r="F30" s="60">
        <v>0</v>
      </c>
      <c r="G30" s="60">
        <v>0</v>
      </c>
      <c r="H30" s="60">
        <v>0</v>
      </c>
      <c r="I30" s="60">
        <v>0</v>
      </c>
      <c r="J30" s="60"/>
      <c r="K30" s="61"/>
    </row>
    <row r="31" spans="1:11" ht="32.25" customHeight="1" x14ac:dyDescent="0.2">
      <c r="A31" s="20" t="s">
        <v>3</v>
      </c>
      <c r="B31" s="61">
        <v>700</v>
      </c>
      <c r="C31" s="113">
        <v>0</v>
      </c>
      <c r="D31" s="82">
        <v>34.201000000000001</v>
      </c>
      <c r="E31" s="66">
        <v>2.202</v>
      </c>
      <c r="F31" s="64">
        <v>0.82799999999999996</v>
      </c>
      <c r="G31" s="60">
        <v>0</v>
      </c>
      <c r="H31" s="60">
        <v>0</v>
      </c>
      <c r="I31" s="60">
        <v>0</v>
      </c>
      <c r="J31" s="60"/>
      <c r="K31" s="61"/>
    </row>
    <row r="32" spans="1:11" ht="32.25" customHeight="1" x14ac:dyDescent="0.2">
      <c r="A32" s="20" t="s">
        <v>913</v>
      </c>
      <c r="B32" s="62">
        <v>697</v>
      </c>
      <c r="C32" s="113" t="s">
        <v>935</v>
      </c>
      <c r="D32" s="57">
        <v>-0.81</v>
      </c>
      <c r="E32" s="60">
        <v>0</v>
      </c>
      <c r="F32" s="60">
        <v>0</v>
      </c>
      <c r="G32" s="60">
        <v>0</v>
      </c>
      <c r="H32" s="60">
        <v>0</v>
      </c>
      <c r="I32" s="60">
        <v>0</v>
      </c>
      <c r="J32" s="60"/>
      <c r="K32" s="61"/>
    </row>
    <row r="33" spans="1:11" ht="32.25" customHeight="1" x14ac:dyDescent="0.2">
      <c r="A33" s="20" t="s">
        <v>10</v>
      </c>
      <c r="B33" s="61">
        <v>717</v>
      </c>
      <c r="C33" s="113">
        <v>8</v>
      </c>
      <c r="D33" s="57">
        <v>-0.745</v>
      </c>
      <c r="E33" s="60">
        <v>0</v>
      </c>
      <c r="F33" s="60">
        <v>0</v>
      </c>
      <c r="G33" s="60">
        <v>0</v>
      </c>
      <c r="H33" s="60">
        <v>0</v>
      </c>
      <c r="I33" s="60">
        <v>0</v>
      </c>
      <c r="J33" s="60"/>
      <c r="K33" s="83"/>
    </row>
    <row r="34" spans="1:11" ht="32.25" customHeight="1" x14ac:dyDescent="0.2">
      <c r="A34" s="20" t="s">
        <v>4</v>
      </c>
      <c r="B34" s="61">
        <v>697</v>
      </c>
      <c r="C34" s="113">
        <v>0</v>
      </c>
      <c r="D34" s="57">
        <v>-0.81</v>
      </c>
      <c r="E34" s="60">
        <v>0</v>
      </c>
      <c r="F34" s="60">
        <v>0</v>
      </c>
      <c r="G34" s="60">
        <v>0</v>
      </c>
      <c r="H34" s="60">
        <v>0</v>
      </c>
      <c r="I34" s="65">
        <v>0.26500000000000001</v>
      </c>
      <c r="J34" s="60"/>
      <c r="K34" s="61"/>
    </row>
    <row r="35" spans="1:11" ht="32.25" customHeight="1" x14ac:dyDescent="0.2">
      <c r="A35" s="20" t="s">
        <v>5</v>
      </c>
      <c r="B35" s="61">
        <v>603</v>
      </c>
      <c r="C35" s="113">
        <v>0</v>
      </c>
      <c r="D35" s="67">
        <v>-6.5110000000000001</v>
      </c>
      <c r="E35" s="68">
        <v>-0.64400000000000002</v>
      </c>
      <c r="F35" s="64">
        <v>-9.8000000000000004E-2</v>
      </c>
      <c r="G35" s="60">
        <v>0</v>
      </c>
      <c r="H35" s="60">
        <v>0</v>
      </c>
      <c r="I35" s="65">
        <v>0.26500000000000001</v>
      </c>
      <c r="J35" s="60"/>
      <c r="K35" s="61"/>
    </row>
    <row r="36" spans="1:11" ht="32.25" customHeight="1" x14ac:dyDescent="0.2">
      <c r="A36" s="20" t="s">
        <v>6</v>
      </c>
      <c r="B36" s="61">
        <v>602</v>
      </c>
      <c r="C36" s="113">
        <v>0</v>
      </c>
      <c r="D36" s="57">
        <v>-0.745</v>
      </c>
      <c r="E36" s="60">
        <v>0</v>
      </c>
      <c r="F36" s="60">
        <v>0</v>
      </c>
      <c r="G36" s="60">
        <v>0</v>
      </c>
      <c r="H36" s="60">
        <v>0</v>
      </c>
      <c r="I36" s="65">
        <v>0.23200000000000001</v>
      </c>
      <c r="J36" s="60"/>
      <c r="K36" s="61"/>
    </row>
    <row r="37" spans="1:11" ht="32.25" customHeight="1" x14ac:dyDescent="0.2">
      <c r="A37" s="20" t="s">
        <v>7</v>
      </c>
      <c r="B37" s="61">
        <v>604</v>
      </c>
      <c r="C37" s="113">
        <v>0</v>
      </c>
      <c r="D37" s="67">
        <v>-6.0039999999999996</v>
      </c>
      <c r="E37" s="63">
        <v>-0.58899999999999997</v>
      </c>
      <c r="F37" s="64">
        <v>-0.09</v>
      </c>
      <c r="G37" s="60">
        <v>0</v>
      </c>
      <c r="H37" s="60">
        <v>0</v>
      </c>
      <c r="I37" s="65">
        <v>0.23200000000000001</v>
      </c>
      <c r="J37" s="60"/>
      <c r="K37" s="61"/>
    </row>
    <row r="38" spans="1:11" ht="32.25" customHeight="1" x14ac:dyDescent="0.2">
      <c r="A38" s="20" t="s">
        <v>8</v>
      </c>
      <c r="B38" s="61">
        <v>698</v>
      </c>
      <c r="C38" s="113">
        <v>0</v>
      </c>
      <c r="D38" s="57">
        <v>-0.502</v>
      </c>
      <c r="E38" s="60">
        <v>0</v>
      </c>
      <c r="F38" s="60">
        <v>0</v>
      </c>
      <c r="G38" s="59">
        <v>36.630000000000003</v>
      </c>
      <c r="H38" s="60">
        <v>0</v>
      </c>
      <c r="I38" s="65">
        <v>0.189</v>
      </c>
      <c r="J38" s="60"/>
      <c r="K38" s="61"/>
    </row>
    <row r="39" spans="1:11" ht="27.75" customHeight="1" x14ac:dyDescent="0.2">
      <c r="A39" s="20" t="s">
        <v>9</v>
      </c>
      <c r="B39" s="61">
        <v>606</v>
      </c>
      <c r="C39" s="113">
        <v>0</v>
      </c>
      <c r="D39" s="67">
        <v>-4.13</v>
      </c>
      <c r="E39" s="63">
        <v>-0.38100000000000001</v>
      </c>
      <c r="F39" s="64">
        <v>-6.2E-2</v>
      </c>
      <c r="G39" s="59">
        <v>36.630000000000003</v>
      </c>
      <c r="H39" s="60">
        <v>0</v>
      </c>
      <c r="I39" s="65">
        <v>0.189</v>
      </c>
      <c r="J39" s="60"/>
      <c r="K39" s="61"/>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8">
    <mergeCell ref="G6:H6"/>
    <mergeCell ref="G10:H10"/>
    <mergeCell ref="A2:K2"/>
    <mergeCell ref="G7:H7"/>
    <mergeCell ref="B8:E8"/>
    <mergeCell ref="I11:K11"/>
    <mergeCell ref="G11:H11"/>
    <mergeCell ref="G8:H8"/>
    <mergeCell ref="G4:K4"/>
    <mergeCell ref="A4:E4"/>
    <mergeCell ref="C9:D9"/>
    <mergeCell ref="B10:E10"/>
    <mergeCell ref="G9:H9"/>
    <mergeCell ref="I9:K9"/>
    <mergeCell ref="C5:D5"/>
    <mergeCell ref="C6:D6"/>
    <mergeCell ref="C7:D7"/>
    <mergeCell ref="G5:H5"/>
  </mergeCells>
  <phoneticPr fontId="3"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74" fitToHeight="0" orientation="landscape" r:id="rId2"/>
  <headerFooter scaleWithDoc="0">
    <oddHeader>&amp;L&amp;"Arial,Bold"Annex 1&amp;"Arial,Regular" - Schedule of Charges for use of the Distribution System by LV and HV Designated Properties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61"/>
  <sheetViews>
    <sheetView topLeftCell="A76" zoomScaleNormal="100" zoomScaleSheetLayoutView="100" workbookViewId="0">
      <selection activeCell="A82" sqref="A82"/>
    </sheetView>
  </sheetViews>
  <sheetFormatPr defaultRowHeight="27.75" customHeight="1" x14ac:dyDescent="0.2"/>
  <cols>
    <col min="1" max="1" width="14.5703125" style="90" customWidth="1"/>
    <col min="2" max="2" width="18.42578125" style="90" customWidth="1"/>
    <col min="3" max="3" width="17.140625" style="90" customWidth="1"/>
    <col min="4" max="4" width="14.7109375" style="106" customWidth="1"/>
    <col min="5" max="5" width="13.5703125" style="106" customWidth="1"/>
    <col min="6" max="6" width="17.28515625" style="106" customWidth="1"/>
    <col min="7" max="7" width="50.7109375" style="106" customWidth="1"/>
    <col min="8" max="8" width="14.7109375" style="106" customWidth="1"/>
    <col min="9" max="9" width="14.7109375" style="107" customWidth="1"/>
    <col min="10" max="11" width="14.7109375" style="108" customWidth="1"/>
    <col min="12" max="15" width="14.7109375" style="90" customWidth="1"/>
    <col min="16" max="17" width="15.5703125" style="90" customWidth="1"/>
    <col min="18" max="16384" width="9.140625" style="90"/>
  </cols>
  <sheetData>
    <row r="1" spans="1:15" ht="66.75" customHeight="1" x14ac:dyDescent="0.2">
      <c r="A1" s="88" t="s">
        <v>89</v>
      </c>
      <c r="B1" s="88"/>
      <c r="C1" s="280" t="s">
        <v>937</v>
      </c>
      <c r="D1" s="280"/>
      <c r="E1" s="89"/>
      <c r="F1" s="279" t="s">
        <v>208</v>
      </c>
      <c r="G1" s="279"/>
      <c r="H1" s="279"/>
      <c r="I1" s="279"/>
      <c r="J1" s="279"/>
      <c r="K1" s="279"/>
      <c r="L1" s="279"/>
      <c r="M1" s="279"/>
      <c r="N1" s="279"/>
      <c r="O1" s="279"/>
    </row>
    <row r="2" spans="1:15" s="91" customFormat="1" ht="25.5" customHeight="1" x14ac:dyDescent="0.2">
      <c r="A2" s="252" t="str">
        <f>Overview!B4&amp; " - Effective from "&amp;Overview!D4&amp;" - "&amp;Overview!E4&amp;" EDCM charges"</f>
        <v>Western Power Distribution (South Wales) plc - Effective from 1 April 2015 - Final EDCM charges</v>
      </c>
      <c r="B2" s="252"/>
      <c r="C2" s="252"/>
      <c r="D2" s="252"/>
      <c r="E2" s="252"/>
      <c r="F2" s="252"/>
      <c r="G2" s="252"/>
      <c r="H2" s="252"/>
      <c r="I2" s="252"/>
      <c r="J2" s="252"/>
      <c r="K2" s="252"/>
      <c r="L2" s="252"/>
      <c r="M2" s="252"/>
      <c r="N2" s="252"/>
      <c r="O2" s="252"/>
    </row>
    <row r="3" spans="1:15" s="129" customFormat="1" ht="10.5" customHeight="1" x14ac:dyDescent="0.2">
      <c r="A3" s="126"/>
      <c r="B3" s="126"/>
      <c r="C3" s="126"/>
      <c r="D3" s="126"/>
      <c r="E3" s="126"/>
      <c r="F3" s="126"/>
      <c r="G3" s="126"/>
      <c r="H3" s="126"/>
      <c r="I3" s="126"/>
      <c r="J3" s="126"/>
      <c r="K3" s="126"/>
      <c r="L3" s="126"/>
      <c r="M3" s="126"/>
      <c r="N3" s="126"/>
      <c r="O3" s="126"/>
    </row>
    <row r="4" spans="1:15" s="129" customFormat="1" ht="18" x14ac:dyDescent="0.2">
      <c r="A4" s="252" t="s">
        <v>582</v>
      </c>
      <c r="B4" s="252"/>
      <c r="C4" s="252"/>
      <c r="D4" s="252"/>
      <c r="E4" s="252"/>
      <c r="F4" s="252"/>
      <c r="G4" s="126"/>
      <c r="H4" s="126"/>
      <c r="I4" s="126"/>
      <c r="J4" s="126"/>
      <c r="K4" s="126"/>
      <c r="L4" s="126"/>
      <c r="M4" s="126"/>
      <c r="N4" s="126"/>
      <c r="O4" s="126"/>
    </row>
    <row r="5" spans="1:15" s="129" customFormat="1" ht="25.5" customHeight="1" x14ac:dyDescent="0.2">
      <c r="A5" s="272" t="s">
        <v>80</v>
      </c>
      <c r="B5" s="273"/>
      <c r="C5" s="273"/>
      <c r="D5" s="276" t="s">
        <v>577</v>
      </c>
      <c r="E5" s="277"/>
      <c r="F5" s="278"/>
      <c r="G5" s="126"/>
      <c r="H5" s="126"/>
      <c r="I5" s="126"/>
      <c r="J5" s="126"/>
      <c r="K5" s="126"/>
      <c r="L5" s="126"/>
      <c r="M5" s="126"/>
      <c r="N5" s="126"/>
      <c r="O5" s="126"/>
    </row>
    <row r="6" spans="1:15" s="129" customFormat="1" ht="27.75" customHeight="1" x14ac:dyDescent="0.2">
      <c r="A6" s="274" t="s">
        <v>624</v>
      </c>
      <c r="B6" s="274"/>
      <c r="C6" s="274"/>
      <c r="D6" s="262" t="s">
        <v>625</v>
      </c>
      <c r="E6" s="263"/>
      <c r="F6" s="264"/>
      <c r="G6" s="126"/>
      <c r="H6" s="126"/>
      <c r="I6" s="126"/>
      <c r="J6" s="126"/>
      <c r="K6" s="126"/>
      <c r="L6" s="126"/>
      <c r="M6" s="126"/>
      <c r="N6" s="126"/>
      <c r="O6" s="126"/>
    </row>
    <row r="7" spans="1:15" s="129" customFormat="1" ht="18" x14ac:dyDescent="0.2">
      <c r="A7" s="274" t="s">
        <v>82</v>
      </c>
      <c r="B7" s="274"/>
      <c r="C7" s="274"/>
      <c r="D7" s="262" t="s">
        <v>83</v>
      </c>
      <c r="E7" s="263"/>
      <c r="F7" s="264"/>
      <c r="G7" s="126"/>
      <c r="H7" s="126"/>
      <c r="I7" s="126"/>
      <c r="J7" s="126"/>
      <c r="K7" s="126"/>
      <c r="L7" s="126"/>
      <c r="M7" s="126"/>
      <c r="N7" s="126"/>
      <c r="O7" s="126"/>
    </row>
    <row r="8" spans="1:15" s="129" customFormat="1" ht="18" x14ac:dyDescent="0.2">
      <c r="A8" s="275"/>
      <c r="B8" s="275"/>
      <c r="C8" s="275"/>
      <c r="D8" s="271"/>
      <c r="E8" s="271"/>
      <c r="F8" s="271"/>
      <c r="G8" s="126"/>
      <c r="H8" s="126"/>
      <c r="I8" s="126"/>
      <c r="J8" s="126"/>
      <c r="K8" s="126"/>
      <c r="L8" s="126"/>
      <c r="M8" s="126"/>
      <c r="N8" s="126"/>
      <c r="O8" s="126"/>
    </row>
    <row r="9" spans="1:15" s="129" customFormat="1" ht="18" x14ac:dyDescent="0.2">
      <c r="A9" s="126"/>
      <c r="B9" s="126"/>
      <c r="C9" s="126"/>
      <c r="D9" s="126"/>
      <c r="E9" s="126"/>
      <c r="F9" s="126"/>
      <c r="G9" s="126"/>
      <c r="H9" s="126"/>
      <c r="I9" s="126"/>
      <c r="J9" s="126"/>
      <c r="K9" s="126"/>
      <c r="L9" s="126"/>
      <c r="M9" s="126"/>
      <c r="N9" s="126"/>
      <c r="O9" s="126"/>
    </row>
    <row r="10" spans="1:15" ht="63.75" customHeight="1" x14ac:dyDescent="0.2">
      <c r="A10" s="92" t="s">
        <v>562</v>
      </c>
      <c r="B10" s="93" t="s">
        <v>506</v>
      </c>
      <c r="C10" s="92" t="s">
        <v>507</v>
      </c>
      <c r="D10" s="92" t="s">
        <v>566</v>
      </c>
      <c r="E10" s="93" t="s">
        <v>506</v>
      </c>
      <c r="F10" s="92" t="s">
        <v>508</v>
      </c>
      <c r="G10" s="94" t="s">
        <v>206</v>
      </c>
      <c r="H10" s="95" t="s">
        <v>583</v>
      </c>
      <c r="I10" s="94" t="s">
        <v>567</v>
      </c>
      <c r="J10" s="94" t="s">
        <v>568</v>
      </c>
      <c r="K10" s="94" t="s">
        <v>569</v>
      </c>
      <c r="L10" s="94" t="s">
        <v>584</v>
      </c>
      <c r="M10" s="94" t="s">
        <v>570</v>
      </c>
      <c r="N10" s="94" t="s">
        <v>571</v>
      </c>
      <c r="O10" s="94" t="s">
        <v>572</v>
      </c>
    </row>
    <row r="11" spans="1:15" ht="127.5" x14ac:dyDescent="0.2">
      <c r="A11" s="97">
        <v>504</v>
      </c>
      <c r="B11" s="97">
        <v>504</v>
      </c>
      <c r="C11" s="98" t="s">
        <v>1073</v>
      </c>
      <c r="D11" s="97"/>
      <c r="E11" s="97"/>
      <c r="F11" s="98" t="s">
        <v>936</v>
      </c>
      <c r="G11" s="100" t="s">
        <v>635</v>
      </c>
      <c r="H11" s="109">
        <v>0.35699999999999998</v>
      </c>
      <c r="I11" s="110">
        <v>0</v>
      </c>
      <c r="J11" s="110">
        <v>4.5999999999999996</v>
      </c>
      <c r="K11" s="110">
        <v>4.5999999999999996</v>
      </c>
      <c r="L11" s="111">
        <v>0</v>
      </c>
      <c r="M11" s="112">
        <v>0</v>
      </c>
      <c r="N11" s="112">
        <v>0</v>
      </c>
      <c r="O11" s="112">
        <v>0</v>
      </c>
    </row>
    <row r="12" spans="1:15" ht="38.25" x14ac:dyDescent="0.2">
      <c r="A12" s="97">
        <v>505</v>
      </c>
      <c r="B12" s="97">
        <v>505</v>
      </c>
      <c r="C12" s="98" t="s">
        <v>1074</v>
      </c>
      <c r="D12" s="97"/>
      <c r="E12" s="97"/>
      <c r="F12" s="98" t="s">
        <v>936</v>
      </c>
      <c r="G12" s="100" t="s">
        <v>636</v>
      </c>
      <c r="H12" s="109">
        <v>0.11799999999999999</v>
      </c>
      <c r="I12" s="110">
        <v>2460.88</v>
      </c>
      <c r="J12" s="110">
        <v>3.6</v>
      </c>
      <c r="K12" s="110">
        <v>3.6</v>
      </c>
      <c r="L12" s="111">
        <v>0</v>
      </c>
      <c r="M12" s="112">
        <v>0</v>
      </c>
      <c r="N12" s="112">
        <v>0</v>
      </c>
      <c r="O12" s="112">
        <v>0</v>
      </c>
    </row>
    <row r="13" spans="1:15" ht="12.75" x14ac:dyDescent="0.2">
      <c r="A13" s="97">
        <v>507</v>
      </c>
      <c r="B13" s="97">
        <v>507</v>
      </c>
      <c r="C13" s="98">
        <v>2100040067486</v>
      </c>
      <c r="D13" s="97">
        <v>664</v>
      </c>
      <c r="E13" s="97">
        <v>664</v>
      </c>
      <c r="F13" s="98">
        <v>2100040067477</v>
      </c>
      <c r="G13" s="100" t="s">
        <v>637</v>
      </c>
      <c r="H13" s="109">
        <v>1.024</v>
      </c>
      <c r="I13" s="110">
        <v>9.35</v>
      </c>
      <c r="J13" s="110">
        <v>1.7</v>
      </c>
      <c r="K13" s="110">
        <v>1.7</v>
      </c>
      <c r="L13" s="111">
        <v>-1.113</v>
      </c>
      <c r="M13" s="112">
        <v>561.5</v>
      </c>
      <c r="N13" s="112">
        <v>0.05</v>
      </c>
      <c r="O13" s="112">
        <v>0.05</v>
      </c>
    </row>
    <row r="14" spans="1:15" ht="12.75" x14ac:dyDescent="0.2">
      <c r="A14" s="97">
        <v>508</v>
      </c>
      <c r="B14" s="97">
        <v>508</v>
      </c>
      <c r="C14" s="98">
        <v>2100041079038</v>
      </c>
      <c r="D14" s="97">
        <v>674</v>
      </c>
      <c r="E14" s="97">
        <v>674</v>
      </c>
      <c r="F14" s="98">
        <v>2100041079047</v>
      </c>
      <c r="G14" s="100" t="s">
        <v>638</v>
      </c>
      <c r="H14" s="109">
        <v>0</v>
      </c>
      <c r="I14" s="110">
        <v>9.4600000000000009</v>
      </c>
      <c r="J14" s="110">
        <v>1.74</v>
      </c>
      <c r="K14" s="110">
        <v>1.74</v>
      </c>
      <c r="L14" s="111">
        <v>0</v>
      </c>
      <c r="M14" s="112">
        <v>757.1</v>
      </c>
      <c r="N14" s="112">
        <v>0.05</v>
      </c>
      <c r="O14" s="112">
        <v>0.05</v>
      </c>
    </row>
    <row r="15" spans="1:15" ht="12.75" x14ac:dyDescent="0.2">
      <c r="A15" s="97">
        <v>509</v>
      </c>
      <c r="B15" s="97">
        <v>509</v>
      </c>
      <c r="C15" s="98">
        <v>2100040126342</v>
      </c>
      <c r="D15" s="97">
        <v>660</v>
      </c>
      <c r="E15" s="97">
        <v>660</v>
      </c>
      <c r="F15" s="98">
        <v>2100040126333</v>
      </c>
      <c r="G15" s="100" t="s">
        <v>639</v>
      </c>
      <c r="H15" s="109">
        <v>1.806</v>
      </c>
      <c r="I15" s="110">
        <v>6.76</v>
      </c>
      <c r="J15" s="110">
        <v>2.12</v>
      </c>
      <c r="K15" s="110">
        <v>2.12</v>
      </c>
      <c r="L15" s="111">
        <v>0</v>
      </c>
      <c r="M15" s="112">
        <v>356.23</v>
      </c>
      <c r="N15" s="112">
        <v>0.05</v>
      </c>
      <c r="O15" s="112">
        <v>0.05</v>
      </c>
    </row>
    <row r="16" spans="1:15" ht="12.75" x14ac:dyDescent="0.2">
      <c r="A16" s="97">
        <v>510</v>
      </c>
      <c r="B16" s="97">
        <v>510</v>
      </c>
      <c r="C16" s="98">
        <v>2199989614144</v>
      </c>
      <c r="D16" s="97"/>
      <c r="E16" s="97"/>
      <c r="F16" s="98" t="s">
        <v>936</v>
      </c>
      <c r="G16" s="100" t="s">
        <v>938</v>
      </c>
      <c r="H16" s="109">
        <v>0</v>
      </c>
      <c r="I16" s="110">
        <v>735.08</v>
      </c>
      <c r="J16" s="110">
        <v>0.72</v>
      </c>
      <c r="K16" s="110">
        <v>0.72</v>
      </c>
      <c r="L16" s="111">
        <v>0</v>
      </c>
      <c r="M16" s="112">
        <v>0</v>
      </c>
      <c r="N16" s="112">
        <v>0</v>
      </c>
      <c r="O16" s="112">
        <v>0</v>
      </c>
    </row>
    <row r="17" spans="1:15" ht="51" x14ac:dyDescent="0.2">
      <c r="A17" s="97">
        <v>511</v>
      </c>
      <c r="B17" s="97">
        <v>511</v>
      </c>
      <c r="C17" s="98" t="s">
        <v>1075</v>
      </c>
      <c r="D17" s="97"/>
      <c r="E17" s="97"/>
      <c r="F17" s="98" t="s">
        <v>936</v>
      </c>
      <c r="G17" s="100" t="s">
        <v>939</v>
      </c>
      <c r="H17" s="109">
        <v>0</v>
      </c>
      <c r="I17" s="110">
        <v>1924.43</v>
      </c>
      <c r="J17" s="110">
        <v>3.7</v>
      </c>
      <c r="K17" s="110">
        <v>3.7</v>
      </c>
      <c r="L17" s="111">
        <v>0</v>
      </c>
      <c r="M17" s="112">
        <v>0</v>
      </c>
      <c r="N17" s="112">
        <v>0</v>
      </c>
      <c r="O17" s="112">
        <v>0</v>
      </c>
    </row>
    <row r="18" spans="1:15" ht="12.75" x14ac:dyDescent="0.2">
      <c r="A18" s="97">
        <v>512</v>
      </c>
      <c r="B18" s="97">
        <v>512</v>
      </c>
      <c r="C18" s="98">
        <v>2199989610024</v>
      </c>
      <c r="D18" s="97">
        <v>778</v>
      </c>
      <c r="E18" s="97">
        <v>778</v>
      </c>
      <c r="F18" s="98">
        <v>2100041256140</v>
      </c>
      <c r="G18" s="100" t="s">
        <v>642</v>
      </c>
      <c r="H18" s="109">
        <v>0.33900000000000002</v>
      </c>
      <c r="I18" s="110">
        <v>2502.86</v>
      </c>
      <c r="J18" s="110">
        <v>5.09</v>
      </c>
      <c r="K18" s="110">
        <v>5.09</v>
      </c>
      <c r="L18" s="111">
        <v>0</v>
      </c>
      <c r="M18" s="112">
        <v>69.52</v>
      </c>
      <c r="N18" s="112">
        <v>0.05</v>
      </c>
      <c r="O18" s="112">
        <v>0.05</v>
      </c>
    </row>
    <row r="19" spans="1:15" ht="12.75" x14ac:dyDescent="0.2">
      <c r="A19" s="97">
        <v>513</v>
      </c>
      <c r="B19" s="97">
        <v>513</v>
      </c>
      <c r="C19" s="98">
        <v>2199989616995</v>
      </c>
      <c r="D19" s="97"/>
      <c r="E19" s="97"/>
      <c r="F19" s="98" t="s">
        <v>936</v>
      </c>
      <c r="G19" s="100" t="s">
        <v>643</v>
      </c>
      <c r="H19" s="109">
        <v>2.5000000000000001E-2</v>
      </c>
      <c r="I19" s="110">
        <v>728.65</v>
      </c>
      <c r="J19" s="110">
        <v>1.98</v>
      </c>
      <c r="K19" s="110">
        <v>1.98</v>
      </c>
      <c r="L19" s="111">
        <v>0</v>
      </c>
      <c r="M19" s="112">
        <v>0</v>
      </c>
      <c r="N19" s="112">
        <v>0</v>
      </c>
      <c r="O19" s="112">
        <v>0</v>
      </c>
    </row>
    <row r="20" spans="1:15" ht="12.75" x14ac:dyDescent="0.2">
      <c r="A20" s="97">
        <v>514</v>
      </c>
      <c r="B20" s="97">
        <v>514</v>
      </c>
      <c r="C20" s="98">
        <v>2189999999928</v>
      </c>
      <c r="D20" s="97"/>
      <c r="E20" s="97"/>
      <c r="F20" s="98" t="s">
        <v>936</v>
      </c>
      <c r="G20" s="100" t="s">
        <v>940</v>
      </c>
      <c r="H20" s="109">
        <v>0</v>
      </c>
      <c r="I20" s="110">
        <v>4737.96</v>
      </c>
      <c r="J20" s="110">
        <v>2.5</v>
      </c>
      <c r="K20" s="110">
        <v>2.5</v>
      </c>
      <c r="L20" s="111">
        <v>0</v>
      </c>
      <c r="M20" s="112">
        <v>0</v>
      </c>
      <c r="N20" s="112">
        <v>0</v>
      </c>
      <c r="O20" s="112">
        <v>0</v>
      </c>
    </row>
    <row r="21" spans="1:15" ht="25.5" x14ac:dyDescent="0.2">
      <c r="A21" s="97">
        <v>515</v>
      </c>
      <c r="B21" s="97">
        <v>515</v>
      </c>
      <c r="C21" s="98" t="s">
        <v>1076</v>
      </c>
      <c r="D21" s="97">
        <v>618</v>
      </c>
      <c r="E21" s="97">
        <v>618</v>
      </c>
      <c r="F21" s="98" t="s">
        <v>1090</v>
      </c>
      <c r="G21" s="100" t="s">
        <v>941</v>
      </c>
      <c r="H21" s="109">
        <v>1.659</v>
      </c>
      <c r="I21" s="110">
        <v>3364.26</v>
      </c>
      <c r="J21" s="110">
        <v>5.16</v>
      </c>
      <c r="K21" s="110">
        <v>5.16</v>
      </c>
      <c r="L21" s="111">
        <v>-1.659</v>
      </c>
      <c r="M21" s="112">
        <v>3027.83</v>
      </c>
      <c r="N21" s="112">
        <v>0.05</v>
      </c>
      <c r="O21" s="112">
        <v>0.05</v>
      </c>
    </row>
    <row r="22" spans="1:15" ht="12.75" x14ac:dyDescent="0.2">
      <c r="A22" s="97">
        <v>517</v>
      </c>
      <c r="B22" s="97">
        <v>517</v>
      </c>
      <c r="C22" s="98">
        <v>2189999998678</v>
      </c>
      <c r="D22" s="97"/>
      <c r="E22" s="97"/>
      <c r="F22" s="98" t="s">
        <v>936</v>
      </c>
      <c r="G22" s="100" t="s">
        <v>942</v>
      </c>
      <c r="H22" s="109">
        <v>0</v>
      </c>
      <c r="I22" s="110">
        <v>28169.84</v>
      </c>
      <c r="J22" s="110">
        <v>2.5099999999999998</v>
      </c>
      <c r="K22" s="110">
        <v>2.5099999999999998</v>
      </c>
      <c r="L22" s="111">
        <v>0</v>
      </c>
      <c r="M22" s="112">
        <v>0</v>
      </c>
      <c r="N22" s="112">
        <v>0</v>
      </c>
      <c r="O22" s="112">
        <v>0</v>
      </c>
    </row>
    <row r="23" spans="1:15" ht="25.5" x14ac:dyDescent="0.2">
      <c r="A23" s="97">
        <v>518</v>
      </c>
      <c r="B23" s="97">
        <v>518</v>
      </c>
      <c r="C23" s="98" t="s">
        <v>1077</v>
      </c>
      <c r="D23" s="97">
        <v>619</v>
      </c>
      <c r="E23" s="97">
        <v>619</v>
      </c>
      <c r="F23" s="98" t="s">
        <v>1091</v>
      </c>
      <c r="G23" s="100" t="s">
        <v>943</v>
      </c>
      <c r="H23" s="109">
        <v>3.2000000000000001E-2</v>
      </c>
      <c r="I23" s="110">
        <v>122.29</v>
      </c>
      <c r="J23" s="110">
        <v>7.14</v>
      </c>
      <c r="K23" s="110">
        <v>7.14</v>
      </c>
      <c r="L23" s="111">
        <v>0</v>
      </c>
      <c r="M23" s="112">
        <v>0</v>
      </c>
      <c r="N23" s="112">
        <v>0</v>
      </c>
      <c r="O23" s="112">
        <v>0</v>
      </c>
    </row>
    <row r="24" spans="1:15" ht="12.75" x14ac:dyDescent="0.2">
      <c r="A24" s="97">
        <v>519</v>
      </c>
      <c r="B24" s="97">
        <v>519</v>
      </c>
      <c r="C24" s="98">
        <v>2199989611204</v>
      </c>
      <c r="D24" s="97"/>
      <c r="E24" s="97"/>
      <c r="F24" s="98" t="s">
        <v>936</v>
      </c>
      <c r="G24" s="100" t="s">
        <v>648</v>
      </c>
      <c r="H24" s="109">
        <v>1.31</v>
      </c>
      <c r="I24" s="110">
        <v>119.66</v>
      </c>
      <c r="J24" s="110">
        <v>5.56</v>
      </c>
      <c r="K24" s="110">
        <v>5.56</v>
      </c>
      <c r="L24" s="111">
        <v>0</v>
      </c>
      <c r="M24" s="112">
        <v>0</v>
      </c>
      <c r="N24" s="112">
        <v>0</v>
      </c>
      <c r="O24" s="112">
        <v>0</v>
      </c>
    </row>
    <row r="25" spans="1:15" ht="12.75" x14ac:dyDescent="0.2">
      <c r="A25" s="97">
        <v>520</v>
      </c>
      <c r="B25" s="97">
        <v>520</v>
      </c>
      <c r="C25" s="98">
        <v>2189999999937</v>
      </c>
      <c r="D25" s="97"/>
      <c r="E25" s="97"/>
      <c r="F25" s="98" t="s">
        <v>936</v>
      </c>
      <c r="G25" s="100" t="s">
        <v>944</v>
      </c>
      <c r="H25" s="109">
        <v>0.70799999999999996</v>
      </c>
      <c r="I25" s="110">
        <v>2688</v>
      </c>
      <c r="J25" s="110">
        <v>2.5299999999999998</v>
      </c>
      <c r="K25" s="110">
        <v>2.5299999999999998</v>
      </c>
      <c r="L25" s="111">
        <v>0</v>
      </c>
      <c r="M25" s="112">
        <v>0</v>
      </c>
      <c r="N25" s="112">
        <v>0</v>
      </c>
      <c r="O25" s="112">
        <v>0</v>
      </c>
    </row>
    <row r="26" spans="1:15" ht="12.75" x14ac:dyDescent="0.2">
      <c r="A26" s="97">
        <v>522</v>
      </c>
      <c r="B26" s="97">
        <v>522</v>
      </c>
      <c r="C26" s="98">
        <v>2199989628537</v>
      </c>
      <c r="D26" s="97"/>
      <c r="E26" s="97"/>
      <c r="F26" s="98" t="s">
        <v>936</v>
      </c>
      <c r="G26" s="100" t="s">
        <v>945</v>
      </c>
      <c r="H26" s="109">
        <v>0</v>
      </c>
      <c r="I26" s="110">
        <v>753.12</v>
      </c>
      <c r="J26" s="110">
        <v>3.44</v>
      </c>
      <c r="K26" s="110">
        <v>3.44</v>
      </c>
      <c r="L26" s="111">
        <v>0</v>
      </c>
      <c r="M26" s="112">
        <v>0</v>
      </c>
      <c r="N26" s="112">
        <v>0</v>
      </c>
      <c r="O26" s="112">
        <v>0</v>
      </c>
    </row>
    <row r="27" spans="1:15" ht="51" x14ac:dyDescent="0.2">
      <c r="A27" s="97">
        <v>529</v>
      </c>
      <c r="B27" s="97">
        <v>529</v>
      </c>
      <c r="C27" s="98" t="s">
        <v>1078</v>
      </c>
      <c r="D27" s="97"/>
      <c r="E27" s="97"/>
      <c r="F27" s="98" t="s">
        <v>936</v>
      </c>
      <c r="G27" s="100" t="s">
        <v>651</v>
      </c>
      <c r="H27" s="109">
        <v>8.0000000000000002E-3</v>
      </c>
      <c r="I27" s="110">
        <v>1263.1199999999999</v>
      </c>
      <c r="J27" s="110">
        <v>4.0599999999999996</v>
      </c>
      <c r="K27" s="110">
        <v>4.0599999999999996</v>
      </c>
      <c r="L27" s="111">
        <v>0</v>
      </c>
      <c r="M27" s="112">
        <v>0</v>
      </c>
      <c r="N27" s="112">
        <v>0</v>
      </c>
      <c r="O27" s="112">
        <v>0</v>
      </c>
    </row>
    <row r="28" spans="1:15" ht="12.75" x14ac:dyDescent="0.2">
      <c r="A28" s="97">
        <v>531</v>
      </c>
      <c r="B28" s="97">
        <v>531</v>
      </c>
      <c r="C28" s="98">
        <v>2199989628430</v>
      </c>
      <c r="D28" s="97"/>
      <c r="E28" s="97"/>
      <c r="F28" s="98" t="s">
        <v>936</v>
      </c>
      <c r="G28" s="100" t="s">
        <v>652</v>
      </c>
      <c r="H28" s="109">
        <v>0.67800000000000005</v>
      </c>
      <c r="I28" s="110">
        <v>2402.84</v>
      </c>
      <c r="J28" s="110">
        <v>3.62</v>
      </c>
      <c r="K28" s="110">
        <v>3.62</v>
      </c>
      <c r="L28" s="111">
        <v>0</v>
      </c>
      <c r="M28" s="112">
        <v>0</v>
      </c>
      <c r="N28" s="112">
        <v>0</v>
      </c>
      <c r="O28" s="112">
        <v>0</v>
      </c>
    </row>
    <row r="29" spans="1:15" ht="12.75" x14ac:dyDescent="0.2">
      <c r="A29" s="97">
        <v>532</v>
      </c>
      <c r="B29" s="97">
        <v>532</v>
      </c>
      <c r="C29" s="98">
        <v>2199989640232</v>
      </c>
      <c r="D29" s="97"/>
      <c r="E29" s="97"/>
      <c r="F29" s="98" t="s">
        <v>936</v>
      </c>
      <c r="G29" s="100" t="s">
        <v>653</v>
      </c>
      <c r="H29" s="109">
        <v>1.2210000000000001</v>
      </c>
      <c r="I29" s="110">
        <v>728.65</v>
      </c>
      <c r="J29" s="110">
        <v>3.16</v>
      </c>
      <c r="K29" s="110">
        <v>3.16</v>
      </c>
      <c r="L29" s="111">
        <v>0</v>
      </c>
      <c r="M29" s="112">
        <v>0</v>
      </c>
      <c r="N29" s="112">
        <v>0</v>
      </c>
      <c r="O29" s="112">
        <v>0</v>
      </c>
    </row>
    <row r="30" spans="1:15" ht="38.25" x14ac:dyDescent="0.2">
      <c r="A30" s="97">
        <v>533</v>
      </c>
      <c r="B30" s="97">
        <v>533</v>
      </c>
      <c r="C30" s="98" t="s">
        <v>1079</v>
      </c>
      <c r="D30" s="97">
        <v>633</v>
      </c>
      <c r="E30" s="97">
        <v>633</v>
      </c>
      <c r="F30" s="98">
        <v>2198765427530</v>
      </c>
      <c r="G30" s="100" t="s">
        <v>946</v>
      </c>
      <c r="H30" s="109">
        <v>0</v>
      </c>
      <c r="I30" s="110">
        <v>283.42</v>
      </c>
      <c r="J30" s="110">
        <v>3.38</v>
      </c>
      <c r="K30" s="110">
        <v>3.38</v>
      </c>
      <c r="L30" s="111">
        <v>0</v>
      </c>
      <c r="M30" s="112">
        <v>0</v>
      </c>
      <c r="N30" s="112">
        <v>0</v>
      </c>
      <c r="O30" s="112">
        <v>0</v>
      </c>
    </row>
    <row r="31" spans="1:15" ht="38.25" x14ac:dyDescent="0.2">
      <c r="A31" s="97">
        <v>534</v>
      </c>
      <c r="B31" s="97">
        <v>534</v>
      </c>
      <c r="C31" s="98" t="s">
        <v>1080</v>
      </c>
      <c r="D31" s="97"/>
      <c r="E31" s="97"/>
      <c r="F31" s="98" t="s">
        <v>936</v>
      </c>
      <c r="G31" s="100" t="s">
        <v>947</v>
      </c>
      <c r="H31" s="109">
        <v>0</v>
      </c>
      <c r="I31" s="110">
        <v>358.99</v>
      </c>
      <c r="J31" s="110">
        <v>6.91</v>
      </c>
      <c r="K31" s="110">
        <v>6.91</v>
      </c>
      <c r="L31" s="111">
        <v>0</v>
      </c>
      <c r="M31" s="112">
        <v>0</v>
      </c>
      <c r="N31" s="112">
        <v>0</v>
      </c>
      <c r="O31" s="112">
        <v>0</v>
      </c>
    </row>
    <row r="32" spans="1:15" ht="51" x14ac:dyDescent="0.2">
      <c r="A32" s="97">
        <v>535</v>
      </c>
      <c r="B32" s="97">
        <v>535</v>
      </c>
      <c r="C32" s="98" t="s">
        <v>1081</v>
      </c>
      <c r="D32" s="97">
        <v>617</v>
      </c>
      <c r="E32" s="97">
        <v>617</v>
      </c>
      <c r="F32" s="98" t="s">
        <v>1440</v>
      </c>
      <c r="G32" s="100" t="s">
        <v>948</v>
      </c>
      <c r="H32" s="109">
        <v>3.1E-2</v>
      </c>
      <c r="I32" s="110">
        <v>308.81</v>
      </c>
      <c r="J32" s="110">
        <v>3.52</v>
      </c>
      <c r="K32" s="110">
        <v>3.52</v>
      </c>
      <c r="L32" s="111">
        <v>-1.23</v>
      </c>
      <c r="M32" s="112">
        <v>169.85</v>
      </c>
      <c r="N32" s="112">
        <v>0.05</v>
      </c>
      <c r="O32" s="112">
        <v>0.05</v>
      </c>
    </row>
    <row r="33" spans="1:15" ht="25.5" x14ac:dyDescent="0.2">
      <c r="A33" s="97">
        <v>536</v>
      </c>
      <c r="B33" s="97">
        <v>536</v>
      </c>
      <c r="C33" s="98" t="s">
        <v>1082</v>
      </c>
      <c r="D33" s="97">
        <v>636</v>
      </c>
      <c r="E33" s="97">
        <v>636</v>
      </c>
      <c r="F33" s="98">
        <v>2189999997354</v>
      </c>
      <c r="G33" s="100" t="s">
        <v>657</v>
      </c>
      <c r="H33" s="109">
        <v>0</v>
      </c>
      <c r="I33" s="110">
        <v>83.35</v>
      </c>
      <c r="J33" s="110">
        <v>8.3699999999999992</v>
      </c>
      <c r="K33" s="110">
        <v>8.3699999999999992</v>
      </c>
      <c r="L33" s="111">
        <v>0</v>
      </c>
      <c r="M33" s="112">
        <v>0</v>
      </c>
      <c r="N33" s="112">
        <v>0</v>
      </c>
      <c r="O33" s="112">
        <v>0</v>
      </c>
    </row>
    <row r="34" spans="1:15" ht="12.75" x14ac:dyDescent="0.2">
      <c r="A34" s="97">
        <v>538</v>
      </c>
      <c r="B34" s="97">
        <v>538</v>
      </c>
      <c r="C34" s="98">
        <v>2198765295402</v>
      </c>
      <c r="D34" s="97">
        <v>786</v>
      </c>
      <c r="E34" s="97">
        <v>786</v>
      </c>
      <c r="F34" s="98">
        <v>2100041213572</v>
      </c>
      <c r="G34" s="100" t="s">
        <v>658</v>
      </c>
      <c r="H34" s="109">
        <v>0.106</v>
      </c>
      <c r="I34" s="110">
        <v>145.47999999999999</v>
      </c>
      <c r="J34" s="110">
        <v>5.18</v>
      </c>
      <c r="K34" s="110">
        <v>5.18</v>
      </c>
      <c r="L34" s="111">
        <v>-0.16500000000000001</v>
      </c>
      <c r="M34" s="112">
        <v>93.85</v>
      </c>
      <c r="N34" s="112">
        <v>0.05</v>
      </c>
      <c r="O34" s="112">
        <v>0.05</v>
      </c>
    </row>
    <row r="35" spans="1:15" ht="12.75" x14ac:dyDescent="0.2">
      <c r="A35" s="97">
        <v>539</v>
      </c>
      <c r="B35" s="97">
        <v>539</v>
      </c>
      <c r="C35" s="98">
        <v>2100040302060</v>
      </c>
      <c r="D35" s="97"/>
      <c r="E35" s="97"/>
      <c r="F35" s="98" t="s">
        <v>936</v>
      </c>
      <c r="G35" s="100" t="s">
        <v>949</v>
      </c>
      <c r="H35" s="109">
        <v>0.02</v>
      </c>
      <c r="I35" s="110">
        <v>764.3</v>
      </c>
      <c r="J35" s="110">
        <v>1.81</v>
      </c>
      <c r="K35" s="110">
        <v>1.81</v>
      </c>
      <c r="L35" s="111">
        <v>0</v>
      </c>
      <c r="M35" s="112">
        <v>0</v>
      </c>
      <c r="N35" s="112">
        <v>0</v>
      </c>
      <c r="O35" s="112">
        <v>0</v>
      </c>
    </row>
    <row r="36" spans="1:15" ht="25.5" x14ac:dyDescent="0.2">
      <c r="A36" s="97">
        <v>541</v>
      </c>
      <c r="B36" s="97">
        <v>541</v>
      </c>
      <c r="C36" s="98" t="s">
        <v>1083</v>
      </c>
      <c r="D36" s="97">
        <v>678</v>
      </c>
      <c r="E36" s="97">
        <v>678</v>
      </c>
      <c r="F36" s="98" t="s">
        <v>1092</v>
      </c>
      <c r="G36" s="100" t="s">
        <v>950</v>
      </c>
      <c r="H36" s="109">
        <v>1.381</v>
      </c>
      <c r="I36" s="110">
        <v>115.54</v>
      </c>
      <c r="J36" s="110">
        <v>1.67</v>
      </c>
      <c r="K36" s="110">
        <v>1.67</v>
      </c>
      <c r="L36" s="111">
        <v>-1.381</v>
      </c>
      <c r="M36" s="112">
        <v>123.79</v>
      </c>
      <c r="N36" s="112">
        <v>0.05</v>
      </c>
      <c r="O36" s="112">
        <v>0.05</v>
      </c>
    </row>
    <row r="37" spans="1:15" ht="25.5" x14ac:dyDescent="0.2">
      <c r="A37" s="97">
        <v>542</v>
      </c>
      <c r="B37" s="97">
        <v>542</v>
      </c>
      <c r="C37" s="98" t="s">
        <v>1084</v>
      </c>
      <c r="D37" s="97"/>
      <c r="E37" s="97"/>
      <c r="F37" s="98" t="s">
        <v>936</v>
      </c>
      <c r="G37" s="100" t="s">
        <v>951</v>
      </c>
      <c r="H37" s="109">
        <v>1.655</v>
      </c>
      <c r="I37" s="110">
        <v>10989.49</v>
      </c>
      <c r="J37" s="110">
        <v>5.44</v>
      </c>
      <c r="K37" s="110">
        <v>5.44</v>
      </c>
      <c r="L37" s="111">
        <v>0</v>
      </c>
      <c r="M37" s="112">
        <v>0</v>
      </c>
      <c r="N37" s="112">
        <v>0</v>
      </c>
      <c r="O37" s="112">
        <v>0</v>
      </c>
    </row>
    <row r="38" spans="1:15" ht="38.25" x14ac:dyDescent="0.2">
      <c r="A38" s="97">
        <v>545</v>
      </c>
      <c r="B38" s="97">
        <v>545</v>
      </c>
      <c r="C38" s="98" t="s">
        <v>1085</v>
      </c>
      <c r="D38" s="97"/>
      <c r="E38" s="97"/>
      <c r="F38" s="98" t="s">
        <v>936</v>
      </c>
      <c r="G38" s="100" t="s">
        <v>952</v>
      </c>
      <c r="H38" s="109">
        <v>0</v>
      </c>
      <c r="I38" s="110">
        <v>4348.67</v>
      </c>
      <c r="J38" s="110">
        <v>1.34</v>
      </c>
      <c r="K38" s="110">
        <v>1.34</v>
      </c>
      <c r="L38" s="111">
        <v>0</v>
      </c>
      <c r="M38" s="112">
        <v>0</v>
      </c>
      <c r="N38" s="112">
        <v>0</v>
      </c>
      <c r="O38" s="112">
        <v>0</v>
      </c>
    </row>
    <row r="39" spans="1:15" ht="25.5" x14ac:dyDescent="0.2">
      <c r="A39" s="97">
        <v>546</v>
      </c>
      <c r="B39" s="97">
        <v>546</v>
      </c>
      <c r="C39" s="98" t="s">
        <v>1086</v>
      </c>
      <c r="D39" s="97"/>
      <c r="E39" s="97"/>
      <c r="F39" s="98" t="s">
        <v>936</v>
      </c>
      <c r="G39" s="100" t="s">
        <v>953</v>
      </c>
      <c r="H39" s="109">
        <v>2.5000000000000001E-2</v>
      </c>
      <c r="I39" s="110">
        <v>728.65</v>
      </c>
      <c r="J39" s="110">
        <v>3.21</v>
      </c>
      <c r="K39" s="110">
        <v>3.21</v>
      </c>
      <c r="L39" s="111">
        <v>0</v>
      </c>
      <c r="M39" s="112">
        <v>0</v>
      </c>
      <c r="N39" s="112">
        <v>0</v>
      </c>
      <c r="O39" s="112">
        <v>0</v>
      </c>
    </row>
    <row r="40" spans="1:15" ht="12.75" x14ac:dyDescent="0.2">
      <c r="A40" s="97">
        <v>547</v>
      </c>
      <c r="B40" s="97">
        <v>547</v>
      </c>
      <c r="C40" s="98">
        <v>2100040495610</v>
      </c>
      <c r="D40" s="97">
        <v>663</v>
      </c>
      <c r="E40" s="97">
        <v>663</v>
      </c>
      <c r="F40" s="98">
        <v>2100040495600</v>
      </c>
      <c r="G40" s="100" t="s">
        <v>664</v>
      </c>
      <c r="H40" s="109">
        <v>1E-3</v>
      </c>
      <c r="I40" s="110">
        <v>3.27</v>
      </c>
      <c r="J40" s="110">
        <v>2.0499999999999998</v>
      </c>
      <c r="K40" s="110">
        <v>2.0499999999999998</v>
      </c>
      <c r="L40" s="111">
        <v>0</v>
      </c>
      <c r="M40" s="112">
        <v>0</v>
      </c>
      <c r="N40" s="112">
        <v>0</v>
      </c>
      <c r="O40" s="112">
        <v>0</v>
      </c>
    </row>
    <row r="41" spans="1:15" ht="12.75" x14ac:dyDescent="0.2">
      <c r="A41" s="97">
        <v>548</v>
      </c>
      <c r="B41" s="97">
        <v>548</v>
      </c>
      <c r="C41" s="98">
        <v>2100040878007</v>
      </c>
      <c r="D41" s="97">
        <v>668</v>
      </c>
      <c r="E41" s="97">
        <v>668</v>
      </c>
      <c r="F41" s="98">
        <v>2100040878016</v>
      </c>
      <c r="G41" s="100" t="s">
        <v>954</v>
      </c>
      <c r="H41" s="109">
        <v>0.17899999999999999</v>
      </c>
      <c r="I41" s="110">
        <v>521.86</v>
      </c>
      <c r="J41" s="110">
        <v>2.44</v>
      </c>
      <c r="K41" s="110">
        <v>2.44</v>
      </c>
      <c r="L41" s="111">
        <v>0</v>
      </c>
      <c r="M41" s="112">
        <v>12002.74</v>
      </c>
      <c r="N41" s="112">
        <v>0.05</v>
      </c>
      <c r="O41" s="112">
        <v>0.05</v>
      </c>
    </row>
    <row r="42" spans="1:15" ht="12.75" x14ac:dyDescent="0.2">
      <c r="A42" s="97">
        <v>549</v>
      </c>
      <c r="B42" s="97">
        <v>549</v>
      </c>
      <c r="C42" s="98">
        <v>2199989639264</v>
      </c>
      <c r="D42" s="97">
        <v>651</v>
      </c>
      <c r="E42" s="97">
        <v>651</v>
      </c>
      <c r="F42" s="98">
        <v>2199989632384</v>
      </c>
      <c r="G42" s="100" t="s">
        <v>955</v>
      </c>
      <c r="H42" s="109">
        <v>0.86099999999999999</v>
      </c>
      <c r="I42" s="110">
        <v>18.920000000000002</v>
      </c>
      <c r="J42" s="110">
        <v>3.34</v>
      </c>
      <c r="K42" s="110">
        <v>3.34</v>
      </c>
      <c r="L42" s="111">
        <v>0</v>
      </c>
      <c r="M42" s="112">
        <v>0</v>
      </c>
      <c r="N42" s="112">
        <v>0</v>
      </c>
      <c r="O42" s="112">
        <v>0</v>
      </c>
    </row>
    <row r="43" spans="1:15" ht="12.75" x14ac:dyDescent="0.2">
      <c r="A43" s="97">
        <v>571</v>
      </c>
      <c r="B43" s="97">
        <v>571</v>
      </c>
      <c r="C43" s="98">
        <v>2100040067538</v>
      </c>
      <c r="D43" s="97">
        <v>665</v>
      </c>
      <c r="E43" s="97">
        <v>665</v>
      </c>
      <c r="F43" s="98">
        <v>2100040067529</v>
      </c>
      <c r="G43" s="100" t="s">
        <v>667</v>
      </c>
      <c r="H43" s="109">
        <v>5.3999999999999999E-2</v>
      </c>
      <c r="I43" s="110">
        <v>106.32</v>
      </c>
      <c r="J43" s="110">
        <v>2.97</v>
      </c>
      <c r="K43" s="110">
        <v>2.97</v>
      </c>
      <c r="L43" s="111">
        <v>0</v>
      </c>
      <c r="M43" s="112">
        <v>0</v>
      </c>
      <c r="N43" s="112">
        <v>0</v>
      </c>
      <c r="O43" s="112">
        <v>0</v>
      </c>
    </row>
    <row r="44" spans="1:15" ht="12.75" x14ac:dyDescent="0.2">
      <c r="A44" s="97">
        <v>572</v>
      </c>
      <c r="B44" s="97">
        <v>572</v>
      </c>
      <c r="C44" s="98">
        <v>2199989635669</v>
      </c>
      <c r="D44" s="97">
        <v>652</v>
      </c>
      <c r="E44" s="97">
        <v>652</v>
      </c>
      <c r="F44" s="98">
        <v>2189999997390</v>
      </c>
      <c r="G44" s="100" t="s">
        <v>956</v>
      </c>
      <c r="H44" s="109">
        <v>1.2989999999999999</v>
      </c>
      <c r="I44" s="110">
        <v>3.4</v>
      </c>
      <c r="J44" s="110">
        <v>2.31</v>
      </c>
      <c r="K44" s="110">
        <v>2.31</v>
      </c>
      <c r="L44" s="111">
        <v>0</v>
      </c>
      <c r="M44" s="112">
        <v>0</v>
      </c>
      <c r="N44" s="112">
        <v>0</v>
      </c>
      <c r="O44" s="112">
        <v>0</v>
      </c>
    </row>
    <row r="45" spans="1:15" ht="12.75" x14ac:dyDescent="0.2">
      <c r="A45" s="97">
        <v>574</v>
      </c>
      <c r="B45" s="97">
        <v>574</v>
      </c>
      <c r="C45" s="98">
        <v>2199989614809</v>
      </c>
      <c r="D45" s="97">
        <v>653</v>
      </c>
      <c r="E45" s="97">
        <v>653</v>
      </c>
      <c r="F45" s="98">
        <v>2199989612769</v>
      </c>
      <c r="G45" s="100" t="s">
        <v>669</v>
      </c>
      <c r="H45" s="109">
        <v>1.331</v>
      </c>
      <c r="I45" s="110">
        <v>17.899999999999999</v>
      </c>
      <c r="J45" s="110">
        <v>1.78</v>
      </c>
      <c r="K45" s="110">
        <v>1.78</v>
      </c>
      <c r="L45" s="111">
        <v>0</v>
      </c>
      <c r="M45" s="112">
        <v>0</v>
      </c>
      <c r="N45" s="112">
        <v>0</v>
      </c>
      <c r="O45" s="112">
        <v>0</v>
      </c>
    </row>
    <row r="46" spans="1:15" ht="12.75" x14ac:dyDescent="0.2">
      <c r="A46" s="97">
        <v>575</v>
      </c>
      <c r="B46" s="97">
        <v>575</v>
      </c>
      <c r="C46" s="98">
        <v>2100041079171</v>
      </c>
      <c r="D46" s="97">
        <v>676</v>
      </c>
      <c r="E46" s="97">
        <v>676</v>
      </c>
      <c r="F46" s="98">
        <v>2100041079180</v>
      </c>
      <c r="G46" s="100" t="s">
        <v>670</v>
      </c>
      <c r="H46" s="109">
        <v>0.24099999999999999</v>
      </c>
      <c r="I46" s="110">
        <v>16.32</v>
      </c>
      <c r="J46" s="110">
        <v>1.28</v>
      </c>
      <c r="K46" s="110">
        <v>1.28</v>
      </c>
      <c r="L46" s="111">
        <v>0</v>
      </c>
      <c r="M46" s="112">
        <v>1468.65</v>
      </c>
      <c r="N46" s="112">
        <v>0.05</v>
      </c>
      <c r="O46" s="112">
        <v>0.05</v>
      </c>
    </row>
    <row r="47" spans="1:15" ht="12.75" x14ac:dyDescent="0.2">
      <c r="A47" s="97">
        <v>577</v>
      </c>
      <c r="B47" s="97">
        <v>577</v>
      </c>
      <c r="C47" s="98">
        <v>2100040719992</v>
      </c>
      <c r="D47" s="97">
        <v>661</v>
      </c>
      <c r="E47" s="97">
        <v>661</v>
      </c>
      <c r="F47" s="98">
        <v>2100040719983</v>
      </c>
      <c r="G47" s="100" t="s">
        <v>671</v>
      </c>
      <c r="H47" s="109">
        <v>0.76200000000000001</v>
      </c>
      <c r="I47" s="110">
        <v>254.77</v>
      </c>
      <c r="J47" s="110">
        <v>0.98</v>
      </c>
      <c r="K47" s="110">
        <v>0.98</v>
      </c>
      <c r="L47" s="111">
        <v>-0.76200000000000001</v>
      </c>
      <c r="M47" s="112">
        <v>2012.68</v>
      </c>
      <c r="N47" s="112">
        <v>0.05</v>
      </c>
      <c r="O47" s="112">
        <v>0.05</v>
      </c>
    </row>
    <row r="48" spans="1:15" ht="12.75" x14ac:dyDescent="0.2">
      <c r="A48" s="97">
        <v>579</v>
      </c>
      <c r="B48" s="97">
        <v>579</v>
      </c>
      <c r="C48" s="98">
        <v>2100040485950</v>
      </c>
      <c r="D48" s="97">
        <v>670</v>
      </c>
      <c r="E48" s="97">
        <v>670</v>
      </c>
      <c r="F48" s="98">
        <v>2100040485940</v>
      </c>
      <c r="G48" s="100" t="s">
        <v>957</v>
      </c>
      <c r="H48" s="109">
        <v>0.159</v>
      </c>
      <c r="I48" s="110">
        <v>16.829999999999998</v>
      </c>
      <c r="J48" s="110">
        <v>1.28</v>
      </c>
      <c r="K48" s="110">
        <v>1.28</v>
      </c>
      <c r="L48" s="111">
        <v>0</v>
      </c>
      <c r="M48" s="112">
        <v>0</v>
      </c>
      <c r="N48" s="112">
        <v>0</v>
      </c>
      <c r="O48" s="112">
        <v>0</v>
      </c>
    </row>
    <row r="49" spans="1:15" ht="12.75" x14ac:dyDescent="0.2">
      <c r="A49" s="97">
        <v>580</v>
      </c>
      <c r="B49" s="97">
        <v>580</v>
      </c>
      <c r="C49" s="98">
        <v>2199989641937</v>
      </c>
      <c r="D49" s="97">
        <v>650</v>
      </c>
      <c r="E49" s="97">
        <v>650</v>
      </c>
      <c r="F49" s="98">
        <v>2189999997345</v>
      </c>
      <c r="G49" s="100" t="s">
        <v>958</v>
      </c>
      <c r="H49" s="109">
        <v>0</v>
      </c>
      <c r="I49" s="110">
        <v>3.3</v>
      </c>
      <c r="J49" s="110">
        <v>1.71</v>
      </c>
      <c r="K49" s="110">
        <v>1.71</v>
      </c>
      <c r="L49" s="111">
        <v>0</v>
      </c>
      <c r="M49" s="112">
        <v>380.41</v>
      </c>
      <c r="N49" s="112">
        <v>0.05</v>
      </c>
      <c r="O49" s="112">
        <v>0.05</v>
      </c>
    </row>
    <row r="50" spans="1:15" ht="12.75" x14ac:dyDescent="0.2">
      <c r="A50" s="97">
        <v>581</v>
      </c>
      <c r="B50" s="97">
        <v>581</v>
      </c>
      <c r="C50" s="98">
        <v>2100040609516</v>
      </c>
      <c r="D50" s="97">
        <v>662</v>
      </c>
      <c r="E50" s="97">
        <v>662</v>
      </c>
      <c r="F50" s="98">
        <v>2100040609507</v>
      </c>
      <c r="G50" s="100" t="s">
        <v>674</v>
      </c>
      <c r="H50" s="109">
        <v>4.8000000000000001E-2</v>
      </c>
      <c r="I50" s="110">
        <v>86.69</v>
      </c>
      <c r="J50" s="110">
        <v>1.18</v>
      </c>
      <c r="K50" s="110">
        <v>1.18</v>
      </c>
      <c r="L50" s="111">
        <v>-0.08</v>
      </c>
      <c r="M50" s="112">
        <v>520.15</v>
      </c>
      <c r="N50" s="112">
        <v>0.05</v>
      </c>
      <c r="O50" s="112">
        <v>0.05</v>
      </c>
    </row>
    <row r="51" spans="1:15" ht="12.75" x14ac:dyDescent="0.2">
      <c r="A51" s="97">
        <v>582</v>
      </c>
      <c r="B51" s="97">
        <v>582</v>
      </c>
      <c r="C51" s="98">
        <v>2100040694060</v>
      </c>
      <c r="D51" s="97">
        <v>666</v>
      </c>
      <c r="E51" s="97">
        <v>666</v>
      </c>
      <c r="F51" s="98">
        <v>2100040694051</v>
      </c>
      <c r="G51" s="100" t="s">
        <v>959</v>
      </c>
      <c r="H51" s="109">
        <v>4.4320000000000004</v>
      </c>
      <c r="I51" s="110">
        <v>7.82</v>
      </c>
      <c r="J51" s="110">
        <v>1.23</v>
      </c>
      <c r="K51" s="110">
        <v>1.23</v>
      </c>
      <c r="L51" s="111">
        <v>-4.4669999999999996</v>
      </c>
      <c r="M51" s="112">
        <v>449.74</v>
      </c>
      <c r="N51" s="112">
        <v>0.05</v>
      </c>
      <c r="O51" s="112">
        <v>0.05</v>
      </c>
    </row>
    <row r="52" spans="1:15" ht="12.75" x14ac:dyDescent="0.2">
      <c r="A52" s="97">
        <v>583</v>
      </c>
      <c r="B52" s="97">
        <v>583</v>
      </c>
      <c r="C52" s="98">
        <v>2198765146436</v>
      </c>
      <c r="D52" s="97">
        <v>659</v>
      </c>
      <c r="E52" s="97">
        <v>659</v>
      </c>
      <c r="F52" s="98">
        <v>2198765142992</v>
      </c>
      <c r="G52" s="100" t="s">
        <v>676</v>
      </c>
      <c r="H52" s="109">
        <v>1.276</v>
      </c>
      <c r="I52" s="110">
        <v>0</v>
      </c>
      <c r="J52" s="110">
        <v>2.1</v>
      </c>
      <c r="K52" s="110">
        <v>2.1</v>
      </c>
      <c r="L52" s="111">
        <v>0</v>
      </c>
      <c r="M52" s="112">
        <v>0</v>
      </c>
      <c r="N52" s="112">
        <v>0</v>
      </c>
      <c r="O52" s="112">
        <v>0</v>
      </c>
    </row>
    <row r="53" spans="1:15" ht="12.75" x14ac:dyDescent="0.2">
      <c r="A53" s="97">
        <v>584</v>
      </c>
      <c r="B53" s="97">
        <v>584</v>
      </c>
      <c r="C53" s="98">
        <v>2100040841771</v>
      </c>
      <c r="D53" s="97">
        <v>667</v>
      </c>
      <c r="E53" s="97">
        <v>667</v>
      </c>
      <c r="F53" s="98">
        <v>2100040841780</v>
      </c>
      <c r="G53" s="100" t="s">
        <v>677</v>
      </c>
      <c r="H53" s="109">
        <v>1.276</v>
      </c>
      <c r="I53" s="110">
        <v>21.82</v>
      </c>
      <c r="J53" s="110">
        <v>1.88</v>
      </c>
      <c r="K53" s="110">
        <v>1.88</v>
      </c>
      <c r="L53" s="111">
        <v>0</v>
      </c>
      <c r="M53" s="112">
        <v>380.79</v>
      </c>
      <c r="N53" s="112">
        <v>0.05</v>
      </c>
      <c r="O53" s="112">
        <v>0.05</v>
      </c>
    </row>
    <row r="54" spans="1:15" ht="12.75" x14ac:dyDescent="0.2">
      <c r="A54" s="97">
        <v>585</v>
      </c>
      <c r="B54" s="97">
        <v>585</v>
      </c>
      <c r="C54" s="98">
        <v>2100040960600</v>
      </c>
      <c r="D54" s="97">
        <v>684</v>
      </c>
      <c r="E54" s="97">
        <v>684</v>
      </c>
      <c r="F54" s="98">
        <v>2100040960619</v>
      </c>
      <c r="G54" s="100" t="s">
        <v>960</v>
      </c>
      <c r="H54" s="109">
        <v>0</v>
      </c>
      <c r="I54" s="110">
        <v>85.64</v>
      </c>
      <c r="J54" s="110">
        <v>1.79</v>
      </c>
      <c r="K54" s="110">
        <v>1.79</v>
      </c>
      <c r="L54" s="111">
        <v>0</v>
      </c>
      <c r="M54" s="112">
        <v>4453.0600000000004</v>
      </c>
      <c r="N54" s="112">
        <v>0.05</v>
      </c>
      <c r="O54" s="112">
        <v>0.05</v>
      </c>
    </row>
    <row r="55" spans="1:15" ht="12.75" x14ac:dyDescent="0.2">
      <c r="A55" s="97">
        <v>586</v>
      </c>
      <c r="B55" s="97">
        <v>586</v>
      </c>
      <c r="C55" s="98">
        <v>2100040989413</v>
      </c>
      <c r="D55" s="97">
        <v>679</v>
      </c>
      <c r="E55" s="97">
        <v>679</v>
      </c>
      <c r="F55" s="98">
        <v>2100040989431</v>
      </c>
      <c r="G55" s="100" t="s">
        <v>961</v>
      </c>
      <c r="H55" s="109">
        <v>0</v>
      </c>
      <c r="I55" s="110">
        <v>23.39</v>
      </c>
      <c r="J55" s="110">
        <v>1.74</v>
      </c>
      <c r="K55" s="110">
        <v>1.74</v>
      </c>
      <c r="L55" s="111">
        <v>0</v>
      </c>
      <c r="M55" s="112">
        <v>748.46</v>
      </c>
      <c r="N55" s="112">
        <v>0.05</v>
      </c>
      <c r="O55" s="112">
        <v>0.05</v>
      </c>
    </row>
    <row r="56" spans="1:15" ht="12.75" x14ac:dyDescent="0.2">
      <c r="A56" s="97">
        <v>587</v>
      </c>
      <c r="B56" s="97">
        <v>587</v>
      </c>
      <c r="C56" s="98">
        <v>2100041090096</v>
      </c>
      <c r="D56" s="97">
        <v>685</v>
      </c>
      <c r="E56" s="97">
        <v>685</v>
      </c>
      <c r="F56" s="98">
        <v>2100041090087</v>
      </c>
      <c r="G56" s="100" t="s">
        <v>962</v>
      </c>
      <c r="H56" s="109">
        <v>0</v>
      </c>
      <c r="I56" s="110">
        <v>29.77</v>
      </c>
      <c r="J56" s="110">
        <v>1.24</v>
      </c>
      <c r="K56" s="110">
        <v>1.24</v>
      </c>
      <c r="L56" s="111">
        <v>0</v>
      </c>
      <c r="M56" s="112">
        <v>2780.23</v>
      </c>
      <c r="N56" s="112">
        <v>0.05</v>
      </c>
      <c r="O56" s="112">
        <v>0.05</v>
      </c>
    </row>
    <row r="57" spans="1:15" ht="12.75" x14ac:dyDescent="0.2">
      <c r="A57" s="97">
        <v>588</v>
      </c>
      <c r="B57" s="97">
        <v>588</v>
      </c>
      <c r="C57" s="98">
        <v>2100041063650</v>
      </c>
      <c r="D57" s="97">
        <v>686</v>
      </c>
      <c r="E57" s="97">
        <v>686</v>
      </c>
      <c r="F57" s="98">
        <v>2100041063669</v>
      </c>
      <c r="G57" s="100" t="s">
        <v>963</v>
      </c>
      <c r="H57" s="109">
        <v>0</v>
      </c>
      <c r="I57" s="110">
        <v>9.83</v>
      </c>
      <c r="J57" s="110">
        <v>1.55</v>
      </c>
      <c r="K57" s="110">
        <v>1.55</v>
      </c>
      <c r="L57" s="111">
        <v>0</v>
      </c>
      <c r="M57" s="112">
        <v>655.25</v>
      </c>
      <c r="N57" s="112">
        <v>0.05</v>
      </c>
      <c r="O57" s="112">
        <v>0.05</v>
      </c>
    </row>
    <row r="58" spans="1:15" ht="12.75" x14ac:dyDescent="0.2">
      <c r="A58" s="97">
        <v>589</v>
      </c>
      <c r="B58" s="97">
        <v>589</v>
      </c>
      <c r="C58" s="98" t="s">
        <v>936</v>
      </c>
      <c r="D58" s="97">
        <v>687</v>
      </c>
      <c r="E58" s="97">
        <v>687</v>
      </c>
      <c r="F58" s="98" t="s">
        <v>936</v>
      </c>
      <c r="G58" s="100" t="s">
        <v>1432</v>
      </c>
      <c r="H58" s="109">
        <v>1.1850000000000001</v>
      </c>
      <c r="I58" s="110">
        <v>18.559999999999999</v>
      </c>
      <c r="J58" s="110">
        <v>1.57</v>
      </c>
      <c r="K58" s="110">
        <v>1.57</v>
      </c>
      <c r="L58" s="111">
        <v>0</v>
      </c>
      <c r="M58" s="112">
        <v>371.21</v>
      </c>
      <c r="N58" s="112">
        <v>0.05</v>
      </c>
      <c r="O58" s="112">
        <v>0.05</v>
      </c>
    </row>
    <row r="59" spans="1:15" ht="12.75" x14ac:dyDescent="0.2">
      <c r="A59" s="97">
        <v>590</v>
      </c>
      <c r="B59" s="97">
        <v>590</v>
      </c>
      <c r="C59" s="98">
        <v>2100041200253</v>
      </c>
      <c r="D59" s="97">
        <v>649</v>
      </c>
      <c r="E59" s="97">
        <v>649</v>
      </c>
      <c r="F59" s="98">
        <v>2100041200262</v>
      </c>
      <c r="G59" s="100" t="s">
        <v>964</v>
      </c>
      <c r="H59" s="109">
        <v>0</v>
      </c>
      <c r="I59" s="110">
        <v>8.9</v>
      </c>
      <c r="J59" s="110">
        <v>2.75</v>
      </c>
      <c r="K59" s="110">
        <v>2.75</v>
      </c>
      <c r="L59" s="111">
        <v>0</v>
      </c>
      <c r="M59" s="112">
        <v>853.95</v>
      </c>
      <c r="N59" s="112">
        <v>0.05</v>
      </c>
      <c r="O59" s="112">
        <v>0.05</v>
      </c>
    </row>
    <row r="60" spans="1:15" ht="25.5" x14ac:dyDescent="0.2">
      <c r="A60" s="97">
        <v>593</v>
      </c>
      <c r="B60" s="97">
        <v>593</v>
      </c>
      <c r="C60" s="98" t="s">
        <v>1087</v>
      </c>
      <c r="D60" s="97"/>
      <c r="E60" s="97"/>
      <c r="F60" s="98" t="s">
        <v>936</v>
      </c>
      <c r="G60" s="100" t="s">
        <v>965</v>
      </c>
      <c r="H60" s="109">
        <v>1.405</v>
      </c>
      <c r="I60" s="110">
        <v>0</v>
      </c>
      <c r="J60" s="110">
        <v>4.92</v>
      </c>
      <c r="K60" s="110">
        <v>4.92</v>
      </c>
      <c r="L60" s="111">
        <v>0</v>
      </c>
      <c r="M60" s="112">
        <v>0</v>
      </c>
      <c r="N60" s="112">
        <v>0</v>
      </c>
      <c r="O60" s="112">
        <v>0</v>
      </c>
    </row>
    <row r="61" spans="1:15" ht="38.25" x14ac:dyDescent="0.2">
      <c r="A61" s="97">
        <v>594</v>
      </c>
      <c r="B61" s="97">
        <v>594</v>
      </c>
      <c r="C61" s="98" t="s">
        <v>1088</v>
      </c>
      <c r="D61" s="97"/>
      <c r="E61" s="97"/>
      <c r="F61" s="98" t="s">
        <v>936</v>
      </c>
      <c r="G61" s="100" t="s">
        <v>685</v>
      </c>
      <c r="H61" s="109">
        <v>0.71299999999999997</v>
      </c>
      <c r="I61" s="110">
        <v>358.99</v>
      </c>
      <c r="J61" s="110">
        <v>7.62</v>
      </c>
      <c r="K61" s="110">
        <v>7.62</v>
      </c>
      <c r="L61" s="111">
        <v>0</v>
      </c>
      <c r="M61" s="112">
        <v>0</v>
      </c>
      <c r="N61" s="112">
        <v>0</v>
      </c>
      <c r="O61" s="112">
        <v>0</v>
      </c>
    </row>
    <row r="62" spans="1:15" ht="12.75" x14ac:dyDescent="0.2">
      <c r="A62" s="97">
        <v>620</v>
      </c>
      <c r="B62" s="97">
        <v>620</v>
      </c>
      <c r="C62" s="98">
        <v>2199989611348</v>
      </c>
      <c r="D62" s="97"/>
      <c r="E62" s="97"/>
      <c r="F62" s="98" t="s">
        <v>936</v>
      </c>
      <c r="G62" s="100" t="s">
        <v>686</v>
      </c>
      <c r="H62" s="109">
        <v>1.171</v>
      </c>
      <c r="I62" s="110">
        <v>239.33</v>
      </c>
      <c r="J62" s="110">
        <v>2.73</v>
      </c>
      <c r="K62" s="110">
        <v>2.73</v>
      </c>
      <c r="L62" s="111">
        <v>0</v>
      </c>
      <c r="M62" s="112">
        <v>0</v>
      </c>
      <c r="N62" s="112">
        <v>0</v>
      </c>
      <c r="O62" s="112">
        <v>0</v>
      </c>
    </row>
    <row r="63" spans="1:15" ht="12.75" x14ac:dyDescent="0.2">
      <c r="A63" s="97">
        <v>622</v>
      </c>
      <c r="B63" s="97">
        <v>622</v>
      </c>
      <c r="C63" s="98">
        <v>2199989609970</v>
      </c>
      <c r="D63" s="97"/>
      <c r="E63" s="97"/>
      <c r="F63" s="98" t="s">
        <v>936</v>
      </c>
      <c r="G63" s="100" t="s">
        <v>966</v>
      </c>
      <c r="H63" s="109">
        <v>2.484</v>
      </c>
      <c r="I63" s="110">
        <v>119.66</v>
      </c>
      <c r="J63" s="110">
        <v>9.64</v>
      </c>
      <c r="K63" s="110">
        <v>9.64</v>
      </c>
      <c r="L63" s="111">
        <v>0</v>
      </c>
      <c r="M63" s="112">
        <v>0</v>
      </c>
      <c r="N63" s="112">
        <v>0</v>
      </c>
      <c r="O63" s="112">
        <v>0</v>
      </c>
    </row>
    <row r="64" spans="1:15" ht="25.5" x14ac:dyDescent="0.2">
      <c r="A64" s="97">
        <v>623</v>
      </c>
      <c r="B64" s="97">
        <v>623</v>
      </c>
      <c r="C64" s="98" t="s">
        <v>1089</v>
      </c>
      <c r="D64" s="97"/>
      <c r="E64" s="97"/>
      <c r="F64" s="98" t="s">
        <v>936</v>
      </c>
      <c r="G64" s="100" t="s">
        <v>688</v>
      </c>
      <c r="H64" s="109">
        <v>0.24199999999999999</v>
      </c>
      <c r="I64" s="110">
        <v>0</v>
      </c>
      <c r="J64" s="110">
        <v>3.86</v>
      </c>
      <c r="K64" s="110">
        <v>3.86</v>
      </c>
      <c r="L64" s="111">
        <v>0</v>
      </c>
      <c r="M64" s="112">
        <v>0</v>
      </c>
      <c r="N64" s="112">
        <v>0</v>
      </c>
      <c r="O64" s="112">
        <v>0</v>
      </c>
    </row>
    <row r="65" spans="1:15" ht="12.75" x14ac:dyDescent="0.2">
      <c r="A65" s="97">
        <v>625</v>
      </c>
      <c r="B65" s="97">
        <v>625</v>
      </c>
      <c r="C65" s="98">
        <v>2100040983990</v>
      </c>
      <c r="D65" s="97">
        <v>658</v>
      </c>
      <c r="E65" s="97">
        <v>658</v>
      </c>
      <c r="F65" s="98">
        <v>2199989641360</v>
      </c>
      <c r="G65" s="100" t="s">
        <v>689</v>
      </c>
      <c r="H65" s="109">
        <v>2.73</v>
      </c>
      <c r="I65" s="110">
        <v>1.18</v>
      </c>
      <c r="J65" s="110">
        <v>1.52</v>
      </c>
      <c r="K65" s="110">
        <v>1.52</v>
      </c>
      <c r="L65" s="111">
        <v>-2.73</v>
      </c>
      <c r="M65" s="112">
        <v>118.48</v>
      </c>
      <c r="N65" s="112">
        <v>0.05</v>
      </c>
      <c r="O65" s="112">
        <v>0.05</v>
      </c>
    </row>
    <row r="66" spans="1:15" ht="12.75" x14ac:dyDescent="0.2">
      <c r="A66" s="97">
        <v>627</v>
      </c>
      <c r="B66" s="97">
        <v>627</v>
      </c>
      <c r="C66" s="98">
        <v>2100041072798</v>
      </c>
      <c r="D66" s="97">
        <v>646</v>
      </c>
      <c r="E66" s="97">
        <v>646</v>
      </c>
      <c r="F66" s="98">
        <v>2100041072803</v>
      </c>
      <c r="G66" s="100" t="s">
        <v>967</v>
      </c>
      <c r="H66" s="109">
        <v>0.25900000000000001</v>
      </c>
      <c r="I66" s="110">
        <v>3.44</v>
      </c>
      <c r="J66" s="110">
        <v>1.17</v>
      </c>
      <c r="K66" s="110">
        <v>1.17</v>
      </c>
      <c r="L66" s="111">
        <v>-0.25900000000000001</v>
      </c>
      <c r="M66" s="112">
        <v>687.14</v>
      </c>
      <c r="N66" s="112">
        <v>0.05</v>
      </c>
      <c r="O66" s="112">
        <v>0.05</v>
      </c>
    </row>
    <row r="67" spans="1:15" ht="12.75" x14ac:dyDescent="0.2">
      <c r="A67" s="97">
        <v>628</v>
      </c>
      <c r="B67" s="97">
        <v>628</v>
      </c>
      <c r="C67" s="98">
        <v>2100041078805</v>
      </c>
      <c r="D67" s="97">
        <v>645</v>
      </c>
      <c r="E67" s="97">
        <v>645</v>
      </c>
      <c r="F67" s="98">
        <v>2100041078814</v>
      </c>
      <c r="G67" s="100" t="s">
        <v>968</v>
      </c>
      <c r="H67" s="109">
        <v>3.6999999999999998E-2</v>
      </c>
      <c r="I67" s="110">
        <v>1.79</v>
      </c>
      <c r="J67" s="110">
        <v>1.2</v>
      </c>
      <c r="K67" s="110">
        <v>1.2</v>
      </c>
      <c r="L67" s="111">
        <v>-9.9000000000000005E-2</v>
      </c>
      <c r="M67" s="112">
        <v>388.87</v>
      </c>
      <c r="N67" s="112">
        <v>0.05</v>
      </c>
      <c r="O67" s="112">
        <v>0.05</v>
      </c>
    </row>
    <row r="68" spans="1:15" ht="12.75" x14ac:dyDescent="0.2">
      <c r="A68" s="97">
        <v>629</v>
      </c>
      <c r="B68" s="97">
        <v>629</v>
      </c>
      <c r="C68" s="98">
        <v>2100041089700</v>
      </c>
      <c r="D68" s="97">
        <v>644</v>
      </c>
      <c r="E68" s="97">
        <v>644</v>
      </c>
      <c r="F68" s="98">
        <v>2100041089685</v>
      </c>
      <c r="G68" s="100" t="s">
        <v>969</v>
      </c>
      <c r="H68" s="109">
        <v>0.154</v>
      </c>
      <c r="I68" s="110">
        <v>4.26</v>
      </c>
      <c r="J68" s="110">
        <v>1.19</v>
      </c>
      <c r="K68" s="110">
        <v>1.19</v>
      </c>
      <c r="L68" s="111">
        <v>-0.187</v>
      </c>
      <c r="M68" s="112">
        <v>926.52</v>
      </c>
      <c r="N68" s="112">
        <v>0.05</v>
      </c>
      <c r="O68" s="112">
        <v>0.05</v>
      </c>
    </row>
    <row r="69" spans="1:15" ht="12.75" x14ac:dyDescent="0.2">
      <c r="A69" s="97">
        <v>631</v>
      </c>
      <c r="B69" s="97">
        <v>631</v>
      </c>
      <c r="C69" s="98">
        <v>2100041080121</v>
      </c>
      <c r="D69" s="97">
        <v>643</v>
      </c>
      <c r="E69" s="97">
        <v>643</v>
      </c>
      <c r="F69" s="98">
        <v>2100041080130</v>
      </c>
      <c r="G69" s="100" t="s">
        <v>970</v>
      </c>
      <c r="H69" s="109">
        <v>0.14199999999999999</v>
      </c>
      <c r="I69" s="110">
        <v>7.77</v>
      </c>
      <c r="J69" s="110">
        <v>2.27</v>
      </c>
      <c r="K69" s="110">
        <v>2.27</v>
      </c>
      <c r="L69" s="111">
        <v>0</v>
      </c>
      <c r="M69" s="112">
        <v>388.58</v>
      </c>
      <c r="N69" s="112">
        <v>0.05</v>
      </c>
      <c r="O69" s="112">
        <v>0.05</v>
      </c>
    </row>
    <row r="70" spans="1:15" ht="12.75" x14ac:dyDescent="0.2">
      <c r="A70" s="97">
        <v>632</v>
      </c>
      <c r="B70" s="97">
        <v>632</v>
      </c>
      <c r="C70" s="98">
        <v>2100041080140</v>
      </c>
      <c r="D70" s="97">
        <v>642</v>
      </c>
      <c r="E70" s="97">
        <v>642</v>
      </c>
      <c r="F70" s="98">
        <v>2100041080177</v>
      </c>
      <c r="G70" s="100" t="s">
        <v>971</v>
      </c>
      <c r="H70" s="109">
        <v>0.33900000000000002</v>
      </c>
      <c r="I70" s="110">
        <v>7.86</v>
      </c>
      <c r="J70" s="110">
        <v>4.88</v>
      </c>
      <c r="K70" s="110">
        <v>4.88</v>
      </c>
      <c r="L70" s="111">
        <v>0</v>
      </c>
      <c r="M70" s="112">
        <v>393.04</v>
      </c>
      <c r="N70" s="112">
        <v>0.05</v>
      </c>
      <c r="O70" s="112">
        <v>0.05</v>
      </c>
    </row>
    <row r="71" spans="1:15" ht="25.5" x14ac:dyDescent="0.2">
      <c r="A71" s="97">
        <v>880</v>
      </c>
      <c r="B71" s="97">
        <v>880</v>
      </c>
      <c r="C71" s="98" t="s">
        <v>1442</v>
      </c>
      <c r="D71" s="97">
        <v>601</v>
      </c>
      <c r="E71" s="97">
        <v>601</v>
      </c>
      <c r="F71" s="98" t="s">
        <v>1095</v>
      </c>
      <c r="G71" s="100" t="s">
        <v>844</v>
      </c>
      <c r="H71" s="109">
        <v>0</v>
      </c>
      <c r="I71" s="110">
        <v>0</v>
      </c>
      <c r="J71" s="110">
        <v>2.57</v>
      </c>
      <c r="K71" s="110">
        <v>2.57</v>
      </c>
      <c r="L71" s="111">
        <v>-0.94</v>
      </c>
      <c r="M71" s="112">
        <v>0</v>
      </c>
      <c r="N71" s="112">
        <v>0.05</v>
      </c>
      <c r="O71" s="112">
        <v>0.05</v>
      </c>
    </row>
    <row r="72" spans="1:15" ht="12.75" x14ac:dyDescent="0.2">
      <c r="A72" s="97">
        <v>882</v>
      </c>
      <c r="B72" s="97">
        <v>882</v>
      </c>
      <c r="C72" s="98">
        <v>2100041103391</v>
      </c>
      <c r="D72" s="97">
        <v>790</v>
      </c>
      <c r="E72" s="97">
        <v>790</v>
      </c>
      <c r="F72" s="98">
        <v>2100041103407</v>
      </c>
      <c r="G72" s="100" t="s">
        <v>972</v>
      </c>
      <c r="H72" s="109">
        <v>5.2999999999999999E-2</v>
      </c>
      <c r="I72" s="110">
        <v>10.57</v>
      </c>
      <c r="J72" s="110">
        <v>1.18</v>
      </c>
      <c r="K72" s="110">
        <v>1.18</v>
      </c>
      <c r="L72" s="111">
        <v>-6.4000000000000001E-2</v>
      </c>
      <c r="M72" s="112">
        <v>397.6</v>
      </c>
      <c r="N72" s="112">
        <v>0.05</v>
      </c>
      <c r="O72" s="112">
        <v>0.05</v>
      </c>
    </row>
    <row r="73" spans="1:15" ht="12.75" x14ac:dyDescent="0.2">
      <c r="A73" s="97">
        <v>883</v>
      </c>
      <c r="B73" s="97">
        <v>883</v>
      </c>
      <c r="C73" s="98">
        <v>2100041105593</v>
      </c>
      <c r="D73" s="97">
        <v>940</v>
      </c>
      <c r="E73" s="97">
        <v>940</v>
      </c>
      <c r="F73" s="98">
        <v>2100041105609</v>
      </c>
      <c r="G73" s="100" t="s">
        <v>696</v>
      </c>
      <c r="H73" s="109">
        <v>2.5169999999999999</v>
      </c>
      <c r="I73" s="110">
        <v>7.61</v>
      </c>
      <c r="J73" s="110">
        <v>1.67</v>
      </c>
      <c r="K73" s="110">
        <v>1.67</v>
      </c>
      <c r="L73" s="111">
        <v>0</v>
      </c>
      <c r="M73" s="112">
        <v>1087.6600000000001</v>
      </c>
      <c r="N73" s="112">
        <v>0.05</v>
      </c>
      <c r="O73" s="112">
        <v>0.05</v>
      </c>
    </row>
    <row r="74" spans="1:15" ht="12.75" x14ac:dyDescent="0.2">
      <c r="A74" s="97">
        <v>884</v>
      </c>
      <c r="B74" s="97">
        <v>884</v>
      </c>
      <c r="C74" s="98">
        <v>2100041113229</v>
      </c>
      <c r="D74" s="97">
        <v>791</v>
      </c>
      <c r="E74" s="97">
        <v>791</v>
      </c>
      <c r="F74" s="98">
        <v>2100041113247</v>
      </c>
      <c r="G74" s="100" t="s">
        <v>697</v>
      </c>
      <c r="H74" s="109">
        <v>1.847</v>
      </c>
      <c r="I74" s="110">
        <v>4.62</v>
      </c>
      <c r="J74" s="110">
        <v>1.65</v>
      </c>
      <c r="K74" s="110">
        <v>1.65</v>
      </c>
      <c r="L74" s="111">
        <v>0</v>
      </c>
      <c r="M74" s="112">
        <v>408.27</v>
      </c>
      <c r="N74" s="112">
        <v>0.05</v>
      </c>
      <c r="O74" s="112">
        <v>0.05</v>
      </c>
    </row>
    <row r="75" spans="1:15" ht="12.75" x14ac:dyDescent="0.2">
      <c r="A75" s="97">
        <v>885</v>
      </c>
      <c r="B75" s="97">
        <v>885</v>
      </c>
      <c r="C75" s="98">
        <v>2100041113326</v>
      </c>
      <c r="D75" s="97">
        <v>792</v>
      </c>
      <c r="E75" s="97">
        <v>792</v>
      </c>
      <c r="F75" s="98">
        <v>2100041113335</v>
      </c>
      <c r="G75" s="100" t="s">
        <v>698</v>
      </c>
      <c r="H75" s="109">
        <v>2.3010000000000002</v>
      </c>
      <c r="I75" s="110">
        <v>2.15</v>
      </c>
      <c r="J75" s="110">
        <v>2.15</v>
      </c>
      <c r="K75" s="110">
        <v>2.15</v>
      </c>
      <c r="L75" s="111">
        <v>0</v>
      </c>
      <c r="M75" s="112">
        <v>488.24</v>
      </c>
      <c r="N75" s="112">
        <v>0.05</v>
      </c>
      <c r="O75" s="112">
        <v>0.05</v>
      </c>
    </row>
    <row r="76" spans="1:15" ht="12.75" x14ac:dyDescent="0.2">
      <c r="A76" s="97">
        <v>886</v>
      </c>
      <c r="B76" s="97">
        <v>886</v>
      </c>
      <c r="C76" s="98">
        <v>2100041115787</v>
      </c>
      <c r="D76" s="97">
        <v>793</v>
      </c>
      <c r="E76" s="97">
        <v>793</v>
      </c>
      <c r="F76" s="98">
        <v>2100041115796</v>
      </c>
      <c r="G76" s="100" t="s">
        <v>973</v>
      </c>
      <c r="H76" s="109">
        <v>4.42</v>
      </c>
      <c r="I76" s="110">
        <v>4.34</v>
      </c>
      <c r="J76" s="110">
        <v>1.65</v>
      </c>
      <c r="K76" s="110">
        <v>1.65</v>
      </c>
      <c r="L76" s="111">
        <v>0</v>
      </c>
      <c r="M76" s="112">
        <v>954.88</v>
      </c>
      <c r="N76" s="112">
        <v>0.05</v>
      </c>
      <c r="O76" s="112">
        <v>0.05</v>
      </c>
    </row>
    <row r="77" spans="1:15" ht="12.75" x14ac:dyDescent="0.2">
      <c r="A77" s="97">
        <v>887</v>
      </c>
      <c r="B77" s="97">
        <v>887</v>
      </c>
      <c r="C77" s="98">
        <v>2100041119258</v>
      </c>
      <c r="D77" s="97">
        <v>941</v>
      </c>
      <c r="E77" s="97">
        <v>941</v>
      </c>
      <c r="F77" s="98">
        <v>2100041119267</v>
      </c>
      <c r="G77" s="100" t="s">
        <v>974</v>
      </c>
      <c r="H77" s="109">
        <v>1.635</v>
      </c>
      <c r="I77" s="110">
        <v>3.27</v>
      </c>
      <c r="J77" s="110">
        <v>1.73</v>
      </c>
      <c r="K77" s="110">
        <v>1.73</v>
      </c>
      <c r="L77" s="111">
        <v>0</v>
      </c>
      <c r="M77" s="112">
        <v>544.74</v>
      </c>
      <c r="N77" s="112">
        <v>0.05</v>
      </c>
      <c r="O77" s="112">
        <v>0.05</v>
      </c>
    </row>
    <row r="78" spans="1:15" ht="12.75" x14ac:dyDescent="0.2">
      <c r="A78" s="97">
        <v>888</v>
      </c>
      <c r="B78" s="97">
        <v>888</v>
      </c>
      <c r="C78" s="98">
        <v>2100041120350</v>
      </c>
      <c r="D78" s="97">
        <v>942</v>
      </c>
      <c r="E78" s="97">
        <v>942</v>
      </c>
      <c r="F78" s="98">
        <v>2100041120360</v>
      </c>
      <c r="G78" s="100" t="s">
        <v>975</v>
      </c>
      <c r="H78" s="109">
        <v>4.7E-2</v>
      </c>
      <c r="I78" s="110">
        <v>3.58</v>
      </c>
      <c r="J78" s="110">
        <v>2.6</v>
      </c>
      <c r="K78" s="110">
        <v>2.6</v>
      </c>
      <c r="L78" s="111">
        <v>-4.7E-2</v>
      </c>
      <c r="M78" s="112">
        <v>780.09</v>
      </c>
      <c r="N78" s="112">
        <v>0.05</v>
      </c>
      <c r="O78" s="112">
        <v>0.05</v>
      </c>
    </row>
    <row r="79" spans="1:15" ht="12.75" x14ac:dyDescent="0.2">
      <c r="A79" s="97">
        <v>463</v>
      </c>
      <c r="B79" s="97">
        <v>463</v>
      </c>
      <c r="C79" s="98">
        <v>2100041136537</v>
      </c>
      <c r="D79" s="97">
        <v>943</v>
      </c>
      <c r="E79" s="97">
        <v>943</v>
      </c>
      <c r="F79" s="98">
        <v>2100041136546</v>
      </c>
      <c r="G79" s="100" t="s">
        <v>976</v>
      </c>
      <c r="H79" s="109">
        <v>1.635</v>
      </c>
      <c r="I79" s="110">
        <v>1.89</v>
      </c>
      <c r="J79" s="110">
        <v>1.73</v>
      </c>
      <c r="K79" s="110">
        <v>1.73</v>
      </c>
      <c r="L79" s="111">
        <v>0</v>
      </c>
      <c r="M79" s="112">
        <v>568.04</v>
      </c>
      <c r="N79" s="112">
        <v>0.05</v>
      </c>
      <c r="O79" s="112">
        <v>0.05</v>
      </c>
    </row>
    <row r="80" spans="1:15" ht="12.75" x14ac:dyDescent="0.2">
      <c r="A80" s="97">
        <v>890</v>
      </c>
      <c r="B80" s="97">
        <v>890</v>
      </c>
      <c r="C80" s="98">
        <v>2100041142372</v>
      </c>
      <c r="D80" s="97">
        <v>944</v>
      </c>
      <c r="E80" s="97">
        <v>944</v>
      </c>
      <c r="F80" s="98">
        <v>2100041142381</v>
      </c>
      <c r="G80" s="100" t="s">
        <v>977</v>
      </c>
      <c r="H80" s="109">
        <v>7.0000000000000001E-3</v>
      </c>
      <c r="I80" s="110">
        <v>201.19</v>
      </c>
      <c r="J80" s="110">
        <v>1.73</v>
      </c>
      <c r="K80" s="110">
        <v>1.73</v>
      </c>
      <c r="L80" s="111">
        <v>-7.0000000000000001E-3</v>
      </c>
      <c r="M80" s="112">
        <v>1290.48</v>
      </c>
      <c r="N80" s="112">
        <v>0.05</v>
      </c>
      <c r="O80" s="112">
        <v>0.05</v>
      </c>
    </row>
    <row r="81" spans="1:15" ht="12.75" x14ac:dyDescent="0.2">
      <c r="A81" s="97">
        <v>891</v>
      </c>
      <c r="B81" s="97">
        <v>891</v>
      </c>
      <c r="C81" s="98">
        <v>2100041150763</v>
      </c>
      <c r="D81" s="97">
        <v>945</v>
      </c>
      <c r="E81" s="97">
        <v>945</v>
      </c>
      <c r="F81" s="98">
        <v>2100041150772</v>
      </c>
      <c r="G81" s="100" t="s">
        <v>978</v>
      </c>
      <c r="H81" s="109">
        <v>3.6999999999999998E-2</v>
      </c>
      <c r="I81" s="110">
        <v>4.88</v>
      </c>
      <c r="J81" s="110">
        <v>1.68</v>
      </c>
      <c r="K81" s="110">
        <v>1.68</v>
      </c>
      <c r="L81" s="111">
        <v>0</v>
      </c>
      <c r="M81" s="112">
        <v>1220.6600000000001</v>
      </c>
      <c r="N81" s="112">
        <v>0.05</v>
      </c>
      <c r="O81" s="112">
        <v>0.05</v>
      </c>
    </row>
    <row r="82" spans="1:15" ht="12.75" x14ac:dyDescent="0.2">
      <c r="A82" s="97">
        <v>892</v>
      </c>
      <c r="B82" s="97">
        <v>892</v>
      </c>
      <c r="C82" s="98">
        <v>2100041150781</v>
      </c>
      <c r="D82" s="97">
        <v>946</v>
      </c>
      <c r="E82" s="97">
        <v>946</v>
      </c>
      <c r="F82" s="98">
        <v>2100041150790</v>
      </c>
      <c r="G82" s="100" t="s">
        <v>979</v>
      </c>
      <c r="H82" s="109">
        <v>4.649</v>
      </c>
      <c r="I82" s="110">
        <v>3.88</v>
      </c>
      <c r="J82" s="110">
        <v>5.31</v>
      </c>
      <c r="K82" s="110">
        <v>5.31</v>
      </c>
      <c r="L82" s="111">
        <v>0</v>
      </c>
      <c r="M82" s="112">
        <v>388.03</v>
      </c>
      <c r="N82" s="112">
        <v>0.05</v>
      </c>
      <c r="O82" s="112">
        <v>0.05</v>
      </c>
    </row>
    <row r="83" spans="1:15" ht="12.75" x14ac:dyDescent="0.2">
      <c r="A83" s="97">
        <v>893</v>
      </c>
      <c r="B83" s="97">
        <v>893</v>
      </c>
      <c r="C83" s="98">
        <v>2100041150833</v>
      </c>
      <c r="D83" s="97">
        <v>947</v>
      </c>
      <c r="E83" s="97">
        <v>947</v>
      </c>
      <c r="F83" s="98">
        <v>2100041150842</v>
      </c>
      <c r="G83" s="100" t="s">
        <v>980</v>
      </c>
      <c r="H83" s="109">
        <v>3.0619999999999998</v>
      </c>
      <c r="I83" s="110">
        <v>2.12</v>
      </c>
      <c r="J83" s="110">
        <v>1.83</v>
      </c>
      <c r="K83" s="110">
        <v>1.83</v>
      </c>
      <c r="L83" s="111">
        <v>0</v>
      </c>
      <c r="M83" s="112">
        <v>444.17</v>
      </c>
      <c r="N83" s="112">
        <v>0.05</v>
      </c>
      <c r="O83" s="112">
        <v>0.05</v>
      </c>
    </row>
    <row r="84" spans="1:15" ht="12.75" x14ac:dyDescent="0.2">
      <c r="A84" s="97">
        <v>894</v>
      </c>
      <c r="B84" s="97">
        <v>894</v>
      </c>
      <c r="C84" s="98">
        <v>2100041172093</v>
      </c>
      <c r="D84" s="97">
        <v>948</v>
      </c>
      <c r="E84" s="97">
        <v>948</v>
      </c>
      <c r="F84" s="98">
        <v>2100041172109</v>
      </c>
      <c r="G84" s="100" t="s">
        <v>981</v>
      </c>
      <c r="H84" s="109">
        <v>0</v>
      </c>
      <c r="I84" s="110">
        <v>6.68</v>
      </c>
      <c r="J84" s="110">
        <v>1.7</v>
      </c>
      <c r="K84" s="110">
        <v>1.7</v>
      </c>
      <c r="L84" s="111">
        <v>0</v>
      </c>
      <c r="M84" s="112">
        <v>427.61</v>
      </c>
      <c r="N84" s="112">
        <v>0.05</v>
      </c>
      <c r="O84" s="112">
        <v>0.05</v>
      </c>
    </row>
    <row r="85" spans="1:15" ht="12.75" x14ac:dyDescent="0.2">
      <c r="A85" s="97">
        <v>895</v>
      </c>
      <c r="B85" s="97">
        <v>895</v>
      </c>
      <c r="C85" s="98">
        <v>2100041172075</v>
      </c>
      <c r="D85" s="97">
        <v>949</v>
      </c>
      <c r="E85" s="97">
        <v>949</v>
      </c>
      <c r="F85" s="98">
        <v>2100041172084</v>
      </c>
      <c r="G85" s="100" t="s">
        <v>982</v>
      </c>
      <c r="H85" s="109">
        <v>5.5E-2</v>
      </c>
      <c r="I85" s="110">
        <v>10.55</v>
      </c>
      <c r="J85" s="110">
        <v>1.74</v>
      </c>
      <c r="K85" s="110">
        <v>1.74</v>
      </c>
      <c r="L85" s="111">
        <v>-7.1999999999999995E-2</v>
      </c>
      <c r="M85" s="112">
        <v>422.03</v>
      </c>
      <c r="N85" s="112">
        <v>0.05</v>
      </c>
      <c r="O85" s="112">
        <v>0.05</v>
      </c>
    </row>
    <row r="86" spans="1:15" ht="12.75" x14ac:dyDescent="0.2">
      <c r="A86" s="97">
        <v>896</v>
      </c>
      <c r="B86" s="97">
        <v>896</v>
      </c>
      <c r="C86" s="98">
        <v>2100041195090</v>
      </c>
      <c r="D86" s="97">
        <v>950</v>
      </c>
      <c r="E86" s="97">
        <v>950</v>
      </c>
      <c r="F86" s="98">
        <v>2100041195106</v>
      </c>
      <c r="G86" s="100" t="s">
        <v>983</v>
      </c>
      <c r="H86" s="109">
        <v>0</v>
      </c>
      <c r="I86" s="110">
        <v>10</v>
      </c>
      <c r="J86" s="110">
        <v>1.78</v>
      </c>
      <c r="K86" s="110">
        <v>1.78</v>
      </c>
      <c r="L86" s="111">
        <v>0</v>
      </c>
      <c r="M86" s="112">
        <v>380.19</v>
      </c>
      <c r="N86" s="112">
        <v>0.05</v>
      </c>
      <c r="O86" s="112">
        <v>0.05</v>
      </c>
    </row>
    <row r="87" spans="1:15" ht="12.75" x14ac:dyDescent="0.2">
      <c r="A87" s="97">
        <v>897</v>
      </c>
      <c r="B87" s="97">
        <v>897</v>
      </c>
      <c r="C87" s="98">
        <v>2100041197887</v>
      </c>
      <c r="D87" s="97">
        <v>951</v>
      </c>
      <c r="E87" s="97">
        <v>951</v>
      </c>
      <c r="F87" s="98">
        <v>2100041197896</v>
      </c>
      <c r="G87" s="100" t="s">
        <v>984</v>
      </c>
      <c r="H87" s="109">
        <v>0</v>
      </c>
      <c r="I87" s="110">
        <v>2.09</v>
      </c>
      <c r="J87" s="110">
        <v>1.77</v>
      </c>
      <c r="K87" s="110">
        <v>1.77</v>
      </c>
      <c r="L87" s="111">
        <v>0</v>
      </c>
      <c r="M87" s="112">
        <v>402.66</v>
      </c>
      <c r="N87" s="112">
        <v>0.05</v>
      </c>
      <c r="O87" s="112">
        <v>0.05</v>
      </c>
    </row>
    <row r="88" spans="1:15" ht="12.75" x14ac:dyDescent="0.2">
      <c r="A88" s="97">
        <v>898</v>
      </c>
      <c r="B88" s="97">
        <v>898</v>
      </c>
      <c r="C88" s="98">
        <v>2100041197869</v>
      </c>
      <c r="D88" s="97">
        <v>952</v>
      </c>
      <c r="E88" s="97">
        <v>952</v>
      </c>
      <c r="F88" s="98">
        <v>2100041197878</v>
      </c>
      <c r="G88" s="100" t="s">
        <v>1443</v>
      </c>
      <c r="H88" s="109">
        <v>1E-3</v>
      </c>
      <c r="I88" s="110">
        <v>24.9</v>
      </c>
      <c r="J88" s="110">
        <v>1.72</v>
      </c>
      <c r="K88" s="110">
        <v>1.72</v>
      </c>
      <c r="L88" s="111">
        <v>0</v>
      </c>
      <c r="M88" s="112">
        <v>766.08</v>
      </c>
      <c r="N88" s="112">
        <v>0.05</v>
      </c>
      <c r="O88" s="112">
        <v>0.05</v>
      </c>
    </row>
    <row r="89" spans="1:15" ht="12.75" x14ac:dyDescent="0.2">
      <c r="A89" s="97">
        <v>899</v>
      </c>
      <c r="B89" s="97">
        <v>899</v>
      </c>
      <c r="C89" s="98">
        <v>2100041201318</v>
      </c>
      <c r="D89" s="97">
        <v>953</v>
      </c>
      <c r="E89" s="97">
        <v>953</v>
      </c>
      <c r="F89" s="98">
        <v>2100041201327</v>
      </c>
      <c r="G89" s="100" t="s">
        <v>985</v>
      </c>
      <c r="H89" s="109">
        <v>0</v>
      </c>
      <c r="I89" s="110">
        <v>1.99</v>
      </c>
      <c r="J89" s="110">
        <v>1.65</v>
      </c>
      <c r="K89" s="110">
        <v>1.65</v>
      </c>
      <c r="L89" s="111">
        <v>0</v>
      </c>
      <c r="M89" s="112">
        <v>716.61</v>
      </c>
      <c r="N89" s="112">
        <v>0.05</v>
      </c>
      <c r="O89" s="112">
        <v>0.05</v>
      </c>
    </row>
    <row r="90" spans="1:15" ht="12.75" x14ac:dyDescent="0.2">
      <c r="A90" s="97">
        <v>900</v>
      </c>
      <c r="B90" s="97">
        <v>900</v>
      </c>
      <c r="C90" s="98">
        <v>2100041201293</v>
      </c>
      <c r="D90" s="97">
        <v>954</v>
      </c>
      <c r="E90" s="97">
        <v>954</v>
      </c>
      <c r="F90" s="98">
        <v>2100041201309</v>
      </c>
      <c r="G90" s="100" t="s">
        <v>986</v>
      </c>
      <c r="H90" s="109">
        <v>0.14299999999999999</v>
      </c>
      <c r="I90" s="110">
        <v>1.51</v>
      </c>
      <c r="J90" s="110">
        <v>1.68</v>
      </c>
      <c r="K90" s="110">
        <v>1.68</v>
      </c>
      <c r="L90" s="111">
        <v>0</v>
      </c>
      <c r="M90" s="112">
        <v>619.89</v>
      </c>
      <c r="N90" s="112">
        <v>0.05</v>
      </c>
      <c r="O90" s="112">
        <v>0.05</v>
      </c>
    </row>
    <row r="91" spans="1:15" ht="12.75" x14ac:dyDescent="0.2">
      <c r="A91" s="97">
        <v>901</v>
      </c>
      <c r="B91" s="97">
        <v>901</v>
      </c>
      <c r="C91" s="98">
        <v>2100041212221</v>
      </c>
      <c r="D91" s="97">
        <v>955</v>
      </c>
      <c r="E91" s="97">
        <v>955</v>
      </c>
      <c r="F91" s="98">
        <v>2100041212230</v>
      </c>
      <c r="G91" s="100" t="s">
        <v>987</v>
      </c>
      <c r="H91" s="109">
        <v>0.33900000000000002</v>
      </c>
      <c r="I91" s="110">
        <v>121.14</v>
      </c>
      <c r="J91" s="110">
        <v>2.16</v>
      </c>
      <c r="K91" s="110">
        <v>2.16</v>
      </c>
      <c r="L91" s="111">
        <v>0</v>
      </c>
      <c r="M91" s="112">
        <v>1211.44</v>
      </c>
      <c r="N91" s="112">
        <v>0.05</v>
      </c>
      <c r="O91" s="112">
        <v>0.05</v>
      </c>
    </row>
    <row r="92" spans="1:15" ht="12.75" x14ac:dyDescent="0.2">
      <c r="A92" s="97">
        <v>902</v>
      </c>
      <c r="B92" s="97">
        <v>902</v>
      </c>
      <c r="C92" s="98">
        <v>2100041221059</v>
      </c>
      <c r="D92" s="97">
        <v>956</v>
      </c>
      <c r="E92" s="97">
        <v>956</v>
      </c>
      <c r="F92" s="98">
        <v>2100041221068</v>
      </c>
      <c r="G92" s="100" t="s">
        <v>988</v>
      </c>
      <c r="H92" s="109">
        <v>7.0000000000000001E-3</v>
      </c>
      <c r="I92" s="110">
        <v>9.61</v>
      </c>
      <c r="J92" s="110">
        <v>1.46</v>
      </c>
      <c r="K92" s="110">
        <v>1.46</v>
      </c>
      <c r="L92" s="111">
        <v>-7.0000000000000001E-3</v>
      </c>
      <c r="M92" s="112">
        <v>384.44</v>
      </c>
      <c r="N92" s="112">
        <v>0.05</v>
      </c>
      <c r="O92" s="112">
        <v>0.05</v>
      </c>
    </row>
    <row r="93" spans="1:15" ht="12.75" x14ac:dyDescent="0.2">
      <c r="A93" s="97">
        <v>903</v>
      </c>
      <c r="B93" s="97">
        <v>903</v>
      </c>
      <c r="C93" s="98">
        <v>2100041230833</v>
      </c>
      <c r="D93" s="97">
        <v>957</v>
      </c>
      <c r="E93" s="97">
        <v>957</v>
      </c>
      <c r="F93" s="98">
        <v>2100041230842</v>
      </c>
      <c r="G93" s="100" t="s">
        <v>989</v>
      </c>
      <c r="H93" s="109">
        <v>4.3620000000000001</v>
      </c>
      <c r="I93" s="110">
        <v>2.48</v>
      </c>
      <c r="J93" s="110">
        <v>1.67</v>
      </c>
      <c r="K93" s="110">
        <v>1.67</v>
      </c>
      <c r="L93" s="111">
        <v>0</v>
      </c>
      <c r="M93" s="112">
        <v>1787.62</v>
      </c>
      <c r="N93" s="112">
        <v>0.05</v>
      </c>
      <c r="O93" s="112">
        <v>0.05</v>
      </c>
    </row>
    <row r="94" spans="1:15" ht="12.75" x14ac:dyDescent="0.2">
      <c r="A94" s="97">
        <v>904</v>
      </c>
      <c r="B94" s="97">
        <v>904</v>
      </c>
      <c r="C94" s="98">
        <v>2100041240344</v>
      </c>
      <c r="D94" s="97">
        <v>958</v>
      </c>
      <c r="E94" s="97">
        <v>958</v>
      </c>
      <c r="F94" s="98">
        <v>2100041240353</v>
      </c>
      <c r="G94" s="100" t="s">
        <v>990</v>
      </c>
      <c r="H94" s="109">
        <v>3.4940000000000002</v>
      </c>
      <c r="I94" s="110">
        <v>0.97</v>
      </c>
      <c r="J94" s="110">
        <v>2.16</v>
      </c>
      <c r="K94" s="110">
        <v>2.16</v>
      </c>
      <c r="L94" s="111">
        <v>0</v>
      </c>
      <c r="M94" s="112">
        <v>389.22</v>
      </c>
      <c r="N94" s="112">
        <v>0.05</v>
      </c>
      <c r="O94" s="112">
        <v>0.05</v>
      </c>
    </row>
    <row r="95" spans="1:15" ht="12.75" x14ac:dyDescent="0.2">
      <c r="A95" s="97">
        <v>905</v>
      </c>
      <c r="B95" s="97">
        <v>905</v>
      </c>
      <c r="C95" s="98">
        <v>2100041251258</v>
      </c>
      <c r="D95" s="97">
        <v>959</v>
      </c>
      <c r="E95" s="97">
        <v>959</v>
      </c>
      <c r="F95" s="98">
        <v>2100041251267</v>
      </c>
      <c r="G95" s="100" t="s">
        <v>991</v>
      </c>
      <c r="H95" s="109">
        <v>0.14299999999999999</v>
      </c>
      <c r="I95" s="110">
        <v>0</v>
      </c>
      <c r="J95" s="110">
        <v>1.67</v>
      </c>
      <c r="K95" s="110">
        <v>1.67</v>
      </c>
      <c r="L95" s="111">
        <v>0</v>
      </c>
      <c r="M95" s="112">
        <v>0</v>
      </c>
      <c r="N95" s="112">
        <v>0.05</v>
      </c>
      <c r="O95" s="112">
        <v>0.05</v>
      </c>
    </row>
    <row r="96" spans="1:15" ht="12.75" x14ac:dyDescent="0.2">
      <c r="A96" s="97">
        <v>906</v>
      </c>
      <c r="B96" s="97">
        <v>906</v>
      </c>
      <c r="C96" s="98">
        <v>2100041251276</v>
      </c>
      <c r="D96" s="97">
        <v>960</v>
      </c>
      <c r="E96" s="97">
        <v>960</v>
      </c>
      <c r="F96" s="98">
        <v>2100041251285</v>
      </c>
      <c r="G96" s="100" t="s">
        <v>992</v>
      </c>
      <c r="H96" s="109">
        <v>0.14299999999999999</v>
      </c>
      <c r="I96" s="110">
        <v>6.59</v>
      </c>
      <c r="J96" s="110">
        <v>1.67</v>
      </c>
      <c r="K96" s="110">
        <v>1.67</v>
      </c>
      <c r="L96" s="111">
        <v>0</v>
      </c>
      <c r="M96" s="112">
        <v>1025.42</v>
      </c>
      <c r="N96" s="112">
        <v>0.05</v>
      </c>
      <c r="O96" s="112">
        <v>0.05</v>
      </c>
    </row>
    <row r="97" spans="1:15" ht="12.75" x14ac:dyDescent="0.2">
      <c r="A97" s="97">
        <v>907</v>
      </c>
      <c r="B97" s="97">
        <v>907</v>
      </c>
      <c r="C97" s="98">
        <v>2100041254969</v>
      </c>
      <c r="D97" s="97">
        <v>961</v>
      </c>
      <c r="E97" s="97">
        <v>961</v>
      </c>
      <c r="F97" s="98">
        <v>2100041254978</v>
      </c>
      <c r="G97" s="100" t="s">
        <v>993</v>
      </c>
      <c r="H97" s="109">
        <v>0.23799999999999999</v>
      </c>
      <c r="I97" s="110">
        <v>1.46</v>
      </c>
      <c r="J97" s="110">
        <v>2.04</v>
      </c>
      <c r="K97" s="110">
        <v>2.04</v>
      </c>
      <c r="L97" s="111">
        <v>0</v>
      </c>
      <c r="M97" s="112">
        <v>495.35</v>
      </c>
      <c r="N97" s="112">
        <v>0.05</v>
      </c>
      <c r="O97" s="112">
        <v>0.05</v>
      </c>
    </row>
    <row r="98" spans="1:15" ht="12.75" x14ac:dyDescent="0.2">
      <c r="A98" s="97">
        <v>908</v>
      </c>
      <c r="B98" s="97">
        <v>908</v>
      </c>
      <c r="C98" s="98">
        <v>2100041257250</v>
      </c>
      <c r="D98" s="97">
        <v>962</v>
      </c>
      <c r="E98" s="97">
        <v>962</v>
      </c>
      <c r="F98" s="98">
        <v>2100041257269</v>
      </c>
      <c r="G98" s="100" t="s">
        <v>994</v>
      </c>
      <c r="H98" s="109">
        <v>4.9000000000000002E-2</v>
      </c>
      <c r="I98" s="110">
        <v>3.36</v>
      </c>
      <c r="J98" s="110">
        <v>1.75</v>
      </c>
      <c r="K98" s="110">
        <v>1.75</v>
      </c>
      <c r="L98" s="111">
        <v>0</v>
      </c>
      <c r="M98" s="112">
        <v>559.98</v>
      </c>
      <c r="N98" s="112">
        <v>0.05</v>
      </c>
      <c r="O98" s="112">
        <v>0.05</v>
      </c>
    </row>
    <row r="99" spans="1:15" ht="12.75" x14ac:dyDescent="0.2">
      <c r="A99" s="97">
        <v>909</v>
      </c>
      <c r="B99" s="97">
        <v>909</v>
      </c>
      <c r="C99" s="98">
        <v>2100041258591</v>
      </c>
      <c r="D99" s="97">
        <v>963</v>
      </c>
      <c r="E99" s="97">
        <v>963</v>
      </c>
      <c r="F99" s="98">
        <v>2100041258607</v>
      </c>
      <c r="G99" s="100" t="s">
        <v>995</v>
      </c>
      <c r="H99" s="109">
        <v>5.0549999999999997</v>
      </c>
      <c r="I99" s="110">
        <v>3.9</v>
      </c>
      <c r="J99" s="110">
        <v>1.98</v>
      </c>
      <c r="K99" s="110">
        <v>1.98</v>
      </c>
      <c r="L99" s="111">
        <v>0</v>
      </c>
      <c r="M99" s="112">
        <v>390.15</v>
      </c>
      <c r="N99" s="112">
        <v>0.05</v>
      </c>
      <c r="O99" s="112">
        <v>0.05</v>
      </c>
    </row>
    <row r="100" spans="1:15" ht="12.75" x14ac:dyDescent="0.2">
      <c r="A100" s="97">
        <v>910</v>
      </c>
      <c r="B100" s="97">
        <v>910</v>
      </c>
      <c r="C100" s="98">
        <v>2100041252819</v>
      </c>
      <c r="D100" s="97">
        <v>964</v>
      </c>
      <c r="E100" s="97">
        <v>964</v>
      </c>
      <c r="F100" s="98">
        <v>2100041252837</v>
      </c>
      <c r="G100" s="100" t="s">
        <v>996</v>
      </c>
      <c r="H100" s="109">
        <v>0.39</v>
      </c>
      <c r="I100" s="110">
        <v>3.16</v>
      </c>
      <c r="J100" s="110">
        <v>2.16</v>
      </c>
      <c r="K100" s="110">
        <v>2.16</v>
      </c>
      <c r="L100" s="111">
        <v>0</v>
      </c>
      <c r="M100" s="112">
        <v>395.17</v>
      </c>
      <c r="N100" s="112">
        <v>0.05</v>
      </c>
      <c r="O100" s="112">
        <v>0.05</v>
      </c>
    </row>
    <row r="101" spans="1:15" ht="12.75" x14ac:dyDescent="0.2">
      <c r="A101" s="97">
        <v>911</v>
      </c>
      <c r="B101" s="97">
        <v>911</v>
      </c>
      <c r="C101" s="98">
        <v>2100041260304</v>
      </c>
      <c r="D101" s="97">
        <v>965</v>
      </c>
      <c r="E101" s="97">
        <v>965</v>
      </c>
      <c r="F101" s="98">
        <v>2100041260313</v>
      </c>
      <c r="G101" s="100" t="s">
        <v>997</v>
      </c>
      <c r="H101" s="109">
        <v>2.0710000000000002</v>
      </c>
      <c r="I101" s="110">
        <v>8.1999999999999993</v>
      </c>
      <c r="J101" s="110">
        <v>1.74</v>
      </c>
      <c r="K101" s="110">
        <v>1.74</v>
      </c>
      <c r="L101" s="111">
        <v>0</v>
      </c>
      <c r="M101" s="112">
        <v>2461.16</v>
      </c>
      <c r="N101" s="112">
        <v>0.05</v>
      </c>
      <c r="O101" s="112">
        <v>0.05</v>
      </c>
    </row>
    <row r="102" spans="1:15" ht="12.75" x14ac:dyDescent="0.2">
      <c r="A102" s="97">
        <v>912</v>
      </c>
      <c r="B102" s="97">
        <v>912</v>
      </c>
      <c r="C102" s="98">
        <v>2100041260331</v>
      </c>
      <c r="D102" s="97">
        <v>966</v>
      </c>
      <c r="E102" s="97">
        <v>966</v>
      </c>
      <c r="F102" s="98">
        <v>2100041260340</v>
      </c>
      <c r="G102" s="100" t="s">
        <v>998</v>
      </c>
      <c r="H102" s="109">
        <v>2.0499999999999998</v>
      </c>
      <c r="I102" s="110">
        <v>1.75</v>
      </c>
      <c r="J102" s="110">
        <v>3.27</v>
      </c>
      <c r="K102" s="110">
        <v>3.27</v>
      </c>
      <c r="L102" s="111">
        <v>0</v>
      </c>
      <c r="M102" s="112">
        <v>407.29</v>
      </c>
      <c r="N102" s="112">
        <v>0.05</v>
      </c>
      <c r="O102" s="112">
        <v>0.05</v>
      </c>
    </row>
    <row r="103" spans="1:15" ht="12.75" x14ac:dyDescent="0.2">
      <c r="A103" s="97">
        <v>913</v>
      </c>
      <c r="B103" s="97">
        <v>913</v>
      </c>
      <c r="C103" s="98">
        <v>2100041260651</v>
      </c>
      <c r="D103" s="97">
        <v>967</v>
      </c>
      <c r="E103" s="97">
        <v>967</v>
      </c>
      <c r="F103" s="98">
        <v>2100041260660</v>
      </c>
      <c r="G103" s="100" t="s">
        <v>999</v>
      </c>
      <c r="H103" s="109">
        <v>1.157</v>
      </c>
      <c r="I103" s="110">
        <v>54.82</v>
      </c>
      <c r="J103" s="110">
        <v>2.33</v>
      </c>
      <c r="K103" s="110">
        <v>2.33</v>
      </c>
      <c r="L103" s="111">
        <v>-1.256</v>
      </c>
      <c r="M103" s="112">
        <v>356.35</v>
      </c>
      <c r="N103" s="112">
        <v>0.05</v>
      </c>
      <c r="O103" s="112">
        <v>0.05</v>
      </c>
    </row>
    <row r="104" spans="1:15" ht="12.75" x14ac:dyDescent="0.2">
      <c r="A104" s="97">
        <v>914</v>
      </c>
      <c r="B104" s="97">
        <v>914</v>
      </c>
      <c r="C104" s="98" t="s">
        <v>1434</v>
      </c>
      <c r="D104" s="97">
        <v>968</v>
      </c>
      <c r="E104" s="97">
        <v>968</v>
      </c>
      <c r="F104" s="98">
        <v>2100041260642</v>
      </c>
      <c r="G104" s="100" t="s">
        <v>1000</v>
      </c>
      <c r="H104" s="109">
        <v>0</v>
      </c>
      <c r="I104" s="110">
        <v>23.78</v>
      </c>
      <c r="J104" s="110">
        <v>1.65</v>
      </c>
      <c r="K104" s="110">
        <v>1.65</v>
      </c>
      <c r="L104" s="111">
        <v>0</v>
      </c>
      <c r="M104" s="112">
        <v>1534.88</v>
      </c>
      <c r="N104" s="112">
        <v>0.05</v>
      </c>
      <c r="O104" s="112">
        <v>0.05</v>
      </c>
    </row>
    <row r="105" spans="1:15" ht="12.75" x14ac:dyDescent="0.2">
      <c r="A105" s="97">
        <v>916</v>
      </c>
      <c r="B105" s="97">
        <v>916</v>
      </c>
      <c r="C105" s="98">
        <v>2100041265516</v>
      </c>
      <c r="D105" s="97">
        <v>970</v>
      </c>
      <c r="E105" s="97">
        <v>970</v>
      </c>
      <c r="F105" s="98">
        <v>2100041265525</v>
      </c>
      <c r="G105" s="100" t="s">
        <v>1001</v>
      </c>
      <c r="H105" s="109">
        <v>1.6319999999999999</v>
      </c>
      <c r="I105" s="110">
        <v>21.2</v>
      </c>
      <c r="J105" s="110">
        <v>1.73</v>
      </c>
      <c r="K105" s="110">
        <v>1.73</v>
      </c>
      <c r="L105" s="111">
        <v>0</v>
      </c>
      <c r="M105" s="112">
        <v>1695.88</v>
      </c>
      <c r="N105" s="112">
        <v>0.05</v>
      </c>
      <c r="O105" s="112">
        <v>0.05</v>
      </c>
    </row>
    <row r="106" spans="1:15" ht="12.75" x14ac:dyDescent="0.2">
      <c r="A106" s="97">
        <v>7051</v>
      </c>
      <c r="B106" s="97">
        <v>7051</v>
      </c>
      <c r="C106" s="98" t="s">
        <v>936</v>
      </c>
      <c r="D106" s="97">
        <v>7051</v>
      </c>
      <c r="E106" s="97">
        <v>7051</v>
      </c>
      <c r="F106" s="98" t="s">
        <v>936</v>
      </c>
      <c r="G106" s="100" t="s">
        <v>1002</v>
      </c>
      <c r="H106" s="109">
        <v>0</v>
      </c>
      <c r="I106" s="110">
        <v>0</v>
      </c>
      <c r="J106" s="110">
        <v>1.97</v>
      </c>
      <c r="K106" s="110">
        <v>1.97</v>
      </c>
      <c r="L106" s="111">
        <v>0</v>
      </c>
      <c r="M106" s="112">
        <v>0</v>
      </c>
      <c r="N106" s="112">
        <v>0</v>
      </c>
      <c r="O106" s="112">
        <v>0</v>
      </c>
    </row>
    <row r="107" spans="1:15" ht="12.75" x14ac:dyDescent="0.2">
      <c r="A107" s="97">
        <v>7159</v>
      </c>
      <c r="B107" s="97">
        <v>7159</v>
      </c>
      <c r="C107" s="98" t="s">
        <v>936</v>
      </c>
      <c r="D107" s="97">
        <v>7159</v>
      </c>
      <c r="E107" s="97">
        <v>7159</v>
      </c>
      <c r="F107" s="98" t="s">
        <v>936</v>
      </c>
      <c r="G107" s="100" t="s">
        <v>1441</v>
      </c>
      <c r="H107" s="109">
        <v>2.8000000000000001E-2</v>
      </c>
      <c r="I107" s="110">
        <v>9.0500000000000007</v>
      </c>
      <c r="J107" s="110">
        <v>1.31</v>
      </c>
      <c r="K107" s="110">
        <v>1.31</v>
      </c>
      <c r="L107" s="111">
        <v>-3.7999999999999999E-2</v>
      </c>
      <c r="M107" s="112">
        <v>255.78</v>
      </c>
      <c r="N107" s="112">
        <v>0.05</v>
      </c>
      <c r="O107" s="112">
        <v>0.05</v>
      </c>
    </row>
    <row r="108" spans="1:15" ht="12.75" x14ac:dyDescent="0.2">
      <c r="A108" s="97">
        <v>7163</v>
      </c>
      <c r="B108" s="97">
        <v>7163</v>
      </c>
      <c r="C108" s="98" t="s">
        <v>936</v>
      </c>
      <c r="D108" s="97">
        <v>7163</v>
      </c>
      <c r="E108" s="97">
        <v>7163</v>
      </c>
      <c r="F108" s="98" t="s">
        <v>936</v>
      </c>
      <c r="G108" s="100" t="s">
        <v>1003</v>
      </c>
      <c r="H108" s="109">
        <v>7.0000000000000001E-3</v>
      </c>
      <c r="I108" s="110">
        <v>15.9</v>
      </c>
      <c r="J108" s="110">
        <v>1.64</v>
      </c>
      <c r="K108" s="110">
        <v>1.64</v>
      </c>
      <c r="L108" s="111">
        <v>-7.4999999999999997E-2</v>
      </c>
      <c r="M108" s="112">
        <v>449.08</v>
      </c>
      <c r="N108" s="112">
        <v>0.05</v>
      </c>
      <c r="O108" s="112">
        <v>0.05</v>
      </c>
    </row>
    <row r="109" spans="1:15" ht="12.75" x14ac:dyDescent="0.2">
      <c r="A109" s="97">
        <v>917</v>
      </c>
      <c r="B109" s="97">
        <v>917</v>
      </c>
      <c r="C109" s="98">
        <v>2100041265809</v>
      </c>
      <c r="D109" s="97">
        <v>971</v>
      </c>
      <c r="E109" s="97">
        <v>971</v>
      </c>
      <c r="F109" s="98">
        <v>2100041265818</v>
      </c>
      <c r="G109" s="100" t="s">
        <v>1068</v>
      </c>
      <c r="H109" s="109">
        <v>6.0000000000000001E-3</v>
      </c>
      <c r="I109" s="110">
        <v>103.45</v>
      </c>
      <c r="J109" s="110">
        <v>1.82</v>
      </c>
      <c r="K109" s="110">
        <v>1.82</v>
      </c>
      <c r="L109" s="111">
        <v>-0.19</v>
      </c>
      <c r="M109" s="112">
        <v>1213.78</v>
      </c>
      <c r="N109" s="112">
        <v>0.05</v>
      </c>
      <c r="O109" s="112">
        <v>0.05</v>
      </c>
    </row>
    <row r="110" spans="1:15" ht="12.75" x14ac:dyDescent="0.2">
      <c r="A110" s="97">
        <v>2614</v>
      </c>
      <c r="B110" s="97">
        <v>2614</v>
      </c>
      <c r="C110" s="98" t="s">
        <v>936</v>
      </c>
      <c r="D110" s="97"/>
      <c r="E110" s="97"/>
      <c r="F110" s="98" t="s">
        <v>936</v>
      </c>
      <c r="G110" s="100" t="s">
        <v>1004</v>
      </c>
      <c r="H110" s="109">
        <v>0.19700000000000001</v>
      </c>
      <c r="I110" s="110">
        <v>0</v>
      </c>
      <c r="J110" s="110">
        <v>9.2100000000000009</v>
      </c>
      <c r="K110" s="110">
        <v>9.2100000000000009</v>
      </c>
      <c r="L110" s="111">
        <v>0</v>
      </c>
      <c r="M110" s="112">
        <v>0</v>
      </c>
      <c r="N110" s="112">
        <v>0</v>
      </c>
      <c r="O110" s="112">
        <v>0</v>
      </c>
    </row>
    <row r="111" spans="1:15" ht="12.75" x14ac:dyDescent="0.2">
      <c r="A111" s="97" t="s">
        <v>1005</v>
      </c>
      <c r="B111" s="97" t="s">
        <v>1005</v>
      </c>
      <c r="C111" s="97" t="s">
        <v>1005</v>
      </c>
      <c r="D111" s="97" t="s">
        <v>1007</v>
      </c>
      <c r="E111" s="97" t="s">
        <v>1007</v>
      </c>
      <c r="F111" s="97" t="s">
        <v>1007</v>
      </c>
      <c r="G111" s="100" t="s">
        <v>729</v>
      </c>
      <c r="H111" s="109">
        <v>4.9000000000000002E-2</v>
      </c>
      <c r="I111" s="110">
        <v>6</v>
      </c>
      <c r="J111" s="110">
        <v>1.66</v>
      </c>
      <c r="K111" s="110">
        <v>1.66</v>
      </c>
      <c r="L111" s="111">
        <v>0</v>
      </c>
      <c r="M111" s="112">
        <v>449.67</v>
      </c>
      <c r="N111" s="112">
        <v>0.05</v>
      </c>
      <c r="O111" s="112">
        <v>0.05</v>
      </c>
    </row>
    <row r="112" spans="1:15" ht="12.75" x14ac:dyDescent="0.2">
      <c r="A112" s="97" t="s">
        <v>1006</v>
      </c>
      <c r="B112" s="97" t="s">
        <v>1006</v>
      </c>
      <c r="C112" s="97" t="s">
        <v>1006</v>
      </c>
      <c r="D112" s="97" t="s">
        <v>1008</v>
      </c>
      <c r="E112" s="97" t="s">
        <v>1008</v>
      </c>
      <c r="F112" s="97" t="s">
        <v>1008</v>
      </c>
      <c r="G112" s="100" t="s">
        <v>731</v>
      </c>
      <c r="H112" s="109">
        <v>0</v>
      </c>
      <c r="I112" s="110">
        <v>2.96</v>
      </c>
      <c r="J112" s="110">
        <v>1.64</v>
      </c>
      <c r="K112" s="110">
        <v>1.64</v>
      </c>
      <c r="L112" s="111">
        <v>0</v>
      </c>
      <c r="M112" s="112">
        <v>493.84</v>
      </c>
      <c r="N112" s="112">
        <v>0.05</v>
      </c>
      <c r="O112" s="112">
        <v>0.05</v>
      </c>
    </row>
    <row r="113" spans="1:15" ht="12.75" x14ac:dyDescent="0.2">
      <c r="A113" s="97" t="s">
        <v>1009</v>
      </c>
      <c r="B113" s="97" t="s">
        <v>1009</v>
      </c>
      <c r="C113" s="97" t="s">
        <v>1009</v>
      </c>
      <c r="D113" s="97" t="s">
        <v>1010</v>
      </c>
      <c r="E113" s="97" t="s">
        <v>1010</v>
      </c>
      <c r="F113" s="97" t="s">
        <v>1010</v>
      </c>
      <c r="G113" s="100" t="s">
        <v>733</v>
      </c>
      <c r="H113" s="109">
        <v>1.218</v>
      </c>
      <c r="I113" s="110">
        <v>4.0599999999999996</v>
      </c>
      <c r="J113" s="110">
        <v>2.54</v>
      </c>
      <c r="K113" s="110">
        <v>2.54</v>
      </c>
      <c r="L113" s="111">
        <v>0</v>
      </c>
      <c r="M113" s="112">
        <v>541.64</v>
      </c>
      <c r="N113" s="112">
        <v>0.05</v>
      </c>
      <c r="O113" s="112">
        <v>0.05</v>
      </c>
    </row>
    <row r="114" spans="1:15" ht="12.75" x14ac:dyDescent="0.2">
      <c r="A114" s="97">
        <v>915</v>
      </c>
      <c r="B114" s="97">
        <v>915</v>
      </c>
      <c r="C114" s="247">
        <v>2100041264080</v>
      </c>
      <c r="D114" s="97">
        <v>969</v>
      </c>
      <c r="E114" s="97">
        <v>969</v>
      </c>
      <c r="F114" s="247">
        <v>2100041264099</v>
      </c>
      <c r="G114" s="100" t="s">
        <v>1071</v>
      </c>
      <c r="H114" s="109">
        <v>2.0499999999999998</v>
      </c>
      <c r="I114" s="110">
        <v>0.76</v>
      </c>
      <c r="J114" s="110">
        <v>2.92</v>
      </c>
      <c r="K114" s="110">
        <v>2.92</v>
      </c>
      <c r="L114" s="111">
        <v>0</v>
      </c>
      <c r="M114" s="112">
        <v>654.46</v>
      </c>
      <c r="N114" s="112">
        <v>0.05</v>
      </c>
      <c r="O114" s="112">
        <v>0.05</v>
      </c>
    </row>
    <row r="115" spans="1:15" ht="12.75" x14ac:dyDescent="0.2">
      <c r="A115" s="97" t="s">
        <v>1093</v>
      </c>
      <c r="B115" s="97" t="s">
        <v>1093</v>
      </c>
      <c r="C115" s="97" t="s">
        <v>1093</v>
      </c>
      <c r="D115" s="97" t="s">
        <v>1094</v>
      </c>
      <c r="E115" s="97" t="s">
        <v>1094</v>
      </c>
      <c r="F115" s="97" t="s">
        <v>1094</v>
      </c>
      <c r="G115" s="100" t="s">
        <v>739</v>
      </c>
      <c r="H115" s="109">
        <v>1.2470000000000001</v>
      </c>
      <c r="I115" s="110">
        <v>5.7</v>
      </c>
      <c r="J115" s="110">
        <v>1.79</v>
      </c>
      <c r="K115" s="110">
        <v>1.79</v>
      </c>
      <c r="L115" s="111">
        <v>-1.3859999999999999</v>
      </c>
      <c r="M115" s="112">
        <v>113.97</v>
      </c>
      <c r="N115" s="112">
        <v>0.05</v>
      </c>
      <c r="O115" s="112">
        <v>0.05</v>
      </c>
    </row>
    <row r="116" spans="1:15" ht="12.75" x14ac:dyDescent="0.2">
      <c r="A116" s="97" t="s">
        <v>1011</v>
      </c>
      <c r="B116" s="97" t="s">
        <v>1011</v>
      </c>
      <c r="C116" s="97" t="s">
        <v>1011</v>
      </c>
      <c r="D116" s="97" t="s">
        <v>1012</v>
      </c>
      <c r="E116" s="97" t="s">
        <v>1012</v>
      </c>
      <c r="F116" s="97" t="s">
        <v>1012</v>
      </c>
      <c r="G116" s="100" t="s">
        <v>743</v>
      </c>
      <c r="H116" s="109">
        <v>5.0439999999999996</v>
      </c>
      <c r="I116" s="110">
        <v>11.9</v>
      </c>
      <c r="J116" s="110">
        <v>1.64</v>
      </c>
      <c r="K116" s="110">
        <v>1.64</v>
      </c>
      <c r="L116" s="111">
        <v>0</v>
      </c>
      <c r="M116" s="112">
        <v>1020.11</v>
      </c>
      <c r="N116" s="112">
        <v>0.05</v>
      </c>
      <c r="O116" s="112">
        <v>0.05</v>
      </c>
    </row>
    <row r="117" spans="1:15" ht="12.75" x14ac:dyDescent="0.2">
      <c r="A117" s="97" t="s">
        <v>1013</v>
      </c>
      <c r="B117" s="97" t="s">
        <v>1013</v>
      </c>
      <c r="C117" s="97" t="s">
        <v>1013</v>
      </c>
      <c r="D117" s="97" t="s">
        <v>1014</v>
      </c>
      <c r="E117" s="97" t="s">
        <v>1014</v>
      </c>
      <c r="F117" s="97" t="s">
        <v>1014</v>
      </c>
      <c r="G117" s="100" t="s">
        <v>744</v>
      </c>
      <c r="H117" s="109">
        <v>1E-3</v>
      </c>
      <c r="I117" s="110">
        <v>1.78</v>
      </c>
      <c r="J117" s="110">
        <v>1.71</v>
      </c>
      <c r="K117" s="110">
        <v>1.71</v>
      </c>
      <c r="L117" s="111">
        <v>0</v>
      </c>
      <c r="M117" s="112">
        <v>473.62</v>
      </c>
      <c r="N117" s="112">
        <v>0.05</v>
      </c>
      <c r="O117" s="112">
        <v>0.05</v>
      </c>
    </row>
    <row r="118" spans="1:15" ht="12.75" x14ac:dyDescent="0.2">
      <c r="A118" s="97" t="s">
        <v>1015</v>
      </c>
      <c r="B118" s="97" t="s">
        <v>1015</v>
      </c>
      <c r="C118" s="97" t="s">
        <v>1015</v>
      </c>
      <c r="D118" s="97" t="s">
        <v>1016</v>
      </c>
      <c r="E118" s="97" t="s">
        <v>1016</v>
      </c>
      <c r="F118" s="97" t="s">
        <v>1016</v>
      </c>
      <c r="G118" s="100" t="s">
        <v>745</v>
      </c>
      <c r="H118" s="109">
        <v>0.93200000000000005</v>
      </c>
      <c r="I118" s="110">
        <v>19.510000000000002</v>
      </c>
      <c r="J118" s="110">
        <v>2.13</v>
      </c>
      <c r="K118" s="110">
        <v>2.13</v>
      </c>
      <c r="L118" s="111">
        <v>0</v>
      </c>
      <c r="M118" s="112">
        <v>858.58</v>
      </c>
      <c r="N118" s="112">
        <v>0.05</v>
      </c>
      <c r="O118" s="112">
        <v>0.05</v>
      </c>
    </row>
    <row r="119" spans="1:15" ht="12.75" x14ac:dyDescent="0.2">
      <c r="A119" s="97" t="s">
        <v>1017</v>
      </c>
      <c r="B119" s="97" t="s">
        <v>1017</v>
      </c>
      <c r="C119" s="97" t="s">
        <v>1017</v>
      </c>
      <c r="D119" s="97" t="s">
        <v>1018</v>
      </c>
      <c r="E119" s="97" t="s">
        <v>1018</v>
      </c>
      <c r="F119" s="97" t="s">
        <v>1018</v>
      </c>
      <c r="G119" s="100" t="s">
        <v>750</v>
      </c>
      <c r="H119" s="109">
        <v>3.823</v>
      </c>
      <c r="I119" s="110">
        <v>6.04</v>
      </c>
      <c r="J119" s="110">
        <v>1.79</v>
      </c>
      <c r="K119" s="110">
        <v>1.79</v>
      </c>
      <c r="L119" s="111">
        <v>0</v>
      </c>
      <c r="M119" s="112">
        <v>386.46</v>
      </c>
      <c r="N119" s="112">
        <v>0.05</v>
      </c>
      <c r="O119" s="112">
        <v>0.05</v>
      </c>
    </row>
    <row r="120" spans="1:15" ht="12.75" x14ac:dyDescent="0.2">
      <c r="A120" s="97" t="s">
        <v>1019</v>
      </c>
      <c r="B120" s="97" t="s">
        <v>1019</v>
      </c>
      <c r="C120" s="97" t="s">
        <v>1019</v>
      </c>
      <c r="D120" s="97" t="s">
        <v>1020</v>
      </c>
      <c r="E120" s="97" t="s">
        <v>1020</v>
      </c>
      <c r="F120" s="97" t="s">
        <v>1020</v>
      </c>
      <c r="G120" s="100" t="s">
        <v>752</v>
      </c>
      <c r="H120" s="109">
        <v>0</v>
      </c>
      <c r="I120" s="110">
        <v>3</v>
      </c>
      <c r="J120" s="110">
        <v>2.14</v>
      </c>
      <c r="K120" s="110">
        <v>2.14</v>
      </c>
      <c r="L120" s="111">
        <v>0</v>
      </c>
      <c r="M120" s="112">
        <v>600.84</v>
      </c>
      <c r="N120" s="112">
        <v>0.05</v>
      </c>
      <c r="O120" s="112">
        <v>0.05</v>
      </c>
    </row>
    <row r="121" spans="1:15" ht="12.75" x14ac:dyDescent="0.2">
      <c r="A121" s="97" t="s">
        <v>1021</v>
      </c>
      <c r="B121" s="97" t="s">
        <v>1021</v>
      </c>
      <c r="C121" s="97" t="s">
        <v>1021</v>
      </c>
      <c r="D121" s="97" t="s">
        <v>1022</v>
      </c>
      <c r="E121" s="97" t="s">
        <v>1022</v>
      </c>
      <c r="F121" s="97" t="s">
        <v>1022</v>
      </c>
      <c r="G121" s="100" t="s">
        <v>754</v>
      </c>
      <c r="H121" s="109">
        <v>6.0000000000000001E-3</v>
      </c>
      <c r="I121" s="110">
        <v>4.3</v>
      </c>
      <c r="J121" s="110">
        <v>1.78</v>
      </c>
      <c r="K121" s="110">
        <v>1.78</v>
      </c>
      <c r="L121" s="111">
        <v>0</v>
      </c>
      <c r="M121" s="112">
        <v>430.48</v>
      </c>
      <c r="N121" s="112">
        <v>0.05</v>
      </c>
      <c r="O121" s="112">
        <v>0.05</v>
      </c>
    </row>
    <row r="122" spans="1:15" ht="12.75" x14ac:dyDescent="0.2">
      <c r="A122" s="97" t="s">
        <v>1023</v>
      </c>
      <c r="B122" s="97" t="s">
        <v>1023</v>
      </c>
      <c r="C122" s="97" t="s">
        <v>1023</v>
      </c>
      <c r="D122" s="97" t="s">
        <v>1024</v>
      </c>
      <c r="E122" s="97" t="s">
        <v>1024</v>
      </c>
      <c r="F122" s="97" t="s">
        <v>1024</v>
      </c>
      <c r="G122" s="100" t="s">
        <v>764</v>
      </c>
      <c r="H122" s="109">
        <v>1E-3</v>
      </c>
      <c r="I122" s="110">
        <v>8.06</v>
      </c>
      <c r="J122" s="110">
        <v>1.69</v>
      </c>
      <c r="K122" s="110">
        <v>1.69</v>
      </c>
      <c r="L122" s="111">
        <v>0</v>
      </c>
      <c r="M122" s="112">
        <v>403.11</v>
      </c>
      <c r="N122" s="112">
        <v>0.05</v>
      </c>
      <c r="O122" s="112">
        <v>0.05</v>
      </c>
    </row>
    <row r="123" spans="1:15" ht="12.75" x14ac:dyDescent="0.2">
      <c r="A123" s="97" t="s">
        <v>1025</v>
      </c>
      <c r="B123" s="97" t="s">
        <v>1025</v>
      </c>
      <c r="C123" s="97" t="s">
        <v>1025</v>
      </c>
      <c r="D123" s="97" t="s">
        <v>1026</v>
      </c>
      <c r="E123" s="97" t="s">
        <v>1026</v>
      </c>
      <c r="F123" s="97" t="s">
        <v>1026</v>
      </c>
      <c r="G123" s="100" t="s">
        <v>734</v>
      </c>
      <c r="H123" s="109">
        <v>2.9430000000000001</v>
      </c>
      <c r="I123" s="110">
        <v>2.35</v>
      </c>
      <c r="J123" s="110">
        <v>2.25</v>
      </c>
      <c r="K123" s="110">
        <v>2.25</v>
      </c>
      <c r="L123" s="111">
        <v>0</v>
      </c>
      <c r="M123" s="112">
        <v>117.32</v>
      </c>
      <c r="N123" s="112">
        <v>0.05</v>
      </c>
      <c r="O123" s="112">
        <v>0.05</v>
      </c>
    </row>
    <row r="124" spans="1:15" ht="12.75" x14ac:dyDescent="0.2">
      <c r="A124" s="97" t="s">
        <v>1027</v>
      </c>
      <c r="B124" s="97" t="s">
        <v>1027</v>
      </c>
      <c r="C124" s="97" t="s">
        <v>1027</v>
      </c>
      <c r="D124" s="97" t="s">
        <v>1028</v>
      </c>
      <c r="E124" s="97" t="s">
        <v>1028</v>
      </c>
      <c r="F124" s="97" t="s">
        <v>1028</v>
      </c>
      <c r="G124" s="100" t="s">
        <v>741</v>
      </c>
      <c r="H124" s="109">
        <v>0</v>
      </c>
      <c r="I124" s="110">
        <v>11.08</v>
      </c>
      <c r="J124" s="110">
        <v>1.66</v>
      </c>
      <c r="K124" s="110">
        <v>1.66</v>
      </c>
      <c r="L124" s="111">
        <v>0</v>
      </c>
      <c r="M124" s="112">
        <v>387.25</v>
      </c>
      <c r="N124" s="112">
        <v>0.05</v>
      </c>
      <c r="O124" s="112">
        <v>0.05</v>
      </c>
    </row>
    <row r="125" spans="1:15" ht="12.75" x14ac:dyDescent="0.2">
      <c r="A125" s="97" t="s">
        <v>1029</v>
      </c>
      <c r="B125" s="97" t="s">
        <v>1029</v>
      </c>
      <c r="C125" s="97" t="s">
        <v>1029</v>
      </c>
      <c r="D125" s="97" t="s">
        <v>1030</v>
      </c>
      <c r="E125" s="97" t="s">
        <v>1030</v>
      </c>
      <c r="F125" s="97" t="s">
        <v>1030</v>
      </c>
      <c r="G125" s="100" t="s">
        <v>749</v>
      </c>
      <c r="H125" s="109">
        <v>0</v>
      </c>
      <c r="I125" s="110">
        <v>25.44</v>
      </c>
      <c r="J125" s="110">
        <v>1.78</v>
      </c>
      <c r="K125" s="110">
        <v>1.78</v>
      </c>
      <c r="L125" s="111">
        <v>0</v>
      </c>
      <c r="M125" s="112">
        <v>1831.65</v>
      </c>
      <c r="N125" s="112">
        <v>0.05</v>
      </c>
      <c r="O125" s="112">
        <v>0.05</v>
      </c>
    </row>
    <row r="126" spans="1:15" ht="12.75" x14ac:dyDescent="0.2">
      <c r="A126" s="97" t="s">
        <v>1031</v>
      </c>
      <c r="B126" s="97" t="s">
        <v>1031</v>
      </c>
      <c r="C126" s="97" t="s">
        <v>1031</v>
      </c>
      <c r="D126" s="97" t="s">
        <v>1032</v>
      </c>
      <c r="E126" s="97" t="s">
        <v>1032</v>
      </c>
      <c r="F126" s="97" t="s">
        <v>1032</v>
      </c>
      <c r="G126" s="100" t="s">
        <v>747</v>
      </c>
      <c r="H126" s="109">
        <v>0</v>
      </c>
      <c r="I126" s="110">
        <v>4.4400000000000004</v>
      </c>
      <c r="J126" s="110">
        <v>1.85</v>
      </c>
      <c r="K126" s="110">
        <v>1.85</v>
      </c>
      <c r="L126" s="111">
        <v>0</v>
      </c>
      <c r="M126" s="112">
        <v>1065.7</v>
      </c>
      <c r="N126" s="112">
        <v>0.05</v>
      </c>
      <c r="O126" s="112">
        <v>0.05</v>
      </c>
    </row>
    <row r="127" spans="1:15" ht="12.75" x14ac:dyDescent="0.2">
      <c r="A127" s="97" t="s">
        <v>1033</v>
      </c>
      <c r="B127" s="97" t="s">
        <v>1033</v>
      </c>
      <c r="C127" s="97" t="s">
        <v>1033</v>
      </c>
      <c r="D127" s="97" t="s">
        <v>1034</v>
      </c>
      <c r="E127" s="97" t="s">
        <v>1034</v>
      </c>
      <c r="F127" s="97" t="s">
        <v>1034</v>
      </c>
      <c r="G127" s="100" t="s">
        <v>838</v>
      </c>
      <c r="H127" s="109">
        <v>0.154</v>
      </c>
      <c r="I127" s="110">
        <v>12.68</v>
      </c>
      <c r="J127" s="110">
        <v>1.97</v>
      </c>
      <c r="K127" s="110">
        <v>1.97</v>
      </c>
      <c r="L127" s="111">
        <v>0</v>
      </c>
      <c r="M127" s="112">
        <v>633.98</v>
      </c>
      <c r="N127" s="112">
        <v>0.05</v>
      </c>
      <c r="O127" s="112">
        <v>0.05</v>
      </c>
    </row>
    <row r="128" spans="1:15" ht="12.75" x14ac:dyDescent="0.2">
      <c r="A128" s="97">
        <v>920</v>
      </c>
      <c r="B128" s="97">
        <v>920</v>
      </c>
      <c r="C128" s="97" t="s">
        <v>1444</v>
      </c>
      <c r="D128" s="97">
        <v>974</v>
      </c>
      <c r="E128" s="97">
        <v>974</v>
      </c>
      <c r="F128" s="97" t="s">
        <v>1445</v>
      </c>
      <c r="G128" s="100" t="s">
        <v>732</v>
      </c>
      <c r="H128" s="109">
        <v>0.33900000000000002</v>
      </c>
      <c r="I128" s="110">
        <v>1.02</v>
      </c>
      <c r="J128" s="110">
        <v>2.48</v>
      </c>
      <c r="K128" s="110">
        <v>2.48</v>
      </c>
      <c r="L128" s="111">
        <v>0</v>
      </c>
      <c r="M128" s="112">
        <v>508.94</v>
      </c>
      <c r="N128" s="112">
        <v>0.05</v>
      </c>
      <c r="O128" s="112">
        <v>0.05</v>
      </c>
    </row>
    <row r="129" spans="1:15" ht="12.75" x14ac:dyDescent="0.2">
      <c r="A129" s="97">
        <v>918</v>
      </c>
      <c r="B129" s="97">
        <v>918</v>
      </c>
      <c r="C129" s="97" t="s">
        <v>1438</v>
      </c>
      <c r="D129" s="97">
        <v>972</v>
      </c>
      <c r="E129" s="97">
        <v>972</v>
      </c>
      <c r="F129" s="97" t="s">
        <v>1439</v>
      </c>
      <c r="G129" s="100" t="s">
        <v>1449</v>
      </c>
      <c r="H129" s="109">
        <v>0</v>
      </c>
      <c r="I129" s="110">
        <v>2.59</v>
      </c>
      <c r="J129" s="110">
        <v>1.65</v>
      </c>
      <c r="K129" s="110">
        <v>1.65</v>
      </c>
      <c r="L129" s="111">
        <v>0</v>
      </c>
      <c r="M129" s="112">
        <v>622.66</v>
      </c>
      <c r="N129" s="112">
        <v>0.05</v>
      </c>
      <c r="O129" s="112">
        <v>0.05</v>
      </c>
    </row>
    <row r="130" spans="1:15" ht="12.75" x14ac:dyDescent="0.2">
      <c r="A130" s="97" t="s">
        <v>1035</v>
      </c>
      <c r="B130" s="97" t="s">
        <v>1035</v>
      </c>
      <c r="C130" s="97" t="s">
        <v>1035</v>
      </c>
      <c r="D130" s="97" t="s">
        <v>1036</v>
      </c>
      <c r="E130" s="97" t="s">
        <v>1036</v>
      </c>
      <c r="F130" s="97" t="s">
        <v>1036</v>
      </c>
      <c r="G130" s="100" t="s">
        <v>835</v>
      </c>
      <c r="H130" s="109">
        <v>4.62</v>
      </c>
      <c r="I130" s="110">
        <v>1.94</v>
      </c>
      <c r="J130" s="110">
        <v>2.4500000000000002</v>
      </c>
      <c r="K130" s="110">
        <v>2.4500000000000002</v>
      </c>
      <c r="L130" s="111">
        <v>0</v>
      </c>
      <c r="M130" s="112">
        <v>742.18</v>
      </c>
      <c r="N130" s="112">
        <v>0.05</v>
      </c>
      <c r="O130" s="112">
        <v>0.05</v>
      </c>
    </row>
    <row r="131" spans="1:15" ht="12.75" x14ac:dyDescent="0.2">
      <c r="A131" s="97" t="s">
        <v>1037</v>
      </c>
      <c r="B131" s="97" t="s">
        <v>1037</v>
      </c>
      <c r="C131" s="97" t="s">
        <v>1037</v>
      </c>
      <c r="D131" s="97" t="s">
        <v>1038</v>
      </c>
      <c r="E131" s="97" t="s">
        <v>1038</v>
      </c>
      <c r="F131" s="97" t="s">
        <v>1038</v>
      </c>
      <c r="G131" s="100" t="s">
        <v>836</v>
      </c>
      <c r="H131" s="109">
        <v>3.5999999999999997E-2</v>
      </c>
      <c r="I131" s="110">
        <v>2.41</v>
      </c>
      <c r="J131" s="110">
        <v>2.2599999999999998</v>
      </c>
      <c r="K131" s="110">
        <v>2.2599999999999998</v>
      </c>
      <c r="L131" s="111">
        <v>0</v>
      </c>
      <c r="M131" s="112">
        <v>601.44000000000005</v>
      </c>
      <c r="N131" s="112">
        <v>0.05</v>
      </c>
      <c r="O131" s="112">
        <v>0.05</v>
      </c>
    </row>
    <row r="132" spans="1:15" ht="12.75" x14ac:dyDescent="0.2">
      <c r="A132" s="97" t="s">
        <v>1039</v>
      </c>
      <c r="B132" s="97" t="s">
        <v>1039</v>
      </c>
      <c r="C132" s="97" t="s">
        <v>1039</v>
      </c>
      <c r="D132" s="97" t="s">
        <v>1040</v>
      </c>
      <c r="E132" s="97" t="s">
        <v>1040</v>
      </c>
      <c r="F132" s="97" t="s">
        <v>1040</v>
      </c>
      <c r="G132" s="100" t="s">
        <v>837</v>
      </c>
      <c r="H132" s="109">
        <v>2.0699999999999998</v>
      </c>
      <c r="I132" s="110">
        <v>1.4</v>
      </c>
      <c r="J132" s="110">
        <v>2.08</v>
      </c>
      <c r="K132" s="110">
        <v>2.08</v>
      </c>
      <c r="L132" s="111">
        <v>0</v>
      </c>
      <c r="M132" s="112">
        <v>392.65</v>
      </c>
      <c r="N132" s="112">
        <v>0.05</v>
      </c>
      <c r="O132" s="112">
        <v>0.05</v>
      </c>
    </row>
    <row r="133" spans="1:15" ht="12.75" x14ac:dyDescent="0.2">
      <c r="A133" s="97" t="s">
        <v>1041</v>
      </c>
      <c r="B133" s="97" t="s">
        <v>1041</v>
      </c>
      <c r="C133" s="97" t="s">
        <v>1041</v>
      </c>
      <c r="D133" s="97" t="s">
        <v>1042</v>
      </c>
      <c r="E133" s="97" t="s">
        <v>1042</v>
      </c>
      <c r="F133" s="97" t="s">
        <v>1042</v>
      </c>
      <c r="G133" s="100" t="s">
        <v>740</v>
      </c>
      <c r="H133" s="109">
        <v>0</v>
      </c>
      <c r="I133" s="110">
        <v>2.79</v>
      </c>
      <c r="J133" s="110">
        <v>1.66</v>
      </c>
      <c r="K133" s="110">
        <v>1.66</v>
      </c>
      <c r="L133" s="111">
        <v>0</v>
      </c>
      <c r="M133" s="112">
        <v>558.24</v>
      </c>
      <c r="N133" s="112">
        <v>0.05</v>
      </c>
      <c r="O133" s="112">
        <v>0.05</v>
      </c>
    </row>
    <row r="134" spans="1:15" ht="12.75" x14ac:dyDescent="0.2">
      <c r="A134" s="97" t="s">
        <v>1043</v>
      </c>
      <c r="B134" s="97" t="s">
        <v>1043</v>
      </c>
      <c r="C134" s="97" t="s">
        <v>1043</v>
      </c>
      <c r="D134" s="97" t="s">
        <v>1044</v>
      </c>
      <c r="E134" s="97" t="s">
        <v>1044</v>
      </c>
      <c r="F134" s="97" t="s">
        <v>1044</v>
      </c>
      <c r="G134" s="100" t="s">
        <v>742</v>
      </c>
      <c r="H134" s="109">
        <v>5.0439999999999996</v>
      </c>
      <c r="I134" s="110">
        <v>13.61</v>
      </c>
      <c r="J134" s="110">
        <v>1.64</v>
      </c>
      <c r="K134" s="110">
        <v>1.64</v>
      </c>
      <c r="L134" s="111">
        <v>0</v>
      </c>
      <c r="M134" s="112">
        <v>1360.93</v>
      </c>
      <c r="N134" s="112">
        <v>0.05</v>
      </c>
      <c r="O134" s="112">
        <v>0.05</v>
      </c>
    </row>
    <row r="135" spans="1:15" ht="12.75" x14ac:dyDescent="0.2">
      <c r="A135" s="97" t="s">
        <v>1045</v>
      </c>
      <c r="B135" s="97" t="s">
        <v>1045</v>
      </c>
      <c r="C135" s="97" t="s">
        <v>1045</v>
      </c>
      <c r="D135" s="97" t="s">
        <v>1046</v>
      </c>
      <c r="E135" s="97" t="s">
        <v>1046</v>
      </c>
      <c r="F135" s="97" t="s">
        <v>1046</v>
      </c>
      <c r="G135" s="100" t="s">
        <v>746</v>
      </c>
      <c r="H135" s="109">
        <v>0.24</v>
      </c>
      <c r="I135" s="110">
        <v>8.06</v>
      </c>
      <c r="J135" s="110">
        <v>2.06</v>
      </c>
      <c r="K135" s="110">
        <v>2.06</v>
      </c>
      <c r="L135" s="111">
        <v>0</v>
      </c>
      <c r="M135" s="112">
        <v>403.11</v>
      </c>
      <c r="N135" s="112">
        <v>0.05</v>
      </c>
      <c r="O135" s="112">
        <v>0.05</v>
      </c>
    </row>
    <row r="136" spans="1:15" ht="12.75" x14ac:dyDescent="0.2">
      <c r="A136" s="97" t="s">
        <v>1047</v>
      </c>
      <c r="B136" s="97" t="s">
        <v>1047</v>
      </c>
      <c r="C136" s="97" t="s">
        <v>1047</v>
      </c>
      <c r="D136" s="97" t="s">
        <v>1048</v>
      </c>
      <c r="E136" s="97" t="s">
        <v>1048</v>
      </c>
      <c r="F136" s="97" t="s">
        <v>1048</v>
      </c>
      <c r="G136" s="100" t="s">
        <v>751</v>
      </c>
      <c r="H136" s="109">
        <v>4.3630000000000004</v>
      </c>
      <c r="I136" s="110">
        <v>9.8000000000000007</v>
      </c>
      <c r="J136" s="110">
        <v>1.76</v>
      </c>
      <c r="K136" s="110">
        <v>1.76</v>
      </c>
      <c r="L136" s="111">
        <v>0</v>
      </c>
      <c r="M136" s="112">
        <v>980.18</v>
      </c>
      <c r="N136" s="112">
        <v>0.05</v>
      </c>
      <c r="O136" s="112">
        <v>0.05</v>
      </c>
    </row>
    <row r="137" spans="1:15" ht="12.75" x14ac:dyDescent="0.2">
      <c r="A137" s="97" t="s">
        <v>1049</v>
      </c>
      <c r="B137" s="97" t="s">
        <v>1049</v>
      </c>
      <c r="C137" s="97" t="s">
        <v>1049</v>
      </c>
      <c r="D137" s="97" t="s">
        <v>1050</v>
      </c>
      <c r="E137" s="97" t="s">
        <v>1050</v>
      </c>
      <c r="F137" s="97" t="s">
        <v>1050</v>
      </c>
      <c r="G137" s="100" t="s">
        <v>839</v>
      </c>
      <c r="H137" s="109">
        <v>0</v>
      </c>
      <c r="I137" s="110">
        <v>2.62</v>
      </c>
      <c r="J137" s="110">
        <v>2.0099999999999998</v>
      </c>
      <c r="K137" s="110">
        <v>2.0099999999999998</v>
      </c>
      <c r="L137" s="111">
        <v>0</v>
      </c>
      <c r="M137" s="112">
        <v>943.76</v>
      </c>
      <c r="N137" s="112">
        <v>0.05</v>
      </c>
      <c r="O137" s="112">
        <v>0.05</v>
      </c>
    </row>
    <row r="138" spans="1:15" ht="12.75" x14ac:dyDescent="0.2">
      <c r="A138" s="97">
        <v>460</v>
      </c>
      <c r="B138" s="97">
        <v>460</v>
      </c>
      <c r="C138" s="97" t="s">
        <v>1446</v>
      </c>
      <c r="D138" s="97">
        <v>975</v>
      </c>
      <c r="E138" s="97">
        <v>975</v>
      </c>
      <c r="F138" s="97" t="s">
        <v>1447</v>
      </c>
      <c r="G138" s="100" t="s">
        <v>755</v>
      </c>
      <c r="H138" s="109">
        <v>5.0739999999999998</v>
      </c>
      <c r="I138" s="110">
        <v>5.65</v>
      </c>
      <c r="J138" s="110">
        <v>2.17</v>
      </c>
      <c r="K138" s="110">
        <v>2.17</v>
      </c>
      <c r="L138" s="111">
        <v>0</v>
      </c>
      <c r="M138" s="112">
        <v>494.51</v>
      </c>
      <c r="N138" s="112">
        <v>0.05</v>
      </c>
      <c r="O138" s="112">
        <v>0.05</v>
      </c>
    </row>
    <row r="139" spans="1:15" ht="12.75" x14ac:dyDescent="0.2">
      <c r="A139" s="97" t="s">
        <v>1051</v>
      </c>
      <c r="B139" s="97" t="s">
        <v>1051</v>
      </c>
      <c r="C139" s="97" t="s">
        <v>1051</v>
      </c>
      <c r="D139" s="97" t="s">
        <v>1052</v>
      </c>
      <c r="E139" s="97" t="s">
        <v>1052</v>
      </c>
      <c r="F139" s="97" t="s">
        <v>1052</v>
      </c>
      <c r="G139" s="100" t="s">
        <v>756</v>
      </c>
      <c r="H139" s="109">
        <v>1.2310000000000001</v>
      </c>
      <c r="I139" s="110">
        <v>2.82</v>
      </c>
      <c r="J139" s="110">
        <v>1.79</v>
      </c>
      <c r="K139" s="110">
        <v>1.79</v>
      </c>
      <c r="L139" s="111">
        <v>0</v>
      </c>
      <c r="M139" s="112">
        <v>451.17</v>
      </c>
      <c r="N139" s="112">
        <v>0.05</v>
      </c>
      <c r="O139" s="112">
        <v>0.05</v>
      </c>
    </row>
    <row r="140" spans="1:15" ht="12.75" x14ac:dyDescent="0.2">
      <c r="A140" s="97" t="s">
        <v>1053</v>
      </c>
      <c r="B140" s="97" t="s">
        <v>1053</v>
      </c>
      <c r="C140" s="97" t="s">
        <v>1053</v>
      </c>
      <c r="D140" s="97" t="s">
        <v>1054</v>
      </c>
      <c r="E140" s="97" t="s">
        <v>1054</v>
      </c>
      <c r="F140" s="97" t="s">
        <v>1054</v>
      </c>
      <c r="G140" s="100" t="s">
        <v>841</v>
      </c>
      <c r="H140" s="109">
        <v>3.5999999999999997E-2</v>
      </c>
      <c r="I140" s="110">
        <v>4.17</v>
      </c>
      <c r="J140" s="110">
        <v>2.0699999999999998</v>
      </c>
      <c r="K140" s="110">
        <v>2.0699999999999998</v>
      </c>
      <c r="L140" s="111">
        <v>0</v>
      </c>
      <c r="M140" s="112">
        <v>476.79</v>
      </c>
      <c r="N140" s="112">
        <v>0.05</v>
      </c>
      <c r="O140" s="112">
        <v>0.05</v>
      </c>
    </row>
    <row r="141" spans="1:15" ht="12.75" x14ac:dyDescent="0.2">
      <c r="A141" s="97" t="s">
        <v>1055</v>
      </c>
      <c r="B141" s="97" t="s">
        <v>1055</v>
      </c>
      <c r="C141" s="97" t="s">
        <v>1055</v>
      </c>
      <c r="D141" s="97" t="s">
        <v>1056</v>
      </c>
      <c r="E141" s="97" t="s">
        <v>1056</v>
      </c>
      <c r="F141" s="97" t="s">
        <v>1056</v>
      </c>
      <c r="G141" s="100" t="s">
        <v>758</v>
      </c>
      <c r="H141" s="109">
        <v>0</v>
      </c>
      <c r="I141" s="110">
        <v>9.1199999999999992</v>
      </c>
      <c r="J141" s="110">
        <v>2.39</v>
      </c>
      <c r="K141" s="110">
        <v>2.39</v>
      </c>
      <c r="L141" s="111">
        <v>0</v>
      </c>
      <c r="M141" s="112">
        <v>637.54999999999995</v>
      </c>
      <c r="N141" s="112">
        <v>0.05</v>
      </c>
      <c r="O141" s="112">
        <v>0.05</v>
      </c>
    </row>
    <row r="142" spans="1:15" ht="12.75" x14ac:dyDescent="0.2">
      <c r="A142" s="97" t="s">
        <v>1057</v>
      </c>
      <c r="B142" s="97" t="s">
        <v>1057</v>
      </c>
      <c r="C142" s="97" t="s">
        <v>1057</v>
      </c>
      <c r="D142" s="97" t="s">
        <v>1058</v>
      </c>
      <c r="E142" s="97" t="s">
        <v>1058</v>
      </c>
      <c r="F142" s="97" t="s">
        <v>1058</v>
      </c>
      <c r="G142" s="100" t="s">
        <v>759</v>
      </c>
      <c r="H142" s="109">
        <v>1E-3</v>
      </c>
      <c r="I142" s="110">
        <v>14.24</v>
      </c>
      <c r="J142" s="110">
        <v>2.16</v>
      </c>
      <c r="K142" s="110">
        <v>2.16</v>
      </c>
      <c r="L142" s="111">
        <v>-5.8000000000000003E-2</v>
      </c>
      <c r="M142" s="112">
        <v>379.8</v>
      </c>
      <c r="N142" s="112">
        <v>0.05</v>
      </c>
      <c r="O142" s="112">
        <v>0.05</v>
      </c>
    </row>
    <row r="143" spans="1:15" ht="12.75" x14ac:dyDescent="0.2">
      <c r="A143" s="97">
        <v>919</v>
      </c>
      <c r="B143" s="97">
        <v>919</v>
      </c>
      <c r="C143" s="97" t="s">
        <v>1436</v>
      </c>
      <c r="D143" s="97">
        <v>973</v>
      </c>
      <c r="E143" s="97">
        <v>973</v>
      </c>
      <c r="F143" s="97" t="s">
        <v>1437</v>
      </c>
      <c r="G143" s="100" t="s">
        <v>1435</v>
      </c>
      <c r="H143" s="109">
        <v>4.3620000000000001</v>
      </c>
      <c r="I143" s="110">
        <v>3.43</v>
      </c>
      <c r="J143" s="110">
        <v>1.67</v>
      </c>
      <c r="K143" s="110">
        <v>1.67</v>
      </c>
      <c r="L143" s="111">
        <v>0</v>
      </c>
      <c r="M143" s="112">
        <v>686.05</v>
      </c>
      <c r="N143" s="112">
        <v>0.05</v>
      </c>
      <c r="O143" s="112">
        <v>0.05</v>
      </c>
    </row>
    <row r="144" spans="1:15" ht="12.75" x14ac:dyDescent="0.2">
      <c r="A144" s="97" t="s">
        <v>1059</v>
      </c>
      <c r="B144" s="97" t="s">
        <v>1059</v>
      </c>
      <c r="C144" s="97" t="s">
        <v>1059</v>
      </c>
      <c r="D144" s="97" t="s">
        <v>1060</v>
      </c>
      <c r="E144" s="97" t="s">
        <v>1060</v>
      </c>
      <c r="F144" s="97" t="s">
        <v>1060</v>
      </c>
      <c r="G144" s="100" t="s">
        <v>760</v>
      </c>
      <c r="H144" s="109">
        <v>6.0000000000000001E-3</v>
      </c>
      <c r="I144" s="110">
        <v>2.79</v>
      </c>
      <c r="J144" s="110">
        <v>1.65</v>
      </c>
      <c r="K144" s="110">
        <v>1.65</v>
      </c>
      <c r="L144" s="111">
        <v>0</v>
      </c>
      <c r="M144" s="112">
        <v>558.24</v>
      </c>
      <c r="N144" s="112">
        <v>0.05</v>
      </c>
      <c r="O144" s="112">
        <v>0.05</v>
      </c>
    </row>
    <row r="145" spans="1:15" ht="12.75" x14ac:dyDescent="0.2">
      <c r="A145" s="97" t="s">
        <v>1061</v>
      </c>
      <c r="B145" s="97" t="s">
        <v>1061</v>
      </c>
      <c r="C145" s="97" t="s">
        <v>1061</v>
      </c>
      <c r="D145" s="97" t="s">
        <v>1062</v>
      </c>
      <c r="E145" s="97" t="s">
        <v>1062</v>
      </c>
      <c r="F145" s="97" t="s">
        <v>1062</v>
      </c>
      <c r="G145" s="100" t="s">
        <v>761</v>
      </c>
      <c r="H145" s="109">
        <v>4.6429999999999998</v>
      </c>
      <c r="I145" s="110">
        <v>2.21</v>
      </c>
      <c r="J145" s="110">
        <v>2.48</v>
      </c>
      <c r="K145" s="110">
        <v>2.48</v>
      </c>
      <c r="L145" s="111">
        <v>0</v>
      </c>
      <c r="M145" s="112">
        <v>441.81</v>
      </c>
      <c r="N145" s="112">
        <v>0.05</v>
      </c>
      <c r="O145" s="112">
        <v>0.05</v>
      </c>
    </row>
    <row r="146" spans="1:15" ht="12.75" x14ac:dyDescent="0.2">
      <c r="A146" s="97" t="s">
        <v>1063</v>
      </c>
      <c r="B146" s="97" t="s">
        <v>1063</v>
      </c>
      <c r="C146" s="97" t="s">
        <v>1063</v>
      </c>
      <c r="D146" s="97" t="s">
        <v>1064</v>
      </c>
      <c r="E146" s="97" t="s">
        <v>1064</v>
      </c>
      <c r="F146" s="97" t="s">
        <v>1064</v>
      </c>
      <c r="G146" s="100" t="s">
        <v>763</v>
      </c>
      <c r="H146" s="109">
        <v>0</v>
      </c>
      <c r="I146" s="110">
        <v>296.16000000000003</v>
      </c>
      <c r="J146" s="110">
        <v>1.55</v>
      </c>
      <c r="K146" s="110">
        <v>1.55</v>
      </c>
      <c r="L146" s="111">
        <v>-2.7E-2</v>
      </c>
      <c r="M146" s="112">
        <v>3257.79</v>
      </c>
      <c r="N146" s="112">
        <v>0.05</v>
      </c>
      <c r="O146" s="112">
        <v>0.05</v>
      </c>
    </row>
    <row r="147" spans="1:15" ht="12.75" x14ac:dyDescent="0.2">
      <c r="A147" s="97" t="s">
        <v>1065</v>
      </c>
      <c r="B147" s="97" t="s">
        <v>1065</v>
      </c>
      <c r="C147" s="97" t="s">
        <v>1065</v>
      </c>
      <c r="D147" s="97" t="s">
        <v>1066</v>
      </c>
      <c r="E147" s="97" t="s">
        <v>1066</v>
      </c>
      <c r="F147" s="97" t="s">
        <v>1066</v>
      </c>
      <c r="G147" s="100" t="s">
        <v>762</v>
      </c>
      <c r="H147" s="109">
        <v>1.8180000000000001</v>
      </c>
      <c r="I147" s="110">
        <v>91.97</v>
      </c>
      <c r="J147" s="110">
        <v>2.5099999999999998</v>
      </c>
      <c r="K147" s="110">
        <v>2.5099999999999998</v>
      </c>
      <c r="L147" s="111">
        <v>-1.98</v>
      </c>
      <c r="M147" s="112">
        <v>702.52</v>
      </c>
      <c r="N147" s="112">
        <v>0.05</v>
      </c>
      <c r="O147" s="112">
        <v>0.05</v>
      </c>
    </row>
    <row r="148" spans="1:15" ht="12.75" x14ac:dyDescent="0.2">
      <c r="A148" s="97">
        <v>461</v>
      </c>
      <c r="B148" s="97">
        <v>461</v>
      </c>
      <c r="C148" s="97" t="s">
        <v>1448</v>
      </c>
      <c r="D148" s="97"/>
      <c r="E148" s="97"/>
      <c r="F148" s="97"/>
      <c r="G148" s="100" t="s">
        <v>737</v>
      </c>
      <c r="H148" s="109">
        <v>5.1999999999999998E-2</v>
      </c>
      <c r="I148" s="110">
        <v>477.97</v>
      </c>
      <c r="J148" s="110">
        <v>9.4700000000000006</v>
      </c>
      <c r="K148" s="110">
        <v>9.4700000000000006</v>
      </c>
      <c r="L148" s="111">
        <v>0</v>
      </c>
      <c r="M148" s="112">
        <v>0</v>
      </c>
      <c r="N148" s="112">
        <v>0</v>
      </c>
      <c r="O148" s="112">
        <v>0</v>
      </c>
    </row>
    <row r="149" spans="1:15" ht="12.75" x14ac:dyDescent="0.2">
      <c r="A149" s="96"/>
      <c r="B149" s="97"/>
      <c r="C149" s="98"/>
      <c r="D149" s="96"/>
      <c r="E149" s="99"/>
      <c r="F149" s="98"/>
      <c r="G149" s="100"/>
      <c r="H149" s="109"/>
      <c r="I149" s="110"/>
      <c r="J149" s="110"/>
      <c r="K149" s="110"/>
      <c r="L149" s="111"/>
      <c r="M149" s="112"/>
      <c r="N149" s="112"/>
      <c r="O149" s="112"/>
    </row>
    <row r="150" spans="1:15" ht="12.75" x14ac:dyDescent="0.2">
      <c r="A150" s="96"/>
      <c r="B150" s="97"/>
      <c r="C150" s="98"/>
      <c r="D150" s="96"/>
      <c r="E150" s="99"/>
      <c r="F150" s="98"/>
      <c r="G150" s="100"/>
      <c r="H150" s="109"/>
      <c r="I150" s="110"/>
      <c r="J150" s="110"/>
      <c r="K150" s="110"/>
      <c r="L150" s="111"/>
      <c r="M150" s="112"/>
      <c r="N150" s="112"/>
      <c r="O150" s="112"/>
    </row>
    <row r="151" spans="1:15" ht="12.75" x14ac:dyDescent="0.2">
      <c r="A151" s="96"/>
      <c r="B151" s="97"/>
      <c r="C151" s="98"/>
      <c r="D151" s="96"/>
      <c r="E151" s="99"/>
      <c r="F151" s="98"/>
      <c r="G151" s="100"/>
      <c r="H151" s="109"/>
      <c r="I151" s="110"/>
      <c r="J151" s="110"/>
      <c r="K151" s="110"/>
      <c r="L151" s="111"/>
      <c r="M151" s="112"/>
      <c r="N151" s="112"/>
      <c r="O151" s="112"/>
    </row>
    <row r="152" spans="1:15" ht="12.75" x14ac:dyDescent="0.2">
      <c r="A152" s="96"/>
      <c r="B152" s="97"/>
      <c r="C152" s="98"/>
      <c r="D152" s="96"/>
      <c r="E152" s="99"/>
      <c r="F152" s="98"/>
      <c r="G152" s="100"/>
      <c r="H152" s="109"/>
      <c r="I152" s="110"/>
      <c r="J152" s="110"/>
      <c r="K152" s="110"/>
      <c r="L152" s="111"/>
      <c r="M152" s="112"/>
      <c r="N152" s="112"/>
      <c r="O152" s="112"/>
    </row>
    <row r="153" spans="1:15" ht="12.75" x14ac:dyDescent="0.2">
      <c r="A153" s="96"/>
      <c r="B153" s="97"/>
      <c r="C153" s="98"/>
      <c r="D153" s="96"/>
      <c r="E153" s="101"/>
      <c r="F153" s="98"/>
      <c r="G153" s="100"/>
      <c r="H153" s="109"/>
      <c r="I153" s="110"/>
      <c r="J153" s="110"/>
      <c r="K153" s="110"/>
      <c r="L153" s="111"/>
      <c r="M153" s="112"/>
      <c r="N153" s="112"/>
      <c r="O153" s="112"/>
    </row>
    <row r="154" spans="1:15" ht="12.75" x14ac:dyDescent="0.2">
      <c r="A154" s="96"/>
      <c r="B154" s="97"/>
      <c r="C154" s="98"/>
      <c r="D154" s="96"/>
      <c r="E154" s="101"/>
      <c r="F154" s="98"/>
      <c r="G154" s="100"/>
      <c r="H154" s="109"/>
      <c r="I154" s="110"/>
      <c r="J154" s="110"/>
      <c r="K154" s="110"/>
      <c r="L154" s="111"/>
      <c r="M154" s="112"/>
      <c r="N154" s="112"/>
      <c r="O154" s="112"/>
    </row>
    <row r="155" spans="1:15" ht="12.75" x14ac:dyDescent="0.2">
      <c r="A155" s="96"/>
      <c r="B155" s="97"/>
      <c r="C155" s="98"/>
      <c r="D155" s="96"/>
      <c r="E155" s="99"/>
      <c r="F155" s="98"/>
      <c r="G155" s="100"/>
      <c r="H155" s="109"/>
      <c r="I155" s="110"/>
      <c r="J155" s="110"/>
      <c r="K155" s="110"/>
      <c r="L155" s="111"/>
      <c r="M155" s="112"/>
      <c r="N155" s="112"/>
      <c r="O155" s="112"/>
    </row>
    <row r="156" spans="1:15" ht="12.75" x14ac:dyDescent="0.2">
      <c r="A156" s="96"/>
      <c r="B156" s="97"/>
      <c r="C156" s="98"/>
      <c r="D156" s="96"/>
      <c r="E156" s="101"/>
      <c r="F156" s="98"/>
      <c r="G156" s="100"/>
      <c r="H156" s="109"/>
      <c r="I156" s="110"/>
      <c r="J156" s="110"/>
      <c r="K156" s="110"/>
      <c r="L156" s="111"/>
      <c r="M156" s="112"/>
      <c r="N156" s="112"/>
      <c r="O156" s="112"/>
    </row>
    <row r="157" spans="1:15" ht="12.75" x14ac:dyDescent="0.2">
      <c r="A157" s="96"/>
      <c r="B157" s="97"/>
      <c r="C157" s="98"/>
      <c r="D157" s="96"/>
      <c r="E157" s="99"/>
      <c r="F157" s="98"/>
      <c r="G157" s="100"/>
      <c r="H157" s="109"/>
      <c r="I157" s="110"/>
      <c r="J157" s="110"/>
      <c r="K157" s="110"/>
      <c r="L157" s="111"/>
      <c r="M157" s="112"/>
      <c r="N157" s="112"/>
      <c r="O157" s="112"/>
    </row>
    <row r="158" spans="1:15" ht="12.75" x14ac:dyDescent="0.2"/>
    <row r="159" spans="1:15" ht="12.75" x14ac:dyDescent="0.2">
      <c r="D159" s="102"/>
      <c r="E159" s="102"/>
      <c r="F159" s="102"/>
      <c r="G159" s="102"/>
      <c r="H159" s="102"/>
      <c r="I159" s="103"/>
      <c r="J159" s="102"/>
      <c r="K159" s="104"/>
      <c r="L159" s="105"/>
      <c r="M159" s="102"/>
      <c r="N159" s="102"/>
      <c r="O159" s="102"/>
    </row>
    <row r="160" spans="1:15" ht="12.75" x14ac:dyDescent="0.2"/>
    <row r="161" ht="12.75" x14ac:dyDescent="0.2"/>
  </sheetData>
  <mergeCells count="12">
    <mergeCell ref="A4:F4"/>
    <mergeCell ref="F1:O1"/>
    <mergeCell ref="A2:O2"/>
    <mergeCell ref="C1:D1"/>
    <mergeCell ref="D7:F7"/>
    <mergeCell ref="D8:F8"/>
    <mergeCell ref="A5:C5"/>
    <mergeCell ref="A6:C6"/>
    <mergeCell ref="A7:C7"/>
    <mergeCell ref="A8:C8"/>
    <mergeCell ref="D5:F5"/>
    <mergeCell ref="D6:F6"/>
  </mergeCells>
  <hyperlinks>
    <hyperlink ref="A1" location="Overview!A1" display="Back to Overview"/>
  </hyperlinks>
  <pageMargins left="0.39370078740157483" right="0.35433070866141736" top="0.86614173228346458" bottom="0.74803149606299213" header="0.27559055118110237" footer="0.31496062992125984"/>
  <pageSetup paperSize="9" scale="53" fitToHeight="0" orientation="landscape" r:id="rId1"/>
  <headerFooter scaleWithDoc="0">
    <oddHeader>&amp;L&amp;"Arial,Bold"Annex 2 &amp;"Arial,Regular"-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00"/>
  <sheetViews>
    <sheetView tabSelected="1" topLeftCell="A68" zoomScaleNormal="100" zoomScaleSheetLayoutView="100" workbookViewId="0">
      <selection activeCell="A5" sqref="A5:XFD162"/>
    </sheetView>
  </sheetViews>
  <sheetFormatPr defaultRowHeight="12.75" x14ac:dyDescent="0.2"/>
  <cols>
    <col min="1" max="1" width="14.7109375" style="90" customWidth="1"/>
    <col min="2" max="2" width="12.85546875" style="90" bestFit="1" customWidth="1"/>
    <col min="3" max="3" width="15.7109375" style="106" bestFit="1" customWidth="1"/>
    <col min="4" max="4" width="50.7109375" style="106" customWidth="1"/>
    <col min="5" max="5" width="14.7109375" style="107" customWidth="1"/>
    <col min="6" max="7" width="14.7109375" style="108" customWidth="1"/>
    <col min="8" max="8" width="14.7109375" style="90" customWidth="1"/>
    <col min="9" max="9" width="15.5703125" style="90" customWidth="1"/>
    <col min="10" max="13" width="9.140625" style="90"/>
    <col min="14" max="14" width="9.42578125" style="90" bestFit="1" customWidth="1"/>
    <col min="15" max="16384" width="9.140625" style="90"/>
  </cols>
  <sheetData>
    <row r="1" spans="1:14" ht="12.75" customHeight="1" x14ac:dyDescent="0.2">
      <c r="A1" s="279" t="s">
        <v>1067</v>
      </c>
      <c r="B1" s="279"/>
      <c r="C1" s="279"/>
      <c r="D1" s="279"/>
      <c r="E1" s="279"/>
      <c r="F1" s="279"/>
      <c r="G1" s="279"/>
      <c r="H1" s="279"/>
    </row>
    <row r="2" spans="1:14" s="91" customFormat="1" ht="25.5" customHeight="1" x14ac:dyDescent="0.2">
      <c r="A2" s="257" t="str">
        <f>Overview!B4&amp; " - Effective from "&amp;Overview!D4&amp;" - "&amp;Overview!E4&amp;" EDCM import charges"</f>
        <v>Western Power Distribution (South Wales) plc - Effective from 1 April 2015 - Final EDCM import charges</v>
      </c>
      <c r="B2" s="258"/>
      <c r="C2" s="258"/>
      <c r="D2" s="258"/>
      <c r="E2" s="258"/>
      <c r="F2" s="258"/>
      <c r="G2" s="258"/>
      <c r="H2" s="259"/>
    </row>
    <row r="3" spans="1:14" s="129" customFormat="1" ht="18" x14ac:dyDescent="0.2">
      <c r="A3" s="237"/>
      <c r="B3" s="237"/>
      <c r="C3" s="237"/>
      <c r="D3" s="238"/>
      <c r="E3" s="132"/>
      <c r="F3" s="132"/>
      <c r="G3" s="133"/>
      <c r="H3" s="133"/>
      <c r="I3" s="162"/>
      <c r="J3" s="162"/>
      <c r="K3" s="162"/>
      <c r="L3" s="162"/>
      <c r="M3" s="162"/>
      <c r="N3" s="162"/>
    </row>
    <row r="4" spans="1:14" ht="51" x14ac:dyDescent="0.2">
      <c r="A4" s="92" t="s">
        <v>562</v>
      </c>
      <c r="B4" s="93" t="s">
        <v>506</v>
      </c>
      <c r="C4" s="92" t="s">
        <v>507</v>
      </c>
      <c r="D4" s="94" t="s">
        <v>206</v>
      </c>
      <c r="E4" s="95" t="s">
        <v>583</v>
      </c>
      <c r="F4" s="94" t="s">
        <v>567</v>
      </c>
      <c r="G4" s="94" t="s">
        <v>568</v>
      </c>
      <c r="H4" s="94" t="s">
        <v>569</v>
      </c>
    </row>
    <row r="5" spans="1:14" ht="127.5" x14ac:dyDescent="0.2">
      <c r="A5" s="239">
        <f t="array" ref="A5">IFERROR(INDEX('Annex 2 EHV charges'!$A$11:$A$260, MATCH(0, IF(ISBLANK('Annex 2 EHV charges'!$A$11:$A$260),1, COUNTIF(A$4:$A4, 'Annex 2 EHV charges'!$A$11:$A$260)), 0)),"")</f>
        <v>504</v>
      </c>
      <c r="B5" s="239">
        <f>IF($A5="","",VLOOKUP($A5,'Annex 2 EHV charges'!$A:$O,2,0))</f>
        <v>504</v>
      </c>
      <c r="C5" s="240" t="str">
        <f>IF($A5="","",VLOOKUP($A5,'Annex 2 EHV charges'!$A:$O,3,0))</f>
        <v>2100040007060,
2100040007079,
2100040007088,
2100040007097,
2100040007102,
2100040007111,
2100040007120,
2100040007130,
2100040014545,
2189999999714</v>
      </c>
      <c r="D5" s="239" t="str">
        <f>IF($A5="","",VLOOKUP($A5,'Annex 2 EHV charges'!$A:$O,7,0))</f>
        <v>Corus Trostre</v>
      </c>
      <c r="E5" s="241">
        <f>IFERROR(IF(VLOOKUP($A5,'Annex 2 EHV charges'!$A:$O,8,FALSE)=0,"",VLOOKUP($A5,'Annex 2 EHV charges'!$A:$O,8,FALSE)),"")</f>
        <v>0.35699999999999998</v>
      </c>
      <c r="F5" s="242" t="str">
        <f>IFERROR(IF(VLOOKUP($A5,'Annex 2 EHV charges'!$A:$O,9,FALSE)=0,"",VLOOKUP($A5,'Annex 2 EHV charges'!$A:$O,9,FALSE)),"")</f>
        <v/>
      </c>
      <c r="G5" s="243">
        <f>IFERROR(IF(VLOOKUP($A5,'Annex 2 EHV charges'!$A:$O,10,FALSE)=0,"",VLOOKUP($A5,'Annex 2 EHV charges'!$A:$O,10,FALSE)),"")</f>
        <v>4.5999999999999996</v>
      </c>
      <c r="H5" s="243">
        <f>IFERROR(IF(VLOOKUP($A5,'Annex 2 EHV charges'!$A:$O,11,FALSE)=0,"",VLOOKUP($A5,'Annex 2 EHV charges'!$A:$O,11,FALSE)),"")</f>
        <v>4.5999999999999996</v>
      </c>
    </row>
    <row r="6" spans="1:14" ht="38.25" x14ac:dyDescent="0.2">
      <c r="A6" s="239">
        <f t="array" ref="A6">IFERROR(INDEX('Annex 2 EHV charges'!$A$11:$A$260, MATCH(0, IF(ISBLANK('Annex 2 EHV charges'!$A$11:$A$260),1, COUNTIF(A$4:$A5, 'Annex 2 EHV charges'!$A$11:$A$260)), 0)),"")</f>
        <v>505</v>
      </c>
      <c r="B6" s="239">
        <f>IF($A6="","",VLOOKUP($A6,'Annex 2 EHV charges'!$A:$O,2,0))</f>
        <v>505</v>
      </c>
      <c r="C6" s="240" t="str">
        <f>IF($A6="","",VLOOKUP($A6,'Annex 2 EHV charges'!$A:$O,3,0))</f>
        <v>2100040135899,
2100040135904,
2189999999732</v>
      </c>
      <c r="D6" s="239" t="str">
        <f>IF($A6="","",VLOOKUP($A6,'Annex 2 EHV charges'!$A:$O,7,0))</f>
        <v>Corus Orb</v>
      </c>
      <c r="E6" s="241">
        <f>IFERROR(IF(VLOOKUP($A6,'Annex 2 EHV charges'!$A:$O,8,FALSE)=0,"",VLOOKUP($A6,'Annex 2 EHV charges'!$A:$O,8,FALSE)),"")</f>
        <v>0.11799999999999999</v>
      </c>
      <c r="F6" s="242">
        <f>IFERROR(IF(VLOOKUP($A6,'Annex 2 EHV charges'!$A:$O,9,FALSE)=0,"",VLOOKUP($A6,'Annex 2 EHV charges'!$A:$O,9,FALSE)),"")</f>
        <v>2460.88</v>
      </c>
      <c r="G6" s="243">
        <f>IFERROR(IF(VLOOKUP($A6,'Annex 2 EHV charges'!$A:$O,10,FALSE)=0,"",VLOOKUP($A6,'Annex 2 EHV charges'!$A:$O,10,FALSE)),"")</f>
        <v>3.6</v>
      </c>
      <c r="H6" s="243">
        <f>IFERROR(IF(VLOOKUP($A6,'Annex 2 EHV charges'!$A:$O,11,FALSE)=0,"",VLOOKUP($A6,'Annex 2 EHV charges'!$A:$O,11,FALSE)),"")</f>
        <v>3.6</v>
      </c>
    </row>
    <row r="7" spans="1:14" x14ac:dyDescent="0.2">
      <c r="A7" s="239">
        <f t="array" ref="A7">IFERROR(INDEX('Annex 2 EHV charges'!$A$11:$A$260, MATCH(0, IF(ISBLANK('Annex 2 EHV charges'!$A$11:$A$260),1, COUNTIF(A$4:$A6, 'Annex 2 EHV charges'!$A$11:$A$260)), 0)),"")</f>
        <v>507</v>
      </c>
      <c r="B7" s="239">
        <f>IF($A7="","",VLOOKUP($A7,'Annex 2 EHV charges'!$A:$O,2,0))</f>
        <v>507</v>
      </c>
      <c r="C7" s="240">
        <f>IF($A7="","",VLOOKUP($A7,'Annex 2 EHV charges'!$A:$O,3,0))</f>
        <v>2100040067486</v>
      </c>
      <c r="D7" s="239" t="str">
        <f>IF($A7="","",VLOOKUP($A7,'Annex 2 EHV charges'!$A:$O,7,0))</f>
        <v>ABB Cornelly</v>
      </c>
      <c r="E7" s="241">
        <f>IFERROR(IF(VLOOKUP($A7,'Annex 2 EHV charges'!$A:$O,8,FALSE)=0,"",VLOOKUP($A7,'Annex 2 EHV charges'!$A:$O,8,FALSE)),"")</f>
        <v>1.024</v>
      </c>
      <c r="F7" s="242">
        <f>IFERROR(IF(VLOOKUP($A7,'Annex 2 EHV charges'!$A:$O,9,FALSE)=0,"",VLOOKUP($A7,'Annex 2 EHV charges'!$A:$O,9,FALSE)),"")</f>
        <v>9.35</v>
      </c>
      <c r="G7" s="243">
        <f>IFERROR(IF(VLOOKUP($A7,'Annex 2 EHV charges'!$A:$O,10,FALSE)=0,"",VLOOKUP($A7,'Annex 2 EHV charges'!$A:$O,10,FALSE)),"")</f>
        <v>1.7</v>
      </c>
      <c r="H7" s="243">
        <f>IFERROR(IF(VLOOKUP($A7,'Annex 2 EHV charges'!$A:$O,11,FALSE)=0,"",VLOOKUP($A7,'Annex 2 EHV charges'!$A:$O,11,FALSE)),"")</f>
        <v>1.7</v>
      </c>
    </row>
    <row r="8" spans="1:14" x14ac:dyDescent="0.2">
      <c r="A8" s="239">
        <f t="array" ref="A8">IFERROR(INDEX('Annex 2 EHV charges'!$A$11:$A$260, MATCH(0, IF(ISBLANK('Annex 2 EHV charges'!$A$11:$A$260),1, COUNTIF(A$4:$A7, 'Annex 2 EHV charges'!$A$11:$A$260)), 0)),"")</f>
        <v>508</v>
      </c>
      <c r="B8" s="239">
        <f>IF($A8="","",VLOOKUP($A8,'Annex 2 EHV charges'!$A:$O,2,0))</f>
        <v>508</v>
      </c>
      <c r="C8" s="240">
        <f>IF($A8="","",VLOOKUP($A8,'Annex 2 EHV charges'!$A:$O,3,0))</f>
        <v>2100041079038</v>
      </c>
      <c r="D8" s="239" t="str">
        <f>IF($A8="","",VLOOKUP($A8,'Annex 2 EHV charges'!$A:$O,7,0))</f>
        <v>Bettws</v>
      </c>
      <c r="E8" s="241" t="str">
        <f>IFERROR(IF(VLOOKUP($A8,'Annex 2 EHV charges'!$A:$O,8,FALSE)=0,"",VLOOKUP($A8,'Annex 2 EHV charges'!$A:$O,8,FALSE)),"")</f>
        <v/>
      </c>
      <c r="F8" s="242">
        <f>IFERROR(IF(VLOOKUP($A8,'Annex 2 EHV charges'!$A:$O,9,FALSE)=0,"",VLOOKUP($A8,'Annex 2 EHV charges'!$A:$O,9,FALSE)),"")</f>
        <v>9.4600000000000009</v>
      </c>
      <c r="G8" s="243">
        <f>IFERROR(IF(VLOOKUP($A8,'Annex 2 EHV charges'!$A:$O,10,FALSE)=0,"",VLOOKUP($A8,'Annex 2 EHV charges'!$A:$O,10,FALSE)),"")</f>
        <v>1.74</v>
      </c>
      <c r="H8" s="243">
        <f>IFERROR(IF(VLOOKUP($A8,'Annex 2 EHV charges'!$A:$O,11,FALSE)=0,"",VLOOKUP($A8,'Annex 2 EHV charges'!$A:$O,11,FALSE)),"")</f>
        <v>1.74</v>
      </c>
    </row>
    <row r="9" spans="1:14" x14ac:dyDescent="0.2">
      <c r="A9" s="239">
        <f t="array" ref="A9">IFERROR(INDEX('Annex 2 EHV charges'!$A$11:$A$260, MATCH(0, IF(ISBLANK('Annex 2 EHV charges'!$A$11:$A$260),1, COUNTIF(A$4:$A8, 'Annex 2 EHV charges'!$A$11:$A$260)), 0)),"")</f>
        <v>509</v>
      </c>
      <c r="B9" s="239">
        <f>IF($A9="","",VLOOKUP($A9,'Annex 2 EHV charges'!$A:$O,2,0))</f>
        <v>509</v>
      </c>
      <c r="C9" s="240">
        <f>IF($A9="","",VLOOKUP($A9,'Annex 2 EHV charges'!$A:$O,3,0))</f>
        <v>2100040126342</v>
      </c>
      <c r="D9" s="239" t="str">
        <f>IF($A9="","",VLOOKUP($A9,'Annex 2 EHV charges'!$A:$O,7,0))</f>
        <v>Blaen Bowi</v>
      </c>
      <c r="E9" s="241">
        <f>IFERROR(IF(VLOOKUP($A9,'Annex 2 EHV charges'!$A:$O,8,FALSE)=0,"",VLOOKUP($A9,'Annex 2 EHV charges'!$A:$O,8,FALSE)),"")</f>
        <v>1.806</v>
      </c>
      <c r="F9" s="242">
        <f>IFERROR(IF(VLOOKUP($A9,'Annex 2 EHV charges'!$A:$O,9,FALSE)=0,"",VLOOKUP($A9,'Annex 2 EHV charges'!$A:$O,9,FALSE)),"")</f>
        <v>6.76</v>
      </c>
      <c r="G9" s="243">
        <f>IFERROR(IF(VLOOKUP($A9,'Annex 2 EHV charges'!$A:$O,10,FALSE)=0,"",VLOOKUP($A9,'Annex 2 EHV charges'!$A:$O,10,FALSE)),"")</f>
        <v>2.12</v>
      </c>
      <c r="H9" s="243">
        <f>IFERROR(IF(VLOOKUP($A9,'Annex 2 EHV charges'!$A:$O,11,FALSE)=0,"",VLOOKUP($A9,'Annex 2 EHV charges'!$A:$O,11,FALSE)),"")</f>
        <v>2.12</v>
      </c>
    </row>
    <row r="10" spans="1:14" x14ac:dyDescent="0.2">
      <c r="A10" s="239">
        <f t="array" ref="A10">IFERROR(INDEX('Annex 2 EHV charges'!$A$11:$A$260, MATCH(0, IF(ISBLANK('Annex 2 EHV charges'!$A$11:$A$260),1, COUNTIF(A$4:$A9, 'Annex 2 EHV charges'!$A$11:$A$260)), 0)),"")</f>
        <v>510</v>
      </c>
      <c r="B10" s="239">
        <f>IF($A10="","",VLOOKUP($A10,'Annex 2 EHV charges'!$A:$O,2,0))</f>
        <v>510</v>
      </c>
      <c r="C10" s="240">
        <f>IF($A10="","",VLOOKUP($A10,'Annex 2 EHV charges'!$A:$O,3,0))</f>
        <v>2199989614144</v>
      </c>
      <c r="D10" s="239" t="str">
        <f>IF($A10="","",VLOOKUP($A10,'Annex 2 EHV charges'!$A:$O,7,0))</f>
        <v>Mir Steel</v>
      </c>
      <c r="E10" s="241" t="str">
        <f>IFERROR(IF(VLOOKUP($A10,'Annex 2 EHV charges'!$A:$O,8,FALSE)=0,"",VLOOKUP($A10,'Annex 2 EHV charges'!$A:$O,8,FALSE)),"")</f>
        <v/>
      </c>
      <c r="F10" s="242">
        <f>IFERROR(IF(VLOOKUP($A10,'Annex 2 EHV charges'!$A:$O,9,FALSE)=0,"",VLOOKUP($A10,'Annex 2 EHV charges'!$A:$O,9,FALSE)),"")</f>
        <v>735.08</v>
      </c>
      <c r="G10" s="243">
        <f>IFERROR(IF(VLOOKUP($A10,'Annex 2 EHV charges'!$A:$O,10,FALSE)=0,"",VLOOKUP($A10,'Annex 2 EHV charges'!$A:$O,10,FALSE)),"")</f>
        <v>0.72</v>
      </c>
      <c r="H10" s="243">
        <f>IFERROR(IF(VLOOKUP($A10,'Annex 2 EHV charges'!$A:$O,11,FALSE)=0,"",VLOOKUP($A10,'Annex 2 EHV charges'!$A:$O,11,FALSE)),"")</f>
        <v>0.72</v>
      </c>
    </row>
    <row r="11" spans="1:14" ht="51" x14ac:dyDescent="0.2">
      <c r="A11" s="239">
        <f t="array" ref="A11">IFERROR(INDEX('Annex 2 EHV charges'!$A$11:$A$260, MATCH(0, IF(ISBLANK('Annex 2 EHV charges'!$A$11:$A$260),1, COUNTIF(A$4:$A10, 'Annex 2 EHV charges'!$A$11:$A$260)), 0)),"")</f>
        <v>511</v>
      </c>
      <c r="B11" s="239">
        <f>IF($A11="","",VLOOKUP($A11,'Annex 2 EHV charges'!$A:$O,2,0))</f>
        <v>511</v>
      </c>
      <c r="C11" s="240" t="str">
        <f>IF($A11="","",VLOOKUP($A11,'Annex 2 EHV charges'!$A:$O,3,0))</f>
        <v>2199989271918,
2199989271927,
2199989271936,
2199989610089</v>
      </c>
      <c r="D11" s="239" t="str">
        <f>IF($A11="","",VLOOKUP($A11,'Annex 2 EHV charges'!$A:$O,7,0))</f>
        <v>Boc Margam</v>
      </c>
      <c r="E11" s="241" t="str">
        <f>IFERROR(IF(VLOOKUP($A11,'Annex 2 EHV charges'!$A:$O,8,FALSE)=0,"",VLOOKUP($A11,'Annex 2 EHV charges'!$A:$O,8,FALSE)),"")</f>
        <v/>
      </c>
      <c r="F11" s="242">
        <f>IFERROR(IF(VLOOKUP($A11,'Annex 2 EHV charges'!$A:$O,9,FALSE)=0,"",VLOOKUP($A11,'Annex 2 EHV charges'!$A:$O,9,FALSE)),"")</f>
        <v>1924.43</v>
      </c>
      <c r="G11" s="243">
        <f>IFERROR(IF(VLOOKUP($A11,'Annex 2 EHV charges'!$A:$O,10,FALSE)=0,"",VLOOKUP($A11,'Annex 2 EHV charges'!$A:$O,10,FALSE)),"")</f>
        <v>3.7</v>
      </c>
      <c r="H11" s="243">
        <f>IFERROR(IF(VLOOKUP($A11,'Annex 2 EHV charges'!$A:$O,11,FALSE)=0,"",VLOOKUP($A11,'Annex 2 EHV charges'!$A:$O,11,FALSE)),"")</f>
        <v>3.7</v>
      </c>
    </row>
    <row r="12" spans="1:14" x14ac:dyDescent="0.2">
      <c r="A12" s="239">
        <f t="array" ref="A12">IFERROR(INDEX('Annex 2 EHV charges'!$A$11:$A$260, MATCH(0, IF(ISBLANK('Annex 2 EHV charges'!$A$11:$A$260),1, COUNTIF(A$4:$A11, 'Annex 2 EHV charges'!$A$11:$A$260)), 0)),"")</f>
        <v>512</v>
      </c>
      <c r="B12" s="239">
        <f>IF($A12="","",VLOOKUP($A12,'Annex 2 EHV charges'!$A:$O,2,0))</f>
        <v>512</v>
      </c>
      <c r="C12" s="240">
        <f>IF($A12="","",VLOOKUP($A12,'Annex 2 EHV charges'!$A:$O,3,0))</f>
        <v>2199989610024</v>
      </c>
      <c r="D12" s="239" t="str">
        <f>IF($A12="","",VLOOKUP($A12,'Annex 2 EHV charges'!$A:$O,7,0))</f>
        <v>Ford Bridgend</v>
      </c>
      <c r="E12" s="241">
        <f>IFERROR(IF(VLOOKUP($A12,'Annex 2 EHV charges'!$A:$O,8,FALSE)=0,"",VLOOKUP($A12,'Annex 2 EHV charges'!$A:$O,8,FALSE)),"")</f>
        <v>0.33900000000000002</v>
      </c>
      <c r="F12" s="242">
        <f>IFERROR(IF(VLOOKUP($A12,'Annex 2 EHV charges'!$A:$O,9,FALSE)=0,"",VLOOKUP($A12,'Annex 2 EHV charges'!$A:$O,9,FALSE)),"")</f>
        <v>2502.86</v>
      </c>
      <c r="G12" s="243">
        <f>IFERROR(IF(VLOOKUP($A12,'Annex 2 EHV charges'!$A:$O,10,FALSE)=0,"",VLOOKUP($A12,'Annex 2 EHV charges'!$A:$O,10,FALSE)),"")</f>
        <v>5.09</v>
      </c>
      <c r="H12" s="243">
        <f>IFERROR(IF(VLOOKUP($A12,'Annex 2 EHV charges'!$A:$O,11,FALSE)=0,"",VLOOKUP($A12,'Annex 2 EHV charges'!$A:$O,11,FALSE)),"")</f>
        <v>5.09</v>
      </c>
    </row>
    <row r="13" spans="1:14" x14ac:dyDescent="0.2">
      <c r="A13" s="239">
        <f t="array" ref="A13">IFERROR(INDEX('Annex 2 EHV charges'!$A$11:$A$260, MATCH(0, IF(ISBLANK('Annex 2 EHV charges'!$A$11:$A$260),1, COUNTIF(A$4:$A12, 'Annex 2 EHV charges'!$A$11:$A$260)), 0)),"")</f>
        <v>513</v>
      </c>
      <c r="B13" s="239">
        <f>IF($A13="","",VLOOKUP($A13,'Annex 2 EHV charges'!$A:$O,2,0))</f>
        <v>513</v>
      </c>
      <c r="C13" s="240">
        <f>IF($A13="","",VLOOKUP($A13,'Annex 2 EHV charges'!$A:$O,3,0))</f>
        <v>2199989616995</v>
      </c>
      <c r="D13" s="239" t="str">
        <f>IF($A13="","",VLOOKUP($A13,'Annex 2 EHV charges'!$A:$O,7,0))</f>
        <v>Alcoa</v>
      </c>
      <c r="E13" s="241">
        <f>IFERROR(IF(VLOOKUP($A13,'Annex 2 EHV charges'!$A:$O,8,FALSE)=0,"",VLOOKUP($A13,'Annex 2 EHV charges'!$A:$O,8,FALSE)),"")</f>
        <v>2.5000000000000001E-2</v>
      </c>
      <c r="F13" s="242">
        <f>IFERROR(IF(VLOOKUP($A13,'Annex 2 EHV charges'!$A:$O,9,FALSE)=0,"",VLOOKUP($A13,'Annex 2 EHV charges'!$A:$O,9,FALSE)),"")</f>
        <v>728.65</v>
      </c>
      <c r="G13" s="243">
        <f>IFERROR(IF(VLOOKUP($A13,'Annex 2 EHV charges'!$A:$O,10,FALSE)=0,"",VLOOKUP($A13,'Annex 2 EHV charges'!$A:$O,10,FALSE)),"")</f>
        <v>1.98</v>
      </c>
      <c r="H13" s="243">
        <f>IFERROR(IF(VLOOKUP($A13,'Annex 2 EHV charges'!$A:$O,11,FALSE)=0,"",VLOOKUP($A13,'Annex 2 EHV charges'!$A:$O,11,FALSE)),"")</f>
        <v>1.98</v>
      </c>
    </row>
    <row r="14" spans="1:14" x14ac:dyDescent="0.2">
      <c r="A14" s="239">
        <f t="array" ref="A14">IFERROR(INDEX('Annex 2 EHV charges'!$A$11:$A$260, MATCH(0, IF(ISBLANK('Annex 2 EHV charges'!$A$11:$A$260),1, COUNTIF(A$4:$A13, 'Annex 2 EHV charges'!$A$11:$A$260)), 0)),"")</f>
        <v>514</v>
      </c>
      <c r="B14" s="239">
        <f>IF($A14="","",VLOOKUP($A14,'Annex 2 EHV charges'!$A:$O,2,0))</f>
        <v>514</v>
      </c>
      <c r="C14" s="240">
        <f>IF($A14="","",VLOOKUP($A14,'Annex 2 EHV charges'!$A:$O,3,0))</f>
        <v>2189999999928</v>
      </c>
      <c r="D14" s="239" t="str">
        <f>IF($A14="","",VLOOKUP($A14,'Annex 2 EHV charges'!$A:$O,7,0))</f>
        <v>Celsa Rod Mills</v>
      </c>
      <c r="E14" s="241" t="str">
        <f>IFERROR(IF(VLOOKUP($A14,'Annex 2 EHV charges'!$A:$O,8,FALSE)=0,"",VLOOKUP($A14,'Annex 2 EHV charges'!$A:$O,8,FALSE)),"")</f>
        <v/>
      </c>
      <c r="F14" s="242">
        <f>IFERROR(IF(VLOOKUP($A14,'Annex 2 EHV charges'!$A:$O,9,FALSE)=0,"",VLOOKUP($A14,'Annex 2 EHV charges'!$A:$O,9,FALSE)),"")</f>
        <v>4737.96</v>
      </c>
      <c r="G14" s="243">
        <f>IFERROR(IF(VLOOKUP($A14,'Annex 2 EHV charges'!$A:$O,10,FALSE)=0,"",VLOOKUP($A14,'Annex 2 EHV charges'!$A:$O,10,FALSE)),"")</f>
        <v>2.5</v>
      </c>
      <c r="H14" s="243">
        <f>IFERROR(IF(VLOOKUP($A14,'Annex 2 EHV charges'!$A:$O,11,FALSE)=0,"",VLOOKUP($A14,'Annex 2 EHV charges'!$A:$O,11,FALSE)),"")</f>
        <v>2.5</v>
      </c>
    </row>
    <row r="15" spans="1:14" ht="25.5" x14ac:dyDescent="0.2">
      <c r="A15" s="239">
        <f t="array" ref="A15">IFERROR(INDEX('Annex 2 EHV charges'!$A$11:$A$260, MATCH(0, IF(ISBLANK('Annex 2 EHV charges'!$A$11:$A$260),1, COUNTIF(A$4:$A14, 'Annex 2 EHV charges'!$A$11:$A$260)), 0)),"")</f>
        <v>515</v>
      </c>
      <c r="B15" s="239">
        <f>IF($A15="","",VLOOKUP($A15,'Annex 2 EHV charges'!$A:$O,2,0))</f>
        <v>515</v>
      </c>
      <c r="C15" s="240" t="str">
        <f>IF($A15="","",VLOOKUP($A15,'Annex 2 EHV charges'!$A:$O,3,0))</f>
        <v>2199989638961,
2199989638970</v>
      </c>
      <c r="D15" s="239" t="str">
        <f>IF($A15="","",VLOOKUP($A15,'Annex 2 EHV charges'!$A:$O,7,0))</f>
        <v>Murphy Oil</v>
      </c>
      <c r="E15" s="241">
        <f>IFERROR(IF(VLOOKUP($A15,'Annex 2 EHV charges'!$A:$O,8,FALSE)=0,"",VLOOKUP($A15,'Annex 2 EHV charges'!$A:$O,8,FALSE)),"")</f>
        <v>1.659</v>
      </c>
      <c r="F15" s="242">
        <f>IFERROR(IF(VLOOKUP($A15,'Annex 2 EHV charges'!$A:$O,9,FALSE)=0,"",VLOOKUP($A15,'Annex 2 EHV charges'!$A:$O,9,FALSE)),"")</f>
        <v>3364.26</v>
      </c>
      <c r="G15" s="243">
        <f>IFERROR(IF(VLOOKUP($A15,'Annex 2 EHV charges'!$A:$O,10,FALSE)=0,"",VLOOKUP($A15,'Annex 2 EHV charges'!$A:$O,10,FALSE)),"")</f>
        <v>5.16</v>
      </c>
      <c r="H15" s="243">
        <f>IFERROR(IF(VLOOKUP($A15,'Annex 2 EHV charges'!$A:$O,11,FALSE)=0,"",VLOOKUP($A15,'Annex 2 EHV charges'!$A:$O,11,FALSE)),"")</f>
        <v>5.16</v>
      </c>
    </row>
    <row r="16" spans="1:14" x14ac:dyDescent="0.2">
      <c r="A16" s="239">
        <f t="array" ref="A16">IFERROR(INDEX('Annex 2 EHV charges'!$A$11:$A$260, MATCH(0, IF(ISBLANK('Annex 2 EHV charges'!$A$11:$A$260),1, COUNTIF(A$4:$A15, 'Annex 2 EHV charges'!$A$11:$A$260)), 0)),"")</f>
        <v>517</v>
      </c>
      <c r="B16" s="239">
        <f>IF($A16="","",VLOOKUP($A16,'Annex 2 EHV charges'!$A:$O,2,0))</f>
        <v>517</v>
      </c>
      <c r="C16" s="240">
        <f>IF($A16="","",VLOOKUP($A16,'Annex 2 EHV charges'!$A:$O,3,0))</f>
        <v>2189999998678</v>
      </c>
      <c r="D16" s="239" t="str">
        <f>IF($A16="","",VLOOKUP($A16,'Annex 2 EHV charges'!$A:$O,7,0))</f>
        <v>Chevron</v>
      </c>
      <c r="E16" s="241" t="str">
        <f>IFERROR(IF(VLOOKUP($A16,'Annex 2 EHV charges'!$A:$O,8,FALSE)=0,"",VLOOKUP($A16,'Annex 2 EHV charges'!$A:$O,8,FALSE)),"")</f>
        <v/>
      </c>
      <c r="F16" s="242">
        <f>IFERROR(IF(VLOOKUP($A16,'Annex 2 EHV charges'!$A:$O,9,FALSE)=0,"",VLOOKUP($A16,'Annex 2 EHV charges'!$A:$O,9,FALSE)),"")</f>
        <v>28169.84</v>
      </c>
      <c r="G16" s="243">
        <f>IFERROR(IF(VLOOKUP($A16,'Annex 2 EHV charges'!$A:$O,10,FALSE)=0,"",VLOOKUP($A16,'Annex 2 EHV charges'!$A:$O,10,FALSE)),"")</f>
        <v>2.5099999999999998</v>
      </c>
      <c r="H16" s="243">
        <f>IFERROR(IF(VLOOKUP($A16,'Annex 2 EHV charges'!$A:$O,11,FALSE)=0,"",VLOOKUP($A16,'Annex 2 EHV charges'!$A:$O,11,FALSE)),"")</f>
        <v>2.5099999999999998</v>
      </c>
    </row>
    <row r="17" spans="1:8" ht="25.5" x14ac:dyDescent="0.2">
      <c r="A17" s="239">
        <f t="array" ref="A17">IFERROR(INDEX('Annex 2 EHV charges'!$A$11:$A$260, MATCH(0, IF(ISBLANK('Annex 2 EHV charges'!$A$11:$A$260),1, COUNTIF(A$4:$A16, 'Annex 2 EHV charges'!$A$11:$A$260)), 0)),"")</f>
        <v>518</v>
      </c>
      <c r="B17" s="239">
        <f>IF($A17="","",VLOOKUP($A17,'Annex 2 EHV charges'!$A:$O,2,0))</f>
        <v>518</v>
      </c>
      <c r="C17" s="240" t="str">
        <f>IF($A17="","",VLOOKUP($A17,'Annex 2 EHV charges'!$A:$O,3,0))</f>
        <v>2189999996884,
2189999996893</v>
      </c>
      <c r="D17" s="239" t="str">
        <f>IF($A17="","",VLOOKUP($A17,'Annex 2 EHV charges'!$A:$O,7,0))</f>
        <v>Interbrew Magor USKM</v>
      </c>
      <c r="E17" s="241">
        <f>IFERROR(IF(VLOOKUP($A17,'Annex 2 EHV charges'!$A:$O,8,FALSE)=0,"",VLOOKUP($A17,'Annex 2 EHV charges'!$A:$O,8,FALSE)),"")</f>
        <v>3.2000000000000001E-2</v>
      </c>
      <c r="F17" s="242">
        <f>IFERROR(IF(VLOOKUP($A17,'Annex 2 EHV charges'!$A:$O,9,FALSE)=0,"",VLOOKUP($A17,'Annex 2 EHV charges'!$A:$O,9,FALSE)),"")</f>
        <v>122.29</v>
      </c>
      <c r="G17" s="243">
        <f>IFERROR(IF(VLOOKUP($A17,'Annex 2 EHV charges'!$A:$O,10,FALSE)=0,"",VLOOKUP($A17,'Annex 2 EHV charges'!$A:$O,10,FALSE)),"")</f>
        <v>7.14</v>
      </c>
      <c r="H17" s="243">
        <f>IFERROR(IF(VLOOKUP($A17,'Annex 2 EHV charges'!$A:$O,11,FALSE)=0,"",VLOOKUP($A17,'Annex 2 EHV charges'!$A:$O,11,FALSE)),"")</f>
        <v>7.14</v>
      </c>
    </row>
    <row r="18" spans="1:8" x14ac:dyDescent="0.2">
      <c r="A18" s="239">
        <f t="array" ref="A18">IFERROR(INDEX('Annex 2 EHV charges'!$A$11:$A$260, MATCH(0, IF(ISBLANK('Annex 2 EHV charges'!$A$11:$A$260),1, COUNTIF(A$4:$A17, 'Annex 2 EHV charges'!$A$11:$A$260)), 0)),"")</f>
        <v>519</v>
      </c>
      <c r="B18" s="239">
        <f>IF($A18="","",VLOOKUP($A18,'Annex 2 EHV charges'!$A:$O,2,0))</f>
        <v>519</v>
      </c>
      <c r="C18" s="240">
        <f>IF($A18="","",VLOOKUP($A18,'Annex 2 EHV charges'!$A:$O,3,0))</f>
        <v>2199989611204</v>
      </c>
      <c r="D18" s="239" t="str">
        <f>IF($A18="","",VLOOKUP($A18,'Annex 2 EHV charges'!$A:$O,7,0))</f>
        <v>Mainline Pipelines</v>
      </c>
      <c r="E18" s="241">
        <f>IFERROR(IF(VLOOKUP($A18,'Annex 2 EHV charges'!$A:$O,8,FALSE)=0,"",VLOOKUP($A18,'Annex 2 EHV charges'!$A:$O,8,FALSE)),"")</f>
        <v>1.31</v>
      </c>
      <c r="F18" s="242">
        <f>IFERROR(IF(VLOOKUP($A18,'Annex 2 EHV charges'!$A:$O,9,FALSE)=0,"",VLOOKUP($A18,'Annex 2 EHV charges'!$A:$O,9,FALSE)),"")</f>
        <v>119.66</v>
      </c>
      <c r="G18" s="243">
        <f>IFERROR(IF(VLOOKUP($A18,'Annex 2 EHV charges'!$A:$O,10,FALSE)=0,"",VLOOKUP($A18,'Annex 2 EHV charges'!$A:$O,10,FALSE)),"")</f>
        <v>5.56</v>
      </c>
      <c r="H18" s="243">
        <f>IFERROR(IF(VLOOKUP($A18,'Annex 2 EHV charges'!$A:$O,11,FALSE)=0,"",VLOOKUP($A18,'Annex 2 EHV charges'!$A:$O,11,FALSE)),"")</f>
        <v>5.56</v>
      </c>
    </row>
    <row r="19" spans="1:8" x14ac:dyDescent="0.2">
      <c r="A19" s="239">
        <f t="array" ref="A19">IFERROR(INDEX('Annex 2 EHV charges'!$A$11:$A$260, MATCH(0, IF(ISBLANK('Annex 2 EHV charges'!$A$11:$A$260),1, COUNTIF(A$4:$A18, 'Annex 2 EHV charges'!$A$11:$A$260)), 0)),"")</f>
        <v>520</v>
      </c>
      <c r="B19" s="239">
        <f>IF($A19="","",VLOOKUP($A19,'Annex 2 EHV charges'!$A:$O,2,0))</f>
        <v>520</v>
      </c>
      <c r="C19" s="240">
        <f>IF($A19="","",VLOOKUP($A19,'Annex 2 EHV charges'!$A:$O,3,0))</f>
        <v>2189999999937</v>
      </c>
      <c r="D19" s="239" t="str">
        <f>IF($A19="","",VLOOKUP($A19,'Annex 2 EHV charges'!$A:$O,7,0))</f>
        <v>Celsa 33 11</v>
      </c>
      <c r="E19" s="241">
        <f>IFERROR(IF(VLOOKUP($A19,'Annex 2 EHV charges'!$A:$O,8,FALSE)=0,"",VLOOKUP($A19,'Annex 2 EHV charges'!$A:$O,8,FALSE)),"")</f>
        <v>0.70799999999999996</v>
      </c>
      <c r="F19" s="242">
        <f>IFERROR(IF(VLOOKUP($A19,'Annex 2 EHV charges'!$A:$O,9,FALSE)=0,"",VLOOKUP($A19,'Annex 2 EHV charges'!$A:$O,9,FALSE)),"")</f>
        <v>2688</v>
      </c>
      <c r="G19" s="243">
        <f>IFERROR(IF(VLOOKUP($A19,'Annex 2 EHV charges'!$A:$O,10,FALSE)=0,"",VLOOKUP($A19,'Annex 2 EHV charges'!$A:$O,10,FALSE)),"")</f>
        <v>2.5299999999999998</v>
      </c>
      <c r="H19" s="243">
        <f>IFERROR(IF(VLOOKUP($A19,'Annex 2 EHV charges'!$A:$O,11,FALSE)=0,"",VLOOKUP($A19,'Annex 2 EHV charges'!$A:$O,11,FALSE)),"")</f>
        <v>2.5299999999999998</v>
      </c>
    </row>
    <row r="20" spans="1:8" x14ac:dyDescent="0.2">
      <c r="A20" s="239">
        <f t="array" ref="A20">IFERROR(INDEX('Annex 2 EHV charges'!$A$11:$A$260, MATCH(0, IF(ISBLANK('Annex 2 EHV charges'!$A$11:$A$260),1, COUNTIF(A$4:$A19, 'Annex 2 EHV charges'!$A$11:$A$260)), 0)),"")</f>
        <v>522</v>
      </c>
      <c r="B20" s="239">
        <f>IF($A20="","",VLOOKUP($A20,'Annex 2 EHV charges'!$A:$O,2,0))</f>
        <v>522</v>
      </c>
      <c r="C20" s="240">
        <f>IF($A20="","",VLOOKUP($A20,'Annex 2 EHV charges'!$A:$O,3,0))</f>
        <v>2199989628537</v>
      </c>
      <c r="D20" s="239" t="str">
        <f>IF($A20="","",VLOOKUP($A20,'Annex 2 EHV charges'!$A:$O,7,0))</f>
        <v>Lafarge - Blue Circle</v>
      </c>
      <c r="E20" s="241" t="str">
        <f>IFERROR(IF(VLOOKUP($A20,'Annex 2 EHV charges'!$A:$O,8,FALSE)=0,"",VLOOKUP($A20,'Annex 2 EHV charges'!$A:$O,8,FALSE)),"")</f>
        <v/>
      </c>
      <c r="F20" s="242">
        <f>IFERROR(IF(VLOOKUP($A20,'Annex 2 EHV charges'!$A:$O,9,FALSE)=0,"",VLOOKUP($A20,'Annex 2 EHV charges'!$A:$O,9,FALSE)),"")</f>
        <v>753.12</v>
      </c>
      <c r="G20" s="243">
        <f>IFERROR(IF(VLOOKUP($A20,'Annex 2 EHV charges'!$A:$O,10,FALSE)=0,"",VLOOKUP($A20,'Annex 2 EHV charges'!$A:$O,10,FALSE)),"")</f>
        <v>3.44</v>
      </c>
      <c r="H20" s="243">
        <f>IFERROR(IF(VLOOKUP($A20,'Annex 2 EHV charges'!$A:$O,11,FALSE)=0,"",VLOOKUP($A20,'Annex 2 EHV charges'!$A:$O,11,FALSE)),"")</f>
        <v>3.44</v>
      </c>
    </row>
    <row r="21" spans="1:8" ht="51" x14ac:dyDescent="0.2">
      <c r="A21" s="239">
        <f t="array" ref="A21">IFERROR(INDEX('Annex 2 EHV charges'!$A$11:$A$260, MATCH(0, IF(ISBLANK('Annex 2 EHV charges'!$A$11:$A$260),1, COUNTIF(A$4:$A20, 'Annex 2 EHV charges'!$A$11:$A$260)), 0)),"")</f>
        <v>529</v>
      </c>
      <c r="B21" s="239">
        <f>IF($A21="","",VLOOKUP($A21,'Annex 2 EHV charges'!$A:$O,2,0))</f>
        <v>529</v>
      </c>
      <c r="C21" s="240" t="str">
        <f>IF($A21="","",VLOOKUP($A21,'Annex 2 EHV charges'!$A:$O,3,0))</f>
        <v>2189999997275,
2189999997284,
2189999997293,
2189999997309</v>
      </c>
      <c r="D21" s="239" t="str">
        <f>IF($A21="","",VLOOKUP($A21,'Annex 2 EHV charges'!$A:$O,7,0))</f>
        <v>Inco</v>
      </c>
      <c r="E21" s="241">
        <f>IFERROR(IF(VLOOKUP($A21,'Annex 2 EHV charges'!$A:$O,8,FALSE)=0,"",VLOOKUP($A21,'Annex 2 EHV charges'!$A:$O,8,FALSE)),"")</f>
        <v>8.0000000000000002E-3</v>
      </c>
      <c r="F21" s="242">
        <f>IFERROR(IF(VLOOKUP($A21,'Annex 2 EHV charges'!$A:$O,9,FALSE)=0,"",VLOOKUP($A21,'Annex 2 EHV charges'!$A:$O,9,FALSE)),"")</f>
        <v>1263.1199999999999</v>
      </c>
      <c r="G21" s="243">
        <f>IFERROR(IF(VLOOKUP($A21,'Annex 2 EHV charges'!$A:$O,10,FALSE)=0,"",VLOOKUP($A21,'Annex 2 EHV charges'!$A:$O,10,FALSE)),"")</f>
        <v>4.0599999999999996</v>
      </c>
      <c r="H21" s="243">
        <f>IFERROR(IF(VLOOKUP($A21,'Annex 2 EHV charges'!$A:$O,11,FALSE)=0,"",VLOOKUP($A21,'Annex 2 EHV charges'!$A:$O,11,FALSE)),"")</f>
        <v>4.0599999999999996</v>
      </c>
    </row>
    <row r="22" spans="1:8" x14ac:dyDescent="0.2">
      <c r="A22" s="239">
        <f t="array" ref="A22">IFERROR(INDEX('Annex 2 EHV charges'!$A$11:$A$260, MATCH(0, IF(ISBLANK('Annex 2 EHV charges'!$A$11:$A$260),1, COUNTIF(A$4:$A21, 'Annex 2 EHV charges'!$A$11:$A$260)), 0)),"")</f>
        <v>531</v>
      </c>
      <c r="B22" s="239">
        <f>IF($A22="","",VLOOKUP($A22,'Annex 2 EHV charges'!$A:$O,2,0))</f>
        <v>531</v>
      </c>
      <c r="C22" s="240">
        <f>IF($A22="","",VLOOKUP($A22,'Annex 2 EHV charges'!$A:$O,3,0))</f>
        <v>2199989628430</v>
      </c>
      <c r="D22" s="239" t="str">
        <f>IF($A22="","",VLOOKUP($A22,'Annex 2 EHV charges'!$A:$O,7,0))</f>
        <v>Swansea University</v>
      </c>
      <c r="E22" s="241">
        <f>IFERROR(IF(VLOOKUP($A22,'Annex 2 EHV charges'!$A:$O,8,FALSE)=0,"",VLOOKUP($A22,'Annex 2 EHV charges'!$A:$O,8,FALSE)),"")</f>
        <v>0.67800000000000005</v>
      </c>
      <c r="F22" s="242">
        <f>IFERROR(IF(VLOOKUP($A22,'Annex 2 EHV charges'!$A:$O,9,FALSE)=0,"",VLOOKUP($A22,'Annex 2 EHV charges'!$A:$O,9,FALSE)),"")</f>
        <v>2402.84</v>
      </c>
      <c r="G22" s="243">
        <f>IFERROR(IF(VLOOKUP($A22,'Annex 2 EHV charges'!$A:$O,10,FALSE)=0,"",VLOOKUP($A22,'Annex 2 EHV charges'!$A:$O,10,FALSE)),"")</f>
        <v>3.62</v>
      </c>
      <c r="H22" s="243">
        <f>IFERROR(IF(VLOOKUP($A22,'Annex 2 EHV charges'!$A:$O,11,FALSE)=0,"",VLOOKUP($A22,'Annex 2 EHV charges'!$A:$O,11,FALSE)),"")</f>
        <v>3.62</v>
      </c>
    </row>
    <row r="23" spans="1:8" x14ac:dyDescent="0.2">
      <c r="A23" s="239">
        <f t="array" ref="A23">IFERROR(INDEX('Annex 2 EHV charges'!$A$11:$A$260, MATCH(0, IF(ISBLANK('Annex 2 EHV charges'!$A$11:$A$260),1, COUNTIF(A$4:$A22, 'Annex 2 EHV charges'!$A$11:$A$260)), 0)),"")</f>
        <v>532</v>
      </c>
      <c r="B23" s="239">
        <f>IF($A23="","",VLOOKUP($A23,'Annex 2 EHV charges'!$A:$O,2,0))</f>
        <v>532</v>
      </c>
      <c r="C23" s="240">
        <f>IF($A23="","",VLOOKUP($A23,'Annex 2 EHV charges'!$A:$O,3,0))</f>
        <v>2199989640232</v>
      </c>
      <c r="D23" s="239" t="str">
        <f>IF($A23="","",VLOOKUP($A23,'Annex 2 EHV charges'!$A:$O,7,0))</f>
        <v>DCWW Nantgaredig</v>
      </c>
      <c r="E23" s="241">
        <f>IFERROR(IF(VLOOKUP($A23,'Annex 2 EHV charges'!$A:$O,8,FALSE)=0,"",VLOOKUP($A23,'Annex 2 EHV charges'!$A:$O,8,FALSE)),"")</f>
        <v>1.2210000000000001</v>
      </c>
      <c r="F23" s="242">
        <f>IFERROR(IF(VLOOKUP($A23,'Annex 2 EHV charges'!$A:$O,9,FALSE)=0,"",VLOOKUP($A23,'Annex 2 EHV charges'!$A:$O,9,FALSE)),"")</f>
        <v>728.65</v>
      </c>
      <c r="G23" s="243">
        <f>IFERROR(IF(VLOOKUP($A23,'Annex 2 EHV charges'!$A:$O,10,FALSE)=0,"",VLOOKUP($A23,'Annex 2 EHV charges'!$A:$O,10,FALSE)),"")</f>
        <v>3.16</v>
      </c>
      <c r="H23" s="243">
        <f>IFERROR(IF(VLOOKUP($A23,'Annex 2 EHV charges'!$A:$O,11,FALSE)=0,"",VLOOKUP($A23,'Annex 2 EHV charges'!$A:$O,11,FALSE)),"")</f>
        <v>3.16</v>
      </c>
    </row>
    <row r="24" spans="1:8" ht="38.25" x14ac:dyDescent="0.2">
      <c r="A24" s="239">
        <f t="array" ref="A24">IFERROR(INDEX('Annex 2 EHV charges'!$A$11:$A$260, MATCH(0, IF(ISBLANK('Annex 2 EHV charges'!$A$11:$A$260),1, COUNTIF(A$4:$A23, 'Annex 2 EHV charges'!$A$11:$A$260)), 0)),"")</f>
        <v>533</v>
      </c>
      <c r="B24" s="239">
        <f>IF($A24="","",VLOOKUP($A24,'Annex 2 EHV charges'!$A:$O,2,0))</f>
        <v>533</v>
      </c>
      <c r="C24" s="240" t="str">
        <f>IF($A24="","",VLOOKUP($A24,'Annex 2 EHV charges'!$A:$O,3,0))</f>
        <v>2199989633165,
2199989633174,
2199989633183</v>
      </c>
      <c r="D24" s="239" t="str">
        <f>IF($A24="","",VLOOKUP($A24,'Annex 2 EHV charges'!$A:$O,7,0))</f>
        <v>Bridgend Paper Mill</v>
      </c>
      <c r="E24" s="241" t="str">
        <f>IFERROR(IF(VLOOKUP($A24,'Annex 2 EHV charges'!$A:$O,8,FALSE)=0,"",VLOOKUP($A24,'Annex 2 EHV charges'!$A:$O,8,FALSE)),"")</f>
        <v/>
      </c>
      <c r="F24" s="242">
        <f>IFERROR(IF(VLOOKUP($A24,'Annex 2 EHV charges'!$A:$O,9,FALSE)=0,"",VLOOKUP($A24,'Annex 2 EHV charges'!$A:$O,9,FALSE)),"")</f>
        <v>283.42</v>
      </c>
      <c r="G24" s="243">
        <f>IFERROR(IF(VLOOKUP($A24,'Annex 2 EHV charges'!$A:$O,10,FALSE)=0,"",VLOOKUP($A24,'Annex 2 EHV charges'!$A:$O,10,FALSE)),"")</f>
        <v>3.38</v>
      </c>
      <c r="H24" s="243">
        <f>IFERROR(IF(VLOOKUP($A24,'Annex 2 EHV charges'!$A:$O,11,FALSE)=0,"",VLOOKUP($A24,'Annex 2 EHV charges'!$A:$O,11,FALSE)),"")</f>
        <v>3.38</v>
      </c>
    </row>
    <row r="25" spans="1:8" ht="38.25" x14ac:dyDescent="0.2">
      <c r="A25" s="239">
        <f t="array" ref="A25">IFERROR(INDEX('Annex 2 EHV charges'!$A$11:$A$260, MATCH(0, IF(ISBLANK('Annex 2 EHV charges'!$A$11:$A$260),1, COUNTIF(A$4:$A24, 'Annex 2 EHV charges'!$A$11:$A$260)), 0)),"")</f>
        <v>534</v>
      </c>
      <c r="B25" s="239">
        <f>IF($A25="","",VLOOKUP($A25,'Annex 2 EHV charges'!$A:$O,2,0))</f>
        <v>534</v>
      </c>
      <c r="C25" s="240" t="str">
        <f>IF($A25="","",VLOOKUP($A25,'Annex 2 EHV charges'!$A:$O,3,0))</f>
        <v>2189999997451,
2189999997460,
2189999997683</v>
      </c>
      <c r="D25" s="239" t="str">
        <f>IF($A25="","",VLOOKUP($A25,'Annex 2 EHV charges'!$A:$O,7,0))</f>
        <v>Momentive Chemicals</v>
      </c>
      <c r="E25" s="241" t="str">
        <f>IFERROR(IF(VLOOKUP($A25,'Annex 2 EHV charges'!$A:$O,8,FALSE)=0,"",VLOOKUP($A25,'Annex 2 EHV charges'!$A:$O,8,FALSE)),"")</f>
        <v/>
      </c>
      <c r="F25" s="242">
        <f>IFERROR(IF(VLOOKUP($A25,'Annex 2 EHV charges'!$A:$O,9,FALSE)=0,"",VLOOKUP($A25,'Annex 2 EHV charges'!$A:$O,9,FALSE)),"")</f>
        <v>358.99</v>
      </c>
      <c r="G25" s="243">
        <f>IFERROR(IF(VLOOKUP($A25,'Annex 2 EHV charges'!$A:$O,10,FALSE)=0,"",VLOOKUP($A25,'Annex 2 EHV charges'!$A:$O,10,FALSE)),"")</f>
        <v>6.91</v>
      </c>
      <c r="H25" s="243">
        <f>IFERROR(IF(VLOOKUP($A25,'Annex 2 EHV charges'!$A:$O,11,FALSE)=0,"",VLOOKUP($A25,'Annex 2 EHV charges'!$A:$O,11,FALSE)),"")</f>
        <v>6.91</v>
      </c>
    </row>
    <row r="26" spans="1:8" ht="51" x14ac:dyDescent="0.2">
      <c r="A26" s="239">
        <f t="array" ref="A26">IFERROR(INDEX('Annex 2 EHV charges'!$A$11:$A$260, MATCH(0, IF(ISBLANK('Annex 2 EHV charges'!$A$11:$A$260),1, COUNTIF(A$4:$A25, 'Annex 2 EHV charges'!$A$11:$A$260)), 0)),"")</f>
        <v>535</v>
      </c>
      <c r="B26" s="239">
        <f>IF($A26="","",VLOOKUP($A26,'Annex 2 EHV charges'!$A:$O,2,0))</f>
        <v>535</v>
      </c>
      <c r="C26" s="240" t="str">
        <f>IF($A26="","",VLOOKUP($A26,'Annex 2 EHV charges'!$A:$O,3,0))</f>
        <v>2189999998924,
2189999998933,
2189999998942,
2199989663578</v>
      </c>
      <c r="D26" s="239" t="str">
        <f>IF($A26="","",VLOOKUP($A26,'Annex 2 EHV charges'!$A:$O,7,0))</f>
        <v>Monsanto</v>
      </c>
      <c r="E26" s="241">
        <f>IFERROR(IF(VLOOKUP($A26,'Annex 2 EHV charges'!$A:$O,8,FALSE)=0,"",VLOOKUP($A26,'Annex 2 EHV charges'!$A:$O,8,FALSE)),"")</f>
        <v>3.1E-2</v>
      </c>
      <c r="F26" s="242">
        <f>IFERROR(IF(VLOOKUP($A26,'Annex 2 EHV charges'!$A:$O,9,FALSE)=0,"",VLOOKUP($A26,'Annex 2 EHV charges'!$A:$O,9,FALSE)),"")</f>
        <v>308.81</v>
      </c>
      <c r="G26" s="243">
        <f>IFERROR(IF(VLOOKUP($A26,'Annex 2 EHV charges'!$A:$O,10,FALSE)=0,"",VLOOKUP($A26,'Annex 2 EHV charges'!$A:$O,10,FALSE)),"")</f>
        <v>3.52</v>
      </c>
      <c r="H26" s="243">
        <f>IFERROR(IF(VLOOKUP($A26,'Annex 2 EHV charges'!$A:$O,11,FALSE)=0,"",VLOOKUP($A26,'Annex 2 EHV charges'!$A:$O,11,FALSE)),"")</f>
        <v>3.52</v>
      </c>
    </row>
    <row r="27" spans="1:8" ht="25.5" x14ac:dyDescent="0.2">
      <c r="A27" s="239">
        <f t="array" ref="A27">IFERROR(INDEX('Annex 2 EHV charges'!$A$11:$A$260, MATCH(0, IF(ISBLANK('Annex 2 EHV charges'!$A$11:$A$260),1, COUNTIF(A$4:$A26, 'Annex 2 EHV charges'!$A$11:$A$260)), 0)),"")</f>
        <v>536</v>
      </c>
      <c r="B27" s="239">
        <f>IF($A27="","",VLOOKUP($A27,'Annex 2 EHV charges'!$A:$O,2,0))</f>
        <v>536</v>
      </c>
      <c r="C27" s="240" t="str">
        <f>IF($A27="","",VLOOKUP($A27,'Annex 2 EHV charges'!$A:$O,3,0))</f>
        <v>2199989353701,
2199989353710</v>
      </c>
      <c r="D27" s="239" t="str">
        <f>IF($A27="","",VLOOKUP($A27,'Annex 2 EHV charges'!$A:$O,7,0))</f>
        <v>Dow Corning</v>
      </c>
      <c r="E27" s="241" t="str">
        <f>IFERROR(IF(VLOOKUP($A27,'Annex 2 EHV charges'!$A:$O,8,FALSE)=0,"",VLOOKUP($A27,'Annex 2 EHV charges'!$A:$O,8,FALSE)),"")</f>
        <v/>
      </c>
      <c r="F27" s="242">
        <f>IFERROR(IF(VLOOKUP($A27,'Annex 2 EHV charges'!$A:$O,9,FALSE)=0,"",VLOOKUP($A27,'Annex 2 EHV charges'!$A:$O,9,FALSE)),"")</f>
        <v>83.35</v>
      </c>
      <c r="G27" s="243">
        <f>IFERROR(IF(VLOOKUP($A27,'Annex 2 EHV charges'!$A:$O,10,FALSE)=0,"",VLOOKUP($A27,'Annex 2 EHV charges'!$A:$O,10,FALSE)),"")</f>
        <v>8.3699999999999992</v>
      </c>
      <c r="H27" s="243">
        <f>IFERROR(IF(VLOOKUP($A27,'Annex 2 EHV charges'!$A:$O,11,FALSE)=0,"",VLOOKUP($A27,'Annex 2 EHV charges'!$A:$O,11,FALSE)),"")</f>
        <v>8.3699999999999992</v>
      </c>
    </row>
    <row r="28" spans="1:8" x14ac:dyDescent="0.2">
      <c r="A28" s="239">
        <f t="array" ref="A28">IFERROR(INDEX('Annex 2 EHV charges'!$A$11:$A$260, MATCH(0, IF(ISBLANK('Annex 2 EHV charges'!$A$11:$A$260),1, COUNTIF(A$4:$A27, 'Annex 2 EHV charges'!$A$11:$A$260)), 0)),"")</f>
        <v>538</v>
      </c>
      <c r="B28" s="239">
        <f>IF($A28="","",VLOOKUP($A28,'Annex 2 EHV charges'!$A:$O,2,0))</f>
        <v>538</v>
      </c>
      <c r="C28" s="240">
        <f>IF($A28="","",VLOOKUP($A28,'Annex 2 EHV charges'!$A:$O,3,0))</f>
        <v>2198765295402</v>
      </c>
      <c r="D28" s="239" t="str">
        <f>IF($A28="","",VLOOKUP($A28,'Annex 2 EHV charges'!$A:$O,7,0))</f>
        <v>DCWW Rover Way</v>
      </c>
      <c r="E28" s="241">
        <f>IFERROR(IF(VLOOKUP($A28,'Annex 2 EHV charges'!$A:$O,8,FALSE)=0,"",VLOOKUP($A28,'Annex 2 EHV charges'!$A:$O,8,FALSE)),"")</f>
        <v>0.106</v>
      </c>
      <c r="F28" s="242">
        <f>IFERROR(IF(VLOOKUP($A28,'Annex 2 EHV charges'!$A:$O,9,FALSE)=0,"",VLOOKUP($A28,'Annex 2 EHV charges'!$A:$O,9,FALSE)),"")</f>
        <v>145.47999999999999</v>
      </c>
      <c r="G28" s="243">
        <f>IFERROR(IF(VLOOKUP($A28,'Annex 2 EHV charges'!$A:$O,10,FALSE)=0,"",VLOOKUP($A28,'Annex 2 EHV charges'!$A:$O,10,FALSE)),"")</f>
        <v>5.18</v>
      </c>
      <c r="H28" s="243">
        <f>IFERROR(IF(VLOOKUP($A28,'Annex 2 EHV charges'!$A:$O,11,FALSE)=0,"",VLOOKUP($A28,'Annex 2 EHV charges'!$A:$O,11,FALSE)),"")</f>
        <v>5.18</v>
      </c>
    </row>
    <row r="29" spans="1:8" x14ac:dyDescent="0.2">
      <c r="A29" s="239">
        <f t="array" ref="A29">IFERROR(INDEX('Annex 2 EHV charges'!$A$11:$A$260, MATCH(0, IF(ISBLANK('Annex 2 EHV charges'!$A$11:$A$260),1, COUNTIF(A$4:$A28, 'Annex 2 EHV charges'!$A$11:$A$260)), 0)),"")</f>
        <v>539</v>
      </c>
      <c r="B29" s="239">
        <f>IF($A29="","",VLOOKUP($A29,'Annex 2 EHV charges'!$A:$O,2,0))</f>
        <v>539</v>
      </c>
      <c r="C29" s="240">
        <f>IF($A29="","",VLOOKUP($A29,'Annex 2 EHV charges'!$A:$O,3,0))</f>
        <v>2100040302060</v>
      </c>
      <c r="D29" s="239" t="str">
        <f>IF($A29="","",VLOOKUP($A29,'Annex 2 EHV charges'!$A:$O,7,0))</f>
        <v>Simms metals</v>
      </c>
      <c r="E29" s="241">
        <f>IFERROR(IF(VLOOKUP($A29,'Annex 2 EHV charges'!$A:$O,8,FALSE)=0,"",VLOOKUP($A29,'Annex 2 EHV charges'!$A:$O,8,FALSE)),"")</f>
        <v>0.02</v>
      </c>
      <c r="F29" s="242">
        <f>IFERROR(IF(VLOOKUP($A29,'Annex 2 EHV charges'!$A:$O,9,FALSE)=0,"",VLOOKUP($A29,'Annex 2 EHV charges'!$A:$O,9,FALSE)),"")</f>
        <v>764.3</v>
      </c>
      <c r="G29" s="243">
        <f>IFERROR(IF(VLOOKUP($A29,'Annex 2 EHV charges'!$A:$O,10,FALSE)=0,"",VLOOKUP($A29,'Annex 2 EHV charges'!$A:$O,10,FALSE)),"")</f>
        <v>1.81</v>
      </c>
      <c r="H29" s="243">
        <f>IFERROR(IF(VLOOKUP($A29,'Annex 2 EHV charges'!$A:$O,11,FALSE)=0,"",VLOOKUP($A29,'Annex 2 EHV charges'!$A:$O,11,FALSE)),"")</f>
        <v>1.81</v>
      </c>
    </row>
    <row r="30" spans="1:8" ht="25.5" x14ac:dyDescent="0.2">
      <c r="A30" s="239">
        <f t="array" ref="A30">IFERROR(INDEX('Annex 2 EHV charges'!$A$11:$A$260, MATCH(0, IF(ISBLANK('Annex 2 EHV charges'!$A$11:$A$260),1, COUNTIF(A$4:$A29, 'Annex 2 EHV charges'!$A$11:$A$260)), 0)),"")</f>
        <v>541</v>
      </c>
      <c r="B30" s="239">
        <f>IF($A30="","",VLOOKUP($A30,'Annex 2 EHV charges'!$A:$O,2,0))</f>
        <v>541</v>
      </c>
      <c r="C30" s="240" t="str">
        <f>IF($A30="","",VLOOKUP($A30,'Annex 2 EHV charges'!$A:$O,3,0))</f>
        <v>2100040752410,
2100040752420</v>
      </c>
      <c r="D30" s="239" t="str">
        <f>IF($A30="","",VLOOKUP($A30,'Annex 2 EHV charges'!$A:$O,7,0))</f>
        <v>Milford Energy</v>
      </c>
      <c r="E30" s="241">
        <f>IFERROR(IF(VLOOKUP($A30,'Annex 2 EHV charges'!$A:$O,8,FALSE)=0,"",VLOOKUP($A30,'Annex 2 EHV charges'!$A:$O,8,FALSE)),"")</f>
        <v>1.381</v>
      </c>
      <c r="F30" s="242">
        <f>IFERROR(IF(VLOOKUP($A30,'Annex 2 EHV charges'!$A:$O,9,FALSE)=0,"",VLOOKUP($A30,'Annex 2 EHV charges'!$A:$O,9,FALSE)),"")</f>
        <v>115.54</v>
      </c>
      <c r="G30" s="243">
        <f>IFERROR(IF(VLOOKUP($A30,'Annex 2 EHV charges'!$A:$O,10,FALSE)=0,"",VLOOKUP($A30,'Annex 2 EHV charges'!$A:$O,10,FALSE)),"")</f>
        <v>1.67</v>
      </c>
      <c r="H30" s="243">
        <f>IFERROR(IF(VLOOKUP($A30,'Annex 2 EHV charges'!$A:$O,11,FALSE)=0,"",VLOOKUP($A30,'Annex 2 EHV charges'!$A:$O,11,FALSE)),"")</f>
        <v>1.67</v>
      </c>
    </row>
    <row r="31" spans="1:8" ht="25.5" x14ac:dyDescent="0.2">
      <c r="A31" s="239">
        <f t="array" ref="A31">IFERROR(INDEX('Annex 2 EHV charges'!$A$11:$A$260, MATCH(0, IF(ISBLANK('Annex 2 EHV charges'!$A$11:$A$260),1, COUNTIF(A$4:$A30, 'Annex 2 EHV charges'!$A$11:$A$260)), 0)),"")</f>
        <v>542</v>
      </c>
      <c r="B31" s="239">
        <f>IF($A31="","",VLOOKUP($A31,'Annex 2 EHV charges'!$A:$O,2,0))</f>
        <v>542</v>
      </c>
      <c r="C31" s="240" t="str">
        <f>IF($A31="","",VLOOKUP($A31,'Annex 2 EHV charges'!$A:$O,3,0))</f>
        <v>2100040636538,
2100040653932</v>
      </c>
      <c r="D31" s="239" t="str">
        <f>IF($A31="","",VLOOKUP($A31,'Annex 2 EHV charges'!$A:$O,7,0))</f>
        <v>SHLNG</v>
      </c>
      <c r="E31" s="241">
        <f>IFERROR(IF(VLOOKUP($A31,'Annex 2 EHV charges'!$A:$O,8,FALSE)=0,"",VLOOKUP($A31,'Annex 2 EHV charges'!$A:$O,8,FALSE)),"")</f>
        <v>1.655</v>
      </c>
      <c r="F31" s="242">
        <f>IFERROR(IF(VLOOKUP($A31,'Annex 2 EHV charges'!$A:$O,9,FALSE)=0,"",VLOOKUP($A31,'Annex 2 EHV charges'!$A:$O,9,FALSE)),"")</f>
        <v>10989.49</v>
      </c>
      <c r="G31" s="243">
        <f>IFERROR(IF(VLOOKUP($A31,'Annex 2 EHV charges'!$A:$O,10,FALSE)=0,"",VLOOKUP($A31,'Annex 2 EHV charges'!$A:$O,10,FALSE)),"")</f>
        <v>5.44</v>
      </c>
      <c r="H31" s="243">
        <f>IFERROR(IF(VLOOKUP($A31,'Annex 2 EHV charges'!$A:$O,11,FALSE)=0,"",VLOOKUP($A31,'Annex 2 EHV charges'!$A:$O,11,FALSE)),"")</f>
        <v>5.44</v>
      </c>
    </row>
    <row r="32" spans="1:8" ht="38.25" x14ac:dyDescent="0.2">
      <c r="A32" s="239">
        <f t="array" ref="A32">IFERROR(INDEX('Annex 2 EHV charges'!$A$11:$A$260, MATCH(0, IF(ISBLANK('Annex 2 EHV charges'!$A$11:$A$260),1, COUNTIF(A$4:$A31, 'Annex 2 EHV charges'!$A$11:$A$260)), 0)),"")</f>
        <v>545</v>
      </c>
      <c r="B32" s="239">
        <f>IF($A32="","",VLOOKUP($A32,'Annex 2 EHV charges'!$A:$O,2,0))</f>
        <v>545</v>
      </c>
      <c r="C32" s="240" t="str">
        <f>IF($A32="","",VLOOKUP($A32,'Annex 2 EHV charges'!$A:$O,3,0))</f>
        <v>2100040769015,
2100040769033,
2100040769042</v>
      </c>
      <c r="D32" s="239" t="str">
        <f>IF($A32="","",VLOOKUP($A32,'Annex 2 EHV charges'!$A:$O,7,0))</f>
        <v>Felindre</v>
      </c>
      <c r="E32" s="241" t="str">
        <f>IFERROR(IF(VLOOKUP($A32,'Annex 2 EHV charges'!$A:$O,8,FALSE)=0,"",VLOOKUP($A32,'Annex 2 EHV charges'!$A:$O,8,FALSE)),"")</f>
        <v/>
      </c>
      <c r="F32" s="242">
        <f>IFERROR(IF(VLOOKUP($A32,'Annex 2 EHV charges'!$A:$O,9,FALSE)=0,"",VLOOKUP($A32,'Annex 2 EHV charges'!$A:$O,9,FALSE)),"")</f>
        <v>4348.67</v>
      </c>
      <c r="G32" s="243">
        <f>IFERROR(IF(VLOOKUP($A32,'Annex 2 EHV charges'!$A:$O,10,FALSE)=0,"",VLOOKUP($A32,'Annex 2 EHV charges'!$A:$O,10,FALSE)),"")</f>
        <v>1.34</v>
      </c>
      <c r="H32" s="243">
        <f>IFERROR(IF(VLOOKUP($A32,'Annex 2 EHV charges'!$A:$O,11,FALSE)=0,"",VLOOKUP($A32,'Annex 2 EHV charges'!$A:$O,11,FALSE)),"")</f>
        <v>1.34</v>
      </c>
    </row>
    <row r="33" spans="1:8" ht="25.5" x14ac:dyDescent="0.2">
      <c r="A33" s="239">
        <f t="array" ref="A33">IFERROR(INDEX('Annex 2 EHV charges'!$A$11:$A$260, MATCH(0, IF(ISBLANK('Annex 2 EHV charges'!$A$11:$A$260),1, COUNTIF(A$4:$A32, 'Annex 2 EHV charges'!$A$11:$A$260)), 0)),"")</f>
        <v>546</v>
      </c>
      <c r="B33" s="239">
        <f>IF($A33="","",VLOOKUP($A33,'Annex 2 EHV charges'!$A:$O,2,0))</f>
        <v>546</v>
      </c>
      <c r="C33" s="240" t="str">
        <f>IF($A33="","",VLOOKUP($A33,'Annex 2 EHV charges'!$A:$O,3,0))</f>
        <v>2100040781360,
2100040781379</v>
      </c>
      <c r="D33" s="239" t="str">
        <f>IF($A33="","",VLOOKUP($A33,'Annex 2 EHV charges'!$A:$O,7,0))</f>
        <v>Timet</v>
      </c>
      <c r="E33" s="241">
        <f>IFERROR(IF(VLOOKUP($A33,'Annex 2 EHV charges'!$A:$O,8,FALSE)=0,"",VLOOKUP($A33,'Annex 2 EHV charges'!$A:$O,8,FALSE)),"")</f>
        <v>2.5000000000000001E-2</v>
      </c>
      <c r="F33" s="242">
        <f>IFERROR(IF(VLOOKUP($A33,'Annex 2 EHV charges'!$A:$O,9,FALSE)=0,"",VLOOKUP($A33,'Annex 2 EHV charges'!$A:$O,9,FALSE)),"")</f>
        <v>728.65</v>
      </c>
      <c r="G33" s="243">
        <f>IFERROR(IF(VLOOKUP($A33,'Annex 2 EHV charges'!$A:$O,10,FALSE)=0,"",VLOOKUP($A33,'Annex 2 EHV charges'!$A:$O,10,FALSE)),"")</f>
        <v>3.21</v>
      </c>
      <c r="H33" s="243">
        <f>IFERROR(IF(VLOOKUP($A33,'Annex 2 EHV charges'!$A:$O,11,FALSE)=0,"",VLOOKUP($A33,'Annex 2 EHV charges'!$A:$O,11,FALSE)),"")</f>
        <v>3.21</v>
      </c>
    </row>
    <row r="34" spans="1:8" x14ac:dyDescent="0.2">
      <c r="A34" s="239">
        <f t="array" ref="A34">IFERROR(INDEX('Annex 2 EHV charges'!$A$11:$A$260, MATCH(0, IF(ISBLANK('Annex 2 EHV charges'!$A$11:$A$260),1, COUNTIF(A$4:$A33, 'Annex 2 EHV charges'!$A$11:$A$260)), 0)),"")</f>
        <v>547</v>
      </c>
      <c r="B34" s="239">
        <f>IF($A34="","",VLOOKUP($A34,'Annex 2 EHV charges'!$A:$O,2,0))</f>
        <v>547</v>
      </c>
      <c r="C34" s="240">
        <f>IF($A34="","",VLOOKUP($A34,'Annex 2 EHV charges'!$A:$O,3,0))</f>
        <v>2100040495610</v>
      </c>
      <c r="D34" s="239" t="str">
        <f>IF($A34="","",VLOOKUP($A34,'Annex 2 EHV charges'!$A:$O,7,0))</f>
        <v>Blaen Cregan</v>
      </c>
      <c r="E34" s="241">
        <f>IFERROR(IF(VLOOKUP($A34,'Annex 2 EHV charges'!$A:$O,8,FALSE)=0,"",VLOOKUP($A34,'Annex 2 EHV charges'!$A:$O,8,FALSE)),"")</f>
        <v>1E-3</v>
      </c>
      <c r="F34" s="242">
        <f>IFERROR(IF(VLOOKUP($A34,'Annex 2 EHV charges'!$A:$O,9,FALSE)=0,"",VLOOKUP($A34,'Annex 2 EHV charges'!$A:$O,9,FALSE)),"")</f>
        <v>3.27</v>
      </c>
      <c r="G34" s="243">
        <f>IFERROR(IF(VLOOKUP($A34,'Annex 2 EHV charges'!$A:$O,10,FALSE)=0,"",VLOOKUP($A34,'Annex 2 EHV charges'!$A:$O,10,FALSE)),"")</f>
        <v>2.0499999999999998</v>
      </c>
      <c r="H34" s="243">
        <f>IFERROR(IF(VLOOKUP($A34,'Annex 2 EHV charges'!$A:$O,11,FALSE)=0,"",VLOOKUP($A34,'Annex 2 EHV charges'!$A:$O,11,FALSE)),"")</f>
        <v>2.0499999999999998</v>
      </c>
    </row>
    <row r="35" spans="1:8" x14ac:dyDescent="0.2">
      <c r="A35" s="239">
        <f t="array" ref="A35">IFERROR(INDEX('Annex 2 EHV charges'!$A$11:$A$260, MATCH(0, IF(ISBLANK('Annex 2 EHV charges'!$A$11:$A$260),1, COUNTIF(A$4:$A34, 'Annex 2 EHV charges'!$A$11:$A$260)), 0)),"")</f>
        <v>548</v>
      </c>
      <c r="B35" s="239">
        <f>IF($A35="","",VLOOKUP($A35,'Annex 2 EHV charges'!$A:$O,2,0))</f>
        <v>548</v>
      </c>
      <c r="C35" s="240">
        <f>IF($A35="","",VLOOKUP($A35,'Annex 2 EHV charges'!$A:$O,3,0))</f>
        <v>2100040878007</v>
      </c>
      <c r="D35" s="239" t="str">
        <f>IF($A35="","",VLOOKUP($A35,'Annex 2 EHV charges'!$A:$O,7,0))</f>
        <v>Blaengwen</v>
      </c>
      <c r="E35" s="241">
        <f>IFERROR(IF(VLOOKUP($A35,'Annex 2 EHV charges'!$A:$O,8,FALSE)=0,"",VLOOKUP($A35,'Annex 2 EHV charges'!$A:$O,8,FALSE)),"")</f>
        <v>0.17899999999999999</v>
      </c>
      <c r="F35" s="242">
        <f>IFERROR(IF(VLOOKUP($A35,'Annex 2 EHV charges'!$A:$O,9,FALSE)=0,"",VLOOKUP($A35,'Annex 2 EHV charges'!$A:$O,9,FALSE)),"")</f>
        <v>521.86</v>
      </c>
      <c r="G35" s="243">
        <f>IFERROR(IF(VLOOKUP($A35,'Annex 2 EHV charges'!$A:$O,10,FALSE)=0,"",VLOOKUP($A35,'Annex 2 EHV charges'!$A:$O,10,FALSE)),"")</f>
        <v>2.44</v>
      </c>
      <c r="H35" s="243">
        <f>IFERROR(IF(VLOOKUP($A35,'Annex 2 EHV charges'!$A:$O,11,FALSE)=0,"",VLOOKUP($A35,'Annex 2 EHV charges'!$A:$O,11,FALSE)),"")</f>
        <v>2.44</v>
      </c>
    </row>
    <row r="36" spans="1:8" x14ac:dyDescent="0.2">
      <c r="A36" s="239">
        <f t="array" ref="A36">IFERROR(INDEX('Annex 2 EHV charges'!$A$11:$A$260, MATCH(0, IF(ISBLANK('Annex 2 EHV charges'!$A$11:$A$260),1, COUNTIF(A$4:$A35, 'Annex 2 EHV charges'!$A$11:$A$260)), 0)),"")</f>
        <v>549</v>
      </c>
      <c r="B36" s="239">
        <f>IF($A36="","",VLOOKUP($A36,'Annex 2 EHV charges'!$A:$O,2,0))</f>
        <v>549</v>
      </c>
      <c r="C36" s="240">
        <f>IF($A36="","",VLOOKUP($A36,'Annex 2 EHV charges'!$A:$O,3,0))</f>
        <v>2199989639264</v>
      </c>
      <c r="D36" s="239" t="str">
        <f>IF($A36="","",VLOOKUP($A36,'Annex 2 EHV charges'!$A:$O,7,0))</f>
        <v>Bryn Titli</v>
      </c>
      <c r="E36" s="241">
        <f>IFERROR(IF(VLOOKUP($A36,'Annex 2 EHV charges'!$A:$O,8,FALSE)=0,"",VLOOKUP($A36,'Annex 2 EHV charges'!$A:$O,8,FALSE)),"")</f>
        <v>0.86099999999999999</v>
      </c>
      <c r="F36" s="242">
        <f>IFERROR(IF(VLOOKUP($A36,'Annex 2 EHV charges'!$A:$O,9,FALSE)=0,"",VLOOKUP($A36,'Annex 2 EHV charges'!$A:$O,9,FALSE)),"")</f>
        <v>18.920000000000002</v>
      </c>
      <c r="G36" s="243">
        <f>IFERROR(IF(VLOOKUP($A36,'Annex 2 EHV charges'!$A:$O,10,FALSE)=0,"",VLOOKUP($A36,'Annex 2 EHV charges'!$A:$O,10,FALSE)),"")</f>
        <v>3.34</v>
      </c>
      <c r="H36" s="243">
        <f>IFERROR(IF(VLOOKUP($A36,'Annex 2 EHV charges'!$A:$O,11,FALSE)=0,"",VLOOKUP($A36,'Annex 2 EHV charges'!$A:$O,11,FALSE)),"")</f>
        <v>3.34</v>
      </c>
    </row>
    <row r="37" spans="1:8" x14ac:dyDescent="0.2">
      <c r="A37" s="239">
        <f t="array" ref="A37">IFERROR(INDEX('Annex 2 EHV charges'!$A$11:$A$260, MATCH(0, IF(ISBLANK('Annex 2 EHV charges'!$A$11:$A$260),1, COUNTIF(A$4:$A36, 'Annex 2 EHV charges'!$A$11:$A$260)), 0)),"")</f>
        <v>571</v>
      </c>
      <c r="B37" s="239">
        <f>IF($A37="","",VLOOKUP($A37,'Annex 2 EHV charges'!$A:$O,2,0))</f>
        <v>571</v>
      </c>
      <c r="C37" s="240">
        <f>IF($A37="","",VLOOKUP($A37,'Annex 2 EHV charges'!$A:$O,3,0))</f>
        <v>2100040067538</v>
      </c>
      <c r="D37" s="239" t="str">
        <f>IF($A37="","",VLOOKUP($A37,'Annex 2 EHV charges'!$A:$O,7,0))</f>
        <v>Crymlin Burrows</v>
      </c>
      <c r="E37" s="241">
        <f>IFERROR(IF(VLOOKUP($A37,'Annex 2 EHV charges'!$A:$O,8,FALSE)=0,"",VLOOKUP($A37,'Annex 2 EHV charges'!$A:$O,8,FALSE)),"")</f>
        <v>5.3999999999999999E-2</v>
      </c>
      <c r="F37" s="242">
        <f>IFERROR(IF(VLOOKUP($A37,'Annex 2 EHV charges'!$A:$O,9,FALSE)=0,"",VLOOKUP($A37,'Annex 2 EHV charges'!$A:$O,9,FALSE)),"")</f>
        <v>106.32</v>
      </c>
      <c r="G37" s="243">
        <f>IFERROR(IF(VLOOKUP($A37,'Annex 2 EHV charges'!$A:$O,10,FALSE)=0,"",VLOOKUP($A37,'Annex 2 EHV charges'!$A:$O,10,FALSE)),"")</f>
        <v>2.97</v>
      </c>
      <c r="H37" s="243">
        <f>IFERROR(IF(VLOOKUP($A37,'Annex 2 EHV charges'!$A:$O,11,FALSE)=0,"",VLOOKUP($A37,'Annex 2 EHV charges'!$A:$O,11,FALSE)),"")</f>
        <v>2.97</v>
      </c>
    </row>
    <row r="38" spans="1:8" x14ac:dyDescent="0.2">
      <c r="A38" s="239">
        <f t="array" ref="A38">IFERROR(INDEX('Annex 2 EHV charges'!$A$11:$A$260, MATCH(0, IF(ISBLANK('Annex 2 EHV charges'!$A$11:$A$260),1, COUNTIF(A$4:$A37, 'Annex 2 EHV charges'!$A$11:$A$260)), 0)),"")</f>
        <v>572</v>
      </c>
      <c r="B38" s="239">
        <f>IF($A38="","",VLOOKUP($A38,'Annex 2 EHV charges'!$A:$O,2,0))</f>
        <v>572</v>
      </c>
      <c r="C38" s="240">
        <f>IF($A38="","",VLOOKUP($A38,'Annex 2 EHV charges'!$A:$O,3,0))</f>
        <v>2199989635669</v>
      </c>
      <c r="D38" s="239" t="str">
        <f>IF($A38="","",VLOOKUP($A38,'Annex 2 EHV charges'!$A:$O,7,0))</f>
        <v>Dyffryn Brodyn</v>
      </c>
      <c r="E38" s="241">
        <f>IFERROR(IF(VLOOKUP($A38,'Annex 2 EHV charges'!$A:$O,8,FALSE)=0,"",VLOOKUP($A38,'Annex 2 EHV charges'!$A:$O,8,FALSE)),"")</f>
        <v>1.2989999999999999</v>
      </c>
      <c r="F38" s="242">
        <f>IFERROR(IF(VLOOKUP($A38,'Annex 2 EHV charges'!$A:$O,9,FALSE)=0,"",VLOOKUP($A38,'Annex 2 EHV charges'!$A:$O,9,FALSE)),"")</f>
        <v>3.4</v>
      </c>
      <c r="G38" s="243">
        <f>IFERROR(IF(VLOOKUP($A38,'Annex 2 EHV charges'!$A:$O,10,FALSE)=0,"",VLOOKUP($A38,'Annex 2 EHV charges'!$A:$O,10,FALSE)),"")</f>
        <v>2.31</v>
      </c>
      <c r="H38" s="243">
        <f>IFERROR(IF(VLOOKUP($A38,'Annex 2 EHV charges'!$A:$O,11,FALSE)=0,"",VLOOKUP($A38,'Annex 2 EHV charges'!$A:$O,11,FALSE)),"")</f>
        <v>2.31</v>
      </c>
    </row>
    <row r="39" spans="1:8" x14ac:dyDescent="0.2">
      <c r="A39" s="239">
        <f t="array" ref="A39">IFERROR(INDEX('Annex 2 EHV charges'!$A$11:$A$260, MATCH(0, IF(ISBLANK('Annex 2 EHV charges'!$A$11:$A$260),1, COUNTIF(A$4:$A38, 'Annex 2 EHV charges'!$A$11:$A$260)), 0)),"")</f>
        <v>574</v>
      </c>
      <c r="B39" s="239">
        <f>IF($A39="","",VLOOKUP($A39,'Annex 2 EHV charges'!$A:$O,2,0))</f>
        <v>574</v>
      </c>
      <c r="C39" s="240">
        <f>IF($A39="","",VLOOKUP($A39,'Annex 2 EHV charges'!$A:$O,3,0))</f>
        <v>2199989614809</v>
      </c>
      <c r="D39" s="239" t="str">
        <f>IF($A39="","",VLOOKUP($A39,'Annex 2 EHV charges'!$A:$O,7,0))</f>
        <v>Llyn Brianne</v>
      </c>
      <c r="E39" s="241">
        <f>IFERROR(IF(VLOOKUP($A39,'Annex 2 EHV charges'!$A:$O,8,FALSE)=0,"",VLOOKUP($A39,'Annex 2 EHV charges'!$A:$O,8,FALSE)),"")</f>
        <v>1.331</v>
      </c>
      <c r="F39" s="242">
        <f>IFERROR(IF(VLOOKUP($A39,'Annex 2 EHV charges'!$A:$O,9,FALSE)=0,"",VLOOKUP($A39,'Annex 2 EHV charges'!$A:$O,9,FALSE)),"")</f>
        <v>17.899999999999999</v>
      </c>
      <c r="G39" s="243">
        <f>IFERROR(IF(VLOOKUP($A39,'Annex 2 EHV charges'!$A:$O,10,FALSE)=0,"",VLOOKUP($A39,'Annex 2 EHV charges'!$A:$O,10,FALSE)),"")</f>
        <v>1.78</v>
      </c>
      <c r="H39" s="243">
        <f>IFERROR(IF(VLOOKUP($A39,'Annex 2 EHV charges'!$A:$O,11,FALSE)=0,"",VLOOKUP($A39,'Annex 2 EHV charges'!$A:$O,11,FALSE)),"")</f>
        <v>1.78</v>
      </c>
    </row>
    <row r="40" spans="1:8" x14ac:dyDescent="0.2">
      <c r="A40" s="239">
        <f t="array" ref="A40">IFERROR(INDEX('Annex 2 EHV charges'!$A$11:$A$260, MATCH(0, IF(ISBLANK('Annex 2 EHV charges'!$A$11:$A$260),1, COUNTIF(A$4:$A39, 'Annex 2 EHV charges'!$A$11:$A$260)), 0)),"")</f>
        <v>575</v>
      </c>
      <c r="B40" s="239">
        <f>IF($A40="","",VLOOKUP($A40,'Annex 2 EHV charges'!$A:$O,2,0))</f>
        <v>575</v>
      </c>
      <c r="C40" s="240">
        <f>IF($A40="","",VLOOKUP($A40,'Annex 2 EHV charges'!$A:$O,3,0))</f>
        <v>2100041079171</v>
      </c>
      <c r="D40" s="239" t="str">
        <f>IF($A40="","",VLOOKUP($A40,'Annex 2 EHV charges'!$A:$O,7,0))</f>
        <v>Maerdy</v>
      </c>
      <c r="E40" s="241">
        <f>IFERROR(IF(VLOOKUP($A40,'Annex 2 EHV charges'!$A:$O,8,FALSE)=0,"",VLOOKUP($A40,'Annex 2 EHV charges'!$A:$O,8,FALSE)),"")</f>
        <v>0.24099999999999999</v>
      </c>
      <c r="F40" s="242">
        <f>IFERROR(IF(VLOOKUP($A40,'Annex 2 EHV charges'!$A:$O,9,FALSE)=0,"",VLOOKUP($A40,'Annex 2 EHV charges'!$A:$O,9,FALSE)),"")</f>
        <v>16.32</v>
      </c>
      <c r="G40" s="243">
        <f>IFERROR(IF(VLOOKUP($A40,'Annex 2 EHV charges'!$A:$O,10,FALSE)=0,"",VLOOKUP($A40,'Annex 2 EHV charges'!$A:$O,10,FALSE)),"")</f>
        <v>1.28</v>
      </c>
      <c r="H40" s="243">
        <f>IFERROR(IF(VLOOKUP($A40,'Annex 2 EHV charges'!$A:$O,11,FALSE)=0,"",VLOOKUP($A40,'Annex 2 EHV charges'!$A:$O,11,FALSE)),"")</f>
        <v>1.28</v>
      </c>
    </row>
    <row r="41" spans="1:8" x14ac:dyDescent="0.2">
      <c r="A41" s="239">
        <f t="array" ref="A41">IFERROR(INDEX('Annex 2 EHV charges'!$A$11:$A$260, MATCH(0, IF(ISBLANK('Annex 2 EHV charges'!$A$11:$A$260),1, COUNTIF(A$4:$A40, 'Annex 2 EHV charges'!$A$11:$A$260)), 0)),"")</f>
        <v>577</v>
      </c>
      <c r="B41" s="239">
        <f>IF($A41="","",VLOOKUP($A41,'Annex 2 EHV charges'!$A:$O,2,0))</f>
        <v>577</v>
      </c>
      <c r="C41" s="240">
        <f>IF($A41="","",VLOOKUP($A41,'Annex 2 EHV charges'!$A:$O,3,0))</f>
        <v>2100040719992</v>
      </c>
      <c r="D41" s="239" t="str">
        <f>IF($A41="","",VLOOKUP($A41,'Annex 2 EHV charges'!$A:$O,7,0))</f>
        <v>Margam Biomass</v>
      </c>
      <c r="E41" s="241">
        <f>IFERROR(IF(VLOOKUP($A41,'Annex 2 EHV charges'!$A:$O,8,FALSE)=0,"",VLOOKUP($A41,'Annex 2 EHV charges'!$A:$O,8,FALSE)),"")</f>
        <v>0.76200000000000001</v>
      </c>
      <c r="F41" s="242">
        <f>IFERROR(IF(VLOOKUP($A41,'Annex 2 EHV charges'!$A:$O,9,FALSE)=0,"",VLOOKUP($A41,'Annex 2 EHV charges'!$A:$O,9,FALSE)),"")</f>
        <v>254.77</v>
      </c>
      <c r="G41" s="243">
        <f>IFERROR(IF(VLOOKUP($A41,'Annex 2 EHV charges'!$A:$O,10,FALSE)=0,"",VLOOKUP($A41,'Annex 2 EHV charges'!$A:$O,10,FALSE)),"")</f>
        <v>0.98</v>
      </c>
      <c r="H41" s="243">
        <f>IFERROR(IF(VLOOKUP($A41,'Annex 2 EHV charges'!$A:$O,11,FALSE)=0,"",VLOOKUP($A41,'Annex 2 EHV charges'!$A:$O,11,FALSE)),"")</f>
        <v>0.98</v>
      </c>
    </row>
    <row r="42" spans="1:8" x14ac:dyDescent="0.2">
      <c r="A42" s="239">
        <f t="array" ref="A42">IFERROR(INDEX('Annex 2 EHV charges'!$A$11:$A$260, MATCH(0, IF(ISBLANK('Annex 2 EHV charges'!$A$11:$A$260),1, COUNTIF(A$4:$A41, 'Annex 2 EHV charges'!$A$11:$A$260)), 0)),"")</f>
        <v>579</v>
      </c>
      <c r="B42" s="239">
        <f>IF($A42="","",VLOOKUP($A42,'Annex 2 EHV charges'!$A:$O,2,0))</f>
        <v>579</v>
      </c>
      <c r="C42" s="240">
        <f>IF($A42="","",VLOOKUP($A42,'Annex 2 EHV charges'!$A:$O,3,0))</f>
        <v>2100040485950</v>
      </c>
      <c r="D42" s="239" t="str">
        <f>IF($A42="","",VLOOKUP($A42,'Annex 2 EHV charges'!$A:$O,7,0))</f>
        <v>Pwllfa Gwatkin</v>
      </c>
      <c r="E42" s="241">
        <f>IFERROR(IF(VLOOKUP($A42,'Annex 2 EHV charges'!$A:$O,8,FALSE)=0,"",VLOOKUP($A42,'Annex 2 EHV charges'!$A:$O,8,FALSE)),"")</f>
        <v>0.159</v>
      </c>
      <c r="F42" s="242">
        <f>IFERROR(IF(VLOOKUP($A42,'Annex 2 EHV charges'!$A:$O,9,FALSE)=0,"",VLOOKUP($A42,'Annex 2 EHV charges'!$A:$O,9,FALSE)),"")</f>
        <v>16.829999999999998</v>
      </c>
      <c r="G42" s="243">
        <f>IFERROR(IF(VLOOKUP($A42,'Annex 2 EHV charges'!$A:$O,10,FALSE)=0,"",VLOOKUP($A42,'Annex 2 EHV charges'!$A:$O,10,FALSE)),"")</f>
        <v>1.28</v>
      </c>
      <c r="H42" s="243">
        <f>IFERROR(IF(VLOOKUP($A42,'Annex 2 EHV charges'!$A:$O,11,FALSE)=0,"",VLOOKUP($A42,'Annex 2 EHV charges'!$A:$O,11,FALSE)),"")</f>
        <v>1.28</v>
      </c>
    </row>
    <row r="43" spans="1:8" x14ac:dyDescent="0.2">
      <c r="A43" s="239">
        <f t="array" ref="A43">IFERROR(INDEX('Annex 2 EHV charges'!$A$11:$A$260, MATCH(0, IF(ISBLANK('Annex 2 EHV charges'!$A$11:$A$260),1, COUNTIF(A$4:$A42, 'Annex 2 EHV charges'!$A$11:$A$260)), 0)),"")</f>
        <v>580</v>
      </c>
      <c r="B43" s="239">
        <f>IF($A43="","",VLOOKUP($A43,'Annex 2 EHV charges'!$A:$O,2,0))</f>
        <v>580</v>
      </c>
      <c r="C43" s="240">
        <f>IF($A43="","",VLOOKUP($A43,'Annex 2 EHV charges'!$A:$O,3,0))</f>
        <v>2199989641937</v>
      </c>
      <c r="D43" s="239" t="str">
        <f>IF($A43="","",VLOOKUP($A43,'Annex 2 EHV charges'!$A:$O,7,0))</f>
        <v>Taff Ely</v>
      </c>
      <c r="E43" s="241" t="str">
        <f>IFERROR(IF(VLOOKUP($A43,'Annex 2 EHV charges'!$A:$O,8,FALSE)=0,"",VLOOKUP($A43,'Annex 2 EHV charges'!$A:$O,8,FALSE)),"")</f>
        <v/>
      </c>
      <c r="F43" s="242">
        <f>IFERROR(IF(VLOOKUP($A43,'Annex 2 EHV charges'!$A:$O,9,FALSE)=0,"",VLOOKUP($A43,'Annex 2 EHV charges'!$A:$O,9,FALSE)),"")</f>
        <v>3.3</v>
      </c>
      <c r="G43" s="243">
        <f>IFERROR(IF(VLOOKUP($A43,'Annex 2 EHV charges'!$A:$O,10,FALSE)=0,"",VLOOKUP($A43,'Annex 2 EHV charges'!$A:$O,10,FALSE)),"")</f>
        <v>1.71</v>
      </c>
      <c r="H43" s="243">
        <f>IFERROR(IF(VLOOKUP($A43,'Annex 2 EHV charges'!$A:$O,11,FALSE)=0,"",VLOOKUP($A43,'Annex 2 EHV charges'!$A:$O,11,FALSE)),"")</f>
        <v>1.71</v>
      </c>
    </row>
    <row r="44" spans="1:8" x14ac:dyDescent="0.2">
      <c r="A44" s="239">
        <f t="array" ref="A44">IFERROR(INDEX('Annex 2 EHV charges'!$A$11:$A$260, MATCH(0, IF(ISBLANK('Annex 2 EHV charges'!$A$11:$A$260),1, COUNTIF(A$4:$A43, 'Annex 2 EHV charges'!$A$11:$A$260)), 0)),"")</f>
        <v>581</v>
      </c>
      <c r="B44" s="239">
        <f>IF($A44="","",VLOOKUP($A44,'Annex 2 EHV charges'!$A:$O,2,0))</f>
        <v>581</v>
      </c>
      <c r="C44" s="240">
        <f>IF($A44="","",VLOOKUP($A44,'Annex 2 EHV charges'!$A:$O,3,0))</f>
        <v>2100040609516</v>
      </c>
      <c r="D44" s="239" t="str">
        <f>IF($A44="","",VLOOKUP($A44,'Annex 2 EHV charges'!$A:$O,7,0))</f>
        <v>Trecatti</v>
      </c>
      <c r="E44" s="241">
        <f>IFERROR(IF(VLOOKUP($A44,'Annex 2 EHV charges'!$A:$O,8,FALSE)=0,"",VLOOKUP($A44,'Annex 2 EHV charges'!$A:$O,8,FALSE)),"")</f>
        <v>4.8000000000000001E-2</v>
      </c>
      <c r="F44" s="242">
        <f>IFERROR(IF(VLOOKUP($A44,'Annex 2 EHV charges'!$A:$O,9,FALSE)=0,"",VLOOKUP($A44,'Annex 2 EHV charges'!$A:$O,9,FALSE)),"")</f>
        <v>86.69</v>
      </c>
      <c r="G44" s="243">
        <f>IFERROR(IF(VLOOKUP($A44,'Annex 2 EHV charges'!$A:$O,10,FALSE)=0,"",VLOOKUP($A44,'Annex 2 EHV charges'!$A:$O,10,FALSE)),"")</f>
        <v>1.18</v>
      </c>
      <c r="H44" s="243">
        <f>IFERROR(IF(VLOOKUP($A44,'Annex 2 EHV charges'!$A:$O,11,FALSE)=0,"",VLOOKUP($A44,'Annex 2 EHV charges'!$A:$O,11,FALSE)),"")</f>
        <v>1.18</v>
      </c>
    </row>
    <row r="45" spans="1:8" x14ac:dyDescent="0.2">
      <c r="A45" s="239">
        <f t="array" ref="A45">IFERROR(INDEX('Annex 2 EHV charges'!$A$11:$A$260, MATCH(0, IF(ISBLANK('Annex 2 EHV charges'!$A$11:$A$260),1, COUNTIF(A$4:$A44, 'Annex 2 EHV charges'!$A$11:$A$260)), 0)),"")</f>
        <v>582</v>
      </c>
      <c r="B45" s="239">
        <f>IF($A45="","",VLOOKUP($A45,'Annex 2 EHV charges'!$A:$O,2,0))</f>
        <v>582</v>
      </c>
      <c r="C45" s="240">
        <f>IF($A45="","",VLOOKUP($A45,'Annex 2 EHV charges'!$A:$O,3,0))</f>
        <v>2100040694060</v>
      </c>
      <c r="D45" s="239" t="str">
        <f>IF($A45="","",VLOOKUP($A45,'Annex 2 EHV charges'!$A:$O,7,0))</f>
        <v>Withy Hedges</v>
      </c>
      <c r="E45" s="241">
        <f>IFERROR(IF(VLOOKUP($A45,'Annex 2 EHV charges'!$A:$O,8,FALSE)=0,"",VLOOKUP($A45,'Annex 2 EHV charges'!$A:$O,8,FALSE)),"")</f>
        <v>4.4320000000000004</v>
      </c>
      <c r="F45" s="242">
        <f>IFERROR(IF(VLOOKUP($A45,'Annex 2 EHV charges'!$A:$O,9,FALSE)=0,"",VLOOKUP($A45,'Annex 2 EHV charges'!$A:$O,9,FALSE)),"")</f>
        <v>7.82</v>
      </c>
      <c r="G45" s="243">
        <f>IFERROR(IF(VLOOKUP($A45,'Annex 2 EHV charges'!$A:$O,10,FALSE)=0,"",VLOOKUP($A45,'Annex 2 EHV charges'!$A:$O,10,FALSE)),"")</f>
        <v>1.23</v>
      </c>
      <c r="H45" s="243">
        <f>IFERROR(IF(VLOOKUP($A45,'Annex 2 EHV charges'!$A:$O,11,FALSE)=0,"",VLOOKUP($A45,'Annex 2 EHV charges'!$A:$O,11,FALSE)),"")</f>
        <v>1.23</v>
      </c>
    </row>
    <row r="46" spans="1:8" x14ac:dyDescent="0.2">
      <c r="A46" s="239">
        <f t="array" ref="A46">IFERROR(INDEX('Annex 2 EHV charges'!$A$11:$A$260, MATCH(0, IF(ISBLANK('Annex 2 EHV charges'!$A$11:$A$260),1, COUNTIF(A$4:$A45, 'Annex 2 EHV charges'!$A$11:$A$260)), 0)),"")</f>
        <v>583</v>
      </c>
      <c r="B46" s="239">
        <f>IF($A46="","",VLOOKUP($A46,'Annex 2 EHV charges'!$A:$O,2,0))</f>
        <v>583</v>
      </c>
      <c r="C46" s="240">
        <f>IF($A46="","",VLOOKUP($A46,'Annex 2 EHV charges'!$A:$O,3,0))</f>
        <v>2198765146436</v>
      </c>
      <c r="D46" s="239" t="str">
        <f>IF($A46="","",VLOOKUP($A46,'Annex 2 EHV charges'!$A:$O,7,0))</f>
        <v>Parc Cynog</v>
      </c>
      <c r="E46" s="241">
        <f>IFERROR(IF(VLOOKUP($A46,'Annex 2 EHV charges'!$A:$O,8,FALSE)=0,"",VLOOKUP($A46,'Annex 2 EHV charges'!$A:$O,8,FALSE)),"")</f>
        <v>1.276</v>
      </c>
      <c r="F46" s="242" t="str">
        <f>IFERROR(IF(VLOOKUP($A46,'Annex 2 EHV charges'!$A:$O,9,FALSE)=0,"",VLOOKUP($A46,'Annex 2 EHV charges'!$A:$O,9,FALSE)),"")</f>
        <v/>
      </c>
      <c r="G46" s="243">
        <f>IFERROR(IF(VLOOKUP($A46,'Annex 2 EHV charges'!$A:$O,10,FALSE)=0,"",VLOOKUP($A46,'Annex 2 EHV charges'!$A:$O,10,FALSE)),"")</f>
        <v>2.1</v>
      </c>
      <c r="H46" s="243">
        <f>IFERROR(IF(VLOOKUP($A46,'Annex 2 EHV charges'!$A:$O,11,FALSE)=0,"",VLOOKUP($A46,'Annex 2 EHV charges'!$A:$O,11,FALSE)),"")</f>
        <v>2.1</v>
      </c>
    </row>
    <row r="47" spans="1:8" x14ac:dyDescent="0.2">
      <c r="A47" s="239">
        <f t="array" ref="A47">IFERROR(INDEX('Annex 2 EHV charges'!$A$11:$A$260, MATCH(0, IF(ISBLANK('Annex 2 EHV charges'!$A$11:$A$260),1, COUNTIF(A$4:$A46, 'Annex 2 EHV charges'!$A$11:$A$260)), 0)),"")</f>
        <v>584</v>
      </c>
      <c r="B47" s="239">
        <f>IF($A47="","",VLOOKUP($A47,'Annex 2 EHV charges'!$A:$O,2,0))</f>
        <v>584</v>
      </c>
      <c r="C47" s="240">
        <f>IF($A47="","",VLOOKUP($A47,'Annex 2 EHV charges'!$A:$O,3,0))</f>
        <v>2100040841771</v>
      </c>
      <c r="D47" s="239" t="str">
        <f>IF($A47="","",VLOOKUP($A47,'Annex 2 EHV charges'!$A:$O,7,0))</f>
        <v>Parc Cynog (Pendine)</v>
      </c>
      <c r="E47" s="241">
        <f>IFERROR(IF(VLOOKUP($A47,'Annex 2 EHV charges'!$A:$O,8,FALSE)=0,"",VLOOKUP($A47,'Annex 2 EHV charges'!$A:$O,8,FALSE)),"")</f>
        <v>1.276</v>
      </c>
      <c r="F47" s="242">
        <f>IFERROR(IF(VLOOKUP($A47,'Annex 2 EHV charges'!$A:$O,9,FALSE)=0,"",VLOOKUP($A47,'Annex 2 EHV charges'!$A:$O,9,FALSE)),"")</f>
        <v>21.82</v>
      </c>
      <c r="G47" s="243">
        <f>IFERROR(IF(VLOOKUP($A47,'Annex 2 EHV charges'!$A:$O,10,FALSE)=0,"",VLOOKUP($A47,'Annex 2 EHV charges'!$A:$O,10,FALSE)),"")</f>
        <v>1.88</v>
      </c>
      <c r="H47" s="243">
        <f>IFERROR(IF(VLOOKUP($A47,'Annex 2 EHV charges'!$A:$O,11,FALSE)=0,"",VLOOKUP($A47,'Annex 2 EHV charges'!$A:$O,11,FALSE)),"")</f>
        <v>1.88</v>
      </c>
    </row>
    <row r="48" spans="1:8" x14ac:dyDescent="0.2">
      <c r="A48" s="239">
        <f t="array" ref="A48">IFERROR(INDEX('Annex 2 EHV charges'!$A$11:$A$260, MATCH(0, IF(ISBLANK('Annex 2 EHV charges'!$A$11:$A$260),1, COUNTIF(A$4:$A47, 'Annex 2 EHV charges'!$A$11:$A$260)), 0)),"")</f>
        <v>585</v>
      </c>
      <c r="B48" s="239">
        <f>IF($A48="","",VLOOKUP($A48,'Annex 2 EHV charges'!$A:$O,2,0))</f>
        <v>585</v>
      </c>
      <c r="C48" s="240">
        <f>IF($A48="","",VLOOKUP($A48,'Annex 2 EHV charges'!$A:$O,3,0))</f>
        <v>2100040960600</v>
      </c>
      <c r="D48" s="239" t="str">
        <f>IF($A48="","",VLOOKUP($A48,'Annex 2 EHV charges'!$A:$O,7,0))</f>
        <v xml:space="preserve">Maesgwyn </v>
      </c>
      <c r="E48" s="241" t="str">
        <f>IFERROR(IF(VLOOKUP($A48,'Annex 2 EHV charges'!$A:$O,8,FALSE)=0,"",VLOOKUP($A48,'Annex 2 EHV charges'!$A:$O,8,FALSE)),"")</f>
        <v/>
      </c>
      <c r="F48" s="242">
        <f>IFERROR(IF(VLOOKUP($A48,'Annex 2 EHV charges'!$A:$O,9,FALSE)=0,"",VLOOKUP($A48,'Annex 2 EHV charges'!$A:$O,9,FALSE)),"")</f>
        <v>85.64</v>
      </c>
      <c r="G48" s="243">
        <f>IFERROR(IF(VLOOKUP($A48,'Annex 2 EHV charges'!$A:$O,10,FALSE)=0,"",VLOOKUP($A48,'Annex 2 EHV charges'!$A:$O,10,FALSE)),"")</f>
        <v>1.79</v>
      </c>
      <c r="H48" s="243">
        <f>IFERROR(IF(VLOOKUP($A48,'Annex 2 EHV charges'!$A:$O,11,FALSE)=0,"",VLOOKUP($A48,'Annex 2 EHV charges'!$A:$O,11,FALSE)),"")</f>
        <v>1.79</v>
      </c>
    </row>
    <row r="49" spans="1:8" x14ac:dyDescent="0.2">
      <c r="A49" s="239">
        <f t="array" ref="A49">IFERROR(INDEX('Annex 2 EHV charges'!$A$11:$A$260, MATCH(0, IF(ISBLANK('Annex 2 EHV charges'!$A$11:$A$260),1, COUNTIF(A$4:$A48, 'Annex 2 EHV charges'!$A$11:$A$260)), 0)),"")</f>
        <v>586</v>
      </c>
      <c r="B49" s="239">
        <f>IF($A49="","",VLOOKUP($A49,'Annex 2 EHV charges'!$A:$O,2,0))</f>
        <v>586</v>
      </c>
      <c r="C49" s="240">
        <f>IF($A49="","",VLOOKUP($A49,'Annex 2 EHV charges'!$A:$O,3,0))</f>
        <v>2100040989413</v>
      </c>
      <c r="D49" s="239" t="str">
        <f>IF($A49="","",VLOOKUP($A49,'Annex 2 EHV charges'!$A:$O,7,0))</f>
        <v>Ferndale Wind Farm</v>
      </c>
      <c r="E49" s="241" t="str">
        <f>IFERROR(IF(VLOOKUP($A49,'Annex 2 EHV charges'!$A:$O,8,FALSE)=0,"",VLOOKUP($A49,'Annex 2 EHV charges'!$A:$O,8,FALSE)),"")</f>
        <v/>
      </c>
      <c r="F49" s="242">
        <f>IFERROR(IF(VLOOKUP($A49,'Annex 2 EHV charges'!$A:$O,9,FALSE)=0,"",VLOOKUP($A49,'Annex 2 EHV charges'!$A:$O,9,FALSE)),"")</f>
        <v>23.39</v>
      </c>
      <c r="G49" s="243">
        <f>IFERROR(IF(VLOOKUP($A49,'Annex 2 EHV charges'!$A:$O,10,FALSE)=0,"",VLOOKUP($A49,'Annex 2 EHV charges'!$A:$O,10,FALSE)),"")</f>
        <v>1.74</v>
      </c>
      <c r="H49" s="243">
        <f>IFERROR(IF(VLOOKUP($A49,'Annex 2 EHV charges'!$A:$O,11,FALSE)=0,"",VLOOKUP($A49,'Annex 2 EHV charges'!$A:$O,11,FALSE)),"")</f>
        <v>1.74</v>
      </c>
    </row>
    <row r="50" spans="1:8" x14ac:dyDescent="0.2">
      <c r="A50" s="239">
        <f t="array" ref="A50">IFERROR(INDEX('Annex 2 EHV charges'!$A$11:$A$260, MATCH(0, IF(ISBLANK('Annex 2 EHV charges'!$A$11:$A$260),1, COUNTIF(A$4:$A49, 'Annex 2 EHV charges'!$A$11:$A$260)), 0)),"")</f>
        <v>587</v>
      </c>
      <c r="B50" s="239">
        <f>IF($A50="","",VLOOKUP($A50,'Annex 2 EHV charges'!$A:$O,2,0))</f>
        <v>587</v>
      </c>
      <c r="C50" s="240">
        <f>IF($A50="","",VLOOKUP($A50,'Annex 2 EHV charges'!$A:$O,3,0))</f>
        <v>2100041090096</v>
      </c>
      <c r="D50" s="239" t="str">
        <f>IF($A50="","",VLOOKUP($A50,'Annex 2 EHV charges'!$A:$O,7,0))</f>
        <v>Pant y Wal WF</v>
      </c>
      <c r="E50" s="241" t="str">
        <f>IFERROR(IF(VLOOKUP($A50,'Annex 2 EHV charges'!$A:$O,8,FALSE)=0,"",VLOOKUP($A50,'Annex 2 EHV charges'!$A:$O,8,FALSE)),"")</f>
        <v/>
      </c>
      <c r="F50" s="242">
        <f>IFERROR(IF(VLOOKUP($A50,'Annex 2 EHV charges'!$A:$O,9,FALSE)=0,"",VLOOKUP($A50,'Annex 2 EHV charges'!$A:$O,9,FALSE)),"")</f>
        <v>29.77</v>
      </c>
      <c r="G50" s="243">
        <f>IFERROR(IF(VLOOKUP($A50,'Annex 2 EHV charges'!$A:$O,10,FALSE)=0,"",VLOOKUP($A50,'Annex 2 EHV charges'!$A:$O,10,FALSE)),"")</f>
        <v>1.24</v>
      </c>
      <c r="H50" s="243">
        <f>IFERROR(IF(VLOOKUP($A50,'Annex 2 EHV charges'!$A:$O,11,FALSE)=0,"",VLOOKUP($A50,'Annex 2 EHV charges'!$A:$O,11,FALSE)),"")</f>
        <v>1.24</v>
      </c>
    </row>
    <row r="51" spans="1:8" x14ac:dyDescent="0.2">
      <c r="A51" s="239">
        <f t="array" ref="A51">IFERROR(INDEX('Annex 2 EHV charges'!$A$11:$A$260, MATCH(0, IF(ISBLANK('Annex 2 EHV charges'!$A$11:$A$260),1, COUNTIF(A$4:$A50, 'Annex 2 EHV charges'!$A$11:$A$260)), 0)),"")</f>
        <v>588</v>
      </c>
      <c r="B51" s="239">
        <f>IF($A51="","",VLOOKUP($A51,'Annex 2 EHV charges'!$A:$O,2,0))</f>
        <v>588</v>
      </c>
      <c r="C51" s="240">
        <f>IF($A51="","",VLOOKUP($A51,'Annex 2 EHV charges'!$A:$O,3,0))</f>
        <v>2100041063650</v>
      </c>
      <c r="D51" s="239" t="str">
        <f>IF($A51="","",VLOOKUP($A51,'Annex 2 EHV charges'!$A:$O,7,0))</f>
        <v xml:space="preserve">Mynydd Portref </v>
      </c>
      <c r="E51" s="241" t="str">
        <f>IFERROR(IF(VLOOKUP($A51,'Annex 2 EHV charges'!$A:$O,8,FALSE)=0,"",VLOOKUP($A51,'Annex 2 EHV charges'!$A:$O,8,FALSE)),"")</f>
        <v/>
      </c>
      <c r="F51" s="242">
        <f>IFERROR(IF(VLOOKUP($A51,'Annex 2 EHV charges'!$A:$O,9,FALSE)=0,"",VLOOKUP($A51,'Annex 2 EHV charges'!$A:$O,9,FALSE)),"")</f>
        <v>9.83</v>
      </c>
      <c r="G51" s="243">
        <f>IFERROR(IF(VLOOKUP($A51,'Annex 2 EHV charges'!$A:$O,10,FALSE)=0,"",VLOOKUP($A51,'Annex 2 EHV charges'!$A:$O,10,FALSE)),"")</f>
        <v>1.55</v>
      </c>
      <c r="H51" s="243">
        <f>IFERROR(IF(VLOOKUP($A51,'Annex 2 EHV charges'!$A:$O,11,FALSE)=0,"",VLOOKUP($A51,'Annex 2 EHV charges'!$A:$O,11,FALSE)),"")</f>
        <v>1.55</v>
      </c>
    </row>
    <row r="52" spans="1:8" x14ac:dyDescent="0.2">
      <c r="A52" s="239">
        <f t="array" ref="A52">IFERROR(INDEX('Annex 2 EHV charges'!$A$11:$A$260, MATCH(0, IF(ISBLANK('Annex 2 EHV charges'!$A$11:$A$260),1, COUNTIF(A$4:$A51, 'Annex 2 EHV charges'!$A$11:$A$260)), 0)),"")</f>
        <v>589</v>
      </c>
      <c r="B52" s="239">
        <f>IF($A52="","",VLOOKUP($A52,'Annex 2 EHV charges'!$A:$O,2,0))</f>
        <v>589</v>
      </c>
      <c r="C52" s="240" t="str">
        <f>IF($A52="","",VLOOKUP($A52,'Annex 2 EHV charges'!$A:$O,3,0))</f>
        <v/>
      </c>
      <c r="D52" s="239" t="str">
        <f>IF($A52="","",VLOOKUP($A52,'Annex 2 EHV charges'!$A:$O,7,0))</f>
        <v>NEWTON DOWN</v>
      </c>
      <c r="E52" s="241">
        <f>IFERROR(IF(VLOOKUP($A52,'Annex 2 EHV charges'!$A:$O,8,FALSE)=0,"",VLOOKUP($A52,'Annex 2 EHV charges'!$A:$O,8,FALSE)),"")</f>
        <v>1.1850000000000001</v>
      </c>
      <c r="F52" s="242">
        <f>IFERROR(IF(VLOOKUP($A52,'Annex 2 EHV charges'!$A:$O,9,FALSE)=0,"",VLOOKUP($A52,'Annex 2 EHV charges'!$A:$O,9,FALSE)),"")</f>
        <v>18.559999999999999</v>
      </c>
      <c r="G52" s="243">
        <f>IFERROR(IF(VLOOKUP($A52,'Annex 2 EHV charges'!$A:$O,10,FALSE)=0,"",VLOOKUP($A52,'Annex 2 EHV charges'!$A:$O,10,FALSE)),"")</f>
        <v>1.57</v>
      </c>
      <c r="H52" s="243">
        <f>IFERROR(IF(VLOOKUP($A52,'Annex 2 EHV charges'!$A:$O,11,FALSE)=0,"",VLOOKUP($A52,'Annex 2 EHV charges'!$A:$O,11,FALSE)),"")</f>
        <v>1.57</v>
      </c>
    </row>
    <row r="53" spans="1:8" x14ac:dyDescent="0.2">
      <c r="A53" s="239">
        <f t="array" ref="A53">IFERROR(INDEX('Annex 2 EHV charges'!$A$11:$A$260, MATCH(0, IF(ISBLANK('Annex 2 EHV charges'!$A$11:$A$260),1, COUNTIF(A$4:$A52, 'Annex 2 EHV charges'!$A$11:$A$260)), 0)),"")</f>
        <v>590</v>
      </c>
      <c r="B53" s="239">
        <f>IF($A53="","",VLOOKUP($A53,'Annex 2 EHV charges'!$A:$O,2,0))</f>
        <v>590</v>
      </c>
      <c r="C53" s="240">
        <f>IF($A53="","",VLOOKUP($A53,'Annex 2 EHV charges'!$A:$O,3,0))</f>
        <v>2100041200253</v>
      </c>
      <c r="D53" s="239" t="str">
        <f>IF($A53="","",VLOOKUP($A53,'Annex 2 EHV charges'!$A:$O,7,0))</f>
        <v>Tiers Cross (Rose Cottage)</v>
      </c>
      <c r="E53" s="241" t="str">
        <f>IFERROR(IF(VLOOKUP($A53,'Annex 2 EHV charges'!$A:$O,8,FALSE)=0,"",VLOOKUP($A53,'Annex 2 EHV charges'!$A:$O,8,FALSE)),"")</f>
        <v/>
      </c>
      <c r="F53" s="242">
        <f>IFERROR(IF(VLOOKUP($A53,'Annex 2 EHV charges'!$A:$O,9,FALSE)=0,"",VLOOKUP($A53,'Annex 2 EHV charges'!$A:$O,9,FALSE)),"")</f>
        <v>8.9</v>
      </c>
      <c r="G53" s="243">
        <f>IFERROR(IF(VLOOKUP($A53,'Annex 2 EHV charges'!$A:$O,10,FALSE)=0,"",VLOOKUP($A53,'Annex 2 EHV charges'!$A:$O,10,FALSE)),"")</f>
        <v>2.75</v>
      </c>
      <c r="H53" s="243">
        <f>IFERROR(IF(VLOOKUP($A53,'Annex 2 EHV charges'!$A:$O,11,FALSE)=0,"",VLOOKUP($A53,'Annex 2 EHV charges'!$A:$O,11,FALSE)),"")</f>
        <v>2.75</v>
      </c>
    </row>
    <row r="54" spans="1:8" ht="25.5" x14ac:dyDescent="0.2">
      <c r="A54" s="239">
        <f t="array" ref="A54">IFERROR(INDEX('Annex 2 EHV charges'!$A$11:$A$260, MATCH(0, IF(ISBLANK('Annex 2 EHV charges'!$A$11:$A$260),1, COUNTIF(A$4:$A53, 'Annex 2 EHV charges'!$A$11:$A$260)), 0)),"")</f>
        <v>593</v>
      </c>
      <c r="B54" s="239">
        <f>IF($A54="","",VLOOKUP($A54,'Annex 2 EHV charges'!$A:$O,2,0))</f>
        <v>593</v>
      </c>
      <c r="C54" s="240" t="str">
        <f>IF($A54="","",VLOOKUP($A54,'Annex 2 EHV charges'!$A:$O,3,0))</f>
        <v>2189999997503,
2189999997512</v>
      </c>
      <c r="D54" s="239" t="str">
        <f>IF($A54="","",VLOOKUP($A54,'Annex 2 EHV charges'!$A:$O,7,0))</f>
        <v>Camford</v>
      </c>
      <c r="E54" s="241">
        <f>IFERROR(IF(VLOOKUP($A54,'Annex 2 EHV charges'!$A:$O,8,FALSE)=0,"",VLOOKUP($A54,'Annex 2 EHV charges'!$A:$O,8,FALSE)),"")</f>
        <v>1.405</v>
      </c>
      <c r="F54" s="242" t="str">
        <f>IFERROR(IF(VLOOKUP($A54,'Annex 2 EHV charges'!$A:$O,9,FALSE)=0,"",VLOOKUP($A54,'Annex 2 EHV charges'!$A:$O,9,FALSE)),"")</f>
        <v/>
      </c>
      <c r="G54" s="243">
        <f>IFERROR(IF(VLOOKUP($A54,'Annex 2 EHV charges'!$A:$O,10,FALSE)=0,"",VLOOKUP($A54,'Annex 2 EHV charges'!$A:$O,10,FALSE)),"")</f>
        <v>4.92</v>
      </c>
      <c r="H54" s="243">
        <f>IFERROR(IF(VLOOKUP($A54,'Annex 2 EHV charges'!$A:$O,11,FALSE)=0,"",VLOOKUP($A54,'Annex 2 EHV charges'!$A:$O,11,FALSE)),"")</f>
        <v>4.92</v>
      </c>
    </row>
    <row r="55" spans="1:8" ht="38.25" x14ac:dyDescent="0.2">
      <c r="A55" s="239">
        <f t="array" ref="A55">IFERROR(INDEX('Annex 2 EHV charges'!$A$11:$A$260, MATCH(0, IF(ISBLANK('Annex 2 EHV charges'!$A$11:$A$260),1, COUNTIF(A$4:$A54, 'Annex 2 EHV charges'!$A$11:$A$260)), 0)),"")</f>
        <v>594</v>
      </c>
      <c r="B55" s="239">
        <f>IF($A55="","",VLOOKUP($A55,'Annex 2 EHV charges'!$A:$O,2,0))</f>
        <v>594</v>
      </c>
      <c r="C55" s="240" t="str">
        <f>IF($A55="","",VLOOKUP($A55,'Annex 2 EHV charges'!$A:$O,3,0))</f>
        <v>2189999997025,
2189999997034,
2189999997043</v>
      </c>
      <c r="D55" s="239" t="str">
        <f>IF($A55="","",VLOOKUP($A55,'Annex 2 EHV charges'!$A:$O,7,0))</f>
        <v>Hoover</v>
      </c>
      <c r="E55" s="241">
        <f>IFERROR(IF(VLOOKUP($A55,'Annex 2 EHV charges'!$A:$O,8,FALSE)=0,"",VLOOKUP($A55,'Annex 2 EHV charges'!$A:$O,8,FALSE)),"")</f>
        <v>0.71299999999999997</v>
      </c>
      <c r="F55" s="242">
        <f>IFERROR(IF(VLOOKUP($A55,'Annex 2 EHV charges'!$A:$O,9,FALSE)=0,"",VLOOKUP($A55,'Annex 2 EHV charges'!$A:$O,9,FALSE)),"")</f>
        <v>358.99</v>
      </c>
      <c r="G55" s="243">
        <f>IFERROR(IF(VLOOKUP($A55,'Annex 2 EHV charges'!$A:$O,10,FALSE)=0,"",VLOOKUP($A55,'Annex 2 EHV charges'!$A:$O,10,FALSE)),"")</f>
        <v>7.62</v>
      </c>
      <c r="H55" s="243">
        <f>IFERROR(IF(VLOOKUP($A55,'Annex 2 EHV charges'!$A:$O,11,FALSE)=0,"",VLOOKUP($A55,'Annex 2 EHV charges'!$A:$O,11,FALSE)),"")</f>
        <v>7.62</v>
      </c>
    </row>
    <row r="56" spans="1:8" x14ac:dyDescent="0.2">
      <c r="A56" s="239">
        <f t="array" ref="A56">IFERROR(INDEX('Annex 2 EHV charges'!$A$11:$A$260, MATCH(0, IF(ISBLANK('Annex 2 EHV charges'!$A$11:$A$260),1, COUNTIF(A$4:$A55, 'Annex 2 EHV charges'!$A$11:$A$260)), 0)),"")</f>
        <v>620</v>
      </c>
      <c r="B56" s="239">
        <f>IF($A56="","",VLOOKUP($A56,'Annex 2 EHV charges'!$A:$O,2,0))</f>
        <v>620</v>
      </c>
      <c r="C56" s="240">
        <f>IF($A56="","",VLOOKUP($A56,'Annex 2 EHV charges'!$A:$O,3,0))</f>
        <v>2199989611348</v>
      </c>
      <c r="D56" s="239" t="str">
        <f>IF($A56="","",VLOOKUP($A56,'Annex 2 EHV charges'!$A:$O,7,0))</f>
        <v>University Hospital of Wales</v>
      </c>
      <c r="E56" s="241">
        <f>IFERROR(IF(VLOOKUP($A56,'Annex 2 EHV charges'!$A:$O,8,FALSE)=0,"",VLOOKUP($A56,'Annex 2 EHV charges'!$A:$O,8,FALSE)),"")</f>
        <v>1.171</v>
      </c>
      <c r="F56" s="242">
        <f>IFERROR(IF(VLOOKUP($A56,'Annex 2 EHV charges'!$A:$O,9,FALSE)=0,"",VLOOKUP($A56,'Annex 2 EHV charges'!$A:$O,9,FALSE)),"")</f>
        <v>239.33</v>
      </c>
      <c r="G56" s="243">
        <f>IFERROR(IF(VLOOKUP($A56,'Annex 2 EHV charges'!$A:$O,10,FALSE)=0,"",VLOOKUP($A56,'Annex 2 EHV charges'!$A:$O,10,FALSE)),"")</f>
        <v>2.73</v>
      </c>
      <c r="H56" s="243">
        <f>IFERROR(IF(VLOOKUP($A56,'Annex 2 EHV charges'!$A:$O,11,FALSE)=0,"",VLOOKUP($A56,'Annex 2 EHV charges'!$A:$O,11,FALSE)),"")</f>
        <v>2.73</v>
      </c>
    </row>
    <row r="57" spans="1:8" x14ac:dyDescent="0.2">
      <c r="A57" s="239">
        <f t="array" ref="A57">IFERROR(INDEX('Annex 2 EHV charges'!$A$11:$A$260, MATCH(0, IF(ISBLANK('Annex 2 EHV charges'!$A$11:$A$260),1, COUNTIF(A$4:$A56, 'Annex 2 EHV charges'!$A$11:$A$260)), 0)),"")</f>
        <v>622</v>
      </c>
      <c r="B57" s="239">
        <f>IF($A57="","",VLOOKUP($A57,'Annex 2 EHV charges'!$A:$O,2,0))</f>
        <v>622</v>
      </c>
      <c r="C57" s="240">
        <f>IF($A57="","",VLOOKUP($A57,'Annex 2 EHV charges'!$A:$O,3,0))</f>
        <v>2199989609970</v>
      </c>
      <c r="D57" s="239" t="str">
        <f>IF($A57="","",VLOOKUP($A57,'Annex 2 EHV charges'!$A:$O,7,0))</f>
        <v>QuinetiQ</v>
      </c>
      <c r="E57" s="241">
        <f>IFERROR(IF(VLOOKUP($A57,'Annex 2 EHV charges'!$A:$O,8,FALSE)=0,"",VLOOKUP($A57,'Annex 2 EHV charges'!$A:$O,8,FALSE)),"")</f>
        <v>2.484</v>
      </c>
      <c r="F57" s="242">
        <f>IFERROR(IF(VLOOKUP($A57,'Annex 2 EHV charges'!$A:$O,9,FALSE)=0,"",VLOOKUP($A57,'Annex 2 EHV charges'!$A:$O,9,FALSE)),"")</f>
        <v>119.66</v>
      </c>
      <c r="G57" s="243">
        <f>IFERROR(IF(VLOOKUP($A57,'Annex 2 EHV charges'!$A:$O,10,FALSE)=0,"",VLOOKUP($A57,'Annex 2 EHV charges'!$A:$O,10,FALSE)),"")</f>
        <v>9.64</v>
      </c>
      <c r="H57" s="243">
        <f>IFERROR(IF(VLOOKUP($A57,'Annex 2 EHV charges'!$A:$O,11,FALSE)=0,"",VLOOKUP($A57,'Annex 2 EHV charges'!$A:$O,11,FALSE)),"")</f>
        <v>9.64</v>
      </c>
    </row>
    <row r="58" spans="1:8" ht="25.5" x14ac:dyDescent="0.2">
      <c r="A58" s="239">
        <f t="array" ref="A58">IFERROR(INDEX('Annex 2 EHV charges'!$A$11:$A$260, MATCH(0, IF(ISBLANK('Annex 2 EHV charges'!$A$11:$A$260),1, COUNTIF(A$4:$A57, 'Annex 2 EHV charges'!$A$11:$A$260)), 0)),"")</f>
        <v>623</v>
      </c>
      <c r="B58" s="239">
        <f>IF($A58="","",VLOOKUP($A58,'Annex 2 EHV charges'!$A:$O,2,0))</f>
        <v>623</v>
      </c>
      <c r="C58" s="240" t="str">
        <f>IF($A58="","",VLOOKUP($A58,'Annex 2 EHV charges'!$A:$O,3,0))</f>
        <v>2100041070815,
2100041071828</v>
      </c>
      <c r="D58" s="239" t="str">
        <f>IF($A58="","",VLOOKUP($A58,'Annex 2 EHV charges'!$A:$O,7,0))</f>
        <v>Western Coal</v>
      </c>
      <c r="E58" s="241">
        <f>IFERROR(IF(VLOOKUP($A58,'Annex 2 EHV charges'!$A:$O,8,FALSE)=0,"",VLOOKUP($A58,'Annex 2 EHV charges'!$A:$O,8,FALSE)),"")</f>
        <v>0.24199999999999999</v>
      </c>
      <c r="F58" s="242" t="str">
        <f>IFERROR(IF(VLOOKUP($A58,'Annex 2 EHV charges'!$A:$O,9,FALSE)=0,"",VLOOKUP($A58,'Annex 2 EHV charges'!$A:$O,9,FALSE)),"")</f>
        <v/>
      </c>
      <c r="G58" s="243">
        <f>IFERROR(IF(VLOOKUP($A58,'Annex 2 EHV charges'!$A:$O,10,FALSE)=0,"",VLOOKUP($A58,'Annex 2 EHV charges'!$A:$O,10,FALSE)),"")</f>
        <v>3.86</v>
      </c>
      <c r="H58" s="243">
        <f>IFERROR(IF(VLOOKUP($A58,'Annex 2 EHV charges'!$A:$O,11,FALSE)=0,"",VLOOKUP($A58,'Annex 2 EHV charges'!$A:$O,11,FALSE)),"")</f>
        <v>3.86</v>
      </c>
    </row>
    <row r="59" spans="1:8" x14ac:dyDescent="0.2">
      <c r="A59" s="239">
        <f t="array" ref="A59">IFERROR(INDEX('Annex 2 EHV charges'!$A$11:$A$260, MATCH(0, IF(ISBLANK('Annex 2 EHV charges'!$A$11:$A$260),1, COUNTIF(A$4:$A58, 'Annex 2 EHV charges'!$A$11:$A$260)), 0)),"")</f>
        <v>625</v>
      </c>
      <c r="B59" s="239">
        <f>IF($A59="","",VLOOKUP($A59,'Annex 2 EHV charges'!$A:$O,2,0))</f>
        <v>625</v>
      </c>
      <c r="C59" s="240">
        <f>IF($A59="","",VLOOKUP($A59,'Annex 2 EHV charges'!$A:$O,3,0))</f>
        <v>2100040983990</v>
      </c>
      <c r="D59" s="239" t="str">
        <f>IF($A59="","",VLOOKUP($A59,'Annex 2 EHV charges'!$A:$O,7,0))</f>
        <v>Tregaron</v>
      </c>
      <c r="E59" s="241">
        <f>IFERROR(IF(VLOOKUP($A59,'Annex 2 EHV charges'!$A:$O,8,FALSE)=0,"",VLOOKUP($A59,'Annex 2 EHV charges'!$A:$O,8,FALSE)),"")</f>
        <v>2.73</v>
      </c>
      <c r="F59" s="242">
        <f>IFERROR(IF(VLOOKUP($A59,'Annex 2 EHV charges'!$A:$O,9,FALSE)=0,"",VLOOKUP($A59,'Annex 2 EHV charges'!$A:$O,9,FALSE)),"")</f>
        <v>1.18</v>
      </c>
      <c r="G59" s="243">
        <f>IFERROR(IF(VLOOKUP($A59,'Annex 2 EHV charges'!$A:$O,10,FALSE)=0,"",VLOOKUP($A59,'Annex 2 EHV charges'!$A:$O,10,FALSE)),"")</f>
        <v>1.52</v>
      </c>
      <c r="H59" s="243">
        <f>IFERROR(IF(VLOOKUP($A59,'Annex 2 EHV charges'!$A:$O,11,FALSE)=0,"",VLOOKUP($A59,'Annex 2 EHV charges'!$A:$O,11,FALSE)),"")</f>
        <v>1.52</v>
      </c>
    </row>
    <row r="60" spans="1:8" x14ac:dyDescent="0.2">
      <c r="A60" s="239">
        <f t="array" ref="A60">IFERROR(INDEX('Annex 2 EHV charges'!$A$11:$A$260, MATCH(0, IF(ISBLANK('Annex 2 EHV charges'!$A$11:$A$260),1, COUNTIF(A$4:$A59, 'Annex 2 EHV charges'!$A$11:$A$260)), 0)),"")</f>
        <v>627</v>
      </c>
      <c r="B60" s="239">
        <f>IF($A60="","",VLOOKUP($A60,'Annex 2 EHV charges'!$A:$O,2,0))</f>
        <v>627</v>
      </c>
      <c r="C60" s="240">
        <f>IF($A60="","",VLOOKUP($A60,'Annex 2 EHV charges'!$A:$O,3,0))</f>
        <v>2100041072798</v>
      </c>
      <c r="D60" s="239" t="str">
        <f>IF($A60="","",VLOOKUP($A60,'Annex 2 EHV charges'!$A:$O,7,0))</f>
        <v>WAUNLAN 33kV TEE</v>
      </c>
      <c r="E60" s="241">
        <f>IFERROR(IF(VLOOKUP($A60,'Annex 2 EHV charges'!$A:$O,8,FALSE)=0,"",VLOOKUP($A60,'Annex 2 EHV charges'!$A:$O,8,FALSE)),"")</f>
        <v>0.25900000000000001</v>
      </c>
      <c r="F60" s="242">
        <f>IFERROR(IF(VLOOKUP($A60,'Annex 2 EHV charges'!$A:$O,9,FALSE)=0,"",VLOOKUP($A60,'Annex 2 EHV charges'!$A:$O,9,FALSE)),"")</f>
        <v>3.44</v>
      </c>
      <c r="G60" s="243">
        <f>IFERROR(IF(VLOOKUP($A60,'Annex 2 EHV charges'!$A:$O,10,FALSE)=0,"",VLOOKUP($A60,'Annex 2 EHV charges'!$A:$O,10,FALSE)),"")</f>
        <v>1.17</v>
      </c>
      <c r="H60" s="243">
        <f>IFERROR(IF(VLOOKUP($A60,'Annex 2 EHV charges'!$A:$O,11,FALSE)=0,"",VLOOKUP($A60,'Annex 2 EHV charges'!$A:$O,11,FALSE)),"")</f>
        <v>1.17</v>
      </c>
    </row>
    <row r="61" spans="1:8" x14ac:dyDescent="0.2">
      <c r="A61" s="239">
        <f t="array" ref="A61">IFERROR(INDEX('Annex 2 EHV charges'!$A$11:$A$260, MATCH(0, IF(ISBLANK('Annex 2 EHV charges'!$A$11:$A$260),1, COUNTIF(A$4:$A60, 'Annex 2 EHV charges'!$A$11:$A$260)), 0)),"")</f>
        <v>628</v>
      </c>
      <c r="B61" s="239">
        <f>IF($A61="","",VLOOKUP($A61,'Annex 2 EHV charges'!$A:$O,2,0))</f>
        <v>628</v>
      </c>
      <c r="C61" s="240">
        <f>IF($A61="","",VLOOKUP($A61,'Annex 2 EHV charges'!$A:$O,3,0))</f>
        <v>2100041078805</v>
      </c>
      <c r="D61" s="239" t="str">
        <f>IF($A61="","",VLOOKUP($A61,'Annex 2 EHV charges'!$A:$O,7,0))</f>
        <v>BRITON FERRY 33kV</v>
      </c>
      <c r="E61" s="241">
        <f>IFERROR(IF(VLOOKUP($A61,'Annex 2 EHV charges'!$A:$O,8,FALSE)=0,"",VLOOKUP($A61,'Annex 2 EHV charges'!$A:$O,8,FALSE)),"")</f>
        <v>3.6999999999999998E-2</v>
      </c>
      <c r="F61" s="242">
        <f>IFERROR(IF(VLOOKUP($A61,'Annex 2 EHV charges'!$A:$O,9,FALSE)=0,"",VLOOKUP($A61,'Annex 2 EHV charges'!$A:$O,9,FALSE)),"")</f>
        <v>1.79</v>
      </c>
      <c r="G61" s="243">
        <f>IFERROR(IF(VLOOKUP($A61,'Annex 2 EHV charges'!$A:$O,10,FALSE)=0,"",VLOOKUP($A61,'Annex 2 EHV charges'!$A:$O,10,FALSE)),"")</f>
        <v>1.2</v>
      </c>
      <c r="H61" s="243">
        <f>IFERROR(IF(VLOOKUP($A61,'Annex 2 EHV charges'!$A:$O,11,FALSE)=0,"",VLOOKUP($A61,'Annex 2 EHV charges'!$A:$O,11,FALSE)),"")</f>
        <v>1.2</v>
      </c>
    </row>
    <row r="62" spans="1:8" x14ac:dyDescent="0.2">
      <c r="A62" s="239">
        <f t="array" ref="A62">IFERROR(INDEX('Annex 2 EHV charges'!$A$11:$A$260, MATCH(0, IF(ISBLANK('Annex 2 EHV charges'!$A$11:$A$260),1, COUNTIF(A$4:$A61, 'Annex 2 EHV charges'!$A$11:$A$260)), 0)),"")</f>
        <v>629</v>
      </c>
      <c r="B62" s="239">
        <f>IF($A62="","",VLOOKUP($A62,'Annex 2 EHV charges'!$A:$O,2,0))</f>
        <v>629</v>
      </c>
      <c r="C62" s="240">
        <f>IF($A62="","",VLOOKUP($A62,'Annex 2 EHV charges'!$A:$O,3,0))</f>
        <v>2100041089700</v>
      </c>
      <c r="D62" s="239" t="str">
        <f>IF($A62="","",VLOOKUP($A62,'Annex 2 EHV charges'!$A:$O,7,0))</f>
        <v>HIRWAUN 33kV</v>
      </c>
      <c r="E62" s="241">
        <f>IFERROR(IF(VLOOKUP($A62,'Annex 2 EHV charges'!$A:$O,8,FALSE)=0,"",VLOOKUP($A62,'Annex 2 EHV charges'!$A:$O,8,FALSE)),"")</f>
        <v>0.154</v>
      </c>
      <c r="F62" s="242">
        <f>IFERROR(IF(VLOOKUP($A62,'Annex 2 EHV charges'!$A:$O,9,FALSE)=0,"",VLOOKUP($A62,'Annex 2 EHV charges'!$A:$O,9,FALSE)),"")</f>
        <v>4.26</v>
      </c>
      <c r="G62" s="243">
        <f>IFERROR(IF(VLOOKUP($A62,'Annex 2 EHV charges'!$A:$O,10,FALSE)=0,"",VLOOKUP($A62,'Annex 2 EHV charges'!$A:$O,10,FALSE)),"")</f>
        <v>1.19</v>
      </c>
      <c r="H62" s="243">
        <f>IFERROR(IF(VLOOKUP($A62,'Annex 2 EHV charges'!$A:$O,11,FALSE)=0,"",VLOOKUP($A62,'Annex 2 EHV charges'!$A:$O,11,FALSE)),"")</f>
        <v>1.19</v>
      </c>
    </row>
    <row r="63" spans="1:8" x14ac:dyDescent="0.2">
      <c r="A63" s="239">
        <f t="array" ref="A63">IFERROR(INDEX('Annex 2 EHV charges'!$A$11:$A$260, MATCH(0, IF(ISBLANK('Annex 2 EHV charges'!$A$11:$A$260),1, COUNTIF(A$4:$A62, 'Annex 2 EHV charges'!$A$11:$A$260)), 0)),"")</f>
        <v>631</v>
      </c>
      <c r="B63" s="239">
        <f>IF($A63="","",VLOOKUP($A63,'Annex 2 EHV charges'!$A:$O,2,0))</f>
        <v>631</v>
      </c>
      <c r="C63" s="240">
        <f>IF($A63="","",VLOOKUP($A63,'Annex 2 EHV charges'!$A:$O,3,0))</f>
        <v>2100041080121</v>
      </c>
      <c r="D63" s="239" t="str">
        <f>IF($A63="","",VLOOKUP($A63,'Annex 2 EHV charges'!$A:$O,7,0))</f>
        <v>Ffos Las Tee</v>
      </c>
      <c r="E63" s="241">
        <f>IFERROR(IF(VLOOKUP($A63,'Annex 2 EHV charges'!$A:$O,8,FALSE)=0,"",VLOOKUP($A63,'Annex 2 EHV charges'!$A:$O,8,FALSE)),"")</f>
        <v>0.14199999999999999</v>
      </c>
      <c r="F63" s="242">
        <f>IFERROR(IF(VLOOKUP($A63,'Annex 2 EHV charges'!$A:$O,9,FALSE)=0,"",VLOOKUP($A63,'Annex 2 EHV charges'!$A:$O,9,FALSE)),"")</f>
        <v>7.77</v>
      </c>
      <c r="G63" s="243">
        <f>IFERROR(IF(VLOOKUP($A63,'Annex 2 EHV charges'!$A:$O,10,FALSE)=0,"",VLOOKUP($A63,'Annex 2 EHV charges'!$A:$O,10,FALSE)),"")</f>
        <v>2.27</v>
      </c>
      <c r="H63" s="243">
        <f>IFERROR(IF(VLOOKUP($A63,'Annex 2 EHV charges'!$A:$O,11,FALSE)=0,"",VLOOKUP($A63,'Annex 2 EHV charges'!$A:$O,11,FALSE)),"")</f>
        <v>2.27</v>
      </c>
    </row>
    <row r="64" spans="1:8" x14ac:dyDescent="0.2">
      <c r="A64" s="239">
        <f t="array" ref="A64">IFERROR(INDEX('Annex 2 EHV charges'!$A$11:$A$260, MATCH(0, IF(ISBLANK('Annex 2 EHV charges'!$A$11:$A$260),1, COUNTIF(A$4:$A63, 'Annex 2 EHV charges'!$A$11:$A$260)), 0)),"")</f>
        <v>632</v>
      </c>
      <c r="B64" s="239">
        <f>IF($A64="","",VLOOKUP($A64,'Annex 2 EHV charges'!$A:$O,2,0))</f>
        <v>632</v>
      </c>
      <c r="C64" s="240">
        <f>IF($A64="","",VLOOKUP($A64,'Annex 2 EHV charges'!$A:$O,3,0))</f>
        <v>2100041080140</v>
      </c>
      <c r="D64" s="239" t="str">
        <f>IF($A64="","",VLOOKUP($A64,'Annex 2 EHV charges'!$A:$O,7,0))</f>
        <v>Pont Andrew Tee</v>
      </c>
      <c r="E64" s="241">
        <f>IFERROR(IF(VLOOKUP($A64,'Annex 2 EHV charges'!$A:$O,8,FALSE)=0,"",VLOOKUP($A64,'Annex 2 EHV charges'!$A:$O,8,FALSE)),"")</f>
        <v>0.33900000000000002</v>
      </c>
      <c r="F64" s="242">
        <f>IFERROR(IF(VLOOKUP($A64,'Annex 2 EHV charges'!$A:$O,9,FALSE)=0,"",VLOOKUP($A64,'Annex 2 EHV charges'!$A:$O,9,FALSE)),"")</f>
        <v>7.86</v>
      </c>
      <c r="G64" s="243">
        <f>IFERROR(IF(VLOOKUP($A64,'Annex 2 EHV charges'!$A:$O,10,FALSE)=0,"",VLOOKUP($A64,'Annex 2 EHV charges'!$A:$O,10,FALSE)),"")</f>
        <v>4.88</v>
      </c>
      <c r="H64" s="243">
        <f>IFERROR(IF(VLOOKUP($A64,'Annex 2 EHV charges'!$A:$O,11,FALSE)=0,"",VLOOKUP($A64,'Annex 2 EHV charges'!$A:$O,11,FALSE)),"")</f>
        <v>4.88</v>
      </c>
    </row>
    <row r="65" spans="1:8" ht="25.5" x14ac:dyDescent="0.2">
      <c r="A65" s="239">
        <f t="array" ref="A65">IFERROR(INDEX('Annex 2 EHV charges'!$A$11:$A$260, MATCH(0, IF(ISBLANK('Annex 2 EHV charges'!$A$11:$A$260),1, COUNTIF(A$4:$A64, 'Annex 2 EHV charges'!$A$11:$A$260)), 0)),"")</f>
        <v>880</v>
      </c>
      <c r="B65" s="239">
        <f>IF($A65="","",VLOOKUP($A65,'Annex 2 EHV charges'!$A:$O,2,0))</f>
        <v>880</v>
      </c>
      <c r="C65" s="240" t="str">
        <f>IF($A65="","",VLOOKUP($A65,'Annex 2 EHV charges'!$A:$O,3,0))</f>
        <v>2189999997595,
2189999997600</v>
      </c>
      <c r="D65" s="239" t="str">
        <f>IF($A65="","",VLOOKUP($A65,'Annex 2 EHV charges'!$A:$O,7,0))</f>
        <v>Tata Margam</v>
      </c>
      <c r="E65" s="241" t="str">
        <f>IFERROR(IF(VLOOKUP($A65,'Annex 2 EHV charges'!$A:$O,8,FALSE)=0,"",VLOOKUP($A65,'Annex 2 EHV charges'!$A:$O,8,FALSE)),"")</f>
        <v/>
      </c>
      <c r="F65" s="242" t="str">
        <f>IFERROR(IF(VLOOKUP($A65,'Annex 2 EHV charges'!$A:$O,9,FALSE)=0,"",VLOOKUP($A65,'Annex 2 EHV charges'!$A:$O,9,FALSE)),"")</f>
        <v/>
      </c>
      <c r="G65" s="243">
        <f>IFERROR(IF(VLOOKUP($A65,'Annex 2 EHV charges'!$A:$O,10,FALSE)=0,"",VLOOKUP($A65,'Annex 2 EHV charges'!$A:$O,10,FALSE)),"")</f>
        <v>2.57</v>
      </c>
      <c r="H65" s="243">
        <f>IFERROR(IF(VLOOKUP($A65,'Annex 2 EHV charges'!$A:$O,11,FALSE)=0,"",VLOOKUP($A65,'Annex 2 EHV charges'!$A:$O,11,FALSE)),"")</f>
        <v>2.57</v>
      </c>
    </row>
    <row r="66" spans="1:8" x14ac:dyDescent="0.2">
      <c r="A66" s="239">
        <f t="array" ref="A66">IFERROR(INDEX('Annex 2 EHV charges'!$A$11:$A$260, MATCH(0, IF(ISBLANK('Annex 2 EHV charges'!$A$11:$A$260),1, COUNTIF(A$4:$A65, 'Annex 2 EHV charges'!$A$11:$A$260)), 0)),"")</f>
        <v>882</v>
      </c>
      <c r="B66" s="239">
        <f>IF($A66="","",VLOOKUP($A66,'Annex 2 EHV charges'!$A:$O,2,0))</f>
        <v>882</v>
      </c>
      <c r="C66" s="240">
        <f>IF($A66="","",VLOOKUP($A66,'Annex 2 EHV charges'!$A:$O,3,0))</f>
        <v>2100041103391</v>
      </c>
      <c r="D66" s="239" t="str">
        <f>IF($A66="","",VLOOKUP($A66,'Annex 2 EHV charges'!$A:$O,7,0))</f>
        <v>TIR JOHN STOR 33KV GEN</v>
      </c>
      <c r="E66" s="241">
        <f>IFERROR(IF(VLOOKUP($A66,'Annex 2 EHV charges'!$A:$O,8,FALSE)=0,"",VLOOKUP($A66,'Annex 2 EHV charges'!$A:$O,8,FALSE)),"")</f>
        <v>5.2999999999999999E-2</v>
      </c>
      <c r="F66" s="242">
        <f>IFERROR(IF(VLOOKUP($A66,'Annex 2 EHV charges'!$A:$O,9,FALSE)=0,"",VLOOKUP($A66,'Annex 2 EHV charges'!$A:$O,9,FALSE)),"")</f>
        <v>10.57</v>
      </c>
      <c r="G66" s="243">
        <f>IFERROR(IF(VLOOKUP($A66,'Annex 2 EHV charges'!$A:$O,10,FALSE)=0,"",VLOOKUP($A66,'Annex 2 EHV charges'!$A:$O,10,FALSE)),"")</f>
        <v>1.18</v>
      </c>
      <c r="H66" s="243">
        <f>IFERROR(IF(VLOOKUP($A66,'Annex 2 EHV charges'!$A:$O,11,FALSE)=0,"",VLOOKUP($A66,'Annex 2 EHV charges'!$A:$O,11,FALSE)),"")</f>
        <v>1.18</v>
      </c>
    </row>
    <row r="67" spans="1:8" x14ac:dyDescent="0.2">
      <c r="A67" s="239">
        <f t="array" ref="A67">IFERROR(INDEX('Annex 2 EHV charges'!$A$11:$A$260, MATCH(0, IF(ISBLANK('Annex 2 EHV charges'!$A$11:$A$260),1, COUNTIF(A$4:$A66, 'Annex 2 EHV charges'!$A$11:$A$260)), 0)),"")</f>
        <v>883</v>
      </c>
      <c r="B67" s="239">
        <f>IF($A67="","",VLOOKUP($A67,'Annex 2 EHV charges'!$A:$O,2,0))</f>
        <v>883</v>
      </c>
      <c r="C67" s="240">
        <f>IF($A67="","",VLOOKUP($A67,'Annex 2 EHV charges'!$A:$O,3,0))</f>
        <v>2100041105593</v>
      </c>
      <c r="D67" s="239" t="str">
        <f>IF($A67="","",VLOOKUP($A67,'Annex 2 EHV charges'!$A:$O,7,0))</f>
        <v>Wear Point WF</v>
      </c>
      <c r="E67" s="241">
        <f>IFERROR(IF(VLOOKUP($A67,'Annex 2 EHV charges'!$A:$O,8,FALSE)=0,"",VLOOKUP($A67,'Annex 2 EHV charges'!$A:$O,8,FALSE)),"")</f>
        <v>2.5169999999999999</v>
      </c>
      <c r="F67" s="242">
        <f>IFERROR(IF(VLOOKUP($A67,'Annex 2 EHV charges'!$A:$O,9,FALSE)=0,"",VLOOKUP($A67,'Annex 2 EHV charges'!$A:$O,9,FALSE)),"")</f>
        <v>7.61</v>
      </c>
      <c r="G67" s="243">
        <f>IFERROR(IF(VLOOKUP($A67,'Annex 2 EHV charges'!$A:$O,10,FALSE)=0,"",VLOOKUP($A67,'Annex 2 EHV charges'!$A:$O,10,FALSE)),"")</f>
        <v>1.67</v>
      </c>
      <c r="H67" s="243">
        <f>IFERROR(IF(VLOOKUP($A67,'Annex 2 EHV charges'!$A:$O,11,FALSE)=0,"",VLOOKUP($A67,'Annex 2 EHV charges'!$A:$O,11,FALSE)),"")</f>
        <v>1.67</v>
      </c>
    </row>
    <row r="68" spans="1:8" x14ac:dyDescent="0.2">
      <c r="A68" s="239">
        <f t="array" ref="A68">IFERROR(INDEX('Annex 2 EHV charges'!$A$11:$A$260, MATCH(0, IF(ISBLANK('Annex 2 EHV charges'!$A$11:$A$260),1, COUNTIF(A$4:$A67, 'Annex 2 EHV charges'!$A$11:$A$260)), 0)),"")</f>
        <v>884</v>
      </c>
      <c r="B68" s="239">
        <f>IF($A68="","",VLOOKUP($A68,'Annex 2 EHV charges'!$A:$O,2,0))</f>
        <v>884</v>
      </c>
      <c r="C68" s="240">
        <f>IF($A68="","",VLOOKUP($A68,'Annex 2 EHV charges'!$A:$O,3,0))</f>
        <v>2100041113229</v>
      </c>
      <c r="D68" s="239" t="str">
        <f>IF($A68="","",VLOOKUP($A68,'Annex 2 EHV charges'!$A:$O,7,0))</f>
        <v>West Farm PV</v>
      </c>
      <c r="E68" s="241">
        <f>IFERROR(IF(VLOOKUP($A68,'Annex 2 EHV charges'!$A:$O,8,FALSE)=0,"",VLOOKUP($A68,'Annex 2 EHV charges'!$A:$O,8,FALSE)),"")</f>
        <v>1.847</v>
      </c>
      <c r="F68" s="242">
        <f>IFERROR(IF(VLOOKUP($A68,'Annex 2 EHV charges'!$A:$O,9,FALSE)=0,"",VLOOKUP($A68,'Annex 2 EHV charges'!$A:$O,9,FALSE)),"")</f>
        <v>4.62</v>
      </c>
      <c r="G68" s="243">
        <f>IFERROR(IF(VLOOKUP($A68,'Annex 2 EHV charges'!$A:$O,10,FALSE)=0,"",VLOOKUP($A68,'Annex 2 EHV charges'!$A:$O,10,FALSE)),"")</f>
        <v>1.65</v>
      </c>
      <c r="H68" s="243">
        <f>IFERROR(IF(VLOOKUP($A68,'Annex 2 EHV charges'!$A:$O,11,FALSE)=0,"",VLOOKUP($A68,'Annex 2 EHV charges'!$A:$O,11,FALSE)),"")</f>
        <v>1.65</v>
      </c>
    </row>
    <row r="69" spans="1:8" x14ac:dyDescent="0.2">
      <c r="A69" s="239">
        <f t="array" ref="A69">IFERROR(INDEX('Annex 2 EHV charges'!$A$11:$A$260, MATCH(0, IF(ISBLANK('Annex 2 EHV charges'!$A$11:$A$260),1, COUNTIF(A$4:$A68, 'Annex 2 EHV charges'!$A$11:$A$260)), 0)),"")</f>
        <v>885</v>
      </c>
      <c r="B69" s="239">
        <f>IF($A69="","",VLOOKUP($A69,'Annex 2 EHV charges'!$A:$O,2,0))</f>
        <v>885</v>
      </c>
      <c r="C69" s="240">
        <f>IF($A69="","",VLOOKUP($A69,'Annex 2 EHV charges'!$A:$O,3,0))</f>
        <v>2100041113326</v>
      </c>
      <c r="D69" s="239" t="str">
        <f>IF($A69="","",VLOOKUP($A69,'Annex 2 EHV charges'!$A:$O,7,0))</f>
        <v xml:space="preserve">Jordanston Farm PV </v>
      </c>
      <c r="E69" s="241">
        <f>IFERROR(IF(VLOOKUP($A69,'Annex 2 EHV charges'!$A:$O,8,FALSE)=0,"",VLOOKUP($A69,'Annex 2 EHV charges'!$A:$O,8,FALSE)),"")</f>
        <v>2.3010000000000002</v>
      </c>
      <c r="F69" s="242">
        <f>IFERROR(IF(VLOOKUP($A69,'Annex 2 EHV charges'!$A:$O,9,FALSE)=0,"",VLOOKUP($A69,'Annex 2 EHV charges'!$A:$O,9,FALSE)),"")</f>
        <v>2.15</v>
      </c>
      <c r="G69" s="243">
        <f>IFERROR(IF(VLOOKUP($A69,'Annex 2 EHV charges'!$A:$O,10,FALSE)=0,"",VLOOKUP($A69,'Annex 2 EHV charges'!$A:$O,10,FALSE)),"")</f>
        <v>2.15</v>
      </c>
      <c r="H69" s="243">
        <f>IFERROR(IF(VLOOKUP($A69,'Annex 2 EHV charges'!$A:$O,11,FALSE)=0,"",VLOOKUP($A69,'Annex 2 EHV charges'!$A:$O,11,FALSE)),"")</f>
        <v>2.15</v>
      </c>
    </row>
    <row r="70" spans="1:8" x14ac:dyDescent="0.2">
      <c r="A70" s="239">
        <f t="array" ref="A70">IFERROR(INDEX('Annex 2 EHV charges'!$A$11:$A$260, MATCH(0, IF(ISBLANK('Annex 2 EHV charges'!$A$11:$A$260),1, COUNTIF(A$4:$A69, 'Annex 2 EHV charges'!$A$11:$A$260)), 0)),"")</f>
        <v>886</v>
      </c>
      <c r="B70" s="239">
        <f>IF($A70="","",VLOOKUP($A70,'Annex 2 EHV charges'!$A:$O,2,0))</f>
        <v>886</v>
      </c>
      <c r="C70" s="240">
        <f>IF($A70="","",VLOOKUP($A70,'Annex 2 EHV charges'!$A:$O,3,0))</f>
        <v>2100041115787</v>
      </c>
      <c r="D70" s="239" t="str">
        <f>IF($A70="","",VLOOKUP($A70,'Annex 2 EHV charges'!$A:$O,7,0))</f>
        <v>RUDBAXTON 33KV GEN</v>
      </c>
      <c r="E70" s="241">
        <f>IFERROR(IF(VLOOKUP($A70,'Annex 2 EHV charges'!$A:$O,8,FALSE)=0,"",VLOOKUP($A70,'Annex 2 EHV charges'!$A:$O,8,FALSE)),"")</f>
        <v>4.42</v>
      </c>
      <c r="F70" s="242">
        <f>IFERROR(IF(VLOOKUP($A70,'Annex 2 EHV charges'!$A:$O,9,FALSE)=0,"",VLOOKUP($A70,'Annex 2 EHV charges'!$A:$O,9,FALSE)),"")</f>
        <v>4.34</v>
      </c>
      <c r="G70" s="243">
        <f>IFERROR(IF(VLOOKUP($A70,'Annex 2 EHV charges'!$A:$O,10,FALSE)=0,"",VLOOKUP($A70,'Annex 2 EHV charges'!$A:$O,10,FALSE)),"")</f>
        <v>1.65</v>
      </c>
      <c r="H70" s="243">
        <f>IFERROR(IF(VLOOKUP($A70,'Annex 2 EHV charges'!$A:$O,11,FALSE)=0,"",VLOOKUP($A70,'Annex 2 EHV charges'!$A:$O,11,FALSE)),"")</f>
        <v>1.65</v>
      </c>
    </row>
    <row r="71" spans="1:8" x14ac:dyDescent="0.2">
      <c r="A71" s="239">
        <f t="array" ref="A71">IFERROR(INDEX('Annex 2 EHV charges'!$A$11:$A$260, MATCH(0, IF(ISBLANK('Annex 2 EHV charges'!$A$11:$A$260),1, COUNTIF(A$4:$A70, 'Annex 2 EHV charges'!$A$11:$A$260)), 0)),"")</f>
        <v>887</v>
      </c>
      <c r="B71" s="239">
        <f>IF($A71="","",VLOOKUP($A71,'Annex 2 EHV charges'!$A:$O,2,0))</f>
        <v>887</v>
      </c>
      <c r="C71" s="240">
        <f>IF($A71="","",VLOOKUP($A71,'Annex 2 EHV charges'!$A:$O,3,0))</f>
        <v>2100041119258</v>
      </c>
      <c r="D71" s="239" t="str">
        <f>IF($A71="","",VLOOKUP($A71,'Annex 2 EHV charges'!$A:$O,7,0))</f>
        <v>WOGASTON FARM 33KV</v>
      </c>
      <c r="E71" s="241">
        <f>IFERROR(IF(VLOOKUP($A71,'Annex 2 EHV charges'!$A:$O,8,FALSE)=0,"",VLOOKUP($A71,'Annex 2 EHV charges'!$A:$O,8,FALSE)),"")</f>
        <v>1.635</v>
      </c>
      <c r="F71" s="242">
        <f>IFERROR(IF(VLOOKUP($A71,'Annex 2 EHV charges'!$A:$O,9,FALSE)=0,"",VLOOKUP($A71,'Annex 2 EHV charges'!$A:$O,9,FALSE)),"")</f>
        <v>3.27</v>
      </c>
      <c r="G71" s="243">
        <f>IFERROR(IF(VLOOKUP($A71,'Annex 2 EHV charges'!$A:$O,10,FALSE)=0,"",VLOOKUP($A71,'Annex 2 EHV charges'!$A:$O,10,FALSE)),"")</f>
        <v>1.73</v>
      </c>
      <c r="H71" s="243">
        <f>IFERROR(IF(VLOOKUP($A71,'Annex 2 EHV charges'!$A:$O,11,FALSE)=0,"",VLOOKUP($A71,'Annex 2 EHV charges'!$A:$O,11,FALSE)),"")</f>
        <v>1.73</v>
      </c>
    </row>
    <row r="72" spans="1:8" x14ac:dyDescent="0.2">
      <c r="A72" s="239">
        <f t="array" ref="A72">IFERROR(INDEX('Annex 2 EHV charges'!$A$11:$A$260, MATCH(0, IF(ISBLANK('Annex 2 EHV charges'!$A$11:$A$260),1, COUNTIF(A$4:$A71, 'Annex 2 EHV charges'!$A$11:$A$260)), 0)),"")</f>
        <v>888</v>
      </c>
      <c r="B72" s="239">
        <f>IF($A72="","",VLOOKUP($A72,'Annex 2 EHV charges'!$A:$O,2,0))</f>
        <v>888</v>
      </c>
      <c r="C72" s="240">
        <f>IF($A72="","",VLOOKUP($A72,'Annex 2 EHV charges'!$A:$O,3,0))</f>
        <v>2100041120350</v>
      </c>
      <c r="D72" s="239" t="str">
        <f>IF($A72="","",VLOOKUP($A72,'Annex 2 EHV charges'!$A:$O,7,0))</f>
        <v>DOWLAIS STOR 33KV GEN</v>
      </c>
      <c r="E72" s="241">
        <f>IFERROR(IF(VLOOKUP($A72,'Annex 2 EHV charges'!$A:$O,8,FALSE)=0,"",VLOOKUP($A72,'Annex 2 EHV charges'!$A:$O,8,FALSE)),"")</f>
        <v>4.7E-2</v>
      </c>
      <c r="F72" s="242">
        <f>IFERROR(IF(VLOOKUP($A72,'Annex 2 EHV charges'!$A:$O,9,FALSE)=0,"",VLOOKUP($A72,'Annex 2 EHV charges'!$A:$O,9,FALSE)),"")</f>
        <v>3.58</v>
      </c>
      <c r="G72" s="243">
        <f>IFERROR(IF(VLOOKUP($A72,'Annex 2 EHV charges'!$A:$O,10,FALSE)=0,"",VLOOKUP($A72,'Annex 2 EHV charges'!$A:$O,10,FALSE)),"")</f>
        <v>2.6</v>
      </c>
      <c r="H72" s="243">
        <f>IFERROR(IF(VLOOKUP($A72,'Annex 2 EHV charges'!$A:$O,11,FALSE)=0,"",VLOOKUP($A72,'Annex 2 EHV charges'!$A:$O,11,FALSE)),"")</f>
        <v>2.6</v>
      </c>
    </row>
    <row r="73" spans="1:8" x14ac:dyDescent="0.2">
      <c r="A73" s="239">
        <f t="array" ref="A73">IFERROR(INDEX('Annex 2 EHV charges'!$A$11:$A$260, MATCH(0, IF(ISBLANK('Annex 2 EHV charges'!$A$11:$A$260),1, COUNTIF(A$4:$A72, 'Annex 2 EHV charges'!$A$11:$A$260)), 0)),"")</f>
        <v>463</v>
      </c>
      <c r="B73" s="239">
        <f>IF($A73="","",VLOOKUP($A73,'Annex 2 EHV charges'!$A:$O,2,0))</f>
        <v>463</v>
      </c>
      <c r="C73" s="240">
        <f>IF($A73="","",VLOOKUP($A73,'Annex 2 EHV charges'!$A:$O,3,0))</f>
        <v>2100041136537</v>
      </c>
      <c r="D73" s="239" t="str">
        <f>IF($A73="","",VLOOKUP($A73,'Annex 2 EHV charges'!$A:$O,7,0))</f>
        <v>HOPLASS FARM</v>
      </c>
      <c r="E73" s="241">
        <f>IFERROR(IF(VLOOKUP($A73,'Annex 2 EHV charges'!$A:$O,8,FALSE)=0,"",VLOOKUP($A73,'Annex 2 EHV charges'!$A:$O,8,FALSE)),"")</f>
        <v>1.635</v>
      </c>
      <c r="F73" s="242">
        <f>IFERROR(IF(VLOOKUP($A73,'Annex 2 EHV charges'!$A:$O,9,FALSE)=0,"",VLOOKUP($A73,'Annex 2 EHV charges'!$A:$O,9,FALSE)),"")</f>
        <v>1.89</v>
      </c>
      <c r="G73" s="243">
        <f>IFERROR(IF(VLOOKUP($A73,'Annex 2 EHV charges'!$A:$O,10,FALSE)=0,"",VLOOKUP($A73,'Annex 2 EHV charges'!$A:$O,10,FALSE)),"")</f>
        <v>1.73</v>
      </c>
      <c r="H73" s="243">
        <f>IFERROR(IF(VLOOKUP($A73,'Annex 2 EHV charges'!$A:$O,11,FALSE)=0,"",VLOOKUP($A73,'Annex 2 EHV charges'!$A:$O,11,FALSE)),"")</f>
        <v>1.73</v>
      </c>
    </row>
    <row r="74" spans="1:8" x14ac:dyDescent="0.2">
      <c r="A74" s="239">
        <f t="array" ref="A74">IFERROR(INDEX('Annex 2 EHV charges'!$A$11:$A$260, MATCH(0, IF(ISBLANK('Annex 2 EHV charges'!$A$11:$A$260),1, COUNTIF(A$4:$A73, 'Annex 2 EHV charges'!$A$11:$A$260)), 0)),"")</f>
        <v>890</v>
      </c>
      <c r="B74" s="239">
        <f>IF($A74="","",VLOOKUP($A74,'Annex 2 EHV charges'!$A:$O,2,0))</f>
        <v>890</v>
      </c>
      <c r="C74" s="240">
        <f>IF($A74="","",VLOOKUP($A74,'Annex 2 EHV charges'!$A:$O,3,0))</f>
        <v>2100041142372</v>
      </c>
      <c r="D74" s="239" t="str">
        <f>IF($A74="","",VLOOKUP($A74,'Annex 2 EHV charges'!$A:$O,7,0))</f>
        <v>TRIDENT PARK</v>
      </c>
      <c r="E74" s="241">
        <f>IFERROR(IF(VLOOKUP($A74,'Annex 2 EHV charges'!$A:$O,8,FALSE)=0,"",VLOOKUP($A74,'Annex 2 EHV charges'!$A:$O,8,FALSE)),"")</f>
        <v>7.0000000000000001E-3</v>
      </c>
      <c r="F74" s="242">
        <f>IFERROR(IF(VLOOKUP($A74,'Annex 2 EHV charges'!$A:$O,9,FALSE)=0,"",VLOOKUP($A74,'Annex 2 EHV charges'!$A:$O,9,FALSE)),"")</f>
        <v>201.19</v>
      </c>
      <c r="G74" s="243">
        <f>IFERROR(IF(VLOOKUP($A74,'Annex 2 EHV charges'!$A:$O,10,FALSE)=0,"",VLOOKUP($A74,'Annex 2 EHV charges'!$A:$O,10,FALSE)),"")</f>
        <v>1.73</v>
      </c>
      <c r="H74" s="243">
        <f>IFERROR(IF(VLOOKUP($A74,'Annex 2 EHV charges'!$A:$O,11,FALSE)=0,"",VLOOKUP($A74,'Annex 2 EHV charges'!$A:$O,11,FALSE)),"")</f>
        <v>1.73</v>
      </c>
    </row>
    <row r="75" spans="1:8" x14ac:dyDescent="0.2">
      <c r="A75" s="239">
        <f t="array" ref="A75">IFERROR(INDEX('Annex 2 EHV charges'!$A$11:$A$260, MATCH(0, IF(ISBLANK('Annex 2 EHV charges'!$A$11:$A$260),1, COUNTIF(A$4:$A74, 'Annex 2 EHV charges'!$A$11:$A$260)), 0)),"")</f>
        <v>891</v>
      </c>
      <c r="B75" s="239">
        <f>IF($A75="","",VLOOKUP($A75,'Annex 2 EHV charges'!$A:$O,2,0))</f>
        <v>891</v>
      </c>
      <c r="C75" s="240">
        <f>IF($A75="","",VLOOKUP($A75,'Annex 2 EHV charges'!$A:$O,3,0))</f>
        <v>2100041150763</v>
      </c>
      <c r="D75" s="239" t="str">
        <f>IF($A75="","",VLOOKUP($A75,'Annex 2 EHV charges'!$A:$O,7,0))</f>
        <v>BAGLAN</v>
      </c>
      <c r="E75" s="241">
        <f>IFERROR(IF(VLOOKUP($A75,'Annex 2 EHV charges'!$A:$O,8,FALSE)=0,"",VLOOKUP($A75,'Annex 2 EHV charges'!$A:$O,8,FALSE)),"")</f>
        <v>3.6999999999999998E-2</v>
      </c>
      <c r="F75" s="242">
        <f>IFERROR(IF(VLOOKUP($A75,'Annex 2 EHV charges'!$A:$O,9,FALSE)=0,"",VLOOKUP($A75,'Annex 2 EHV charges'!$A:$O,9,FALSE)),"")</f>
        <v>4.88</v>
      </c>
      <c r="G75" s="243">
        <f>IFERROR(IF(VLOOKUP($A75,'Annex 2 EHV charges'!$A:$O,10,FALSE)=0,"",VLOOKUP($A75,'Annex 2 EHV charges'!$A:$O,10,FALSE)),"")</f>
        <v>1.68</v>
      </c>
      <c r="H75" s="243">
        <f>IFERROR(IF(VLOOKUP($A75,'Annex 2 EHV charges'!$A:$O,11,FALSE)=0,"",VLOOKUP($A75,'Annex 2 EHV charges'!$A:$O,11,FALSE)),"")</f>
        <v>1.68</v>
      </c>
    </row>
    <row r="76" spans="1:8" x14ac:dyDescent="0.2">
      <c r="A76" s="239">
        <f t="array" ref="A76">IFERROR(INDEX('Annex 2 EHV charges'!$A$11:$A$260, MATCH(0, IF(ISBLANK('Annex 2 EHV charges'!$A$11:$A$260),1, COUNTIF(A$4:$A75, 'Annex 2 EHV charges'!$A$11:$A$260)), 0)),"")</f>
        <v>892</v>
      </c>
      <c r="B76" s="239">
        <f>IF($A76="","",VLOOKUP($A76,'Annex 2 EHV charges'!$A:$O,2,0))</f>
        <v>892</v>
      </c>
      <c r="C76" s="240">
        <f>IF($A76="","",VLOOKUP($A76,'Annex 2 EHV charges'!$A:$O,3,0))</f>
        <v>2100041150781</v>
      </c>
      <c r="D76" s="239" t="str">
        <f>IF($A76="","",VLOOKUP($A76,'Annex 2 EHV charges'!$A:$O,7,0))</f>
        <v>Whitland (Caermelyn)</v>
      </c>
      <c r="E76" s="241">
        <f>IFERROR(IF(VLOOKUP($A76,'Annex 2 EHV charges'!$A:$O,8,FALSE)=0,"",VLOOKUP($A76,'Annex 2 EHV charges'!$A:$O,8,FALSE)),"")</f>
        <v>4.649</v>
      </c>
      <c r="F76" s="242">
        <f>IFERROR(IF(VLOOKUP($A76,'Annex 2 EHV charges'!$A:$O,9,FALSE)=0,"",VLOOKUP($A76,'Annex 2 EHV charges'!$A:$O,9,FALSE)),"")</f>
        <v>3.88</v>
      </c>
      <c r="G76" s="243">
        <f>IFERROR(IF(VLOOKUP($A76,'Annex 2 EHV charges'!$A:$O,10,FALSE)=0,"",VLOOKUP($A76,'Annex 2 EHV charges'!$A:$O,10,FALSE)),"")</f>
        <v>5.31</v>
      </c>
      <c r="H76" s="243">
        <f>IFERROR(IF(VLOOKUP($A76,'Annex 2 EHV charges'!$A:$O,11,FALSE)=0,"",VLOOKUP($A76,'Annex 2 EHV charges'!$A:$O,11,FALSE)),"")</f>
        <v>5.31</v>
      </c>
    </row>
    <row r="77" spans="1:8" x14ac:dyDescent="0.2">
      <c r="A77" s="239">
        <f t="array" ref="A77">IFERROR(INDEX('Annex 2 EHV charges'!$A$11:$A$260, MATCH(0, IF(ISBLANK('Annex 2 EHV charges'!$A$11:$A$260),1, COUNTIF(A$4:$A76, 'Annex 2 EHV charges'!$A$11:$A$260)), 0)),"")</f>
        <v>893</v>
      </c>
      <c r="B77" s="239">
        <f>IF($A77="","",VLOOKUP($A77,'Annex 2 EHV charges'!$A:$O,2,0))</f>
        <v>893</v>
      </c>
      <c r="C77" s="240">
        <f>IF($A77="","",VLOOKUP($A77,'Annex 2 EHV charges'!$A:$O,3,0))</f>
        <v>2100041150833</v>
      </c>
      <c r="D77" s="239" t="str">
        <f>IF($A77="","",VLOOKUP($A77,'Annex 2 EHV charges'!$A:$O,7,0))</f>
        <v>LIDDLESTONE RIDGE</v>
      </c>
      <c r="E77" s="241">
        <f>IFERROR(IF(VLOOKUP($A77,'Annex 2 EHV charges'!$A:$O,8,FALSE)=0,"",VLOOKUP($A77,'Annex 2 EHV charges'!$A:$O,8,FALSE)),"")</f>
        <v>3.0619999999999998</v>
      </c>
      <c r="F77" s="242">
        <f>IFERROR(IF(VLOOKUP($A77,'Annex 2 EHV charges'!$A:$O,9,FALSE)=0,"",VLOOKUP($A77,'Annex 2 EHV charges'!$A:$O,9,FALSE)),"")</f>
        <v>2.12</v>
      </c>
      <c r="G77" s="243">
        <f>IFERROR(IF(VLOOKUP($A77,'Annex 2 EHV charges'!$A:$O,10,FALSE)=0,"",VLOOKUP($A77,'Annex 2 EHV charges'!$A:$O,10,FALSE)),"")</f>
        <v>1.83</v>
      </c>
      <c r="H77" s="243">
        <f>IFERROR(IF(VLOOKUP($A77,'Annex 2 EHV charges'!$A:$O,11,FALSE)=0,"",VLOOKUP($A77,'Annex 2 EHV charges'!$A:$O,11,FALSE)),"")</f>
        <v>1.83</v>
      </c>
    </row>
    <row r="78" spans="1:8" x14ac:dyDescent="0.2">
      <c r="A78" s="239">
        <f t="array" ref="A78">IFERROR(INDEX('Annex 2 EHV charges'!$A$11:$A$260, MATCH(0, IF(ISBLANK('Annex 2 EHV charges'!$A$11:$A$260),1, COUNTIF(A$4:$A77, 'Annex 2 EHV charges'!$A$11:$A$260)), 0)),"")</f>
        <v>894</v>
      </c>
      <c r="B78" s="239">
        <f>IF($A78="","",VLOOKUP($A78,'Annex 2 EHV charges'!$A:$O,2,0))</f>
        <v>894</v>
      </c>
      <c r="C78" s="240">
        <f>IF($A78="","",VLOOKUP($A78,'Annex 2 EHV charges'!$A:$O,3,0))</f>
        <v>2100041172093</v>
      </c>
      <c r="D78" s="239" t="str">
        <f>IF($A78="","",VLOOKUP($A78,'Annex 2 EHV charges'!$A:$O,7,0))</f>
        <v>GARN FARM</v>
      </c>
      <c r="E78" s="241" t="str">
        <f>IFERROR(IF(VLOOKUP($A78,'Annex 2 EHV charges'!$A:$O,8,FALSE)=0,"",VLOOKUP($A78,'Annex 2 EHV charges'!$A:$O,8,FALSE)),"")</f>
        <v/>
      </c>
      <c r="F78" s="242">
        <f>IFERROR(IF(VLOOKUP($A78,'Annex 2 EHV charges'!$A:$O,9,FALSE)=0,"",VLOOKUP($A78,'Annex 2 EHV charges'!$A:$O,9,FALSE)),"")</f>
        <v>6.68</v>
      </c>
      <c r="G78" s="243">
        <f>IFERROR(IF(VLOOKUP($A78,'Annex 2 EHV charges'!$A:$O,10,FALSE)=0,"",VLOOKUP($A78,'Annex 2 EHV charges'!$A:$O,10,FALSE)),"")</f>
        <v>1.7</v>
      </c>
      <c r="H78" s="243">
        <f>IFERROR(IF(VLOOKUP($A78,'Annex 2 EHV charges'!$A:$O,11,FALSE)=0,"",VLOOKUP($A78,'Annex 2 EHV charges'!$A:$O,11,FALSE)),"")</f>
        <v>1.7</v>
      </c>
    </row>
    <row r="79" spans="1:8" x14ac:dyDescent="0.2">
      <c r="A79" s="239">
        <f t="array" ref="A79">IFERROR(INDEX('Annex 2 EHV charges'!$A$11:$A$260, MATCH(0, IF(ISBLANK('Annex 2 EHV charges'!$A$11:$A$260),1, COUNTIF(A$4:$A78, 'Annex 2 EHV charges'!$A$11:$A$260)), 0)),"")</f>
        <v>895</v>
      </c>
      <c r="B79" s="239">
        <f>IF($A79="","",VLOOKUP($A79,'Annex 2 EHV charges'!$A:$O,2,0))</f>
        <v>895</v>
      </c>
      <c r="C79" s="240">
        <f>IF($A79="","",VLOOKUP($A79,'Annex 2 EHV charges'!$A:$O,3,0))</f>
        <v>2100041172075</v>
      </c>
      <c r="D79" s="239" t="str">
        <f>IF($A79="","",VLOOKUP($A79,'Annex 2 EHV charges'!$A:$O,7,0))</f>
        <v>PEAKGEN</v>
      </c>
      <c r="E79" s="241">
        <f>IFERROR(IF(VLOOKUP($A79,'Annex 2 EHV charges'!$A:$O,8,FALSE)=0,"",VLOOKUP($A79,'Annex 2 EHV charges'!$A:$O,8,FALSE)),"")</f>
        <v>5.5E-2</v>
      </c>
      <c r="F79" s="242">
        <f>IFERROR(IF(VLOOKUP($A79,'Annex 2 EHV charges'!$A:$O,9,FALSE)=0,"",VLOOKUP($A79,'Annex 2 EHV charges'!$A:$O,9,FALSE)),"")</f>
        <v>10.55</v>
      </c>
      <c r="G79" s="243">
        <f>IFERROR(IF(VLOOKUP($A79,'Annex 2 EHV charges'!$A:$O,10,FALSE)=0,"",VLOOKUP($A79,'Annex 2 EHV charges'!$A:$O,10,FALSE)),"")</f>
        <v>1.74</v>
      </c>
      <c r="H79" s="243">
        <f>IFERROR(IF(VLOOKUP($A79,'Annex 2 EHV charges'!$A:$O,11,FALSE)=0,"",VLOOKUP($A79,'Annex 2 EHV charges'!$A:$O,11,FALSE)),"")</f>
        <v>1.74</v>
      </c>
    </row>
    <row r="80" spans="1:8" x14ac:dyDescent="0.2">
      <c r="A80" s="239">
        <f t="array" ref="A80">IFERROR(INDEX('Annex 2 EHV charges'!$A$11:$A$260, MATCH(0, IF(ISBLANK('Annex 2 EHV charges'!$A$11:$A$260),1, COUNTIF(A$4:$A79, 'Annex 2 EHV charges'!$A$11:$A$260)), 0)),"")</f>
        <v>896</v>
      </c>
      <c r="B80" s="239">
        <f>IF($A80="","",VLOOKUP($A80,'Annex 2 EHV charges'!$A:$O,2,0))</f>
        <v>896</v>
      </c>
      <c r="C80" s="240">
        <f>IF($A80="","",VLOOKUP($A80,'Annex 2 EHV charges'!$A:$O,3,0))</f>
        <v>2100041195090</v>
      </c>
      <c r="D80" s="239" t="str">
        <f>IF($A80="","",VLOOKUP($A80,'Annex 2 EHV charges'!$A:$O,7,0))</f>
        <v>TREGUFF</v>
      </c>
      <c r="E80" s="241" t="str">
        <f>IFERROR(IF(VLOOKUP($A80,'Annex 2 EHV charges'!$A:$O,8,FALSE)=0,"",VLOOKUP($A80,'Annex 2 EHV charges'!$A:$O,8,FALSE)),"")</f>
        <v/>
      </c>
      <c r="F80" s="242">
        <f>IFERROR(IF(VLOOKUP($A80,'Annex 2 EHV charges'!$A:$O,9,FALSE)=0,"",VLOOKUP($A80,'Annex 2 EHV charges'!$A:$O,9,FALSE)),"")</f>
        <v>10</v>
      </c>
      <c r="G80" s="243">
        <f>IFERROR(IF(VLOOKUP($A80,'Annex 2 EHV charges'!$A:$O,10,FALSE)=0,"",VLOOKUP($A80,'Annex 2 EHV charges'!$A:$O,10,FALSE)),"")</f>
        <v>1.78</v>
      </c>
      <c r="H80" s="243">
        <f>IFERROR(IF(VLOOKUP($A80,'Annex 2 EHV charges'!$A:$O,11,FALSE)=0,"",VLOOKUP($A80,'Annex 2 EHV charges'!$A:$O,11,FALSE)),"")</f>
        <v>1.78</v>
      </c>
    </row>
    <row r="81" spans="1:8" x14ac:dyDescent="0.2">
      <c r="A81" s="239">
        <f t="array" ref="A81">IFERROR(INDEX('Annex 2 EHV charges'!$A$11:$A$260, MATCH(0, IF(ISBLANK('Annex 2 EHV charges'!$A$11:$A$260),1, COUNTIF(A$4:$A80, 'Annex 2 EHV charges'!$A$11:$A$260)), 0)),"")</f>
        <v>897</v>
      </c>
      <c r="B81" s="239">
        <f>IF($A81="","",VLOOKUP($A81,'Annex 2 EHV charges'!$A:$O,2,0))</f>
        <v>897</v>
      </c>
      <c r="C81" s="240">
        <f>IF($A81="","",VLOOKUP($A81,'Annex 2 EHV charges'!$A:$O,3,0))</f>
        <v>2100041197887</v>
      </c>
      <c r="D81" s="239" t="str">
        <f>IF($A81="","",VLOOKUP($A81,'Annex 2 EHV charges'!$A:$O,7,0))</f>
        <v>LOUGHOR FARM</v>
      </c>
      <c r="E81" s="241" t="str">
        <f>IFERROR(IF(VLOOKUP($A81,'Annex 2 EHV charges'!$A:$O,8,FALSE)=0,"",VLOOKUP($A81,'Annex 2 EHV charges'!$A:$O,8,FALSE)),"")</f>
        <v/>
      </c>
      <c r="F81" s="242">
        <f>IFERROR(IF(VLOOKUP($A81,'Annex 2 EHV charges'!$A:$O,9,FALSE)=0,"",VLOOKUP($A81,'Annex 2 EHV charges'!$A:$O,9,FALSE)),"")</f>
        <v>2.09</v>
      </c>
      <c r="G81" s="243">
        <f>IFERROR(IF(VLOOKUP($A81,'Annex 2 EHV charges'!$A:$O,10,FALSE)=0,"",VLOOKUP($A81,'Annex 2 EHV charges'!$A:$O,10,FALSE)),"")</f>
        <v>1.77</v>
      </c>
      <c r="H81" s="243">
        <f>IFERROR(IF(VLOOKUP($A81,'Annex 2 EHV charges'!$A:$O,11,FALSE)=0,"",VLOOKUP($A81,'Annex 2 EHV charges'!$A:$O,11,FALSE)),"")</f>
        <v>1.77</v>
      </c>
    </row>
    <row r="82" spans="1:8" x14ac:dyDescent="0.2">
      <c r="A82" s="239">
        <f t="array" ref="A82">IFERROR(INDEX('Annex 2 EHV charges'!$A$11:$A$260, MATCH(0, IF(ISBLANK('Annex 2 EHV charges'!$A$11:$A$260),1, COUNTIF(A$4:$A81, 'Annex 2 EHV charges'!$A$11:$A$260)), 0)),"")</f>
        <v>898</v>
      </c>
      <c r="B82" s="239">
        <f>IF($A82="","",VLOOKUP($A82,'Annex 2 EHV charges'!$A:$O,2,0))</f>
        <v>898</v>
      </c>
      <c r="C82" s="240">
        <f>IF($A82="","",VLOOKUP($A82,'Annex 2 EHV charges'!$A:$O,3,0))</f>
        <v>2100041197869</v>
      </c>
      <c r="D82" s="239" t="str">
        <f>IF($A82="","",VLOOKUP($A82,'Annex 2 EHV charges'!$A:$O,7,0))</f>
        <v>SUTTON FARM</v>
      </c>
      <c r="E82" s="241">
        <f>IFERROR(IF(VLOOKUP($A82,'Annex 2 EHV charges'!$A:$O,8,FALSE)=0,"",VLOOKUP($A82,'Annex 2 EHV charges'!$A:$O,8,FALSE)),"")</f>
        <v>1E-3</v>
      </c>
      <c r="F82" s="242">
        <f>IFERROR(IF(VLOOKUP($A82,'Annex 2 EHV charges'!$A:$O,9,FALSE)=0,"",VLOOKUP($A82,'Annex 2 EHV charges'!$A:$O,9,FALSE)),"")</f>
        <v>24.9</v>
      </c>
      <c r="G82" s="243">
        <f>IFERROR(IF(VLOOKUP($A82,'Annex 2 EHV charges'!$A:$O,10,FALSE)=0,"",VLOOKUP($A82,'Annex 2 EHV charges'!$A:$O,10,FALSE)),"")</f>
        <v>1.72</v>
      </c>
      <c r="H82" s="243">
        <f>IFERROR(IF(VLOOKUP($A82,'Annex 2 EHV charges'!$A:$O,11,FALSE)=0,"",VLOOKUP($A82,'Annex 2 EHV charges'!$A:$O,11,FALSE)),"")</f>
        <v>1.72</v>
      </c>
    </row>
    <row r="83" spans="1:8" x14ac:dyDescent="0.2">
      <c r="A83" s="239">
        <f t="array" ref="A83">IFERROR(INDEX('Annex 2 EHV charges'!$A$11:$A$260, MATCH(0, IF(ISBLANK('Annex 2 EHV charges'!$A$11:$A$260),1, COUNTIF(A$4:$A82, 'Annex 2 EHV charges'!$A$11:$A$260)), 0)),"")</f>
        <v>899</v>
      </c>
      <c r="B83" s="239">
        <f>IF($A83="","",VLOOKUP($A83,'Annex 2 EHV charges'!$A:$O,2,0))</f>
        <v>899</v>
      </c>
      <c r="C83" s="240">
        <f>IF($A83="","",VLOOKUP($A83,'Annex 2 EHV charges'!$A:$O,3,0))</f>
        <v>2100041201318</v>
      </c>
      <c r="D83" s="239" t="str">
        <f>IF($A83="","",VLOOKUP($A83,'Annex 2 EHV charges'!$A:$O,7,0))</f>
        <v>CEFN BETINGAU</v>
      </c>
      <c r="E83" s="241" t="str">
        <f>IFERROR(IF(VLOOKUP($A83,'Annex 2 EHV charges'!$A:$O,8,FALSE)=0,"",VLOOKUP($A83,'Annex 2 EHV charges'!$A:$O,8,FALSE)),"")</f>
        <v/>
      </c>
      <c r="F83" s="242">
        <f>IFERROR(IF(VLOOKUP($A83,'Annex 2 EHV charges'!$A:$O,9,FALSE)=0,"",VLOOKUP($A83,'Annex 2 EHV charges'!$A:$O,9,FALSE)),"")</f>
        <v>1.99</v>
      </c>
      <c r="G83" s="243">
        <f>IFERROR(IF(VLOOKUP($A83,'Annex 2 EHV charges'!$A:$O,10,FALSE)=0,"",VLOOKUP($A83,'Annex 2 EHV charges'!$A:$O,10,FALSE)),"")</f>
        <v>1.65</v>
      </c>
      <c r="H83" s="243">
        <f>IFERROR(IF(VLOOKUP($A83,'Annex 2 EHV charges'!$A:$O,11,FALSE)=0,"",VLOOKUP($A83,'Annex 2 EHV charges'!$A:$O,11,FALSE)),"")</f>
        <v>1.65</v>
      </c>
    </row>
    <row r="84" spans="1:8" x14ac:dyDescent="0.2">
      <c r="A84" s="239">
        <f t="array" ref="A84">IFERROR(INDEX('Annex 2 EHV charges'!$A$11:$A$260, MATCH(0, IF(ISBLANK('Annex 2 EHV charges'!$A$11:$A$260),1, COUNTIF(A$4:$A83, 'Annex 2 EHV charges'!$A$11:$A$260)), 0)),"")</f>
        <v>900</v>
      </c>
      <c r="B84" s="239">
        <f>IF($A84="","",VLOOKUP($A84,'Annex 2 EHV charges'!$A:$O,2,0))</f>
        <v>900</v>
      </c>
      <c r="C84" s="240">
        <f>IF($A84="","",VLOOKUP($A84,'Annex 2 EHV charges'!$A:$O,3,0))</f>
        <v>2100041201293</v>
      </c>
      <c r="D84" s="239" t="str">
        <f>IF($A84="","",VLOOKUP($A84,'Annex 2 EHV charges'!$A:$O,7,0))</f>
        <v>CLAWDD DU 33KV GEN</v>
      </c>
      <c r="E84" s="241">
        <f>IFERROR(IF(VLOOKUP($A84,'Annex 2 EHV charges'!$A:$O,8,FALSE)=0,"",VLOOKUP($A84,'Annex 2 EHV charges'!$A:$O,8,FALSE)),"")</f>
        <v>0.14299999999999999</v>
      </c>
      <c r="F84" s="242">
        <f>IFERROR(IF(VLOOKUP($A84,'Annex 2 EHV charges'!$A:$O,9,FALSE)=0,"",VLOOKUP($A84,'Annex 2 EHV charges'!$A:$O,9,FALSE)),"")</f>
        <v>1.51</v>
      </c>
      <c r="G84" s="243">
        <f>IFERROR(IF(VLOOKUP($A84,'Annex 2 EHV charges'!$A:$O,10,FALSE)=0,"",VLOOKUP($A84,'Annex 2 EHV charges'!$A:$O,10,FALSE)),"")</f>
        <v>1.68</v>
      </c>
      <c r="H84" s="243">
        <f>IFERROR(IF(VLOOKUP($A84,'Annex 2 EHV charges'!$A:$O,11,FALSE)=0,"",VLOOKUP($A84,'Annex 2 EHV charges'!$A:$O,11,FALSE)),"")</f>
        <v>1.68</v>
      </c>
    </row>
    <row r="85" spans="1:8" x14ac:dyDescent="0.2">
      <c r="A85" s="239">
        <f t="array" ref="A85">IFERROR(INDEX('Annex 2 EHV charges'!$A$11:$A$260, MATCH(0, IF(ISBLANK('Annex 2 EHV charges'!$A$11:$A$260),1, COUNTIF(A$4:$A84, 'Annex 2 EHV charges'!$A$11:$A$260)), 0)),"")</f>
        <v>901</v>
      </c>
      <c r="B85" s="239">
        <f>IF($A85="","",VLOOKUP($A85,'Annex 2 EHV charges'!$A:$O,2,0))</f>
        <v>901</v>
      </c>
      <c r="C85" s="240">
        <f>IF($A85="","",VLOOKUP($A85,'Annex 2 EHV charges'!$A:$O,3,0))</f>
        <v>2100041212221</v>
      </c>
      <c r="D85" s="239" t="str">
        <f>IF($A85="","",VLOOKUP($A85,'Annex 2 EHV charges'!$A:$O,7,0))</f>
        <v>PENTRE FARM</v>
      </c>
      <c r="E85" s="241">
        <f>IFERROR(IF(VLOOKUP($A85,'Annex 2 EHV charges'!$A:$O,8,FALSE)=0,"",VLOOKUP($A85,'Annex 2 EHV charges'!$A:$O,8,FALSE)),"")</f>
        <v>0.33900000000000002</v>
      </c>
      <c r="F85" s="242">
        <f>IFERROR(IF(VLOOKUP($A85,'Annex 2 EHV charges'!$A:$O,9,FALSE)=0,"",VLOOKUP($A85,'Annex 2 EHV charges'!$A:$O,9,FALSE)),"")</f>
        <v>121.14</v>
      </c>
      <c r="G85" s="243">
        <f>IFERROR(IF(VLOOKUP($A85,'Annex 2 EHV charges'!$A:$O,10,FALSE)=0,"",VLOOKUP($A85,'Annex 2 EHV charges'!$A:$O,10,FALSE)),"")</f>
        <v>2.16</v>
      </c>
      <c r="H85" s="243">
        <f>IFERROR(IF(VLOOKUP($A85,'Annex 2 EHV charges'!$A:$O,11,FALSE)=0,"",VLOOKUP($A85,'Annex 2 EHV charges'!$A:$O,11,FALSE)),"")</f>
        <v>2.16</v>
      </c>
    </row>
    <row r="86" spans="1:8" x14ac:dyDescent="0.2">
      <c r="A86" s="239">
        <f t="array" ref="A86">IFERROR(INDEX('Annex 2 EHV charges'!$A$11:$A$260, MATCH(0, IF(ISBLANK('Annex 2 EHV charges'!$A$11:$A$260),1, COUNTIF(A$4:$A85, 'Annex 2 EHV charges'!$A$11:$A$260)), 0)),"")</f>
        <v>902</v>
      </c>
      <c r="B86" s="239">
        <f>IF($A86="","",VLOOKUP($A86,'Annex 2 EHV charges'!$A:$O,2,0))</f>
        <v>902</v>
      </c>
      <c r="C86" s="240">
        <f>IF($A86="","",VLOOKUP($A86,'Annex 2 EHV charges'!$A:$O,3,0))</f>
        <v>2100041221059</v>
      </c>
      <c r="D86" s="239" t="str">
        <f>IF($A86="","",VLOOKUP($A86,'Annex 2 EHV charges'!$A:$O,7,0))</f>
        <v>BARRY STOR</v>
      </c>
      <c r="E86" s="241">
        <f>IFERROR(IF(VLOOKUP($A86,'Annex 2 EHV charges'!$A:$O,8,FALSE)=0,"",VLOOKUP($A86,'Annex 2 EHV charges'!$A:$O,8,FALSE)),"")</f>
        <v>7.0000000000000001E-3</v>
      </c>
      <c r="F86" s="242">
        <f>IFERROR(IF(VLOOKUP($A86,'Annex 2 EHV charges'!$A:$O,9,FALSE)=0,"",VLOOKUP($A86,'Annex 2 EHV charges'!$A:$O,9,FALSE)),"")</f>
        <v>9.61</v>
      </c>
      <c r="G86" s="243">
        <f>IFERROR(IF(VLOOKUP($A86,'Annex 2 EHV charges'!$A:$O,10,FALSE)=0,"",VLOOKUP($A86,'Annex 2 EHV charges'!$A:$O,10,FALSE)),"")</f>
        <v>1.46</v>
      </c>
      <c r="H86" s="243">
        <f>IFERROR(IF(VLOOKUP($A86,'Annex 2 EHV charges'!$A:$O,11,FALSE)=0,"",VLOOKUP($A86,'Annex 2 EHV charges'!$A:$O,11,FALSE)),"")</f>
        <v>1.46</v>
      </c>
    </row>
    <row r="87" spans="1:8" x14ac:dyDescent="0.2">
      <c r="A87" s="239">
        <f t="array" ref="A87">IFERROR(INDEX('Annex 2 EHV charges'!$A$11:$A$260, MATCH(0, IF(ISBLANK('Annex 2 EHV charges'!$A$11:$A$260),1, COUNTIF(A$4:$A86, 'Annex 2 EHV charges'!$A$11:$A$260)), 0)),"")</f>
        <v>903</v>
      </c>
      <c r="B87" s="239">
        <f>IF($A87="","",VLOOKUP($A87,'Annex 2 EHV charges'!$A:$O,2,0))</f>
        <v>903</v>
      </c>
      <c r="C87" s="240">
        <f>IF($A87="","",VLOOKUP($A87,'Annex 2 EHV charges'!$A:$O,3,0))</f>
        <v>2100041230833</v>
      </c>
      <c r="D87" s="239" t="str">
        <f>IF($A87="","",VLOOKUP($A87,'Annex 2 EHV charges'!$A:$O,7,0))</f>
        <v>FENTON FARM</v>
      </c>
      <c r="E87" s="241">
        <f>IFERROR(IF(VLOOKUP($A87,'Annex 2 EHV charges'!$A:$O,8,FALSE)=0,"",VLOOKUP($A87,'Annex 2 EHV charges'!$A:$O,8,FALSE)),"")</f>
        <v>4.3620000000000001</v>
      </c>
      <c r="F87" s="242">
        <f>IFERROR(IF(VLOOKUP($A87,'Annex 2 EHV charges'!$A:$O,9,FALSE)=0,"",VLOOKUP($A87,'Annex 2 EHV charges'!$A:$O,9,FALSE)),"")</f>
        <v>2.48</v>
      </c>
      <c r="G87" s="243">
        <f>IFERROR(IF(VLOOKUP($A87,'Annex 2 EHV charges'!$A:$O,10,FALSE)=0,"",VLOOKUP($A87,'Annex 2 EHV charges'!$A:$O,10,FALSE)),"")</f>
        <v>1.67</v>
      </c>
      <c r="H87" s="243">
        <f>IFERROR(IF(VLOOKUP($A87,'Annex 2 EHV charges'!$A:$O,11,FALSE)=0,"",VLOOKUP($A87,'Annex 2 EHV charges'!$A:$O,11,FALSE)),"")</f>
        <v>1.67</v>
      </c>
    </row>
    <row r="88" spans="1:8" x14ac:dyDescent="0.2">
      <c r="A88" s="239">
        <f t="array" ref="A88">IFERROR(INDEX('Annex 2 EHV charges'!$A$11:$A$260, MATCH(0, IF(ISBLANK('Annex 2 EHV charges'!$A$11:$A$260),1, COUNTIF(A$4:$A87, 'Annex 2 EHV charges'!$A$11:$A$260)), 0)),"")</f>
        <v>904</v>
      </c>
      <c r="B88" s="239">
        <f>IF($A88="","",VLOOKUP($A88,'Annex 2 EHV charges'!$A:$O,2,0))</f>
        <v>904</v>
      </c>
      <c r="C88" s="240">
        <f>IF($A88="","",VLOOKUP($A88,'Annex 2 EHV charges'!$A:$O,3,0))</f>
        <v>2100041240344</v>
      </c>
      <c r="D88" s="239" t="str">
        <f>IF($A88="","",VLOOKUP($A88,'Annex 2 EHV charges'!$A:$O,7,0))</f>
        <v>YERBESTON GATE</v>
      </c>
      <c r="E88" s="241">
        <f>IFERROR(IF(VLOOKUP($A88,'Annex 2 EHV charges'!$A:$O,8,FALSE)=0,"",VLOOKUP($A88,'Annex 2 EHV charges'!$A:$O,8,FALSE)),"")</f>
        <v>3.4940000000000002</v>
      </c>
      <c r="F88" s="242">
        <f>IFERROR(IF(VLOOKUP($A88,'Annex 2 EHV charges'!$A:$O,9,FALSE)=0,"",VLOOKUP($A88,'Annex 2 EHV charges'!$A:$O,9,FALSE)),"")</f>
        <v>0.97</v>
      </c>
      <c r="G88" s="243">
        <f>IFERROR(IF(VLOOKUP($A88,'Annex 2 EHV charges'!$A:$O,10,FALSE)=0,"",VLOOKUP($A88,'Annex 2 EHV charges'!$A:$O,10,FALSE)),"")</f>
        <v>2.16</v>
      </c>
      <c r="H88" s="243">
        <f>IFERROR(IF(VLOOKUP($A88,'Annex 2 EHV charges'!$A:$O,11,FALSE)=0,"",VLOOKUP($A88,'Annex 2 EHV charges'!$A:$O,11,FALSE)),"")</f>
        <v>2.16</v>
      </c>
    </row>
    <row r="89" spans="1:8" x14ac:dyDescent="0.2">
      <c r="A89" s="239">
        <f t="array" ref="A89">IFERROR(INDEX('Annex 2 EHV charges'!$A$11:$A$260, MATCH(0, IF(ISBLANK('Annex 2 EHV charges'!$A$11:$A$260),1, COUNTIF(A$4:$A88, 'Annex 2 EHV charges'!$A$11:$A$260)), 0)),"")</f>
        <v>905</v>
      </c>
      <c r="B89" s="239">
        <f>IF($A89="","",VLOOKUP($A89,'Annex 2 EHV charges'!$A:$O,2,0))</f>
        <v>905</v>
      </c>
      <c r="C89" s="240">
        <f>IF($A89="","",VLOOKUP($A89,'Annex 2 EHV charges'!$A:$O,3,0))</f>
        <v>2100041251258</v>
      </c>
      <c r="D89" s="239" t="str">
        <f>IF($A89="","",VLOOKUP($A89,'Annex 2 EHV charges'!$A:$O,7,0))</f>
        <v>PENYCAE</v>
      </c>
      <c r="E89" s="241">
        <f>IFERROR(IF(VLOOKUP($A89,'Annex 2 EHV charges'!$A:$O,8,FALSE)=0,"",VLOOKUP($A89,'Annex 2 EHV charges'!$A:$O,8,FALSE)),"")</f>
        <v>0.14299999999999999</v>
      </c>
      <c r="F89" s="242" t="str">
        <f>IFERROR(IF(VLOOKUP($A89,'Annex 2 EHV charges'!$A:$O,9,FALSE)=0,"",VLOOKUP($A89,'Annex 2 EHV charges'!$A:$O,9,FALSE)),"")</f>
        <v/>
      </c>
      <c r="G89" s="243">
        <f>IFERROR(IF(VLOOKUP($A89,'Annex 2 EHV charges'!$A:$O,10,FALSE)=0,"",VLOOKUP($A89,'Annex 2 EHV charges'!$A:$O,10,FALSE)),"")</f>
        <v>1.67</v>
      </c>
      <c r="H89" s="243">
        <f>IFERROR(IF(VLOOKUP($A89,'Annex 2 EHV charges'!$A:$O,11,FALSE)=0,"",VLOOKUP($A89,'Annex 2 EHV charges'!$A:$O,11,FALSE)),"")</f>
        <v>1.67</v>
      </c>
    </row>
    <row r="90" spans="1:8" x14ac:dyDescent="0.2">
      <c r="A90" s="239">
        <f t="array" ref="A90">IFERROR(INDEX('Annex 2 EHV charges'!$A$11:$A$260, MATCH(0, IF(ISBLANK('Annex 2 EHV charges'!$A$11:$A$260),1, COUNTIF(A$4:$A89, 'Annex 2 EHV charges'!$A$11:$A$260)), 0)),"")</f>
        <v>906</v>
      </c>
      <c r="B90" s="239">
        <f>IF($A90="","",VLOOKUP($A90,'Annex 2 EHV charges'!$A:$O,2,0))</f>
        <v>906</v>
      </c>
      <c r="C90" s="240">
        <f>IF($A90="","",VLOOKUP($A90,'Annex 2 EHV charges'!$A:$O,3,0))</f>
        <v>2100041251276</v>
      </c>
      <c r="D90" s="239" t="str">
        <f>IF($A90="","",VLOOKUP($A90,'Annex 2 EHV charges'!$A:$O,7,0))</f>
        <v>SARON</v>
      </c>
      <c r="E90" s="241">
        <f>IFERROR(IF(VLOOKUP($A90,'Annex 2 EHV charges'!$A:$O,8,FALSE)=0,"",VLOOKUP($A90,'Annex 2 EHV charges'!$A:$O,8,FALSE)),"")</f>
        <v>0.14299999999999999</v>
      </c>
      <c r="F90" s="242">
        <f>IFERROR(IF(VLOOKUP($A90,'Annex 2 EHV charges'!$A:$O,9,FALSE)=0,"",VLOOKUP($A90,'Annex 2 EHV charges'!$A:$O,9,FALSE)),"")</f>
        <v>6.59</v>
      </c>
      <c r="G90" s="243">
        <f>IFERROR(IF(VLOOKUP($A90,'Annex 2 EHV charges'!$A:$O,10,FALSE)=0,"",VLOOKUP($A90,'Annex 2 EHV charges'!$A:$O,10,FALSE)),"")</f>
        <v>1.67</v>
      </c>
      <c r="H90" s="243">
        <f>IFERROR(IF(VLOOKUP($A90,'Annex 2 EHV charges'!$A:$O,11,FALSE)=0,"",VLOOKUP($A90,'Annex 2 EHV charges'!$A:$O,11,FALSE)),"")</f>
        <v>1.67</v>
      </c>
    </row>
    <row r="91" spans="1:8" x14ac:dyDescent="0.2">
      <c r="A91" s="239">
        <f t="array" ref="A91">IFERROR(INDEX('Annex 2 EHV charges'!$A$11:$A$260, MATCH(0, IF(ISBLANK('Annex 2 EHV charges'!$A$11:$A$260),1, COUNTIF(A$4:$A90, 'Annex 2 EHV charges'!$A$11:$A$260)), 0)),"")</f>
        <v>907</v>
      </c>
      <c r="B91" s="239">
        <f>IF($A91="","",VLOOKUP($A91,'Annex 2 EHV charges'!$A:$O,2,0))</f>
        <v>907</v>
      </c>
      <c r="C91" s="240">
        <f>IF($A91="","",VLOOKUP($A91,'Annex 2 EHV charges'!$A:$O,3,0))</f>
        <v>2100041254969</v>
      </c>
      <c r="D91" s="239" t="str">
        <f>IF($A91="","",VLOOKUP($A91,'Annex 2 EHV charges'!$A:$O,7,0))</f>
        <v>HENDRE FAWR FARM</v>
      </c>
      <c r="E91" s="241">
        <f>IFERROR(IF(VLOOKUP($A91,'Annex 2 EHV charges'!$A:$O,8,FALSE)=0,"",VLOOKUP($A91,'Annex 2 EHV charges'!$A:$O,8,FALSE)),"")</f>
        <v>0.23799999999999999</v>
      </c>
      <c r="F91" s="242">
        <f>IFERROR(IF(VLOOKUP($A91,'Annex 2 EHV charges'!$A:$O,9,FALSE)=0,"",VLOOKUP($A91,'Annex 2 EHV charges'!$A:$O,9,FALSE)),"")</f>
        <v>1.46</v>
      </c>
      <c r="G91" s="243">
        <f>IFERROR(IF(VLOOKUP($A91,'Annex 2 EHV charges'!$A:$O,10,FALSE)=0,"",VLOOKUP($A91,'Annex 2 EHV charges'!$A:$O,10,FALSE)),"")</f>
        <v>2.04</v>
      </c>
      <c r="H91" s="243">
        <f>IFERROR(IF(VLOOKUP($A91,'Annex 2 EHV charges'!$A:$O,11,FALSE)=0,"",VLOOKUP($A91,'Annex 2 EHV charges'!$A:$O,11,FALSE)),"")</f>
        <v>2.04</v>
      </c>
    </row>
    <row r="92" spans="1:8" x14ac:dyDescent="0.2">
      <c r="A92" s="239">
        <f t="array" ref="A92">IFERROR(INDEX('Annex 2 EHV charges'!$A$11:$A$260, MATCH(0, IF(ISBLANK('Annex 2 EHV charges'!$A$11:$A$260),1, COUNTIF(A$4:$A91, 'Annex 2 EHV charges'!$A$11:$A$260)), 0)),"")</f>
        <v>908</v>
      </c>
      <c r="B92" s="239">
        <f>IF($A92="","",VLOOKUP($A92,'Annex 2 EHV charges'!$A:$O,2,0))</f>
        <v>908</v>
      </c>
      <c r="C92" s="240">
        <f>IF($A92="","",VLOOKUP($A92,'Annex 2 EHV charges'!$A:$O,3,0))</f>
        <v>2100041257250</v>
      </c>
      <c r="D92" s="239" t="str">
        <f>IF($A92="","",VLOOKUP($A92,'Annex 2 EHV charges'!$A:$O,7,0))</f>
        <v>HENDAI FARM</v>
      </c>
      <c r="E92" s="241">
        <f>IFERROR(IF(VLOOKUP($A92,'Annex 2 EHV charges'!$A:$O,8,FALSE)=0,"",VLOOKUP($A92,'Annex 2 EHV charges'!$A:$O,8,FALSE)),"")</f>
        <v>4.9000000000000002E-2</v>
      </c>
      <c r="F92" s="242">
        <f>IFERROR(IF(VLOOKUP($A92,'Annex 2 EHV charges'!$A:$O,9,FALSE)=0,"",VLOOKUP($A92,'Annex 2 EHV charges'!$A:$O,9,FALSE)),"")</f>
        <v>3.36</v>
      </c>
      <c r="G92" s="243">
        <f>IFERROR(IF(VLOOKUP($A92,'Annex 2 EHV charges'!$A:$O,10,FALSE)=0,"",VLOOKUP($A92,'Annex 2 EHV charges'!$A:$O,10,FALSE)),"")</f>
        <v>1.75</v>
      </c>
      <c r="H92" s="243">
        <f>IFERROR(IF(VLOOKUP($A92,'Annex 2 EHV charges'!$A:$O,11,FALSE)=0,"",VLOOKUP($A92,'Annex 2 EHV charges'!$A:$O,11,FALSE)),"")</f>
        <v>1.75</v>
      </c>
    </row>
    <row r="93" spans="1:8" x14ac:dyDescent="0.2">
      <c r="A93" s="239">
        <f t="array" ref="A93">IFERROR(INDEX('Annex 2 EHV charges'!$A$11:$A$260, MATCH(0, IF(ISBLANK('Annex 2 EHV charges'!$A$11:$A$260),1, COUNTIF(A$4:$A92, 'Annex 2 EHV charges'!$A$11:$A$260)), 0)),"")</f>
        <v>909</v>
      </c>
      <c r="B93" s="239">
        <f>IF($A93="","",VLOOKUP($A93,'Annex 2 EHV charges'!$A:$O,2,0))</f>
        <v>909</v>
      </c>
      <c r="C93" s="240">
        <f>IF($A93="","",VLOOKUP($A93,'Annex 2 EHV charges'!$A:$O,3,0))</f>
        <v>2100041258591</v>
      </c>
      <c r="D93" s="239" t="str">
        <f>IF($A93="","",VLOOKUP($A93,'Annex 2 EHV charges'!$A:$O,7,0))</f>
        <v>CWM CAE SINGRUG</v>
      </c>
      <c r="E93" s="241">
        <f>IFERROR(IF(VLOOKUP($A93,'Annex 2 EHV charges'!$A:$O,8,FALSE)=0,"",VLOOKUP($A93,'Annex 2 EHV charges'!$A:$O,8,FALSE)),"")</f>
        <v>5.0549999999999997</v>
      </c>
      <c r="F93" s="242">
        <f>IFERROR(IF(VLOOKUP($A93,'Annex 2 EHV charges'!$A:$O,9,FALSE)=0,"",VLOOKUP($A93,'Annex 2 EHV charges'!$A:$O,9,FALSE)),"")</f>
        <v>3.9</v>
      </c>
      <c r="G93" s="243">
        <f>IFERROR(IF(VLOOKUP($A93,'Annex 2 EHV charges'!$A:$O,10,FALSE)=0,"",VLOOKUP($A93,'Annex 2 EHV charges'!$A:$O,10,FALSE)),"")</f>
        <v>1.98</v>
      </c>
      <c r="H93" s="243">
        <f>IFERROR(IF(VLOOKUP($A93,'Annex 2 EHV charges'!$A:$O,11,FALSE)=0,"",VLOOKUP($A93,'Annex 2 EHV charges'!$A:$O,11,FALSE)),"")</f>
        <v>1.98</v>
      </c>
    </row>
    <row r="94" spans="1:8" x14ac:dyDescent="0.2">
      <c r="A94" s="239">
        <f t="array" ref="A94">IFERROR(INDEX('Annex 2 EHV charges'!$A$11:$A$260, MATCH(0, IF(ISBLANK('Annex 2 EHV charges'!$A$11:$A$260),1, COUNTIF(A$4:$A93, 'Annex 2 EHV charges'!$A$11:$A$260)), 0)),"")</f>
        <v>910</v>
      </c>
      <c r="B94" s="239">
        <f>IF($A94="","",VLOOKUP($A94,'Annex 2 EHV charges'!$A:$O,2,0))</f>
        <v>910</v>
      </c>
      <c r="C94" s="240">
        <f>IF($A94="","",VLOOKUP($A94,'Annex 2 EHV charges'!$A:$O,3,0))</f>
        <v>2100041252819</v>
      </c>
      <c r="D94" s="239" t="str">
        <f>IF($A94="","",VLOOKUP($A94,'Annex 2 EHV charges'!$A:$O,7,0))</f>
        <v>BRYNTEG FARM</v>
      </c>
      <c r="E94" s="241">
        <f>IFERROR(IF(VLOOKUP($A94,'Annex 2 EHV charges'!$A:$O,8,FALSE)=0,"",VLOOKUP($A94,'Annex 2 EHV charges'!$A:$O,8,FALSE)),"")</f>
        <v>0.39</v>
      </c>
      <c r="F94" s="242">
        <f>IFERROR(IF(VLOOKUP($A94,'Annex 2 EHV charges'!$A:$O,9,FALSE)=0,"",VLOOKUP($A94,'Annex 2 EHV charges'!$A:$O,9,FALSE)),"")</f>
        <v>3.16</v>
      </c>
      <c r="G94" s="243">
        <f>IFERROR(IF(VLOOKUP($A94,'Annex 2 EHV charges'!$A:$O,10,FALSE)=0,"",VLOOKUP($A94,'Annex 2 EHV charges'!$A:$O,10,FALSE)),"")</f>
        <v>2.16</v>
      </c>
      <c r="H94" s="243">
        <f>IFERROR(IF(VLOOKUP($A94,'Annex 2 EHV charges'!$A:$O,11,FALSE)=0,"",VLOOKUP($A94,'Annex 2 EHV charges'!$A:$O,11,FALSE)),"")</f>
        <v>2.16</v>
      </c>
    </row>
    <row r="95" spans="1:8" x14ac:dyDescent="0.2">
      <c r="A95" s="239">
        <f t="array" ref="A95">IFERROR(INDEX('Annex 2 EHV charges'!$A$11:$A$260, MATCH(0, IF(ISBLANK('Annex 2 EHV charges'!$A$11:$A$260),1, COUNTIF(A$4:$A94, 'Annex 2 EHV charges'!$A$11:$A$260)), 0)),"")</f>
        <v>911</v>
      </c>
      <c r="B95" s="239">
        <f>IF($A95="","",VLOOKUP($A95,'Annex 2 EHV charges'!$A:$O,2,0))</f>
        <v>911</v>
      </c>
      <c r="C95" s="240">
        <f>IF($A95="","",VLOOKUP($A95,'Annex 2 EHV charges'!$A:$O,3,0))</f>
        <v>2100041260304</v>
      </c>
      <c r="D95" s="239" t="str">
        <f>IF($A95="","",VLOOKUP($A95,'Annex 2 EHV charges'!$A:$O,7,0))</f>
        <v>COURT COLEMAN</v>
      </c>
      <c r="E95" s="241">
        <f>IFERROR(IF(VLOOKUP($A95,'Annex 2 EHV charges'!$A:$O,8,FALSE)=0,"",VLOOKUP($A95,'Annex 2 EHV charges'!$A:$O,8,FALSE)),"")</f>
        <v>2.0710000000000002</v>
      </c>
      <c r="F95" s="242">
        <f>IFERROR(IF(VLOOKUP($A95,'Annex 2 EHV charges'!$A:$O,9,FALSE)=0,"",VLOOKUP($A95,'Annex 2 EHV charges'!$A:$O,9,FALSE)),"")</f>
        <v>8.1999999999999993</v>
      </c>
      <c r="G95" s="243">
        <f>IFERROR(IF(VLOOKUP($A95,'Annex 2 EHV charges'!$A:$O,10,FALSE)=0,"",VLOOKUP($A95,'Annex 2 EHV charges'!$A:$O,10,FALSE)),"")</f>
        <v>1.74</v>
      </c>
      <c r="H95" s="243">
        <f>IFERROR(IF(VLOOKUP($A95,'Annex 2 EHV charges'!$A:$O,11,FALSE)=0,"",VLOOKUP($A95,'Annex 2 EHV charges'!$A:$O,11,FALSE)),"")</f>
        <v>1.74</v>
      </c>
    </row>
    <row r="96" spans="1:8" x14ac:dyDescent="0.2">
      <c r="A96" s="239">
        <f t="array" ref="A96">IFERROR(INDEX('Annex 2 EHV charges'!$A$11:$A$260, MATCH(0, IF(ISBLANK('Annex 2 EHV charges'!$A$11:$A$260),1, COUNTIF(A$4:$A95, 'Annex 2 EHV charges'!$A$11:$A$260)), 0)),"")</f>
        <v>912</v>
      </c>
      <c r="B96" s="239">
        <f>IF($A96="","",VLOOKUP($A96,'Annex 2 EHV charges'!$A:$O,2,0))</f>
        <v>912</v>
      </c>
      <c r="C96" s="240">
        <f>IF($A96="","",VLOOKUP($A96,'Annex 2 EHV charges'!$A:$O,3,0))</f>
        <v>2100041260331</v>
      </c>
      <c r="D96" s="239" t="str">
        <f>IF($A96="","",VLOOKUP($A96,'Annex 2 EHV charges'!$A:$O,7,0))</f>
        <v>LLWYNDDU</v>
      </c>
      <c r="E96" s="241">
        <f>IFERROR(IF(VLOOKUP($A96,'Annex 2 EHV charges'!$A:$O,8,FALSE)=0,"",VLOOKUP($A96,'Annex 2 EHV charges'!$A:$O,8,FALSE)),"")</f>
        <v>2.0499999999999998</v>
      </c>
      <c r="F96" s="242">
        <f>IFERROR(IF(VLOOKUP($A96,'Annex 2 EHV charges'!$A:$O,9,FALSE)=0,"",VLOOKUP($A96,'Annex 2 EHV charges'!$A:$O,9,FALSE)),"")</f>
        <v>1.75</v>
      </c>
      <c r="G96" s="243">
        <f>IFERROR(IF(VLOOKUP($A96,'Annex 2 EHV charges'!$A:$O,10,FALSE)=0,"",VLOOKUP($A96,'Annex 2 EHV charges'!$A:$O,10,FALSE)),"")</f>
        <v>3.27</v>
      </c>
      <c r="H96" s="243">
        <f>IFERROR(IF(VLOOKUP($A96,'Annex 2 EHV charges'!$A:$O,11,FALSE)=0,"",VLOOKUP($A96,'Annex 2 EHV charges'!$A:$O,11,FALSE)),"")</f>
        <v>3.27</v>
      </c>
    </row>
    <row r="97" spans="1:8" x14ac:dyDescent="0.2">
      <c r="A97" s="239">
        <f t="array" ref="A97">IFERROR(INDEX('Annex 2 EHV charges'!$A$11:$A$260, MATCH(0, IF(ISBLANK('Annex 2 EHV charges'!$A$11:$A$260),1, COUNTIF(A$4:$A96, 'Annex 2 EHV charges'!$A$11:$A$260)), 0)),"")</f>
        <v>913</v>
      </c>
      <c r="B97" s="239">
        <f>IF($A97="","",VLOOKUP($A97,'Annex 2 EHV charges'!$A:$O,2,0))</f>
        <v>913</v>
      </c>
      <c r="C97" s="240">
        <f>IF($A97="","",VLOOKUP($A97,'Annex 2 EHV charges'!$A:$O,3,0))</f>
        <v>2100041260651</v>
      </c>
      <c r="D97" s="239" t="str">
        <f>IF($A97="","",VLOOKUP($A97,'Annex 2 EHV charges'!$A:$O,7,0))</f>
        <v>STORMY DOWN</v>
      </c>
      <c r="E97" s="241">
        <f>IFERROR(IF(VLOOKUP($A97,'Annex 2 EHV charges'!$A:$O,8,FALSE)=0,"",VLOOKUP($A97,'Annex 2 EHV charges'!$A:$O,8,FALSE)),"")</f>
        <v>1.157</v>
      </c>
      <c r="F97" s="242">
        <f>IFERROR(IF(VLOOKUP($A97,'Annex 2 EHV charges'!$A:$O,9,FALSE)=0,"",VLOOKUP($A97,'Annex 2 EHV charges'!$A:$O,9,FALSE)),"")</f>
        <v>54.82</v>
      </c>
      <c r="G97" s="243">
        <f>IFERROR(IF(VLOOKUP($A97,'Annex 2 EHV charges'!$A:$O,10,FALSE)=0,"",VLOOKUP($A97,'Annex 2 EHV charges'!$A:$O,10,FALSE)),"")</f>
        <v>2.33</v>
      </c>
      <c r="H97" s="243">
        <f>IFERROR(IF(VLOOKUP($A97,'Annex 2 EHV charges'!$A:$O,11,FALSE)=0,"",VLOOKUP($A97,'Annex 2 EHV charges'!$A:$O,11,FALSE)),"")</f>
        <v>2.33</v>
      </c>
    </row>
    <row r="98" spans="1:8" x14ac:dyDescent="0.2">
      <c r="A98" s="239">
        <f t="array" ref="A98">IFERROR(INDEX('Annex 2 EHV charges'!$A$11:$A$260, MATCH(0, IF(ISBLANK('Annex 2 EHV charges'!$A$11:$A$260),1, COUNTIF(A$4:$A97, 'Annex 2 EHV charges'!$A$11:$A$260)), 0)),"")</f>
        <v>914</v>
      </c>
      <c r="B98" s="239">
        <f>IF($A98="","",VLOOKUP($A98,'Annex 2 EHV charges'!$A:$O,2,0))</f>
        <v>914</v>
      </c>
      <c r="C98" s="240" t="str">
        <f>IF($A98="","",VLOOKUP($A98,'Annex 2 EHV charges'!$A:$O,3,0))</f>
        <v>2100041260633</v>
      </c>
      <c r="D98" s="239" t="str">
        <f>IF($A98="","",VLOOKUP($A98,'Annex 2 EHV charges'!$A:$O,7,0))</f>
        <v>ABERGELLI FARM</v>
      </c>
      <c r="E98" s="241" t="str">
        <f>IFERROR(IF(VLOOKUP($A98,'Annex 2 EHV charges'!$A:$O,8,FALSE)=0,"",VLOOKUP($A98,'Annex 2 EHV charges'!$A:$O,8,FALSE)),"")</f>
        <v/>
      </c>
      <c r="F98" s="242">
        <f>IFERROR(IF(VLOOKUP($A98,'Annex 2 EHV charges'!$A:$O,9,FALSE)=0,"",VLOOKUP($A98,'Annex 2 EHV charges'!$A:$O,9,FALSE)),"")</f>
        <v>23.78</v>
      </c>
      <c r="G98" s="243">
        <f>IFERROR(IF(VLOOKUP($A98,'Annex 2 EHV charges'!$A:$O,10,FALSE)=0,"",VLOOKUP($A98,'Annex 2 EHV charges'!$A:$O,10,FALSE)),"")</f>
        <v>1.65</v>
      </c>
      <c r="H98" s="243">
        <f>IFERROR(IF(VLOOKUP($A98,'Annex 2 EHV charges'!$A:$O,11,FALSE)=0,"",VLOOKUP($A98,'Annex 2 EHV charges'!$A:$O,11,FALSE)),"")</f>
        <v>1.65</v>
      </c>
    </row>
    <row r="99" spans="1:8" x14ac:dyDescent="0.2">
      <c r="A99" s="239">
        <f t="array" ref="A99">IFERROR(INDEX('Annex 2 EHV charges'!$A$11:$A$260, MATCH(0, IF(ISBLANK('Annex 2 EHV charges'!$A$11:$A$260),1, COUNTIF(A$4:$A98, 'Annex 2 EHV charges'!$A$11:$A$260)), 0)),"")</f>
        <v>916</v>
      </c>
      <c r="B99" s="239">
        <f>IF($A99="","",VLOOKUP($A99,'Annex 2 EHV charges'!$A:$O,2,0))</f>
        <v>916</v>
      </c>
      <c r="C99" s="240">
        <f>IF($A99="","",VLOOKUP($A99,'Annex 2 EHV charges'!$A:$O,3,0))</f>
        <v>2100041265516</v>
      </c>
      <c r="D99" s="239" t="str">
        <f>IF($A99="","",VLOOKUP($A99,'Annex 2 EHV charges'!$A:$O,7,0))</f>
        <v>YERBESTON Chapel Hill</v>
      </c>
      <c r="E99" s="241">
        <f>IFERROR(IF(VLOOKUP($A99,'Annex 2 EHV charges'!$A:$O,8,FALSE)=0,"",VLOOKUP($A99,'Annex 2 EHV charges'!$A:$O,8,FALSE)),"")</f>
        <v>1.6319999999999999</v>
      </c>
      <c r="F99" s="242">
        <f>IFERROR(IF(VLOOKUP($A99,'Annex 2 EHV charges'!$A:$O,9,FALSE)=0,"",VLOOKUP($A99,'Annex 2 EHV charges'!$A:$O,9,FALSE)),"")</f>
        <v>21.2</v>
      </c>
      <c r="G99" s="243">
        <f>IFERROR(IF(VLOOKUP($A99,'Annex 2 EHV charges'!$A:$O,10,FALSE)=0,"",VLOOKUP($A99,'Annex 2 EHV charges'!$A:$O,10,FALSE)),"")</f>
        <v>1.73</v>
      </c>
      <c r="H99" s="243">
        <f>IFERROR(IF(VLOOKUP($A99,'Annex 2 EHV charges'!$A:$O,11,FALSE)=0,"",VLOOKUP($A99,'Annex 2 EHV charges'!$A:$O,11,FALSE)),"")</f>
        <v>1.73</v>
      </c>
    </row>
    <row r="100" spans="1:8" x14ac:dyDescent="0.2">
      <c r="A100" s="239">
        <f t="array" ref="A100">IFERROR(INDEX('Annex 2 EHV charges'!$A$11:$A$260, MATCH(0, IF(ISBLANK('Annex 2 EHV charges'!$A$11:$A$260),1, COUNTIF(A$4:$A99, 'Annex 2 EHV charges'!$A$11:$A$260)), 0)),"")</f>
        <v>7051</v>
      </c>
      <c r="B100" s="239">
        <f>IF($A100="","",VLOOKUP($A100,'Annex 2 EHV charges'!$A:$O,2,0))</f>
        <v>7051</v>
      </c>
      <c r="C100" s="240" t="str">
        <f>IF($A100="","",VLOOKUP($A100,'Annex 2 EHV charges'!$A:$O,3,0))</f>
        <v/>
      </c>
      <c r="D100" s="239" t="str">
        <f>IF($A100="","",VLOOKUP($A100,'Annex 2 EHV charges'!$A:$O,7,0))</f>
        <v>Centrica</v>
      </c>
      <c r="E100" s="241" t="str">
        <f>IFERROR(IF(VLOOKUP($A100,'Annex 2 EHV charges'!$A:$O,8,FALSE)=0,"",VLOOKUP($A100,'Annex 2 EHV charges'!$A:$O,8,FALSE)),"")</f>
        <v/>
      </c>
      <c r="F100" s="242" t="str">
        <f>IFERROR(IF(VLOOKUP($A100,'Annex 2 EHV charges'!$A:$O,9,FALSE)=0,"",VLOOKUP($A100,'Annex 2 EHV charges'!$A:$O,9,FALSE)),"")</f>
        <v/>
      </c>
      <c r="G100" s="243">
        <f>IFERROR(IF(VLOOKUP($A100,'Annex 2 EHV charges'!$A:$O,10,FALSE)=0,"",VLOOKUP($A100,'Annex 2 EHV charges'!$A:$O,10,FALSE)),"")</f>
        <v>1.97</v>
      </c>
      <c r="H100" s="243">
        <f>IFERROR(IF(VLOOKUP($A100,'Annex 2 EHV charges'!$A:$O,11,FALSE)=0,"",VLOOKUP($A100,'Annex 2 EHV charges'!$A:$O,11,FALSE)),"")</f>
        <v>1.97</v>
      </c>
    </row>
    <row r="101" spans="1:8" x14ac:dyDescent="0.2">
      <c r="A101" s="239">
        <f t="array" ref="A101">IFERROR(INDEX('Annex 2 EHV charges'!$A$11:$A$260, MATCH(0, IF(ISBLANK('Annex 2 EHV charges'!$A$11:$A$260),1, COUNTIF(A$4:$A100, 'Annex 2 EHV charges'!$A$11:$A$260)), 0)),"")</f>
        <v>7159</v>
      </c>
      <c r="B101" s="239">
        <f>IF($A101="","",VLOOKUP($A101,'Annex 2 EHV charges'!$A:$O,2,0))</f>
        <v>7159</v>
      </c>
      <c r="C101" s="240" t="str">
        <f>IF($A101="","",VLOOKUP($A101,'Annex 2 EHV charges'!$A:$O,3,0))</f>
        <v/>
      </c>
      <c r="D101" s="239" t="str">
        <f>IF($A101="","",VLOOKUP($A101,'Annex 2 EHV charges'!$A:$O,7,0))</f>
        <v>Solutia CVA</v>
      </c>
      <c r="E101" s="241">
        <f>IFERROR(IF(VLOOKUP($A101,'Annex 2 EHV charges'!$A:$O,8,FALSE)=0,"",VLOOKUP($A101,'Annex 2 EHV charges'!$A:$O,8,FALSE)),"")</f>
        <v>2.8000000000000001E-2</v>
      </c>
      <c r="F101" s="242">
        <f>IFERROR(IF(VLOOKUP($A101,'Annex 2 EHV charges'!$A:$O,9,FALSE)=0,"",VLOOKUP($A101,'Annex 2 EHV charges'!$A:$O,9,FALSE)),"")</f>
        <v>9.0500000000000007</v>
      </c>
      <c r="G101" s="243">
        <f>IFERROR(IF(VLOOKUP($A101,'Annex 2 EHV charges'!$A:$O,10,FALSE)=0,"",VLOOKUP($A101,'Annex 2 EHV charges'!$A:$O,10,FALSE)),"")</f>
        <v>1.31</v>
      </c>
      <c r="H101" s="243">
        <f>IFERROR(IF(VLOOKUP($A101,'Annex 2 EHV charges'!$A:$O,11,FALSE)=0,"",VLOOKUP($A101,'Annex 2 EHV charges'!$A:$O,11,FALSE)),"")</f>
        <v>1.31</v>
      </c>
    </row>
    <row r="102" spans="1:8" x14ac:dyDescent="0.2">
      <c r="A102" s="239">
        <f t="array" ref="A102">IFERROR(INDEX('Annex 2 EHV charges'!$A$11:$A$260, MATCH(0, IF(ISBLANK('Annex 2 EHV charges'!$A$11:$A$260),1, COUNTIF(A$4:$A101, 'Annex 2 EHV charges'!$A$11:$A$260)), 0)),"")</f>
        <v>7163</v>
      </c>
      <c r="B102" s="239">
        <f>IF($A102="","",VLOOKUP($A102,'Annex 2 EHV charges'!$A:$O,2,0))</f>
        <v>7163</v>
      </c>
      <c r="C102" s="240" t="str">
        <f>IF($A102="","",VLOOKUP($A102,'Annex 2 EHV charges'!$A:$O,3,0))</f>
        <v/>
      </c>
      <c r="D102" s="239" t="str">
        <f>IF($A102="","",VLOOKUP($A102,'Annex 2 EHV charges'!$A:$O,7,0))</f>
        <v>Aberaman Park</v>
      </c>
      <c r="E102" s="241">
        <f>IFERROR(IF(VLOOKUP($A102,'Annex 2 EHV charges'!$A:$O,8,FALSE)=0,"",VLOOKUP($A102,'Annex 2 EHV charges'!$A:$O,8,FALSE)),"")</f>
        <v>7.0000000000000001E-3</v>
      </c>
      <c r="F102" s="242">
        <f>IFERROR(IF(VLOOKUP($A102,'Annex 2 EHV charges'!$A:$O,9,FALSE)=0,"",VLOOKUP($A102,'Annex 2 EHV charges'!$A:$O,9,FALSE)),"")</f>
        <v>15.9</v>
      </c>
      <c r="G102" s="243">
        <f>IFERROR(IF(VLOOKUP($A102,'Annex 2 EHV charges'!$A:$O,10,FALSE)=0,"",VLOOKUP($A102,'Annex 2 EHV charges'!$A:$O,10,FALSE)),"")</f>
        <v>1.64</v>
      </c>
      <c r="H102" s="243">
        <f>IFERROR(IF(VLOOKUP($A102,'Annex 2 EHV charges'!$A:$O,11,FALSE)=0,"",VLOOKUP($A102,'Annex 2 EHV charges'!$A:$O,11,FALSE)),"")</f>
        <v>1.64</v>
      </c>
    </row>
    <row r="103" spans="1:8" x14ac:dyDescent="0.2">
      <c r="A103" s="239">
        <f t="array" ref="A103">IFERROR(INDEX('Annex 2 EHV charges'!$A$11:$A$260, MATCH(0, IF(ISBLANK('Annex 2 EHV charges'!$A$11:$A$260),1, COUNTIF(A$4:$A102, 'Annex 2 EHV charges'!$A$11:$A$260)), 0)),"")</f>
        <v>917</v>
      </c>
      <c r="B103" s="239">
        <f>IF($A103="","",VLOOKUP($A103,'Annex 2 EHV charges'!$A:$O,2,0))</f>
        <v>917</v>
      </c>
      <c r="C103" s="240">
        <f>IF($A103="","",VLOOKUP($A103,'Annex 2 EHV charges'!$A:$O,3,0))</f>
        <v>2100041265809</v>
      </c>
      <c r="D103" s="239" t="str">
        <f>IF($A103="","",VLOOKUP($A103,'Annex 2 EHV charges'!$A:$O,7,0))</f>
        <v>Aberaman Park Phase 2</v>
      </c>
      <c r="E103" s="241">
        <f>IFERROR(IF(VLOOKUP($A103,'Annex 2 EHV charges'!$A:$O,8,FALSE)=0,"",VLOOKUP($A103,'Annex 2 EHV charges'!$A:$O,8,FALSE)),"")</f>
        <v>6.0000000000000001E-3</v>
      </c>
      <c r="F103" s="242">
        <f>IFERROR(IF(VLOOKUP($A103,'Annex 2 EHV charges'!$A:$O,9,FALSE)=0,"",VLOOKUP($A103,'Annex 2 EHV charges'!$A:$O,9,FALSE)),"")</f>
        <v>103.45</v>
      </c>
      <c r="G103" s="243">
        <f>IFERROR(IF(VLOOKUP($A103,'Annex 2 EHV charges'!$A:$O,10,FALSE)=0,"",VLOOKUP($A103,'Annex 2 EHV charges'!$A:$O,10,FALSE)),"")</f>
        <v>1.82</v>
      </c>
      <c r="H103" s="243">
        <f>IFERROR(IF(VLOOKUP($A103,'Annex 2 EHV charges'!$A:$O,11,FALSE)=0,"",VLOOKUP($A103,'Annex 2 EHV charges'!$A:$O,11,FALSE)),"")</f>
        <v>1.82</v>
      </c>
    </row>
    <row r="104" spans="1:8" x14ac:dyDescent="0.2">
      <c r="A104" s="239">
        <f t="array" ref="A104">IFERROR(INDEX('Annex 2 EHV charges'!$A$11:$A$260, MATCH(0, IF(ISBLANK('Annex 2 EHV charges'!$A$11:$A$260),1, COUNTIF(A$4:$A103, 'Annex 2 EHV charges'!$A$11:$A$260)), 0)),"")</f>
        <v>2614</v>
      </c>
      <c r="B104" s="239">
        <f>IF($A104="","",VLOOKUP($A104,'Annex 2 EHV charges'!$A:$O,2,0))</f>
        <v>2614</v>
      </c>
      <c r="C104" s="240" t="str">
        <f>IF($A104="","",VLOOKUP($A104,'Annex 2 EHV charges'!$A:$O,3,0))</f>
        <v/>
      </c>
      <c r="D104" s="239" t="str">
        <f>IF($A104="","",VLOOKUP($A104,'Annex 2 EHV charges'!$A:$O,7,0))</f>
        <v>Aberystwyth - Manweb</v>
      </c>
      <c r="E104" s="241">
        <f>IFERROR(IF(VLOOKUP($A104,'Annex 2 EHV charges'!$A:$O,8,FALSE)=0,"",VLOOKUP($A104,'Annex 2 EHV charges'!$A:$O,8,FALSE)),"")</f>
        <v>0.19700000000000001</v>
      </c>
      <c r="F104" s="242" t="str">
        <f>IFERROR(IF(VLOOKUP($A104,'Annex 2 EHV charges'!$A:$O,9,FALSE)=0,"",VLOOKUP($A104,'Annex 2 EHV charges'!$A:$O,9,FALSE)),"")</f>
        <v/>
      </c>
      <c r="G104" s="243">
        <f>IFERROR(IF(VLOOKUP($A104,'Annex 2 EHV charges'!$A:$O,10,FALSE)=0,"",VLOOKUP($A104,'Annex 2 EHV charges'!$A:$O,10,FALSE)),"")</f>
        <v>9.2100000000000009</v>
      </c>
      <c r="H104" s="243">
        <f>IFERROR(IF(VLOOKUP($A104,'Annex 2 EHV charges'!$A:$O,11,FALSE)=0,"",VLOOKUP($A104,'Annex 2 EHV charges'!$A:$O,11,FALSE)),"")</f>
        <v>9.2100000000000009</v>
      </c>
    </row>
    <row r="105" spans="1:8" x14ac:dyDescent="0.2">
      <c r="A105" s="239" t="str">
        <f t="array" ref="A105">IFERROR(INDEX('Annex 2 EHV charges'!$A$11:$A$260, MATCH(0, IF(ISBLANK('Annex 2 EHV charges'!$A$11:$A$260),1, COUNTIF(A$4:$A104, 'Annex 2 EHV charges'!$A$11:$A$260)), 0)),"")</f>
        <v>New Import 1</v>
      </c>
      <c r="B105" s="239" t="str">
        <f>IF($A105="","",VLOOKUP($A105,'Annex 2 EHV charges'!$A:$O,2,0))</f>
        <v>New Import 1</v>
      </c>
      <c r="C105" s="240" t="str">
        <f>IF($A105="","",VLOOKUP($A105,'Annex 2 EHV charges'!$A:$O,3,0))</f>
        <v>New Import 1</v>
      </c>
      <c r="D105" s="239" t="str">
        <f>IF($A105="","",VLOOKUP($A105,'Annex 2 EHV charges'!$A:$O,7,0))</f>
        <v>BEDLINOG</v>
      </c>
      <c r="E105" s="241">
        <f>IFERROR(IF(VLOOKUP($A105,'Annex 2 EHV charges'!$A:$O,8,FALSE)=0,"",VLOOKUP($A105,'Annex 2 EHV charges'!$A:$O,8,FALSE)),"")</f>
        <v>4.9000000000000002E-2</v>
      </c>
      <c r="F105" s="242">
        <f>IFERROR(IF(VLOOKUP($A105,'Annex 2 EHV charges'!$A:$O,9,FALSE)=0,"",VLOOKUP($A105,'Annex 2 EHV charges'!$A:$O,9,FALSE)),"")</f>
        <v>6</v>
      </c>
      <c r="G105" s="243">
        <f>IFERROR(IF(VLOOKUP($A105,'Annex 2 EHV charges'!$A:$O,10,FALSE)=0,"",VLOOKUP($A105,'Annex 2 EHV charges'!$A:$O,10,FALSE)),"")</f>
        <v>1.66</v>
      </c>
      <c r="H105" s="243">
        <f>IFERROR(IF(VLOOKUP($A105,'Annex 2 EHV charges'!$A:$O,11,FALSE)=0,"",VLOOKUP($A105,'Annex 2 EHV charges'!$A:$O,11,FALSE)),"")</f>
        <v>1.66</v>
      </c>
    </row>
    <row r="106" spans="1:8" x14ac:dyDescent="0.2">
      <c r="A106" s="239" t="str">
        <f t="array" ref="A106">IFERROR(INDEX('Annex 2 EHV charges'!$A$11:$A$260, MATCH(0, IF(ISBLANK('Annex 2 EHV charges'!$A$11:$A$260),1, COUNTIF(A$4:$A105, 'Annex 2 EHV charges'!$A$11:$A$260)), 0)),"")</f>
        <v>New Import 2</v>
      </c>
      <c r="B106" s="239" t="str">
        <f>IF($A106="","",VLOOKUP($A106,'Annex 2 EHV charges'!$A:$O,2,0))</f>
        <v>New Import 2</v>
      </c>
      <c r="C106" s="240" t="str">
        <f>IF($A106="","",VLOOKUP($A106,'Annex 2 EHV charges'!$A:$O,3,0))</f>
        <v>New Import 2</v>
      </c>
      <c r="D106" s="239" t="str">
        <f>IF($A106="","",VLOOKUP($A106,'Annex 2 EHV charges'!$A:$O,7,0))</f>
        <v>BERTHLLWYD FARM</v>
      </c>
      <c r="E106" s="241" t="str">
        <f>IFERROR(IF(VLOOKUP($A106,'Annex 2 EHV charges'!$A:$O,8,FALSE)=0,"",VLOOKUP($A106,'Annex 2 EHV charges'!$A:$O,8,FALSE)),"")</f>
        <v/>
      </c>
      <c r="F106" s="242">
        <f>IFERROR(IF(VLOOKUP($A106,'Annex 2 EHV charges'!$A:$O,9,FALSE)=0,"",VLOOKUP($A106,'Annex 2 EHV charges'!$A:$O,9,FALSE)),"")</f>
        <v>2.96</v>
      </c>
      <c r="G106" s="243">
        <f>IFERROR(IF(VLOOKUP($A106,'Annex 2 EHV charges'!$A:$O,10,FALSE)=0,"",VLOOKUP($A106,'Annex 2 EHV charges'!$A:$O,10,FALSE)),"")</f>
        <v>1.64</v>
      </c>
      <c r="H106" s="243">
        <f>IFERROR(IF(VLOOKUP($A106,'Annex 2 EHV charges'!$A:$O,11,FALSE)=0,"",VLOOKUP($A106,'Annex 2 EHV charges'!$A:$O,11,FALSE)),"")</f>
        <v>1.64</v>
      </c>
    </row>
    <row r="107" spans="1:8" x14ac:dyDescent="0.2">
      <c r="A107" s="239" t="str">
        <f t="array" ref="A107">IFERROR(INDEX('Annex 2 EHV charges'!$A$11:$A$260, MATCH(0, IF(ISBLANK('Annex 2 EHV charges'!$A$11:$A$260),1, COUNTIF(A$4:$A106, 'Annex 2 EHV charges'!$A$11:$A$260)), 0)),"")</f>
        <v>New Import 3</v>
      </c>
      <c r="B107" s="239" t="str">
        <f>IF($A107="","",VLOOKUP($A107,'Annex 2 EHV charges'!$A:$O,2,0))</f>
        <v>New Import 3</v>
      </c>
      <c r="C107" s="240" t="str">
        <f>IF($A107="","",VLOOKUP($A107,'Annex 2 EHV charges'!$A:$O,3,0))</f>
        <v>New Import 3</v>
      </c>
      <c r="D107" s="239" t="str">
        <f>IF($A107="","",VLOOKUP($A107,'Annex 2 EHV charges'!$A:$O,7,0))</f>
        <v>BRYN CYRNAU ISAF</v>
      </c>
      <c r="E107" s="241">
        <f>IFERROR(IF(VLOOKUP($A107,'Annex 2 EHV charges'!$A:$O,8,FALSE)=0,"",VLOOKUP($A107,'Annex 2 EHV charges'!$A:$O,8,FALSE)),"")</f>
        <v>1.218</v>
      </c>
      <c r="F107" s="242">
        <f>IFERROR(IF(VLOOKUP($A107,'Annex 2 EHV charges'!$A:$O,9,FALSE)=0,"",VLOOKUP($A107,'Annex 2 EHV charges'!$A:$O,9,FALSE)),"")</f>
        <v>4.0599999999999996</v>
      </c>
      <c r="G107" s="243">
        <f>IFERROR(IF(VLOOKUP($A107,'Annex 2 EHV charges'!$A:$O,10,FALSE)=0,"",VLOOKUP($A107,'Annex 2 EHV charges'!$A:$O,10,FALSE)),"")</f>
        <v>2.54</v>
      </c>
      <c r="H107" s="243">
        <f>IFERROR(IF(VLOOKUP($A107,'Annex 2 EHV charges'!$A:$O,11,FALSE)=0,"",VLOOKUP($A107,'Annex 2 EHV charges'!$A:$O,11,FALSE)),"")</f>
        <v>2.54</v>
      </c>
    </row>
    <row r="108" spans="1:8" x14ac:dyDescent="0.2">
      <c r="A108" s="239">
        <f t="array" ref="A108">IFERROR(INDEX('Annex 2 EHV charges'!$A$11:$A$260, MATCH(0, IF(ISBLANK('Annex 2 EHV charges'!$A$11:$A$260),1, COUNTIF(A$4:$A107, 'Annex 2 EHV charges'!$A$11:$A$260)), 0)),"")</f>
        <v>915</v>
      </c>
      <c r="B108" s="239">
        <f>IF($A108="","",VLOOKUP($A108,'Annex 2 EHV charges'!$A:$O,2,0))</f>
        <v>915</v>
      </c>
      <c r="C108" s="240">
        <f>IF($A108="","",VLOOKUP($A108,'Annex 2 EHV charges'!$A:$O,3,0))</f>
        <v>2100041264080</v>
      </c>
      <c r="D108" s="239" t="str">
        <f>IF($A108="","",VLOOKUP($A108,'Annex 2 EHV charges'!$A:$O,7,0))</f>
        <v>Crug Mawr Farm</v>
      </c>
      <c r="E108" s="241">
        <f>IFERROR(IF(VLOOKUP($A108,'Annex 2 EHV charges'!$A:$O,8,FALSE)=0,"",VLOOKUP($A108,'Annex 2 EHV charges'!$A:$O,8,FALSE)),"")</f>
        <v>2.0499999999999998</v>
      </c>
      <c r="F108" s="242">
        <f>IFERROR(IF(VLOOKUP($A108,'Annex 2 EHV charges'!$A:$O,9,FALSE)=0,"",VLOOKUP($A108,'Annex 2 EHV charges'!$A:$O,9,FALSE)),"")</f>
        <v>0.76</v>
      </c>
      <c r="G108" s="243">
        <f>IFERROR(IF(VLOOKUP($A108,'Annex 2 EHV charges'!$A:$O,10,FALSE)=0,"",VLOOKUP($A108,'Annex 2 EHV charges'!$A:$O,10,FALSE)),"")</f>
        <v>2.92</v>
      </c>
      <c r="H108" s="243">
        <f>IFERROR(IF(VLOOKUP($A108,'Annex 2 EHV charges'!$A:$O,11,FALSE)=0,"",VLOOKUP($A108,'Annex 2 EHV charges'!$A:$O,11,FALSE)),"")</f>
        <v>2.92</v>
      </c>
    </row>
    <row r="109" spans="1:8" x14ac:dyDescent="0.2">
      <c r="A109" s="239" t="str">
        <f t="array" ref="A109">IFERROR(INDEX('Annex 2 EHV charges'!$A$11:$A$260, MATCH(0, IF(ISBLANK('Annex 2 EHV charges'!$A$11:$A$260),1, COUNTIF(A$4:$A108, 'Annex 2 EHV charges'!$A$11:$A$260)), 0)),"")</f>
        <v>New Import 4</v>
      </c>
      <c r="B109" s="239" t="str">
        <f>IF($A109="","",VLOOKUP($A109,'Annex 2 EHV charges'!$A:$O,2,0))</f>
        <v>New Import 4</v>
      </c>
      <c r="C109" s="240" t="str">
        <f>IF($A109="","",VLOOKUP($A109,'Annex 2 EHV charges'!$A:$O,3,0))</f>
        <v>New Import 4</v>
      </c>
      <c r="D109" s="239" t="str">
        <f>IF($A109="","",VLOOKUP($A109,'Annex 2 EHV charges'!$A:$O,7,0))</f>
        <v>DAFEN PARK</v>
      </c>
      <c r="E109" s="241">
        <f>IFERROR(IF(VLOOKUP($A109,'Annex 2 EHV charges'!$A:$O,8,FALSE)=0,"",VLOOKUP($A109,'Annex 2 EHV charges'!$A:$O,8,FALSE)),"")</f>
        <v>1.2470000000000001</v>
      </c>
      <c r="F109" s="242">
        <f>IFERROR(IF(VLOOKUP($A109,'Annex 2 EHV charges'!$A:$O,9,FALSE)=0,"",VLOOKUP($A109,'Annex 2 EHV charges'!$A:$O,9,FALSE)),"")</f>
        <v>5.7</v>
      </c>
      <c r="G109" s="243">
        <f>IFERROR(IF(VLOOKUP($A109,'Annex 2 EHV charges'!$A:$O,10,FALSE)=0,"",VLOOKUP($A109,'Annex 2 EHV charges'!$A:$O,10,FALSE)),"")</f>
        <v>1.79</v>
      </c>
      <c r="H109" s="243">
        <f>IFERROR(IF(VLOOKUP($A109,'Annex 2 EHV charges'!$A:$O,11,FALSE)=0,"",VLOOKUP($A109,'Annex 2 EHV charges'!$A:$O,11,FALSE)),"")</f>
        <v>1.79</v>
      </c>
    </row>
    <row r="110" spans="1:8" x14ac:dyDescent="0.2">
      <c r="A110" s="239" t="str">
        <f t="array" ref="A110">IFERROR(INDEX('Annex 2 EHV charges'!$A$11:$A$260, MATCH(0, IF(ISBLANK('Annex 2 EHV charges'!$A$11:$A$260),1, COUNTIF(A$4:$A109, 'Annex 2 EHV charges'!$A$11:$A$260)), 0)),"")</f>
        <v>New Import 5</v>
      </c>
      <c r="B110" s="239" t="str">
        <f>IF($A110="","",VLOOKUP($A110,'Annex 2 EHV charges'!$A:$O,2,0))</f>
        <v>New Import 5</v>
      </c>
      <c r="C110" s="240" t="str">
        <f>IF($A110="","",VLOOKUP($A110,'Annex 2 EHV charges'!$A:$O,3,0))</f>
        <v>New Import 5</v>
      </c>
      <c r="D110" s="239" t="str">
        <f>IF($A110="","",VLOOKUP($A110,'Annex 2 EHV charges'!$A:$O,7,0))</f>
        <v>HAFOD Y DAFAL</v>
      </c>
      <c r="E110" s="241">
        <f>IFERROR(IF(VLOOKUP($A110,'Annex 2 EHV charges'!$A:$O,8,FALSE)=0,"",VLOOKUP($A110,'Annex 2 EHV charges'!$A:$O,8,FALSE)),"")</f>
        <v>5.0439999999999996</v>
      </c>
      <c r="F110" s="242">
        <f>IFERROR(IF(VLOOKUP($A110,'Annex 2 EHV charges'!$A:$O,9,FALSE)=0,"",VLOOKUP($A110,'Annex 2 EHV charges'!$A:$O,9,FALSE)),"")</f>
        <v>11.9</v>
      </c>
      <c r="G110" s="243">
        <f>IFERROR(IF(VLOOKUP($A110,'Annex 2 EHV charges'!$A:$O,10,FALSE)=0,"",VLOOKUP($A110,'Annex 2 EHV charges'!$A:$O,10,FALSE)),"")</f>
        <v>1.64</v>
      </c>
      <c r="H110" s="243">
        <f>IFERROR(IF(VLOOKUP($A110,'Annex 2 EHV charges'!$A:$O,11,FALSE)=0,"",VLOOKUP($A110,'Annex 2 EHV charges'!$A:$O,11,FALSE)),"")</f>
        <v>1.64</v>
      </c>
    </row>
    <row r="111" spans="1:8" x14ac:dyDescent="0.2">
      <c r="A111" s="239" t="str">
        <f t="array" ref="A111">IFERROR(INDEX('Annex 2 EHV charges'!$A$11:$A$260, MATCH(0, IF(ISBLANK('Annex 2 EHV charges'!$A$11:$A$260),1, COUNTIF(A$4:$A110, 'Annex 2 EHV charges'!$A$11:$A$260)), 0)),"")</f>
        <v>New Import 6</v>
      </c>
      <c r="B111" s="239" t="str">
        <f>IF($A111="","",VLOOKUP($A111,'Annex 2 EHV charges'!$A:$O,2,0))</f>
        <v>New Import 6</v>
      </c>
      <c r="C111" s="240" t="str">
        <f>IF($A111="","",VLOOKUP($A111,'Annex 2 EHV charges'!$A:$O,3,0))</f>
        <v>New Import 6</v>
      </c>
      <c r="D111" s="239" t="str">
        <f>IF($A111="","",VLOOKUP($A111,'Annex 2 EHV charges'!$A:$O,7,0))</f>
        <v>JESUS COLLEGE</v>
      </c>
      <c r="E111" s="241">
        <f>IFERROR(IF(VLOOKUP($A111,'Annex 2 EHV charges'!$A:$O,8,FALSE)=0,"",VLOOKUP($A111,'Annex 2 EHV charges'!$A:$O,8,FALSE)),"")</f>
        <v>1E-3</v>
      </c>
      <c r="F111" s="242">
        <f>IFERROR(IF(VLOOKUP($A111,'Annex 2 EHV charges'!$A:$O,9,FALSE)=0,"",VLOOKUP($A111,'Annex 2 EHV charges'!$A:$O,9,FALSE)),"")</f>
        <v>1.78</v>
      </c>
      <c r="G111" s="243">
        <f>IFERROR(IF(VLOOKUP($A111,'Annex 2 EHV charges'!$A:$O,10,FALSE)=0,"",VLOOKUP($A111,'Annex 2 EHV charges'!$A:$O,10,FALSE)),"")</f>
        <v>1.71</v>
      </c>
      <c r="H111" s="243">
        <f>IFERROR(IF(VLOOKUP($A111,'Annex 2 EHV charges'!$A:$O,11,FALSE)=0,"",VLOOKUP($A111,'Annex 2 EHV charges'!$A:$O,11,FALSE)),"")</f>
        <v>1.71</v>
      </c>
    </row>
    <row r="112" spans="1:8" x14ac:dyDescent="0.2">
      <c r="A112" s="239" t="str">
        <f t="array" ref="A112">IFERROR(INDEX('Annex 2 EHV charges'!$A$11:$A$260, MATCH(0, IF(ISBLANK('Annex 2 EHV charges'!$A$11:$A$260),1, COUNTIF(A$4:$A111, 'Annex 2 EHV charges'!$A$11:$A$260)), 0)),"")</f>
        <v>New Import 7</v>
      </c>
      <c r="B112" s="239" t="str">
        <f>IF($A112="","",VLOOKUP($A112,'Annex 2 EHV charges'!$A:$O,2,0))</f>
        <v>New Import 7</v>
      </c>
      <c r="C112" s="240" t="str">
        <f>IF($A112="","",VLOOKUP($A112,'Annex 2 EHV charges'!$A:$O,3,0))</f>
        <v>New Import 7</v>
      </c>
      <c r="D112" s="239" t="str">
        <f>IF($A112="","",VLOOKUP($A112,'Annex 2 EHV charges'!$A:$O,7,0))</f>
        <v>LOWER HOUSE FARM</v>
      </c>
      <c r="E112" s="241">
        <f>IFERROR(IF(VLOOKUP($A112,'Annex 2 EHV charges'!$A:$O,8,FALSE)=0,"",VLOOKUP($A112,'Annex 2 EHV charges'!$A:$O,8,FALSE)),"")</f>
        <v>0.93200000000000005</v>
      </c>
      <c r="F112" s="242">
        <f>IFERROR(IF(VLOOKUP($A112,'Annex 2 EHV charges'!$A:$O,9,FALSE)=0,"",VLOOKUP($A112,'Annex 2 EHV charges'!$A:$O,9,FALSE)),"")</f>
        <v>19.510000000000002</v>
      </c>
      <c r="G112" s="243">
        <f>IFERROR(IF(VLOOKUP($A112,'Annex 2 EHV charges'!$A:$O,10,FALSE)=0,"",VLOOKUP($A112,'Annex 2 EHV charges'!$A:$O,10,FALSE)),"")</f>
        <v>2.13</v>
      </c>
      <c r="H112" s="243">
        <f>IFERROR(IF(VLOOKUP($A112,'Annex 2 EHV charges'!$A:$O,11,FALSE)=0,"",VLOOKUP($A112,'Annex 2 EHV charges'!$A:$O,11,FALSE)),"")</f>
        <v>2.13</v>
      </c>
    </row>
    <row r="113" spans="1:8" x14ac:dyDescent="0.2">
      <c r="A113" s="239" t="str">
        <f t="array" ref="A113">IFERROR(INDEX('Annex 2 EHV charges'!$A$11:$A$260, MATCH(0, IF(ISBLANK('Annex 2 EHV charges'!$A$11:$A$260),1, COUNTIF(A$4:$A112, 'Annex 2 EHV charges'!$A$11:$A$260)), 0)),"")</f>
        <v>New Import 8</v>
      </c>
      <c r="B113" s="239" t="str">
        <f>IF($A113="","",VLOOKUP($A113,'Annex 2 EHV charges'!$A:$O,2,0))</f>
        <v>New Import 8</v>
      </c>
      <c r="C113" s="240" t="str">
        <f>IF($A113="","",VLOOKUP($A113,'Annex 2 EHV charges'!$A:$O,3,0))</f>
        <v>New Import 8</v>
      </c>
      <c r="D113" s="239" t="str">
        <f>IF($A113="","",VLOOKUP($A113,'Annex 2 EHV charges'!$A:$O,7,0))</f>
        <v>NORTH TENEMENT</v>
      </c>
      <c r="E113" s="241">
        <f>IFERROR(IF(VLOOKUP($A113,'Annex 2 EHV charges'!$A:$O,8,FALSE)=0,"",VLOOKUP($A113,'Annex 2 EHV charges'!$A:$O,8,FALSE)),"")</f>
        <v>3.823</v>
      </c>
      <c r="F113" s="242">
        <f>IFERROR(IF(VLOOKUP($A113,'Annex 2 EHV charges'!$A:$O,9,FALSE)=0,"",VLOOKUP($A113,'Annex 2 EHV charges'!$A:$O,9,FALSE)),"")</f>
        <v>6.04</v>
      </c>
      <c r="G113" s="243">
        <f>IFERROR(IF(VLOOKUP($A113,'Annex 2 EHV charges'!$A:$O,10,FALSE)=0,"",VLOOKUP($A113,'Annex 2 EHV charges'!$A:$O,10,FALSE)),"")</f>
        <v>1.79</v>
      </c>
      <c r="H113" s="243">
        <f>IFERROR(IF(VLOOKUP($A113,'Annex 2 EHV charges'!$A:$O,11,FALSE)=0,"",VLOOKUP($A113,'Annex 2 EHV charges'!$A:$O,11,FALSE)),"")</f>
        <v>1.79</v>
      </c>
    </row>
    <row r="114" spans="1:8" x14ac:dyDescent="0.2">
      <c r="A114" s="239" t="str">
        <f t="array" ref="A114">IFERROR(INDEX('Annex 2 EHV charges'!$A$11:$A$260, MATCH(0, IF(ISBLANK('Annex 2 EHV charges'!$A$11:$A$260),1, COUNTIF(A$4:$A113, 'Annex 2 EHV charges'!$A$11:$A$260)), 0)),"")</f>
        <v>New Import 9</v>
      </c>
      <c r="B114" s="239" t="str">
        <f>IF($A114="","",VLOOKUP($A114,'Annex 2 EHV charges'!$A:$O,2,0))</f>
        <v>New Import 9</v>
      </c>
      <c r="C114" s="240" t="str">
        <f>IF($A114="","",VLOOKUP($A114,'Annex 2 EHV charges'!$A:$O,3,0))</f>
        <v>New Import 9</v>
      </c>
      <c r="D114" s="239" t="str">
        <f>IF($A114="","",VLOOKUP($A114,'Annex 2 EHV charges'!$A:$O,7,0))</f>
        <v>PANTYMOCH</v>
      </c>
      <c r="E114" s="241" t="str">
        <f>IFERROR(IF(VLOOKUP($A114,'Annex 2 EHV charges'!$A:$O,8,FALSE)=0,"",VLOOKUP($A114,'Annex 2 EHV charges'!$A:$O,8,FALSE)),"")</f>
        <v/>
      </c>
      <c r="F114" s="242">
        <f>IFERROR(IF(VLOOKUP($A114,'Annex 2 EHV charges'!$A:$O,9,FALSE)=0,"",VLOOKUP($A114,'Annex 2 EHV charges'!$A:$O,9,FALSE)),"")</f>
        <v>3</v>
      </c>
      <c r="G114" s="243">
        <f>IFERROR(IF(VLOOKUP($A114,'Annex 2 EHV charges'!$A:$O,10,FALSE)=0,"",VLOOKUP($A114,'Annex 2 EHV charges'!$A:$O,10,FALSE)),"")</f>
        <v>2.14</v>
      </c>
      <c r="H114" s="243">
        <f>IFERROR(IF(VLOOKUP($A114,'Annex 2 EHV charges'!$A:$O,11,FALSE)=0,"",VLOOKUP($A114,'Annex 2 EHV charges'!$A:$O,11,FALSE)),"")</f>
        <v>2.14</v>
      </c>
    </row>
    <row r="115" spans="1:8" x14ac:dyDescent="0.2">
      <c r="A115" s="239" t="str">
        <f t="array" ref="A115">IFERROR(INDEX('Annex 2 EHV charges'!$A$11:$A$260, MATCH(0, IF(ISBLANK('Annex 2 EHV charges'!$A$11:$A$260),1, COUNTIF(A$4:$A114, 'Annex 2 EHV charges'!$A$11:$A$260)), 0)),"")</f>
        <v>New Import 10</v>
      </c>
      <c r="B115" s="239" t="str">
        <f>IF($A115="","",VLOOKUP($A115,'Annex 2 EHV charges'!$A:$O,2,0))</f>
        <v>New Import 10</v>
      </c>
      <c r="C115" s="240" t="str">
        <f>IF($A115="","",VLOOKUP($A115,'Annex 2 EHV charges'!$A:$O,3,0))</f>
        <v>New Import 10</v>
      </c>
      <c r="D115" s="239" t="str">
        <f>IF($A115="","",VLOOKUP($A115,'Annex 2 EHV charges'!$A:$O,7,0))</f>
        <v>PENRHIN</v>
      </c>
      <c r="E115" s="241">
        <f>IFERROR(IF(VLOOKUP($A115,'Annex 2 EHV charges'!$A:$O,8,FALSE)=0,"",VLOOKUP($A115,'Annex 2 EHV charges'!$A:$O,8,FALSE)),"")</f>
        <v>6.0000000000000001E-3</v>
      </c>
      <c r="F115" s="242">
        <f>IFERROR(IF(VLOOKUP($A115,'Annex 2 EHV charges'!$A:$O,9,FALSE)=0,"",VLOOKUP($A115,'Annex 2 EHV charges'!$A:$O,9,FALSE)),"")</f>
        <v>4.3</v>
      </c>
      <c r="G115" s="243">
        <f>IFERROR(IF(VLOOKUP($A115,'Annex 2 EHV charges'!$A:$O,10,FALSE)=0,"",VLOOKUP($A115,'Annex 2 EHV charges'!$A:$O,10,FALSE)),"")</f>
        <v>1.78</v>
      </c>
      <c r="H115" s="243">
        <f>IFERROR(IF(VLOOKUP($A115,'Annex 2 EHV charges'!$A:$O,11,FALSE)=0,"",VLOOKUP($A115,'Annex 2 EHV charges'!$A:$O,11,FALSE)),"")</f>
        <v>1.78</v>
      </c>
    </row>
    <row r="116" spans="1:8" x14ac:dyDescent="0.2">
      <c r="A116" s="239" t="str">
        <f t="array" ref="A116">IFERROR(INDEX('Annex 2 EHV charges'!$A$11:$A$260, MATCH(0, IF(ISBLANK('Annex 2 EHV charges'!$A$11:$A$260),1, COUNTIF(A$4:$A115, 'Annex 2 EHV charges'!$A$11:$A$260)), 0)),"")</f>
        <v>New Import 11</v>
      </c>
      <c r="B116" s="239" t="str">
        <f>IF($A116="","",VLOOKUP($A116,'Annex 2 EHV charges'!$A:$O,2,0))</f>
        <v>New Import 11</v>
      </c>
      <c r="C116" s="240" t="str">
        <f>IF($A116="","",VLOOKUP($A116,'Annex 2 EHV charges'!$A:$O,3,0))</f>
        <v>New Import 11</v>
      </c>
      <c r="D116" s="239" t="str">
        <f>IF($A116="","",VLOOKUP($A116,'Annex 2 EHV charges'!$A:$O,7,0))</f>
        <v>WHITTON MAWR</v>
      </c>
      <c r="E116" s="241">
        <f>IFERROR(IF(VLOOKUP($A116,'Annex 2 EHV charges'!$A:$O,8,FALSE)=0,"",VLOOKUP($A116,'Annex 2 EHV charges'!$A:$O,8,FALSE)),"")</f>
        <v>1E-3</v>
      </c>
      <c r="F116" s="242">
        <f>IFERROR(IF(VLOOKUP($A116,'Annex 2 EHV charges'!$A:$O,9,FALSE)=0,"",VLOOKUP($A116,'Annex 2 EHV charges'!$A:$O,9,FALSE)),"")</f>
        <v>8.06</v>
      </c>
      <c r="G116" s="243">
        <f>IFERROR(IF(VLOOKUP($A116,'Annex 2 EHV charges'!$A:$O,10,FALSE)=0,"",VLOOKUP($A116,'Annex 2 EHV charges'!$A:$O,10,FALSE)),"")</f>
        <v>1.69</v>
      </c>
      <c r="H116" s="243">
        <f>IFERROR(IF(VLOOKUP($A116,'Annex 2 EHV charges'!$A:$O,11,FALSE)=0,"",VLOOKUP($A116,'Annex 2 EHV charges'!$A:$O,11,FALSE)),"")</f>
        <v>1.69</v>
      </c>
    </row>
    <row r="117" spans="1:8" x14ac:dyDescent="0.2">
      <c r="A117" s="239" t="str">
        <f t="array" ref="A117">IFERROR(INDEX('Annex 2 EHV charges'!$A$11:$A$260, MATCH(0, IF(ISBLANK('Annex 2 EHV charges'!$A$11:$A$260),1, COUNTIF(A$4:$A116, 'Annex 2 EHV charges'!$A$11:$A$260)), 0)),"")</f>
        <v>New Import 12</v>
      </c>
      <c r="B117" s="239" t="str">
        <f>IF($A117="","",VLOOKUP($A117,'Annex 2 EHV charges'!$A:$O,2,0))</f>
        <v>New Import 12</v>
      </c>
      <c r="C117" s="240" t="str">
        <f>IF($A117="","",VLOOKUP($A117,'Annex 2 EHV charges'!$A:$O,3,0))</f>
        <v>New Import 12</v>
      </c>
      <c r="D117" s="239" t="str">
        <f>IF($A117="","",VLOOKUP($A117,'Annex 2 EHV charges'!$A:$O,7,0))</f>
        <v>CEFN BLAENAU</v>
      </c>
      <c r="E117" s="241">
        <f>IFERROR(IF(VLOOKUP($A117,'Annex 2 EHV charges'!$A:$O,8,FALSE)=0,"",VLOOKUP($A117,'Annex 2 EHV charges'!$A:$O,8,FALSE)),"")</f>
        <v>2.9430000000000001</v>
      </c>
      <c r="F117" s="242">
        <f>IFERROR(IF(VLOOKUP($A117,'Annex 2 EHV charges'!$A:$O,9,FALSE)=0,"",VLOOKUP($A117,'Annex 2 EHV charges'!$A:$O,9,FALSE)),"")</f>
        <v>2.35</v>
      </c>
      <c r="G117" s="243">
        <f>IFERROR(IF(VLOOKUP($A117,'Annex 2 EHV charges'!$A:$O,10,FALSE)=0,"",VLOOKUP($A117,'Annex 2 EHV charges'!$A:$O,10,FALSE)),"")</f>
        <v>2.25</v>
      </c>
      <c r="H117" s="243">
        <f>IFERROR(IF(VLOOKUP($A117,'Annex 2 EHV charges'!$A:$O,11,FALSE)=0,"",VLOOKUP($A117,'Annex 2 EHV charges'!$A:$O,11,FALSE)),"")</f>
        <v>2.25</v>
      </c>
    </row>
    <row r="118" spans="1:8" x14ac:dyDescent="0.2">
      <c r="A118" s="239" t="str">
        <f t="array" ref="A118">IFERROR(INDEX('Annex 2 EHV charges'!$A$11:$A$260, MATCH(0, IF(ISBLANK('Annex 2 EHV charges'!$A$11:$A$260),1, COUNTIF(A$4:$A117, 'Annex 2 EHV charges'!$A$11:$A$260)), 0)),"")</f>
        <v>New Import 13</v>
      </c>
      <c r="B118" s="239" t="str">
        <f>IF($A118="","",VLOOKUP($A118,'Annex 2 EHV charges'!$A:$O,2,0))</f>
        <v>New Import 13</v>
      </c>
      <c r="C118" s="240" t="str">
        <f>IF($A118="","",VLOOKUP($A118,'Annex 2 EHV charges'!$A:$O,3,0))</f>
        <v>New Import 13</v>
      </c>
      <c r="D118" s="239" t="str">
        <f>IF($A118="","",VLOOKUP($A118,'Annex 2 EHV charges'!$A:$O,7,0))</f>
        <v>GWENLAIS UCHAF FM</v>
      </c>
      <c r="E118" s="241" t="str">
        <f>IFERROR(IF(VLOOKUP($A118,'Annex 2 EHV charges'!$A:$O,8,FALSE)=0,"",VLOOKUP($A118,'Annex 2 EHV charges'!$A:$O,8,FALSE)),"")</f>
        <v/>
      </c>
      <c r="F118" s="242">
        <f>IFERROR(IF(VLOOKUP($A118,'Annex 2 EHV charges'!$A:$O,9,FALSE)=0,"",VLOOKUP($A118,'Annex 2 EHV charges'!$A:$O,9,FALSE)),"")</f>
        <v>11.08</v>
      </c>
      <c r="G118" s="243">
        <f>IFERROR(IF(VLOOKUP($A118,'Annex 2 EHV charges'!$A:$O,10,FALSE)=0,"",VLOOKUP($A118,'Annex 2 EHV charges'!$A:$O,10,FALSE)),"")</f>
        <v>1.66</v>
      </c>
      <c r="H118" s="243">
        <f>IFERROR(IF(VLOOKUP($A118,'Annex 2 EHV charges'!$A:$O,11,FALSE)=0,"",VLOOKUP($A118,'Annex 2 EHV charges'!$A:$O,11,FALSE)),"")</f>
        <v>1.66</v>
      </c>
    </row>
    <row r="119" spans="1:8" x14ac:dyDescent="0.2">
      <c r="A119" s="239" t="str">
        <f t="array" ref="A119">IFERROR(INDEX('Annex 2 EHV charges'!$A$11:$A$260, MATCH(0, IF(ISBLANK('Annex 2 EHV charges'!$A$11:$A$260),1, COUNTIF(A$4:$A118, 'Annex 2 EHV charges'!$A$11:$A$260)), 0)),"")</f>
        <v>New Import 14</v>
      </c>
      <c r="B119" s="239" t="str">
        <f>IF($A119="","",VLOOKUP($A119,'Annex 2 EHV charges'!$A:$O,2,0))</f>
        <v>New Import 14</v>
      </c>
      <c r="C119" s="240" t="str">
        <f>IF($A119="","",VLOOKUP($A119,'Annex 2 EHV charges'!$A:$O,3,0))</f>
        <v>New Import 14</v>
      </c>
      <c r="D119" s="239" t="str">
        <f>IF($A119="","",VLOOKUP($A119,'Annex 2 EHV charges'!$A:$O,7,0))</f>
        <v>MYNYDD Y GYNON</v>
      </c>
      <c r="E119" s="241" t="str">
        <f>IFERROR(IF(VLOOKUP($A119,'Annex 2 EHV charges'!$A:$O,8,FALSE)=0,"",VLOOKUP($A119,'Annex 2 EHV charges'!$A:$O,8,FALSE)),"")</f>
        <v/>
      </c>
      <c r="F119" s="242">
        <f>IFERROR(IF(VLOOKUP($A119,'Annex 2 EHV charges'!$A:$O,9,FALSE)=0,"",VLOOKUP($A119,'Annex 2 EHV charges'!$A:$O,9,FALSE)),"")</f>
        <v>25.44</v>
      </c>
      <c r="G119" s="243">
        <f>IFERROR(IF(VLOOKUP($A119,'Annex 2 EHV charges'!$A:$O,10,FALSE)=0,"",VLOOKUP($A119,'Annex 2 EHV charges'!$A:$O,10,FALSE)),"")</f>
        <v>1.78</v>
      </c>
      <c r="H119" s="243">
        <f>IFERROR(IF(VLOOKUP($A119,'Annex 2 EHV charges'!$A:$O,11,FALSE)=0,"",VLOOKUP($A119,'Annex 2 EHV charges'!$A:$O,11,FALSE)),"")</f>
        <v>1.78</v>
      </c>
    </row>
    <row r="120" spans="1:8" x14ac:dyDescent="0.2">
      <c r="A120" s="239" t="str">
        <f t="array" ref="A120">IFERROR(INDEX('Annex 2 EHV charges'!$A$11:$A$260, MATCH(0, IF(ISBLANK('Annex 2 EHV charges'!$A$11:$A$260),1, COUNTIF(A$4:$A119, 'Annex 2 EHV charges'!$A$11:$A$260)), 0)),"")</f>
        <v>New Import 15</v>
      </c>
      <c r="B120" s="239" t="str">
        <f>IF($A120="","",VLOOKUP($A120,'Annex 2 EHV charges'!$A:$O,2,0))</f>
        <v>New Import 15</v>
      </c>
      <c r="C120" s="240" t="str">
        <f>IF($A120="","",VLOOKUP($A120,'Annex 2 EHV charges'!$A:$O,3,0))</f>
        <v>New Import 15</v>
      </c>
      <c r="D120" s="239" t="str">
        <f>IF($A120="","",VLOOKUP($A120,'Annex 2 EHV charges'!$A:$O,7,0))</f>
        <v>MYNYDD Y GWAIR</v>
      </c>
      <c r="E120" s="241" t="str">
        <f>IFERROR(IF(VLOOKUP($A120,'Annex 2 EHV charges'!$A:$O,8,FALSE)=0,"",VLOOKUP($A120,'Annex 2 EHV charges'!$A:$O,8,FALSE)),"")</f>
        <v/>
      </c>
      <c r="F120" s="242">
        <f>IFERROR(IF(VLOOKUP($A120,'Annex 2 EHV charges'!$A:$O,9,FALSE)=0,"",VLOOKUP($A120,'Annex 2 EHV charges'!$A:$O,9,FALSE)),"")</f>
        <v>4.4400000000000004</v>
      </c>
      <c r="G120" s="243">
        <f>IFERROR(IF(VLOOKUP($A120,'Annex 2 EHV charges'!$A:$O,10,FALSE)=0,"",VLOOKUP($A120,'Annex 2 EHV charges'!$A:$O,10,FALSE)),"")</f>
        <v>1.85</v>
      </c>
      <c r="H120" s="243">
        <f>IFERROR(IF(VLOOKUP($A120,'Annex 2 EHV charges'!$A:$O,11,FALSE)=0,"",VLOOKUP($A120,'Annex 2 EHV charges'!$A:$O,11,FALSE)),"")</f>
        <v>1.85</v>
      </c>
    </row>
    <row r="121" spans="1:8" x14ac:dyDescent="0.2">
      <c r="A121" s="239" t="str">
        <f t="array" ref="A121">IFERROR(INDEX('Annex 2 EHV charges'!$A$11:$A$260, MATCH(0, IF(ISBLANK('Annex 2 EHV charges'!$A$11:$A$260),1, COUNTIF(A$4:$A120, 'Annex 2 EHV charges'!$A$11:$A$260)), 0)),"")</f>
        <v>New Import 16</v>
      </c>
      <c r="B121" s="239" t="str">
        <f>IF($A121="","",VLOOKUP($A121,'Annex 2 EHV charges'!$A:$O,2,0))</f>
        <v>New Import 16</v>
      </c>
      <c r="C121" s="240" t="str">
        <f>IF($A121="","",VLOOKUP($A121,'Annex 2 EHV charges'!$A:$O,3,0))</f>
        <v>New Import 16</v>
      </c>
      <c r="D121" s="239" t="str">
        <f>IF($A121="","",VLOOKUP($A121,'Annex 2 EHV charges'!$A:$O,7,0))</f>
        <v>MYNYDD Y GWRHYD</v>
      </c>
      <c r="E121" s="241">
        <f>IFERROR(IF(VLOOKUP($A121,'Annex 2 EHV charges'!$A:$O,8,FALSE)=0,"",VLOOKUP($A121,'Annex 2 EHV charges'!$A:$O,8,FALSE)),"")</f>
        <v>0.154</v>
      </c>
      <c r="F121" s="242">
        <f>IFERROR(IF(VLOOKUP($A121,'Annex 2 EHV charges'!$A:$O,9,FALSE)=0,"",VLOOKUP($A121,'Annex 2 EHV charges'!$A:$O,9,FALSE)),"")</f>
        <v>12.68</v>
      </c>
      <c r="G121" s="243">
        <f>IFERROR(IF(VLOOKUP($A121,'Annex 2 EHV charges'!$A:$O,10,FALSE)=0,"",VLOOKUP($A121,'Annex 2 EHV charges'!$A:$O,10,FALSE)),"")</f>
        <v>1.97</v>
      </c>
      <c r="H121" s="243">
        <f>IFERROR(IF(VLOOKUP($A121,'Annex 2 EHV charges'!$A:$O,11,FALSE)=0,"",VLOOKUP($A121,'Annex 2 EHV charges'!$A:$O,11,FALSE)),"")</f>
        <v>1.97</v>
      </c>
    </row>
    <row r="122" spans="1:8" x14ac:dyDescent="0.2">
      <c r="A122" s="239">
        <f t="array" ref="A122">IFERROR(INDEX('Annex 2 EHV charges'!$A$11:$A$260, MATCH(0, IF(ISBLANK('Annex 2 EHV charges'!$A$11:$A$260),1, COUNTIF(A$4:$A121, 'Annex 2 EHV charges'!$A$11:$A$260)), 0)),"")</f>
        <v>920</v>
      </c>
      <c r="B122" s="239">
        <f>IF($A122="","",VLOOKUP($A122,'Annex 2 EHV charges'!$A:$O,2,0))</f>
        <v>920</v>
      </c>
      <c r="C122" s="240" t="str">
        <f>IF($A122="","",VLOOKUP($A122,'Annex 2 EHV charges'!$A:$O,3,0))</f>
        <v>2100041269812</v>
      </c>
      <c r="D122" s="239" t="str">
        <f>IF($A122="","",VLOOKUP($A122,'Annex 2 EHV charges'!$A:$O,7,0))</f>
        <v>BLAENLLIEDI FM</v>
      </c>
      <c r="E122" s="241">
        <f>IFERROR(IF(VLOOKUP($A122,'Annex 2 EHV charges'!$A:$O,8,FALSE)=0,"",VLOOKUP($A122,'Annex 2 EHV charges'!$A:$O,8,FALSE)),"")</f>
        <v>0.33900000000000002</v>
      </c>
      <c r="F122" s="242">
        <f>IFERROR(IF(VLOOKUP($A122,'Annex 2 EHV charges'!$A:$O,9,FALSE)=0,"",VLOOKUP($A122,'Annex 2 EHV charges'!$A:$O,9,FALSE)),"")</f>
        <v>1.02</v>
      </c>
      <c r="G122" s="243">
        <f>IFERROR(IF(VLOOKUP($A122,'Annex 2 EHV charges'!$A:$O,10,FALSE)=0,"",VLOOKUP($A122,'Annex 2 EHV charges'!$A:$O,10,FALSE)),"")</f>
        <v>2.48</v>
      </c>
      <c r="H122" s="243">
        <f>IFERROR(IF(VLOOKUP($A122,'Annex 2 EHV charges'!$A:$O,11,FALSE)=0,"",VLOOKUP($A122,'Annex 2 EHV charges'!$A:$O,11,FALSE)),"")</f>
        <v>2.48</v>
      </c>
    </row>
    <row r="123" spans="1:8" x14ac:dyDescent="0.2">
      <c r="A123" s="239">
        <f t="array" ref="A123">IFERROR(INDEX('Annex 2 EHV charges'!$A$11:$A$260, MATCH(0, IF(ISBLANK('Annex 2 EHV charges'!$A$11:$A$260),1, COUNTIF(A$4:$A122, 'Annex 2 EHV charges'!$A$11:$A$260)), 0)),"")</f>
        <v>918</v>
      </c>
      <c r="B123" s="239">
        <f>IF($A123="","",VLOOKUP($A123,'Annex 2 EHV charges'!$A:$O,2,0))</f>
        <v>918</v>
      </c>
      <c r="C123" s="240" t="str">
        <f>IF($A123="","",VLOOKUP($A123,'Annex 2 EHV charges'!$A:$O,3,0))</f>
        <v>2100041267912</v>
      </c>
      <c r="D123" s="239" t="str">
        <f>IF($A123="","",VLOOKUP($A123,'Annex 2 EHV charges'!$A:$O,7,0))</f>
        <v>CEFN BETINGAU B (Rhyd Y Pandy)</v>
      </c>
      <c r="E123" s="241" t="str">
        <f>IFERROR(IF(VLOOKUP($A123,'Annex 2 EHV charges'!$A:$O,8,FALSE)=0,"",VLOOKUP($A123,'Annex 2 EHV charges'!$A:$O,8,FALSE)),"")</f>
        <v/>
      </c>
      <c r="F123" s="242">
        <f>IFERROR(IF(VLOOKUP($A123,'Annex 2 EHV charges'!$A:$O,9,FALSE)=0,"",VLOOKUP($A123,'Annex 2 EHV charges'!$A:$O,9,FALSE)),"")</f>
        <v>2.59</v>
      </c>
      <c r="G123" s="243">
        <f>IFERROR(IF(VLOOKUP($A123,'Annex 2 EHV charges'!$A:$O,10,FALSE)=0,"",VLOOKUP($A123,'Annex 2 EHV charges'!$A:$O,10,FALSE)),"")</f>
        <v>1.65</v>
      </c>
      <c r="H123" s="243">
        <f>IFERROR(IF(VLOOKUP($A123,'Annex 2 EHV charges'!$A:$O,11,FALSE)=0,"",VLOOKUP($A123,'Annex 2 EHV charges'!$A:$O,11,FALSE)),"")</f>
        <v>1.65</v>
      </c>
    </row>
    <row r="124" spans="1:8" x14ac:dyDescent="0.2">
      <c r="A124" s="239" t="str">
        <f t="array" ref="A124">IFERROR(INDEX('Annex 2 EHV charges'!$A$11:$A$260, MATCH(0, IF(ISBLANK('Annex 2 EHV charges'!$A$11:$A$260),1, COUNTIF(A$4:$A123, 'Annex 2 EHV charges'!$A$11:$A$260)), 0)),"")</f>
        <v>New Import 19</v>
      </c>
      <c r="B124" s="239" t="str">
        <f>IF($A124="","",VLOOKUP($A124,'Annex 2 EHV charges'!$A:$O,2,0))</f>
        <v>New Import 19</v>
      </c>
      <c r="C124" s="240" t="str">
        <f>IF($A124="","",VLOOKUP($A124,'Annex 2 EHV charges'!$A:$O,3,0))</f>
        <v>New Import 19</v>
      </c>
      <c r="D124" s="239" t="str">
        <f>IF($A124="","",VLOOKUP($A124,'Annex 2 EHV charges'!$A:$O,7,0))</f>
        <v>CLAWDDCAM</v>
      </c>
      <c r="E124" s="241">
        <f>IFERROR(IF(VLOOKUP($A124,'Annex 2 EHV charges'!$A:$O,8,FALSE)=0,"",VLOOKUP($A124,'Annex 2 EHV charges'!$A:$O,8,FALSE)),"")</f>
        <v>4.62</v>
      </c>
      <c r="F124" s="242">
        <f>IFERROR(IF(VLOOKUP($A124,'Annex 2 EHV charges'!$A:$O,9,FALSE)=0,"",VLOOKUP($A124,'Annex 2 EHV charges'!$A:$O,9,FALSE)),"")</f>
        <v>1.94</v>
      </c>
      <c r="G124" s="243">
        <f>IFERROR(IF(VLOOKUP($A124,'Annex 2 EHV charges'!$A:$O,10,FALSE)=0,"",VLOOKUP($A124,'Annex 2 EHV charges'!$A:$O,10,FALSE)),"")</f>
        <v>2.4500000000000002</v>
      </c>
      <c r="H124" s="243">
        <f>IFERROR(IF(VLOOKUP($A124,'Annex 2 EHV charges'!$A:$O,11,FALSE)=0,"",VLOOKUP($A124,'Annex 2 EHV charges'!$A:$O,11,FALSE)),"")</f>
        <v>2.4500000000000002</v>
      </c>
    </row>
    <row r="125" spans="1:8" x14ac:dyDescent="0.2">
      <c r="A125" s="239" t="str">
        <f t="array" ref="A125">IFERROR(INDEX('Annex 2 EHV charges'!$A$11:$A$260, MATCH(0, IF(ISBLANK('Annex 2 EHV charges'!$A$11:$A$260),1, COUNTIF(A$4:$A124, 'Annex 2 EHV charges'!$A$11:$A$260)), 0)),"")</f>
        <v>New Import 20</v>
      </c>
      <c r="B125" s="239" t="str">
        <f>IF($A125="","",VLOOKUP($A125,'Annex 2 EHV charges'!$A:$O,2,0))</f>
        <v>New Import 20</v>
      </c>
      <c r="C125" s="240" t="str">
        <f>IF($A125="","",VLOOKUP($A125,'Annex 2 EHV charges'!$A:$O,3,0))</f>
        <v>New Import 20</v>
      </c>
      <c r="D125" s="239" t="str">
        <f>IF($A125="","",VLOOKUP($A125,'Annex 2 EHV charges'!$A:$O,7,0))</f>
        <v>COOMBE FM</v>
      </c>
      <c r="E125" s="241">
        <f>IFERROR(IF(VLOOKUP($A125,'Annex 2 EHV charges'!$A:$O,8,FALSE)=0,"",VLOOKUP($A125,'Annex 2 EHV charges'!$A:$O,8,FALSE)),"")</f>
        <v>3.5999999999999997E-2</v>
      </c>
      <c r="F125" s="242">
        <f>IFERROR(IF(VLOOKUP($A125,'Annex 2 EHV charges'!$A:$O,9,FALSE)=0,"",VLOOKUP($A125,'Annex 2 EHV charges'!$A:$O,9,FALSE)),"")</f>
        <v>2.41</v>
      </c>
      <c r="G125" s="243">
        <f>IFERROR(IF(VLOOKUP($A125,'Annex 2 EHV charges'!$A:$O,10,FALSE)=0,"",VLOOKUP($A125,'Annex 2 EHV charges'!$A:$O,10,FALSE)),"")</f>
        <v>2.2599999999999998</v>
      </c>
      <c r="H125" s="243">
        <f>IFERROR(IF(VLOOKUP($A125,'Annex 2 EHV charges'!$A:$O,11,FALSE)=0,"",VLOOKUP($A125,'Annex 2 EHV charges'!$A:$O,11,FALSE)),"")</f>
        <v>2.2599999999999998</v>
      </c>
    </row>
    <row r="126" spans="1:8" x14ac:dyDescent="0.2">
      <c r="A126" s="239" t="str">
        <f t="array" ref="A126">IFERROR(INDEX('Annex 2 EHV charges'!$A$11:$A$260, MATCH(0, IF(ISBLANK('Annex 2 EHV charges'!$A$11:$A$260),1, COUNTIF(A$4:$A125, 'Annex 2 EHV charges'!$A$11:$A$260)), 0)),"")</f>
        <v>New Import 21</v>
      </c>
      <c r="B126" s="239" t="str">
        <f>IF($A126="","",VLOOKUP($A126,'Annex 2 EHV charges'!$A:$O,2,0))</f>
        <v>New Import 21</v>
      </c>
      <c r="C126" s="240" t="str">
        <f>IF($A126="","",VLOOKUP($A126,'Annex 2 EHV charges'!$A:$O,3,0))</f>
        <v>New Import 21</v>
      </c>
      <c r="D126" s="239" t="str">
        <f>IF($A126="","",VLOOKUP($A126,'Annex 2 EHV charges'!$A:$O,7,0))</f>
        <v>CWM RISCA</v>
      </c>
      <c r="E126" s="241">
        <f>IFERROR(IF(VLOOKUP($A126,'Annex 2 EHV charges'!$A:$O,8,FALSE)=0,"",VLOOKUP($A126,'Annex 2 EHV charges'!$A:$O,8,FALSE)),"")</f>
        <v>2.0699999999999998</v>
      </c>
      <c r="F126" s="242">
        <f>IFERROR(IF(VLOOKUP($A126,'Annex 2 EHV charges'!$A:$O,9,FALSE)=0,"",VLOOKUP($A126,'Annex 2 EHV charges'!$A:$O,9,FALSE)),"")</f>
        <v>1.4</v>
      </c>
      <c r="G126" s="243">
        <f>IFERROR(IF(VLOOKUP($A126,'Annex 2 EHV charges'!$A:$O,10,FALSE)=0,"",VLOOKUP($A126,'Annex 2 EHV charges'!$A:$O,10,FALSE)),"")</f>
        <v>2.08</v>
      </c>
      <c r="H126" s="243">
        <f>IFERROR(IF(VLOOKUP($A126,'Annex 2 EHV charges'!$A:$O,11,FALSE)=0,"",VLOOKUP($A126,'Annex 2 EHV charges'!$A:$O,11,FALSE)),"")</f>
        <v>2.08</v>
      </c>
    </row>
    <row r="127" spans="1:8" x14ac:dyDescent="0.2">
      <c r="A127" s="239" t="str">
        <f t="array" ref="A127">IFERROR(INDEX('Annex 2 EHV charges'!$A$11:$A$260, MATCH(0, IF(ISBLANK('Annex 2 EHV charges'!$A$11:$A$260),1, COUNTIF(A$4:$A126, 'Annex 2 EHV charges'!$A$11:$A$260)), 0)),"")</f>
        <v>New Import 22</v>
      </c>
      <c r="B127" s="239" t="str">
        <f>IF($A127="","",VLOOKUP($A127,'Annex 2 EHV charges'!$A:$O,2,0))</f>
        <v>New Import 22</v>
      </c>
      <c r="C127" s="240" t="str">
        <f>IF($A127="","",VLOOKUP($A127,'Annex 2 EHV charges'!$A:$O,3,0))</f>
        <v>New Import 22</v>
      </c>
      <c r="D127" s="239" t="str">
        <f>IF($A127="","",VLOOKUP($A127,'Annex 2 EHV charges'!$A:$O,7,0))</f>
        <v>GELLIWERN ISAF</v>
      </c>
      <c r="E127" s="241" t="str">
        <f>IFERROR(IF(VLOOKUP($A127,'Annex 2 EHV charges'!$A:$O,8,FALSE)=0,"",VLOOKUP($A127,'Annex 2 EHV charges'!$A:$O,8,FALSE)),"")</f>
        <v/>
      </c>
      <c r="F127" s="242">
        <f>IFERROR(IF(VLOOKUP($A127,'Annex 2 EHV charges'!$A:$O,9,FALSE)=0,"",VLOOKUP($A127,'Annex 2 EHV charges'!$A:$O,9,FALSE)),"")</f>
        <v>2.79</v>
      </c>
      <c r="G127" s="243">
        <f>IFERROR(IF(VLOOKUP($A127,'Annex 2 EHV charges'!$A:$O,10,FALSE)=0,"",VLOOKUP($A127,'Annex 2 EHV charges'!$A:$O,10,FALSE)),"")</f>
        <v>1.66</v>
      </c>
      <c r="H127" s="243">
        <f>IFERROR(IF(VLOOKUP($A127,'Annex 2 EHV charges'!$A:$O,11,FALSE)=0,"",VLOOKUP($A127,'Annex 2 EHV charges'!$A:$O,11,FALSE)),"")</f>
        <v>1.66</v>
      </c>
    </row>
    <row r="128" spans="1:8" x14ac:dyDescent="0.2">
      <c r="A128" s="239" t="str">
        <f t="array" ref="A128">IFERROR(INDEX('Annex 2 EHV charges'!$A$11:$A$260, MATCH(0, IF(ISBLANK('Annex 2 EHV charges'!$A$11:$A$260),1, COUNTIF(A$4:$A127, 'Annex 2 EHV charges'!$A$11:$A$260)), 0)),"")</f>
        <v>New Import 23</v>
      </c>
      <c r="B128" s="239" t="str">
        <f>IF($A128="","",VLOOKUP($A128,'Annex 2 EHV charges'!$A:$O,2,0))</f>
        <v>New Import 23</v>
      </c>
      <c r="C128" s="240" t="str">
        <f>IF($A128="","",VLOOKUP($A128,'Annex 2 EHV charges'!$A:$O,3,0))</f>
        <v>New Import 23</v>
      </c>
      <c r="D128" s="239" t="str">
        <f>IF($A128="","",VLOOKUP($A128,'Annex 2 EHV charges'!$A:$O,7,0))</f>
        <v>HAFOD Y DAFAL #2</v>
      </c>
      <c r="E128" s="241">
        <f>IFERROR(IF(VLOOKUP($A128,'Annex 2 EHV charges'!$A:$O,8,FALSE)=0,"",VLOOKUP($A128,'Annex 2 EHV charges'!$A:$O,8,FALSE)),"")</f>
        <v>5.0439999999999996</v>
      </c>
      <c r="F128" s="242">
        <f>IFERROR(IF(VLOOKUP($A128,'Annex 2 EHV charges'!$A:$O,9,FALSE)=0,"",VLOOKUP($A128,'Annex 2 EHV charges'!$A:$O,9,FALSE)),"")</f>
        <v>13.61</v>
      </c>
      <c r="G128" s="243">
        <f>IFERROR(IF(VLOOKUP($A128,'Annex 2 EHV charges'!$A:$O,10,FALSE)=0,"",VLOOKUP($A128,'Annex 2 EHV charges'!$A:$O,10,FALSE)),"")</f>
        <v>1.64</v>
      </c>
      <c r="H128" s="243">
        <f>IFERROR(IF(VLOOKUP($A128,'Annex 2 EHV charges'!$A:$O,11,FALSE)=0,"",VLOOKUP($A128,'Annex 2 EHV charges'!$A:$O,11,FALSE)),"")</f>
        <v>1.64</v>
      </c>
    </row>
    <row r="129" spans="1:8" x14ac:dyDescent="0.2">
      <c r="A129" s="239" t="str">
        <f t="array" ref="A129">IFERROR(INDEX('Annex 2 EHV charges'!$A$11:$A$260, MATCH(0, IF(ISBLANK('Annex 2 EHV charges'!$A$11:$A$260),1, COUNTIF(A$4:$A128, 'Annex 2 EHV charges'!$A$11:$A$260)), 0)),"")</f>
        <v>New Import 24</v>
      </c>
      <c r="B129" s="239" t="str">
        <f>IF($A129="","",VLOOKUP($A129,'Annex 2 EHV charges'!$A:$O,2,0))</f>
        <v>New Import 24</v>
      </c>
      <c r="C129" s="240" t="str">
        <f>IF($A129="","",VLOOKUP($A129,'Annex 2 EHV charges'!$A:$O,3,0))</f>
        <v>New Import 24</v>
      </c>
      <c r="D129" s="239" t="str">
        <f>IF($A129="","",VLOOKUP($A129,'Annex 2 EHV charges'!$A:$O,7,0))</f>
        <v>MAESGWYN PV</v>
      </c>
      <c r="E129" s="241">
        <f>IFERROR(IF(VLOOKUP($A129,'Annex 2 EHV charges'!$A:$O,8,FALSE)=0,"",VLOOKUP($A129,'Annex 2 EHV charges'!$A:$O,8,FALSE)),"")</f>
        <v>0.24</v>
      </c>
      <c r="F129" s="242">
        <f>IFERROR(IF(VLOOKUP($A129,'Annex 2 EHV charges'!$A:$O,9,FALSE)=0,"",VLOOKUP($A129,'Annex 2 EHV charges'!$A:$O,9,FALSE)),"")</f>
        <v>8.06</v>
      </c>
      <c r="G129" s="243">
        <f>IFERROR(IF(VLOOKUP($A129,'Annex 2 EHV charges'!$A:$O,10,FALSE)=0,"",VLOOKUP($A129,'Annex 2 EHV charges'!$A:$O,10,FALSE)),"")</f>
        <v>2.06</v>
      </c>
      <c r="H129" s="243">
        <f>IFERROR(IF(VLOOKUP($A129,'Annex 2 EHV charges'!$A:$O,11,FALSE)=0,"",VLOOKUP($A129,'Annex 2 EHV charges'!$A:$O,11,FALSE)),"")</f>
        <v>2.06</v>
      </c>
    </row>
    <row r="130" spans="1:8" x14ac:dyDescent="0.2">
      <c r="A130" s="239" t="str">
        <f t="array" ref="A130">IFERROR(INDEX('Annex 2 EHV charges'!$A$11:$A$260, MATCH(0, IF(ISBLANK('Annex 2 EHV charges'!$A$11:$A$260),1, COUNTIF(A$4:$A129, 'Annex 2 EHV charges'!$A$11:$A$260)), 0)),"")</f>
        <v>New Import 25</v>
      </c>
      <c r="B130" s="239" t="str">
        <f>IF($A130="","",VLOOKUP($A130,'Annex 2 EHV charges'!$A:$O,2,0))</f>
        <v>New Import 25</v>
      </c>
      <c r="C130" s="240" t="str">
        <f>IF($A130="","",VLOOKUP($A130,'Annex 2 EHV charges'!$A:$O,3,0))</f>
        <v>New Import 25</v>
      </c>
      <c r="D130" s="239" t="str">
        <f>IF($A130="","",VLOOKUP($A130,'Annex 2 EHV charges'!$A:$O,7,0))</f>
        <v>OAK COTTAGE</v>
      </c>
      <c r="E130" s="241">
        <f>IFERROR(IF(VLOOKUP($A130,'Annex 2 EHV charges'!$A:$O,8,FALSE)=0,"",VLOOKUP($A130,'Annex 2 EHV charges'!$A:$O,8,FALSE)),"")</f>
        <v>4.3630000000000004</v>
      </c>
      <c r="F130" s="242">
        <f>IFERROR(IF(VLOOKUP($A130,'Annex 2 EHV charges'!$A:$O,9,FALSE)=0,"",VLOOKUP($A130,'Annex 2 EHV charges'!$A:$O,9,FALSE)),"")</f>
        <v>9.8000000000000007</v>
      </c>
      <c r="G130" s="243">
        <f>IFERROR(IF(VLOOKUP($A130,'Annex 2 EHV charges'!$A:$O,10,FALSE)=0,"",VLOOKUP($A130,'Annex 2 EHV charges'!$A:$O,10,FALSE)),"")</f>
        <v>1.76</v>
      </c>
      <c r="H130" s="243">
        <f>IFERROR(IF(VLOOKUP($A130,'Annex 2 EHV charges'!$A:$O,11,FALSE)=0,"",VLOOKUP($A130,'Annex 2 EHV charges'!$A:$O,11,FALSE)),"")</f>
        <v>1.76</v>
      </c>
    </row>
    <row r="131" spans="1:8" x14ac:dyDescent="0.2">
      <c r="A131" s="239" t="str">
        <f t="array" ref="A131">IFERROR(INDEX('Annex 2 EHV charges'!$A$11:$A$260, MATCH(0, IF(ISBLANK('Annex 2 EHV charges'!$A$11:$A$260),1, COUNTIF(A$4:$A130, 'Annex 2 EHV charges'!$A$11:$A$260)), 0)),"")</f>
        <v>New Import 26</v>
      </c>
      <c r="B131" s="239" t="str">
        <f>IF($A131="","",VLOOKUP($A131,'Annex 2 EHV charges'!$A:$O,2,0))</f>
        <v>New Import 26</v>
      </c>
      <c r="C131" s="240" t="str">
        <f>IF($A131="","",VLOOKUP($A131,'Annex 2 EHV charges'!$A:$O,3,0))</f>
        <v>New Import 26</v>
      </c>
      <c r="D131" s="239" t="str">
        <f>IF($A131="","",VLOOKUP($A131,'Annex 2 EHV charges'!$A:$O,7,0))</f>
        <v>PENCEFNARDA UCHAF FM</v>
      </c>
      <c r="E131" s="241" t="str">
        <f>IFERROR(IF(VLOOKUP($A131,'Annex 2 EHV charges'!$A:$O,8,FALSE)=0,"",VLOOKUP($A131,'Annex 2 EHV charges'!$A:$O,8,FALSE)),"")</f>
        <v/>
      </c>
      <c r="F131" s="242">
        <f>IFERROR(IF(VLOOKUP($A131,'Annex 2 EHV charges'!$A:$O,9,FALSE)=0,"",VLOOKUP($A131,'Annex 2 EHV charges'!$A:$O,9,FALSE)),"")</f>
        <v>2.62</v>
      </c>
      <c r="G131" s="243">
        <f>IFERROR(IF(VLOOKUP($A131,'Annex 2 EHV charges'!$A:$O,10,FALSE)=0,"",VLOOKUP($A131,'Annex 2 EHV charges'!$A:$O,10,FALSE)),"")</f>
        <v>2.0099999999999998</v>
      </c>
      <c r="H131" s="243">
        <f>IFERROR(IF(VLOOKUP($A131,'Annex 2 EHV charges'!$A:$O,11,FALSE)=0,"",VLOOKUP($A131,'Annex 2 EHV charges'!$A:$O,11,FALSE)),"")</f>
        <v>2.0099999999999998</v>
      </c>
    </row>
    <row r="132" spans="1:8" x14ac:dyDescent="0.2">
      <c r="A132" s="239">
        <f t="array" ref="A132">IFERROR(INDEX('Annex 2 EHV charges'!$A$11:$A$260, MATCH(0, IF(ISBLANK('Annex 2 EHV charges'!$A$11:$A$260),1, COUNTIF(A$4:$A131, 'Annex 2 EHV charges'!$A$11:$A$260)), 0)),"")</f>
        <v>460</v>
      </c>
      <c r="B132" s="239">
        <f>IF($A132="","",VLOOKUP($A132,'Annex 2 EHV charges'!$A:$O,2,0))</f>
        <v>460</v>
      </c>
      <c r="C132" s="240" t="str">
        <f>IF($A132="","",VLOOKUP($A132,'Annex 2 EHV charges'!$A:$O,3,0))</f>
        <v>2100041270311</v>
      </c>
      <c r="D132" s="239" t="str">
        <f>IF($A132="","",VLOOKUP($A132,'Annex 2 EHV charges'!$A:$O,7,0))</f>
        <v>PENRHIWARWYDD FM</v>
      </c>
      <c r="E132" s="241">
        <f>IFERROR(IF(VLOOKUP($A132,'Annex 2 EHV charges'!$A:$O,8,FALSE)=0,"",VLOOKUP($A132,'Annex 2 EHV charges'!$A:$O,8,FALSE)),"")</f>
        <v>5.0739999999999998</v>
      </c>
      <c r="F132" s="242">
        <f>IFERROR(IF(VLOOKUP($A132,'Annex 2 EHV charges'!$A:$O,9,FALSE)=0,"",VLOOKUP($A132,'Annex 2 EHV charges'!$A:$O,9,FALSE)),"")</f>
        <v>5.65</v>
      </c>
      <c r="G132" s="243">
        <f>IFERROR(IF(VLOOKUP($A132,'Annex 2 EHV charges'!$A:$O,10,FALSE)=0,"",VLOOKUP($A132,'Annex 2 EHV charges'!$A:$O,10,FALSE)),"")</f>
        <v>2.17</v>
      </c>
      <c r="H132" s="243">
        <f>IFERROR(IF(VLOOKUP($A132,'Annex 2 EHV charges'!$A:$O,11,FALSE)=0,"",VLOOKUP($A132,'Annex 2 EHV charges'!$A:$O,11,FALSE)),"")</f>
        <v>2.17</v>
      </c>
    </row>
    <row r="133" spans="1:8" x14ac:dyDescent="0.2">
      <c r="A133" s="239" t="str">
        <f t="array" ref="A133">IFERROR(INDEX('Annex 2 EHV charges'!$A$11:$A$260, MATCH(0, IF(ISBLANK('Annex 2 EHV charges'!$A$11:$A$260),1, COUNTIF(A$4:$A132, 'Annex 2 EHV charges'!$A$11:$A$260)), 0)),"")</f>
        <v>New Import 28</v>
      </c>
      <c r="B133" s="239" t="str">
        <f>IF($A133="","",VLOOKUP($A133,'Annex 2 EHV charges'!$A:$O,2,0))</f>
        <v>New Import 28</v>
      </c>
      <c r="C133" s="240" t="str">
        <f>IF($A133="","",VLOOKUP($A133,'Annex 2 EHV charges'!$A:$O,3,0))</f>
        <v>New Import 28</v>
      </c>
      <c r="D133" s="239" t="str">
        <f>IF($A133="","",VLOOKUP($A133,'Annex 2 EHV charges'!$A:$O,7,0))</f>
        <v>RED COURT</v>
      </c>
      <c r="E133" s="241">
        <f>IFERROR(IF(VLOOKUP($A133,'Annex 2 EHV charges'!$A:$O,8,FALSE)=0,"",VLOOKUP($A133,'Annex 2 EHV charges'!$A:$O,8,FALSE)),"")</f>
        <v>1.2310000000000001</v>
      </c>
      <c r="F133" s="242">
        <f>IFERROR(IF(VLOOKUP($A133,'Annex 2 EHV charges'!$A:$O,9,FALSE)=0,"",VLOOKUP($A133,'Annex 2 EHV charges'!$A:$O,9,FALSE)),"")</f>
        <v>2.82</v>
      </c>
      <c r="G133" s="243">
        <f>IFERROR(IF(VLOOKUP($A133,'Annex 2 EHV charges'!$A:$O,10,FALSE)=0,"",VLOOKUP($A133,'Annex 2 EHV charges'!$A:$O,10,FALSE)),"")</f>
        <v>1.79</v>
      </c>
      <c r="H133" s="243">
        <f>IFERROR(IF(VLOOKUP($A133,'Annex 2 EHV charges'!$A:$O,11,FALSE)=0,"",VLOOKUP($A133,'Annex 2 EHV charges'!$A:$O,11,FALSE)),"")</f>
        <v>1.79</v>
      </c>
    </row>
    <row r="134" spans="1:8" x14ac:dyDescent="0.2">
      <c r="A134" s="239" t="str">
        <f t="array" ref="A134">IFERROR(INDEX('Annex 2 EHV charges'!$A$11:$A$260, MATCH(0, IF(ISBLANK('Annex 2 EHV charges'!$A$11:$A$260),1, COUNTIF(A$4:$A133, 'Annex 2 EHV charges'!$A$11:$A$260)), 0)),"")</f>
        <v>New Import 29</v>
      </c>
      <c r="B134" s="239" t="str">
        <f>IF($A134="","",VLOOKUP($A134,'Annex 2 EHV charges'!$A:$O,2,0))</f>
        <v>New Import 29</v>
      </c>
      <c r="C134" s="240" t="str">
        <f>IF($A134="","",VLOOKUP($A134,'Annex 2 EHV charges'!$A:$O,3,0))</f>
        <v>New Import 29</v>
      </c>
      <c r="D134" s="239" t="str">
        <f>IF($A134="","",VLOOKUP($A134,'Annex 2 EHV charges'!$A:$O,7,0))</f>
        <v>RHEWL FM</v>
      </c>
      <c r="E134" s="241">
        <f>IFERROR(IF(VLOOKUP($A134,'Annex 2 EHV charges'!$A:$O,8,FALSE)=0,"",VLOOKUP($A134,'Annex 2 EHV charges'!$A:$O,8,FALSE)),"")</f>
        <v>3.5999999999999997E-2</v>
      </c>
      <c r="F134" s="242">
        <f>IFERROR(IF(VLOOKUP($A134,'Annex 2 EHV charges'!$A:$O,9,FALSE)=0,"",VLOOKUP($A134,'Annex 2 EHV charges'!$A:$O,9,FALSE)),"")</f>
        <v>4.17</v>
      </c>
      <c r="G134" s="243">
        <f>IFERROR(IF(VLOOKUP($A134,'Annex 2 EHV charges'!$A:$O,10,FALSE)=0,"",VLOOKUP($A134,'Annex 2 EHV charges'!$A:$O,10,FALSE)),"")</f>
        <v>2.0699999999999998</v>
      </c>
      <c r="H134" s="243">
        <f>IFERROR(IF(VLOOKUP($A134,'Annex 2 EHV charges'!$A:$O,11,FALSE)=0,"",VLOOKUP($A134,'Annex 2 EHV charges'!$A:$O,11,FALSE)),"")</f>
        <v>2.0699999999999998</v>
      </c>
    </row>
    <row r="135" spans="1:8" x14ac:dyDescent="0.2">
      <c r="A135" s="239" t="str">
        <f t="array" ref="A135">IFERROR(INDEX('Annex 2 EHV charges'!$A$11:$A$260, MATCH(0, IF(ISBLANK('Annex 2 EHV charges'!$A$11:$A$260),1, COUNTIF(A$4:$A134, 'Annex 2 EHV charges'!$A$11:$A$260)), 0)),"")</f>
        <v>New Import 30</v>
      </c>
      <c r="B135" s="239" t="str">
        <f>IF($A135="","",VLOOKUP($A135,'Annex 2 EHV charges'!$A:$O,2,0))</f>
        <v>New Import 30</v>
      </c>
      <c r="C135" s="240" t="str">
        <f>IF($A135="","",VLOOKUP($A135,'Annex 2 EHV charges'!$A:$O,3,0))</f>
        <v>New Import 30</v>
      </c>
      <c r="D135" s="239" t="str">
        <f>IF($A135="","",VLOOKUP($A135,'Annex 2 EHV charges'!$A:$O,7,0))</f>
        <v>ROSEDEW FM</v>
      </c>
      <c r="E135" s="241" t="str">
        <f>IFERROR(IF(VLOOKUP($A135,'Annex 2 EHV charges'!$A:$O,8,FALSE)=0,"",VLOOKUP($A135,'Annex 2 EHV charges'!$A:$O,8,FALSE)),"")</f>
        <v/>
      </c>
      <c r="F135" s="242">
        <f>IFERROR(IF(VLOOKUP($A135,'Annex 2 EHV charges'!$A:$O,9,FALSE)=0,"",VLOOKUP($A135,'Annex 2 EHV charges'!$A:$O,9,FALSE)),"")</f>
        <v>9.1199999999999992</v>
      </c>
      <c r="G135" s="243">
        <f>IFERROR(IF(VLOOKUP($A135,'Annex 2 EHV charges'!$A:$O,10,FALSE)=0,"",VLOOKUP($A135,'Annex 2 EHV charges'!$A:$O,10,FALSE)),"")</f>
        <v>2.39</v>
      </c>
      <c r="H135" s="243">
        <f>IFERROR(IF(VLOOKUP($A135,'Annex 2 EHV charges'!$A:$O,11,FALSE)=0,"",VLOOKUP($A135,'Annex 2 EHV charges'!$A:$O,11,FALSE)),"")</f>
        <v>2.39</v>
      </c>
    </row>
    <row r="136" spans="1:8" x14ac:dyDescent="0.2">
      <c r="A136" s="239" t="str">
        <f t="array" ref="A136">IFERROR(INDEX('Annex 2 EHV charges'!$A$11:$A$260, MATCH(0, IF(ISBLANK('Annex 2 EHV charges'!$A$11:$A$260),1, COUNTIF(A$4:$A135, 'Annex 2 EHV charges'!$A$11:$A$260)), 0)),"")</f>
        <v>New Import 31</v>
      </c>
      <c r="B136" s="239" t="str">
        <f>IF($A136="","",VLOOKUP($A136,'Annex 2 EHV charges'!$A:$O,2,0))</f>
        <v>New Import 31</v>
      </c>
      <c r="C136" s="240" t="str">
        <f>IF($A136="","",VLOOKUP($A136,'Annex 2 EHV charges'!$A:$O,3,0))</f>
        <v>New Import 31</v>
      </c>
      <c r="D136" s="239" t="str">
        <f>IF($A136="","",VLOOKUP($A136,'Annex 2 EHV charges'!$A:$O,7,0))</f>
        <v>SULLY MOORS</v>
      </c>
      <c r="E136" s="241">
        <f>IFERROR(IF(VLOOKUP($A136,'Annex 2 EHV charges'!$A:$O,8,FALSE)=0,"",VLOOKUP($A136,'Annex 2 EHV charges'!$A:$O,8,FALSE)),"")</f>
        <v>1E-3</v>
      </c>
      <c r="F136" s="242">
        <f>IFERROR(IF(VLOOKUP($A136,'Annex 2 EHV charges'!$A:$O,9,FALSE)=0,"",VLOOKUP($A136,'Annex 2 EHV charges'!$A:$O,9,FALSE)),"")</f>
        <v>14.24</v>
      </c>
      <c r="G136" s="243">
        <f>IFERROR(IF(VLOOKUP($A136,'Annex 2 EHV charges'!$A:$O,10,FALSE)=0,"",VLOOKUP($A136,'Annex 2 EHV charges'!$A:$O,10,FALSE)),"")</f>
        <v>2.16</v>
      </c>
      <c r="H136" s="243">
        <f>IFERROR(IF(VLOOKUP($A136,'Annex 2 EHV charges'!$A:$O,11,FALSE)=0,"",VLOOKUP($A136,'Annex 2 EHV charges'!$A:$O,11,FALSE)),"")</f>
        <v>2.16</v>
      </c>
    </row>
    <row r="137" spans="1:8" x14ac:dyDescent="0.2">
      <c r="A137" s="239">
        <f t="array" ref="A137">IFERROR(INDEX('Annex 2 EHV charges'!$A$11:$A$260, MATCH(0, IF(ISBLANK('Annex 2 EHV charges'!$A$11:$A$260),1, COUNTIF(A$4:$A136, 'Annex 2 EHV charges'!$A$11:$A$260)), 0)),"")</f>
        <v>919</v>
      </c>
      <c r="B137" s="239">
        <f>IF($A137="","",VLOOKUP($A137,'Annex 2 EHV charges'!$A:$O,2,0))</f>
        <v>919</v>
      </c>
      <c r="C137" s="240" t="str">
        <f>IF($A137="","",VLOOKUP($A137,'Annex 2 EHV charges'!$A:$O,3,0))</f>
        <v>2100041268837</v>
      </c>
      <c r="D137" s="239" t="str">
        <f>IF($A137="","",VLOOKUP($A137,'Annex 2 EHV charges'!$A:$O,7,0))</f>
        <v>TG &amp; AE MORGAN (Haverfordwest PV)</v>
      </c>
      <c r="E137" s="241">
        <f>IFERROR(IF(VLOOKUP($A137,'Annex 2 EHV charges'!$A:$O,8,FALSE)=0,"",VLOOKUP($A137,'Annex 2 EHV charges'!$A:$O,8,FALSE)),"")</f>
        <v>4.3620000000000001</v>
      </c>
      <c r="F137" s="242">
        <f>IFERROR(IF(VLOOKUP($A137,'Annex 2 EHV charges'!$A:$O,9,FALSE)=0,"",VLOOKUP($A137,'Annex 2 EHV charges'!$A:$O,9,FALSE)),"")</f>
        <v>3.43</v>
      </c>
      <c r="G137" s="243">
        <f>IFERROR(IF(VLOOKUP($A137,'Annex 2 EHV charges'!$A:$O,10,FALSE)=0,"",VLOOKUP($A137,'Annex 2 EHV charges'!$A:$O,10,FALSE)),"")</f>
        <v>1.67</v>
      </c>
      <c r="H137" s="243">
        <f>IFERROR(IF(VLOOKUP($A137,'Annex 2 EHV charges'!$A:$O,11,FALSE)=0,"",VLOOKUP($A137,'Annex 2 EHV charges'!$A:$O,11,FALSE)),"")</f>
        <v>1.67</v>
      </c>
    </row>
    <row r="138" spans="1:8" x14ac:dyDescent="0.2">
      <c r="A138" s="239" t="str">
        <f t="array" ref="A138">IFERROR(INDEX('Annex 2 EHV charges'!$A$11:$A$260, MATCH(0, IF(ISBLANK('Annex 2 EHV charges'!$A$11:$A$260),1, COUNTIF(A$4:$A137, 'Annex 2 EHV charges'!$A$11:$A$260)), 0)),"")</f>
        <v>New Import 33</v>
      </c>
      <c r="B138" s="239" t="str">
        <f>IF($A138="","",VLOOKUP($A138,'Annex 2 EHV charges'!$A:$O,2,0))</f>
        <v>New Import 33</v>
      </c>
      <c r="C138" s="240" t="str">
        <f>IF($A138="","",VLOOKUP($A138,'Annex 2 EHV charges'!$A:$O,3,0))</f>
        <v>New Import 33</v>
      </c>
      <c r="D138" s="239" t="str">
        <f>IF($A138="","",VLOOKUP($A138,'Annex 2 EHV charges'!$A:$O,7,0))</f>
        <v>TIR LAN</v>
      </c>
      <c r="E138" s="241">
        <f>IFERROR(IF(VLOOKUP($A138,'Annex 2 EHV charges'!$A:$O,8,FALSE)=0,"",VLOOKUP($A138,'Annex 2 EHV charges'!$A:$O,8,FALSE)),"")</f>
        <v>6.0000000000000001E-3</v>
      </c>
      <c r="F138" s="242">
        <f>IFERROR(IF(VLOOKUP($A138,'Annex 2 EHV charges'!$A:$O,9,FALSE)=0,"",VLOOKUP($A138,'Annex 2 EHV charges'!$A:$O,9,FALSE)),"")</f>
        <v>2.79</v>
      </c>
      <c r="G138" s="243">
        <f>IFERROR(IF(VLOOKUP($A138,'Annex 2 EHV charges'!$A:$O,10,FALSE)=0,"",VLOOKUP($A138,'Annex 2 EHV charges'!$A:$O,10,FALSE)),"")</f>
        <v>1.65</v>
      </c>
      <c r="H138" s="243">
        <f>IFERROR(IF(VLOOKUP($A138,'Annex 2 EHV charges'!$A:$O,11,FALSE)=0,"",VLOOKUP($A138,'Annex 2 EHV charges'!$A:$O,11,FALSE)),"")</f>
        <v>1.65</v>
      </c>
    </row>
    <row r="139" spans="1:8" x14ac:dyDescent="0.2">
      <c r="A139" s="239" t="str">
        <f t="array" ref="A139">IFERROR(INDEX('Annex 2 EHV charges'!$A$11:$A$260, MATCH(0, IF(ISBLANK('Annex 2 EHV charges'!$A$11:$A$260),1, COUNTIF(A$4:$A138, 'Annex 2 EHV charges'!$A$11:$A$260)), 0)),"")</f>
        <v>New Import 34</v>
      </c>
      <c r="B139" s="239" t="str">
        <f>IF($A139="","",VLOOKUP($A139,'Annex 2 EHV charges'!$A:$O,2,0))</f>
        <v>New Import 34</v>
      </c>
      <c r="C139" s="240" t="str">
        <f>IF($A139="","",VLOOKUP($A139,'Annex 2 EHV charges'!$A:$O,3,0))</f>
        <v>New Import 34</v>
      </c>
      <c r="D139" s="239" t="str">
        <f>IF($A139="","",VLOOKUP($A139,'Annex 2 EHV charges'!$A:$O,7,0))</f>
        <v>TRECOED</v>
      </c>
      <c r="E139" s="241">
        <f>IFERROR(IF(VLOOKUP($A139,'Annex 2 EHV charges'!$A:$O,8,FALSE)=0,"",VLOOKUP($A139,'Annex 2 EHV charges'!$A:$O,8,FALSE)),"")</f>
        <v>4.6429999999999998</v>
      </c>
      <c r="F139" s="242">
        <f>IFERROR(IF(VLOOKUP($A139,'Annex 2 EHV charges'!$A:$O,9,FALSE)=0,"",VLOOKUP($A139,'Annex 2 EHV charges'!$A:$O,9,FALSE)),"")</f>
        <v>2.21</v>
      </c>
      <c r="G139" s="243">
        <f>IFERROR(IF(VLOOKUP($A139,'Annex 2 EHV charges'!$A:$O,10,FALSE)=0,"",VLOOKUP($A139,'Annex 2 EHV charges'!$A:$O,10,FALSE)),"")</f>
        <v>2.48</v>
      </c>
      <c r="H139" s="243">
        <f>IFERROR(IF(VLOOKUP($A139,'Annex 2 EHV charges'!$A:$O,11,FALSE)=0,"",VLOOKUP($A139,'Annex 2 EHV charges'!$A:$O,11,FALSE)),"")</f>
        <v>2.48</v>
      </c>
    </row>
    <row r="140" spans="1:8" x14ac:dyDescent="0.2">
      <c r="A140" s="239" t="str">
        <f t="array" ref="A140">IFERROR(INDEX('Annex 2 EHV charges'!$A$11:$A$260, MATCH(0, IF(ISBLANK('Annex 2 EHV charges'!$A$11:$A$260),1, COUNTIF(A$4:$A139, 'Annex 2 EHV charges'!$A$11:$A$260)), 0)),"")</f>
        <v>New Import 35</v>
      </c>
      <c r="B140" s="239" t="str">
        <f>IF($A140="","",VLOOKUP($A140,'Annex 2 EHV charges'!$A:$O,2,0))</f>
        <v>New Import 35</v>
      </c>
      <c r="C140" s="240" t="str">
        <f>IF($A140="","",VLOOKUP($A140,'Annex 2 EHV charges'!$A:$O,3,0))</f>
        <v>New Import 35</v>
      </c>
      <c r="D140" s="239" t="str">
        <f>IF($A140="","",VLOOKUP($A140,'Annex 2 EHV charges'!$A:$O,7,0))</f>
        <v>WESTERN LOG</v>
      </c>
      <c r="E140" s="241" t="str">
        <f>IFERROR(IF(VLOOKUP($A140,'Annex 2 EHV charges'!$A:$O,8,FALSE)=0,"",VLOOKUP($A140,'Annex 2 EHV charges'!$A:$O,8,FALSE)),"")</f>
        <v/>
      </c>
      <c r="F140" s="242">
        <f>IFERROR(IF(VLOOKUP($A140,'Annex 2 EHV charges'!$A:$O,9,FALSE)=0,"",VLOOKUP($A140,'Annex 2 EHV charges'!$A:$O,9,FALSE)),"")</f>
        <v>296.16000000000003</v>
      </c>
      <c r="G140" s="243">
        <f>IFERROR(IF(VLOOKUP($A140,'Annex 2 EHV charges'!$A:$O,10,FALSE)=0,"",VLOOKUP($A140,'Annex 2 EHV charges'!$A:$O,10,FALSE)),"")</f>
        <v>1.55</v>
      </c>
      <c r="H140" s="243">
        <f>IFERROR(IF(VLOOKUP($A140,'Annex 2 EHV charges'!$A:$O,11,FALSE)=0,"",VLOOKUP($A140,'Annex 2 EHV charges'!$A:$O,11,FALSE)),"")</f>
        <v>1.55</v>
      </c>
    </row>
    <row r="141" spans="1:8" x14ac:dyDescent="0.2">
      <c r="A141" s="239" t="str">
        <f t="array" ref="A141">IFERROR(INDEX('Annex 2 EHV charges'!$A$11:$A$260, MATCH(0, IF(ISBLANK('Annex 2 EHV charges'!$A$11:$A$260),1, COUNTIF(A$4:$A140, 'Annex 2 EHV charges'!$A$11:$A$260)), 0)),"")</f>
        <v>New Import 36</v>
      </c>
      <c r="B141" s="239" t="str">
        <f>IF($A141="","",VLOOKUP($A141,'Annex 2 EHV charges'!$A:$O,2,0))</f>
        <v>New Import 36</v>
      </c>
      <c r="C141" s="240" t="str">
        <f>IF($A141="","",VLOOKUP($A141,'Annex 2 EHV charges'!$A:$O,3,0))</f>
        <v>New Import 36</v>
      </c>
      <c r="D141" s="239" t="str">
        <f>IF($A141="","",VLOOKUP($A141,'Annex 2 EHV charges'!$A:$O,7,0))</f>
        <v>TYTHEGSTON</v>
      </c>
      <c r="E141" s="241">
        <f>IFERROR(IF(VLOOKUP($A141,'Annex 2 EHV charges'!$A:$O,8,FALSE)=0,"",VLOOKUP($A141,'Annex 2 EHV charges'!$A:$O,8,FALSE)),"")</f>
        <v>1.8180000000000001</v>
      </c>
      <c r="F141" s="242">
        <f>IFERROR(IF(VLOOKUP($A141,'Annex 2 EHV charges'!$A:$O,9,FALSE)=0,"",VLOOKUP($A141,'Annex 2 EHV charges'!$A:$O,9,FALSE)),"")</f>
        <v>91.97</v>
      </c>
      <c r="G141" s="243">
        <f>IFERROR(IF(VLOOKUP($A141,'Annex 2 EHV charges'!$A:$O,10,FALSE)=0,"",VLOOKUP($A141,'Annex 2 EHV charges'!$A:$O,10,FALSE)),"")</f>
        <v>2.5099999999999998</v>
      </c>
      <c r="H141" s="243">
        <f>IFERROR(IF(VLOOKUP($A141,'Annex 2 EHV charges'!$A:$O,11,FALSE)=0,"",VLOOKUP($A141,'Annex 2 EHV charges'!$A:$O,11,FALSE)),"")</f>
        <v>2.5099999999999998</v>
      </c>
    </row>
    <row r="142" spans="1:8" x14ac:dyDescent="0.2">
      <c r="A142" s="239">
        <f t="array" ref="A142">IFERROR(INDEX('Annex 2 EHV charges'!$A$11:$A$260, MATCH(0, IF(ISBLANK('Annex 2 EHV charges'!$A$11:$A$260),1, COUNTIF(A$4:$A141, 'Annex 2 EHV charges'!$A$11:$A$260)), 0)),"")</f>
        <v>461</v>
      </c>
      <c r="B142" s="239">
        <f>IF($A142="","",VLOOKUP($A142,'Annex 2 EHV charges'!$A:$O,2,0))</f>
        <v>461</v>
      </c>
      <c r="C142" s="240" t="str">
        <f>IF($A142="","",VLOOKUP($A142,'Annex 2 EHV charges'!$A:$O,3,0))</f>
        <v xml:space="preserve">2100041270288 </v>
      </c>
      <c r="D142" s="239" t="str">
        <f>IF($A142="","",VLOOKUP($A142,'Annex 2 EHV charges'!$A:$O,7,0))</f>
        <v>Cwm Bargoed</v>
      </c>
      <c r="E142" s="241">
        <f>IFERROR(IF(VLOOKUP($A142,'Annex 2 EHV charges'!$A:$O,8,FALSE)=0,"",VLOOKUP($A142,'Annex 2 EHV charges'!$A:$O,8,FALSE)),"")</f>
        <v>5.1999999999999998E-2</v>
      </c>
      <c r="F142" s="242">
        <f>IFERROR(IF(VLOOKUP($A142,'Annex 2 EHV charges'!$A:$O,9,FALSE)=0,"",VLOOKUP($A142,'Annex 2 EHV charges'!$A:$O,9,FALSE)),"")</f>
        <v>477.97</v>
      </c>
      <c r="G142" s="243">
        <f>IFERROR(IF(VLOOKUP($A142,'Annex 2 EHV charges'!$A:$O,10,FALSE)=0,"",VLOOKUP($A142,'Annex 2 EHV charges'!$A:$O,10,FALSE)),"")</f>
        <v>9.4700000000000006</v>
      </c>
      <c r="H142" s="243">
        <f>IFERROR(IF(VLOOKUP($A142,'Annex 2 EHV charges'!$A:$O,11,FALSE)=0,"",VLOOKUP($A142,'Annex 2 EHV charges'!$A:$O,11,FALSE)),"")</f>
        <v>9.4700000000000006</v>
      </c>
    </row>
    <row r="143" spans="1:8" x14ac:dyDescent="0.2">
      <c r="A143" s="239" t="str">
        <f t="array" ref="A143">IFERROR(INDEX('Annex 2 EHV charges'!$A$11:$A$260, MATCH(0, IF(ISBLANK('Annex 2 EHV charges'!$A$11:$A$260),1, COUNTIF(A$4:$A142, 'Annex 2 EHV charges'!$A$11:$A$260)), 0)),"")</f>
        <v/>
      </c>
      <c r="B143" s="239" t="str">
        <f>IF($A143="","",VLOOKUP($A143,'Annex 2 EHV charges'!$A:$O,2,0))</f>
        <v/>
      </c>
      <c r="C143" s="240" t="str">
        <f>IF($A143="","",VLOOKUP($A143,'Annex 2 EHV charges'!$A:$O,3,0))</f>
        <v/>
      </c>
      <c r="D143" s="239" t="str">
        <f>IF($A143="","",VLOOKUP($A143,'Annex 2 EHV charges'!$A:$O,7,0))</f>
        <v/>
      </c>
      <c r="E143" s="241" t="str">
        <f>IFERROR(IF(VLOOKUP($A143,'Annex 2 EHV charges'!$A:$O,8,FALSE)=0,"",VLOOKUP($A143,'Annex 2 EHV charges'!$A:$O,8,FALSE)),"")</f>
        <v/>
      </c>
      <c r="F143" s="242" t="str">
        <f>IFERROR(IF(VLOOKUP($A143,'Annex 2 EHV charges'!$A:$O,9,FALSE)=0,"",VLOOKUP($A143,'Annex 2 EHV charges'!$A:$O,9,FALSE)),"")</f>
        <v/>
      </c>
      <c r="G143" s="243" t="str">
        <f>IFERROR(IF(VLOOKUP($A143,'Annex 2 EHV charges'!$A:$O,10,FALSE)=0,"",VLOOKUP($A143,'Annex 2 EHV charges'!$A:$O,10,FALSE)),"")</f>
        <v/>
      </c>
      <c r="H143" s="243" t="str">
        <f>IFERROR(IF(VLOOKUP($A143,'Annex 2 EHV charges'!$A:$O,11,FALSE)=0,"",VLOOKUP($A143,'Annex 2 EHV charges'!$A:$O,11,FALSE)),"")</f>
        <v/>
      </c>
    </row>
    <row r="144" spans="1:8" x14ac:dyDescent="0.2">
      <c r="A144" s="239" t="str">
        <f t="array" ref="A144">IFERROR(INDEX('Annex 2 EHV charges'!$A$11:$A$260, MATCH(0, IF(ISBLANK('Annex 2 EHV charges'!$A$11:$A$260),1, COUNTIF(A$4:$A143, 'Annex 2 EHV charges'!$A$11:$A$260)), 0)),"")</f>
        <v/>
      </c>
      <c r="B144" s="239" t="str">
        <f>IF($A144="","",VLOOKUP($A144,'Annex 2 EHV charges'!$A:$O,2,0))</f>
        <v/>
      </c>
      <c r="C144" s="240" t="str">
        <f>IF($A144="","",VLOOKUP($A144,'Annex 2 EHV charges'!$A:$O,3,0))</f>
        <v/>
      </c>
      <c r="D144" s="239" t="str">
        <f>IF($A144="","",VLOOKUP($A144,'Annex 2 EHV charges'!$A:$O,7,0))</f>
        <v/>
      </c>
      <c r="E144" s="241" t="str">
        <f>IFERROR(IF(VLOOKUP($A144,'Annex 2 EHV charges'!$A:$O,8,FALSE)=0,"",VLOOKUP($A144,'Annex 2 EHV charges'!$A:$O,8,FALSE)),"")</f>
        <v/>
      </c>
      <c r="F144" s="242" t="str">
        <f>IFERROR(IF(VLOOKUP($A144,'Annex 2 EHV charges'!$A:$O,9,FALSE)=0,"",VLOOKUP($A144,'Annex 2 EHV charges'!$A:$O,9,FALSE)),"")</f>
        <v/>
      </c>
      <c r="G144" s="243" t="str">
        <f>IFERROR(IF(VLOOKUP($A144,'Annex 2 EHV charges'!$A:$O,10,FALSE)=0,"",VLOOKUP($A144,'Annex 2 EHV charges'!$A:$O,10,FALSE)),"")</f>
        <v/>
      </c>
      <c r="H144" s="243" t="str">
        <f>IFERROR(IF(VLOOKUP($A144,'Annex 2 EHV charges'!$A:$O,11,FALSE)=0,"",VLOOKUP($A144,'Annex 2 EHV charges'!$A:$O,11,FALSE)),"")</f>
        <v/>
      </c>
    </row>
    <row r="145" spans="1:8" x14ac:dyDescent="0.2">
      <c r="A145" s="239" t="str">
        <f t="array" ref="A145">IFERROR(INDEX('Annex 2 EHV charges'!$A$11:$A$260, MATCH(0, IF(ISBLANK('Annex 2 EHV charges'!$A$11:$A$260),1, COUNTIF(A$4:$A144, 'Annex 2 EHV charges'!$A$11:$A$260)), 0)),"")</f>
        <v/>
      </c>
      <c r="B145" s="239" t="str">
        <f>IF($A145="","",VLOOKUP($A145,'Annex 2 EHV charges'!$A:$O,2,0))</f>
        <v/>
      </c>
      <c r="C145" s="240" t="str">
        <f>IF($A145="","",VLOOKUP($A145,'Annex 2 EHV charges'!$A:$O,3,0))</f>
        <v/>
      </c>
      <c r="D145" s="239" t="str">
        <f>IF($A145="","",VLOOKUP($A145,'Annex 2 EHV charges'!$A:$O,7,0))</f>
        <v/>
      </c>
      <c r="E145" s="241" t="str">
        <f>IFERROR(IF(VLOOKUP($A145,'Annex 2 EHV charges'!$A:$O,8,FALSE)=0,"",VLOOKUP($A145,'Annex 2 EHV charges'!$A:$O,8,FALSE)),"")</f>
        <v/>
      </c>
      <c r="F145" s="242" t="str">
        <f>IFERROR(IF(VLOOKUP($A145,'Annex 2 EHV charges'!$A:$O,9,FALSE)=0,"",VLOOKUP($A145,'Annex 2 EHV charges'!$A:$O,9,FALSE)),"")</f>
        <v/>
      </c>
      <c r="G145" s="243" t="str">
        <f>IFERROR(IF(VLOOKUP($A145,'Annex 2 EHV charges'!$A:$O,10,FALSE)=0,"",VLOOKUP($A145,'Annex 2 EHV charges'!$A:$O,10,FALSE)),"")</f>
        <v/>
      </c>
      <c r="H145" s="243" t="str">
        <f>IFERROR(IF(VLOOKUP($A145,'Annex 2 EHV charges'!$A:$O,11,FALSE)=0,"",VLOOKUP($A145,'Annex 2 EHV charges'!$A:$O,11,FALSE)),"")</f>
        <v/>
      </c>
    </row>
    <row r="146" spans="1:8" x14ac:dyDescent="0.2">
      <c r="A146" s="239" t="str">
        <f t="array" ref="A146">IFERROR(INDEX('Annex 2 EHV charges'!$A$11:$A$260, MATCH(0, IF(ISBLANK('Annex 2 EHV charges'!$A$11:$A$260),1, COUNTIF(A$4:$A145, 'Annex 2 EHV charges'!$A$11:$A$260)), 0)),"")</f>
        <v/>
      </c>
      <c r="B146" s="239" t="str">
        <f>IF($A146="","",VLOOKUP($A146,'Annex 2 EHV charges'!$A:$O,2,0))</f>
        <v/>
      </c>
      <c r="C146" s="240" t="str">
        <f>IF($A146="","",VLOOKUP($A146,'Annex 2 EHV charges'!$A:$O,3,0))</f>
        <v/>
      </c>
      <c r="D146" s="239" t="str">
        <f>IF($A146="","",VLOOKUP($A146,'Annex 2 EHV charges'!$A:$O,7,0))</f>
        <v/>
      </c>
      <c r="E146" s="241" t="str">
        <f>IFERROR(IF(VLOOKUP($A146,'Annex 2 EHV charges'!$A:$O,8,FALSE)=0,"",VLOOKUP($A146,'Annex 2 EHV charges'!$A:$O,8,FALSE)),"")</f>
        <v/>
      </c>
      <c r="F146" s="242" t="str">
        <f>IFERROR(IF(VLOOKUP($A146,'Annex 2 EHV charges'!$A:$O,9,FALSE)=0,"",VLOOKUP($A146,'Annex 2 EHV charges'!$A:$O,9,FALSE)),"")</f>
        <v/>
      </c>
      <c r="G146" s="243" t="str">
        <f>IFERROR(IF(VLOOKUP($A146,'Annex 2 EHV charges'!$A:$O,10,FALSE)=0,"",VLOOKUP($A146,'Annex 2 EHV charges'!$A:$O,10,FALSE)),"")</f>
        <v/>
      </c>
      <c r="H146" s="243" t="str">
        <f>IFERROR(IF(VLOOKUP($A146,'Annex 2 EHV charges'!$A:$O,11,FALSE)=0,"",VLOOKUP($A146,'Annex 2 EHV charges'!$A:$O,11,FALSE)),"")</f>
        <v/>
      </c>
    </row>
    <row r="147" spans="1:8" x14ac:dyDescent="0.2">
      <c r="A147" s="239" t="str">
        <f t="array" ref="A147">IFERROR(INDEX('Annex 2 EHV charges'!$A$11:$A$260, MATCH(0, IF(ISBLANK('Annex 2 EHV charges'!$A$11:$A$260),1, COUNTIF(A$4:$A146, 'Annex 2 EHV charges'!$A$11:$A$260)), 0)),"")</f>
        <v/>
      </c>
      <c r="B147" s="239" t="str">
        <f>IF($A147="","",VLOOKUP($A147,'Annex 2 EHV charges'!$A:$O,2,0))</f>
        <v/>
      </c>
      <c r="C147" s="240" t="str">
        <f>IF($A147="","",VLOOKUP($A147,'Annex 2 EHV charges'!$A:$O,3,0))</f>
        <v/>
      </c>
      <c r="D147" s="239" t="str">
        <f>IF($A147="","",VLOOKUP($A147,'Annex 2 EHV charges'!$A:$O,7,0))</f>
        <v/>
      </c>
      <c r="E147" s="241" t="str">
        <f>IFERROR(IF(VLOOKUP($A147,'Annex 2 EHV charges'!$A:$O,8,FALSE)=0,"",VLOOKUP($A147,'Annex 2 EHV charges'!$A:$O,8,FALSE)),"")</f>
        <v/>
      </c>
      <c r="F147" s="242" t="str">
        <f>IFERROR(IF(VLOOKUP($A147,'Annex 2 EHV charges'!$A:$O,9,FALSE)=0,"",VLOOKUP($A147,'Annex 2 EHV charges'!$A:$O,9,FALSE)),"")</f>
        <v/>
      </c>
      <c r="G147" s="243" t="str">
        <f>IFERROR(IF(VLOOKUP($A147,'Annex 2 EHV charges'!$A:$O,10,FALSE)=0,"",VLOOKUP($A147,'Annex 2 EHV charges'!$A:$O,10,FALSE)),"")</f>
        <v/>
      </c>
      <c r="H147" s="243" t="str">
        <f>IFERROR(IF(VLOOKUP($A147,'Annex 2 EHV charges'!$A:$O,11,FALSE)=0,"",VLOOKUP($A147,'Annex 2 EHV charges'!$A:$O,11,FALSE)),"")</f>
        <v/>
      </c>
    </row>
    <row r="148" spans="1:8" x14ac:dyDescent="0.2">
      <c r="A148" s="239" t="str">
        <f t="array" ref="A148">IFERROR(INDEX('Annex 2 EHV charges'!$A$11:$A$260, MATCH(0, IF(ISBLANK('Annex 2 EHV charges'!$A$11:$A$260),1, COUNTIF(A$4:$A147, 'Annex 2 EHV charges'!$A$11:$A$260)), 0)),"")</f>
        <v/>
      </c>
      <c r="B148" s="239" t="str">
        <f>IF($A148="","",VLOOKUP($A148,'Annex 2 EHV charges'!$A:$O,2,0))</f>
        <v/>
      </c>
      <c r="C148" s="240" t="str">
        <f>IF($A148="","",VLOOKUP($A148,'Annex 2 EHV charges'!$A:$O,3,0))</f>
        <v/>
      </c>
      <c r="D148" s="239" t="str">
        <f>IF($A148="","",VLOOKUP($A148,'Annex 2 EHV charges'!$A:$O,7,0))</f>
        <v/>
      </c>
      <c r="E148" s="241" t="str">
        <f>IFERROR(IF(VLOOKUP($A148,'Annex 2 EHV charges'!$A:$O,8,FALSE)=0,"",VLOOKUP($A148,'Annex 2 EHV charges'!$A:$O,8,FALSE)),"")</f>
        <v/>
      </c>
      <c r="F148" s="242" t="str">
        <f>IFERROR(IF(VLOOKUP($A148,'Annex 2 EHV charges'!$A:$O,9,FALSE)=0,"",VLOOKUP($A148,'Annex 2 EHV charges'!$A:$O,9,FALSE)),"")</f>
        <v/>
      </c>
      <c r="G148" s="243" t="str">
        <f>IFERROR(IF(VLOOKUP($A148,'Annex 2 EHV charges'!$A:$O,10,FALSE)=0,"",VLOOKUP($A148,'Annex 2 EHV charges'!$A:$O,10,FALSE)),"")</f>
        <v/>
      </c>
      <c r="H148" s="243" t="str">
        <f>IFERROR(IF(VLOOKUP($A148,'Annex 2 EHV charges'!$A:$O,11,FALSE)=0,"",VLOOKUP($A148,'Annex 2 EHV charges'!$A:$O,11,FALSE)),"")</f>
        <v/>
      </c>
    </row>
    <row r="149" spans="1:8" x14ac:dyDescent="0.2">
      <c r="A149" s="239" t="str">
        <f t="array" ref="A149">IFERROR(INDEX('Annex 2 EHV charges'!$A$11:$A$260, MATCH(0, IF(ISBLANK('Annex 2 EHV charges'!$A$11:$A$260),1, COUNTIF(A$4:$A148, 'Annex 2 EHV charges'!$A$11:$A$260)), 0)),"")</f>
        <v/>
      </c>
      <c r="B149" s="239" t="str">
        <f>IF($A149="","",VLOOKUP($A149,'Annex 2 EHV charges'!$A:$O,2,0))</f>
        <v/>
      </c>
      <c r="C149" s="240" t="str">
        <f>IF($A149="","",VLOOKUP($A149,'Annex 2 EHV charges'!$A:$O,3,0))</f>
        <v/>
      </c>
      <c r="D149" s="239" t="str">
        <f>IF($A149="","",VLOOKUP($A149,'Annex 2 EHV charges'!$A:$O,7,0))</f>
        <v/>
      </c>
      <c r="E149" s="241" t="str">
        <f>IFERROR(IF(VLOOKUP($A149,'Annex 2 EHV charges'!$A:$O,8,FALSE)=0,"",VLOOKUP($A149,'Annex 2 EHV charges'!$A:$O,8,FALSE)),"")</f>
        <v/>
      </c>
      <c r="F149" s="242" t="str">
        <f>IFERROR(IF(VLOOKUP($A149,'Annex 2 EHV charges'!$A:$O,9,FALSE)=0,"",VLOOKUP($A149,'Annex 2 EHV charges'!$A:$O,9,FALSE)),"")</f>
        <v/>
      </c>
      <c r="G149" s="243" t="str">
        <f>IFERROR(IF(VLOOKUP($A149,'Annex 2 EHV charges'!$A:$O,10,FALSE)=0,"",VLOOKUP($A149,'Annex 2 EHV charges'!$A:$O,10,FALSE)),"")</f>
        <v/>
      </c>
      <c r="H149" s="243" t="str">
        <f>IFERROR(IF(VLOOKUP($A149,'Annex 2 EHV charges'!$A:$O,11,FALSE)=0,"",VLOOKUP($A149,'Annex 2 EHV charges'!$A:$O,11,FALSE)),"")</f>
        <v/>
      </c>
    </row>
    <row r="150" spans="1:8" x14ac:dyDescent="0.2">
      <c r="A150" s="239" t="str">
        <f t="array" ref="A150">IFERROR(INDEX('Annex 2 EHV charges'!$A$11:$A$260, MATCH(0, IF(ISBLANK('Annex 2 EHV charges'!$A$11:$A$260),1, COUNTIF(A$4:$A149, 'Annex 2 EHV charges'!$A$11:$A$260)), 0)),"")</f>
        <v/>
      </c>
      <c r="B150" s="239" t="str">
        <f>IF($A150="","",VLOOKUP($A150,'Annex 2 EHV charges'!$A:$O,2,0))</f>
        <v/>
      </c>
      <c r="C150" s="240" t="str">
        <f>IF($A150="","",VLOOKUP($A150,'Annex 2 EHV charges'!$A:$O,3,0))</f>
        <v/>
      </c>
      <c r="D150" s="239" t="str">
        <f>IF($A150="","",VLOOKUP($A150,'Annex 2 EHV charges'!$A:$O,7,0))</f>
        <v/>
      </c>
      <c r="E150" s="241" t="str">
        <f>IFERROR(IF(VLOOKUP($A150,'Annex 2 EHV charges'!$A:$O,8,FALSE)=0,"",VLOOKUP($A150,'Annex 2 EHV charges'!$A:$O,8,FALSE)),"")</f>
        <v/>
      </c>
      <c r="F150" s="242" t="str">
        <f>IFERROR(IF(VLOOKUP($A150,'Annex 2 EHV charges'!$A:$O,9,FALSE)=0,"",VLOOKUP($A150,'Annex 2 EHV charges'!$A:$O,9,FALSE)),"")</f>
        <v/>
      </c>
      <c r="G150" s="243" t="str">
        <f>IFERROR(IF(VLOOKUP($A150,'Annex 2 EHV charges'!$A:$O,10,FALSE)=0,"",VLOOKUP($A150,'Annex 2 EHV charges'!$A:$O,10,FALSE)),"")</f>
        <v/>
      </c>
      <c r="H150" s="243" t="str">
        <f>IFERROR(IF(VLOOKUP($A150,'Annex 2 EHV charges'!$A:$O,11,FALSE)=0,"",VLOOKUP($A150,'Annex 2 EHV charges'!$A:$O,11,FALSE)),"")</f>
        <v/>
      </c>
    </row>
    <row r="151" spans="1:8" x14ac:dyDescent="0.2">
      <c r="A151" s="239" t="str">
        <f t="array" ref="A151">IFERROR(INDEX('Annex 2 EHV charges'!$A$11:$A$260, MATCH(0, IF(ISBLANK('Annex 2 EHV charges'!$A$11:$A$260),1, COUNTIF(A$4:$A150, 'Annex 2 EHV charges'!$A$11:$A$260)), 0)),"")</f>
        <v/>
      </c>
      <c r="B151" s="239" t="str">
        <f>IF($A151="","",VLOOKUP($A151,'Annex 2 EHV charges'!$A:$O,2,0))</f>
        <v/>
      </c>
      <c r="C151" s="240" t="str">
        <f>IF($A151="","",VLOOKUP($A151,'Annex 2 EHV charges'!$A:$O,3,0))</f>
        <v/>
      </c>
      <c r="D151" s="239" t="str">
        <f>IF($A151="","",VLOOKUP($A151,'Annex 2 EHV charges'!$A:$O,7,0))</f>
        <v/>
      </c>
      <c r="E151" s="241" t="str">
        <f>IFERROR(IF(VLOOKUP($A151,'Annex 2 EHV charges'!$A:$O,8,FALSE)=0,"",VLOOKUP($A151,'Annex 2 EHV charges'!$A:$O,8,FALSE)),"")</f>
        <v/>
      </c>
      <c r="F151" s="242" t="str">
        <f>IFERROR(IF(VLOOKUP($A151,'Annex 2 EHV charges'!$A:$O,9,FALSE)=0,"",VLOOKUP($A151,'Annex 2 EHV charges'!$A:$O,9,FALSE)),"")</f>
        <v/>
      </c>
      <c r="G151" s="243" t="str">
        <f>IFERROR(IF(VLOOKUP($A151,'Annex 2 EHV charges'!$A:$O,10,FALSE)=0,"",VLOOKUP($A151,'Annex 2 EHV charges'!$A:$O,10,FALSE)),"")</f>
        <v/>
      </c>
      <c r="H151" s="243" t="str">
        <f>IFERROR(IF(VLOOKUP($A151,'Annex 2 EHV charges'!$A:$O,11,FALSE)=0,"",VLOOKUP($A151,'Annex 2 EHV charges'!$A:$O,11,FALSE)),"")</f>
        <v/>
      </c>
    </row>
    <row r="152" spans="1:8" x14ac:dyDescent="0.2">
      <c r="A152" s="239" t="str">
        <f t="array" ref="A152">IFERROR(INDEX('Annex 2 EHV charges'!$A$11:$A$260, MATCH(0, IF(ISBLANK('Annex 2 EHV charges'!$A$11:$A$260),1, COUNTIF(A$4:$A151, 'Annex 2 EHV charges'!$A$11:$A$260)), 0)),"")</f>
        <v/>
      </c>
      <c r="B152" s="239" t="str">
        <f>IF($A152="","",VLOOKUP($A152,'Annex 2 EHV charges'!$A:$O,2,0))</f>
        <v/>
      </c>
      <c r="C152" s="240" t="str">
        <f>IF($A152="","",VLOOKUP($A152,'Annex 2 EHV charges'!$A:$O,3,0))</f>
        <v/>
      </c>
      <c r="D152" s="239" t="str">
        <f>IF($A152="","",VLOOKUP($A152,'Annex 2 EHV charges'!$A:$O,7,0))</f>
        <v/>
      </c>
      <c r="E152" s="241" t="str">
        <f>IFERROR(IF(VLOOKUP($A152,'Annex 2 EHV charges'!$A:$O,8,FALSE)=0,"",VLOOKUP($A152,'Annex 2 EHV charges'!$A:$O,8,FALSE)),"")</f>
        <v/>
      </c>
      <c r="F152" s="242" t="str">
        <f>IFERROR(IF(VLOOKUP($A152,'Annex 2 EHV charges'!$A:$O,9,FALSE)=0,"",VLOOKUP($A152,'Annex 2 EHV charges'!$A:$O,9,FALSE)),"")</f>
        <v/>
      </c>
      <c r="G152" s="243" t="str">
        <f>IFERROR(IF(VLOOKUP($A152,'Annex 2 EHV charges'!$A:$O,10,FALSE)=0,"",VLOOKUP($A152,'Annex 2 EHV charges'!$A:$O,10,FALSE)),"")</f>
        <v/>
      </c>
      <c r="H152" s="243" t="str">
        <f>IFERROR(IF(VLOOKUP($A152,'Annex 2 EHV charges'!$A:$O,11,FALSE)=0,"",VLOOKUP($A152,'Annex 2 EHV charges'!$A:$O,11,FALSE)),"")</f>
        <v/>
      </c>
    </row>
    <row r="153" spans="1:8" x14ac:dyDescent="0.2">
      <c r="A153" s="239" t="str">
        <f t="array" ref="A153">IFERROR(INDEX('Annex 2 EHV charges'!$A$11:$A$260, MATCH(0, IF(ISBLANK('Annex 2 EHV charges'!$A$11:$A$260),1, COUNTIF(A$4:$A152, 'Annex 2 EHV charges'!$A$11:$A$260)), 0)),"")</f>
        <v/>
      </c>
      <c r="B153" s="239" t="str">
        <f>IF($A153="","",VLOOKUP($A153,'Annex 2 EHV charges'!$A:$O,2,0))</f>
        <v/>
      </c>
      <c r="C153" s="240" t="str">
        <f>IF($A153="","",VLOOKUP($A153,'Annex 2 EHV charges'!$A:$O,3,0))</f>
        <v/>
      </c>
      <c r="D153" s="239" t="str">
        <f>IF($A153="","",VLOOKUP($A153,'Annex 2 EHV charges'!$A:$O,7,0))</f>
        <v/>
      </c>
      <c r="E153" s="241" t="str">
        <f>IFERROR(IF(VLOOKUP($A153,'Annex 2 EHV charges'!$A:$O,8,FALSE)=0,"",VLOOKUP($A153,'Annex 2 EHV charges'!$A:$O,8,FALSE)),"")</f>
        <v/>
      </c>
      <c r="F153" s="242" t="str">
        <f>IFERROR(IF(VLOOKUP($A153,'Annex 2 EHV charges'!$A:$O,9,FALSE)=0,"",VLOOKUP($A153,'Annex 2 EHV charges'!$A:$O,9,FALSE)),"")</f>
        <v/>
      </c>
      <c r="G153" s="243" t="str">
        <f>IFERROR(IF(VLOOKUP($A153,'Annex 2 EHV charges'!$A:$O,10,FALSE)=0,"",VLOOKUP($A153,'Annex 2 EHV charges'!$A:$O,10,FALSE)),"")</f>
        <v/>
      </c>
      <c r="H153" s="243" t="str">
        <f>IFERROR(IF(VLOOKUP($A153,'Annex 2 EHV charges'!$A:$O,11,FALSE)=0,"",VLOOKUP($A153,'Annex 2 EHV charges'!$A:$O,11,FALSE)),"")</f>
        <v/>
      </c>
    </row>
    <row r="154" spans="1:8" x14ac:dyDescent="0.2">
      <c r="A154" s="239" t="str">
        <f t="array" ref="A154">IFERROR(INDEX('Annex 2 EHV charges'!$A$11:$A$260, MATCH(0, IF(ISBLANK('Annex 2 EHV charges'!$A$11:$A$260),1, COUNTIF(A$4:$A153, 'Annex 2 EHV charges'!$A$11:$A$260)), 0)),"")</f>
        <v/>
      </c>
      <c r="B154" s="239" t="str">
        <f>IF($A154="","",VLOOKUP($A154,'Annex 2 EHV charges'!$A:$O,2,0))</f>
        <v/>
      </c>
      <c r="C154" s="240" t="str">
        <f>IF($A154="","",VLOOKUP($A154,'Annex 2 EHV charges'!$A:$O,3,0))</f>
        <v/>
      </c>
      <c r="D154" s="239" t="str">
        <f>IF($A154="","",VLOOKUP($A154,'Annex 2 EHV charges'!$A:$O,7,0))</f>
        <v/>
      </c>
      <c r="E154" s="241" t="str">
        <f>IFERROR(IF(VLOOKUP($A154,'Annex 2 EHV charges'!$A:$O,8,FALSE)=0,"",VLOOKUP($A154,'Annex 2 EHV charges'!$A:$O,8,FALSE)),"")</f>
        <v/>
      </c>
      <c r="F154" s="242" t="str">
        <f>IFERROR(IF(VLOOKUP($A154,'Annex 2 EHV charges'!$A:$O,9,FALSE)=0,"",VLOOKUP($A154,'Annex 2 EHV charges'!$A:$O,9,FALSE)),"")</f>
        <v/>
      </c>
      <c r="G154" s="243" t="str">
        <f>IFERROR(IF(VLOOKUP($A154,'Annex 2 EHV charges'!$A:$O,10,FALSE)=0,"",VLOOKUP($A154,'Annex 2 EHV charges'!$A:$O,10,FALSE)),"")</f>
        <v/>
      </c>
      <c r="H154" s="243" t="str">
        <f>IFERROR(IF(VLOOKUP($A154,'Annex 2 EHV charges'!$A:$O,11,FALSE)=0,"",VLOOKUP($A154,'Annex 2 EHV charges'!$A:$O,11,FALSE)),"")</f>
        <v/>
      </c>
    </row>
    <row r="155" spans="1:8" x14ac:dyDescent="0.2">
      <c r="A155" s="239" t="str">
        <f t="array" ref="A155">IFERROR(INDEX('Annex 2 EHV charges'!$A$11:$A$260, MATCH(0, IF(ISBLANK('Annex 2 EHV charges'!$A$11:$A$260),1, COUNTIF(A$4:$A154, 'Annex 2 EHV charges'!$A$11:$A$260)), 0)),"")</f>
        <v/>
      </c>
      <c r="B155" s="239" t="str">
        <f>IF($A155="","",VLOOKUP($A155,'Annex 2 EHV charges'!$A:$O,2,0))</f>
        <v/>
      </c>
      <c r="C155" s="240" t="str">
        <f>IF($A155="","",VLOOKUP($A155,'Annex 2 EHV charges'!$A:$O,3,0))</f>
        <v/>
      </c>
      <c r="D155" s="239" t="str">
        <f>IF($A155="","",VLOOKUP($A155,'Annex 2 EHV charges'!$A:$O,7,0))</f>
        <v/>
      </c>
      <c r="E155" s="241" t="str">
        <f>IFERROR(IF(VLOOKUP($A155,'Annex 2 EHV charges'!$A:$O,8,FALSE)=0,"",VLOOKUP($A155,'Annex 2 EHV charges'!$A:$O,8,FALSE)),"")</f>
        <v/>
      </c>
      <c r="F155" s="242" t="str">
        <f>IFERROR(IF(VLOOKUP($A155,'Annex 2 EHV charges'!$A:$O,9,FALSE)=0,"",VLOOKUP($A155,'Annex 2 EHV charges'!$A:$O,9,FALSE)),"")</f>
        <v/>
      </c>
      <c r="G155" s="243" t="str">
        <f>IFERROR(IF(VLOOKUP($A155,'Annex 2 EHV charges'!$A:$O,10,FALSE)=0,"",VLOOKUP($A155,'Annex 2 EHV charges'!$A:$O,10,FALSE)),"")</f>
        <v/>
      </c>
      <c r="H155" s="243" t="str">
        <f>IFERROR(IF(VLOOKUP($A155,'Annex 2 EHV charges'!$A:$O,11,FALSE)=0,"",VLOOKUP($A155,'Annex 2 EHV charges'!$A:$O,11,FALSE)),"")</f>
        <v/>
      </c>
    </row>
    <row r="156" spans="1:8" x14ac:dyDescent="0.2">
      <c r="A156" s="239" t="str">
        <f t="array" ref="A156">IFERROR(INDEX('Annex 2 EHV charges'!$A$11:$A$260, MATCH(0, IF(ISBLANK('Annex 2 EHV charges'!$A$11:$A$260),1, COUNTIF(A$4:$A155, 'Annex 2 EHV charges'!$A$11:$A$260)), 0)),"")</f>
        <v/>
      </c>
      <c r="B156" s="239" t="str">
        <f>IF($A156="","",VLOOKUP($A156,'Annex 2 EHV charges'!$A:$O,2,0))</f>
        <v/>
      </c>
      <c r="C156" s="240" t="str">
        <f>IF($A156="","",VLOOKUP($A156,'Annex 2 EHV charges'!$A:$O,3,0))</f>
        <v/>
      </c>
      <c r="D156" s="239" t="str">
        <f>IF($A156="","",VLOOKUP($A156,'Annex 2 EHV charges'!$A:$O,7,0))</f>
        <v/>
      </c>
      <c r="E156" s="241" t="str">
        <f>IFERROR(IF(VLOOKUP($A156,'Annex 2 EHV charges'!$A:$O,8,FALSE)=0,"",VLOOKUP($A156,'Annex 2 EHV charges'!$A:$O,8,FALSE)),"")</f>
        <v/>
      </c>
      <c r="F156" s="242" t="str">
        <f>IFERROR(IF(VLOOKUP($A156,'Annex 2 EHV charges'!$A:$O,9,FALSE)=0,"",VLOOKUP($A156,'Annex 2 EHV charges'!$A:$O,9,FALSE)),"")</f>
        <v/>
      </c>
      <c r="G156" s="243" t="str">
        <f>IFERROR(IF(VLOOKUP($A156,'Annex 2 EHV charges'!$A:$O,10,FALSE)=0,"",VLOOKUP($A156,'Annex 2 EHV charges'!$A:$O,10,FALSE)),"")</f>
        <v/>
      </c>
      <c r="H156" s="243" t="str">
        <f>IFERROR(IF(VLOOKUP($A156,'Annex 2 EHV charges'!$A:$O,11,FALSE)=0,"",VLOOKUP($A156,'Annex 2 EHV charges'!$A:$O,11,FALSE)),"")</f>
        <v/>
      </c>
    </row>
    <row r="157" spans="1:8" x14ac:dyDescent="0.2">
      <c r="A157" s="239" t="str">
        <f t="array" ref="A157">IFERROR(INDEX('Annex 2 EHV charges'!$A$11:$A$260, MATCH(0, IF(ISBLANK('Annex 2 EHV charges'!$A$11:$A$260),1, COUNTIF(A$4:$A156, 'Annex 2 EHV charges'!$A$11:$A$260)), 0)),"")</f>
        <v/>
      </c>
      <c r="B157" s="239" t="str">
        <f>IF($A157="","",VLOOKUP($A157,'Annex 2 EHV charges'!$A:$O,2,0))</f>
        <v/>
      </c>
      <c r="C157" s="240" t="str">
        <f>IF($A157="","",VLOOKUP($A157,'Annex 2 EHV charges'!$A:$O,3,0))</f>
        <v/>
      </c>
      <c r="D157" s="239" t="str">
        <f>IF($A157="","",VLOOKUP($A157,'Annex 2 EHV charges'!$A:$O,7,0))</f>
        <v/>
      </c>
      <c r="E157" s="241" t="str">
        <f>IFERROR(IF(VLOOKUP($A157,'Annex 2 EHV charges'!$A:$O,8,FALSE)=0,"",VLOOKUP($A157,'Annex 2 EHV charges'!$A:$O,8,FALSE)),"")</f>
        <v/>
      </c>
      <c r="F157" s="242" t="str">
        <f>IFERROR(IF(VLOOKUP($A157,'Annex 2 EHV charges'!$A:$O,9,FALSE)=0,"",VLOOKUP($A157,'Annex 2 EHV charges'!$A:$O,9,FALSE)),"")</f>
        <v/>
      </c>
      <c r="G157" s="243" t="str">
        <f>IFERROR(IF(VLOOKUP($A157,'Annex 2 EHV charges'!$A:$O,10,FALSE)=0,"",VLOOKUP($A157,'Annex 2 EHV charges'!$A:$O,10,FALSE)),"")</f>
        <v/>
      </c>
      <c r="H157" s="243" t="str">
        <f>IFERROR(IF(VLOOKUP($A157,'Annex 2 EHV charges'!$A:$O,11,FALSE)=0,"",VLOOKUP($A157,'Annex 2 EHV charges'!$A:$O,11,FALSE)),"")</f>
        <v/>
      </c>
    </row>
    <row r="158" spans="1:8" x14ac:dyDescent="0.2">
      <c r="A158" s="239" t="str">
        <f t="array" ref="A158">IFERROR(INDEX('Annex 2 EHV charges'!$A$11:$A$260, MATCH(0, IF(ISBLANK('Annex 2 EHV charges'!$A$11:$A$260),1, COUNTIF(A$4:$A157, 'Annex 2 EHV charges'!$A$11:$A$260)), 0)),"")</f>
        <v/>
      </c>
      <c r="B158" s="239" t="str">
        <f>IF($A158="","",VLOOKUP($A158,'Annex 2 EHV charges'!$A:$O,2,0))</f>
        <v/>
      </c>
      <c r="C158" s="240" t="str">
        <f>IF($A158="","",VLOOKUP($A158,'Annex 2 EHV charges'!$A:$O,3,0))</f>
        <v/>
      </c>
      <c r="D158" s="239" t="str">
        <f>IF($A158="","",VLOOKUP($A158,'Annex 2 EHV charges'!$A:$O,7,0))</f>
        <v/>
      </c>
      <c r="E158" s="241" t="str">
        <f>IFERROR(IF(VLOOKUP($A158,'Annex 2 EHV charges'!$A:$O,8,FALSE)=0,"",VLOOKUP($A158,'Annex 2 EHV charges'!$A:$O,8,FALSE)),"")</f>
        <v/>
      </c>
      <c r="F158" s="242" t="str">
        <f>IFERROR(IF(VLOOKUP($A158,'Annex 2 EHV charges'!$A:$O,9,FALSE)=0,"",VLOOKUP($A158,'Annex 2 EHV charges'!$A:$O,9,FALSE)),"")</f>
        <v/>
      </c>
      <c r="G158" s="243" t="str">
        <f>IFERROR(IF(VLOOKUP($A158,'Annex 2 EHV charges'!$A:$O,10,FALSE)=0,"",VLOOKUP($A158,'Annex 2 EHV charges'!$A:$O,10,FALSE)),"")</f>
        <v/>
      </c>
      <c r="H158" s="243" t="str">
        <f>IFERROR(IF(VLOOKUP($A158,'Annex 2 EHV charges'!$A:$O,11,FALSE)=0,"",VLOOKUP($A158,'Annex 2 EHV charges'!$A:$O,11,FALSE)),"")</f>
        <v/>
      </c>
    </row>
    <row r="159" spans="1:8" x14ac:dyDescent="0.2">
      <c r="A159" s="239" t="str">
        <f t="array" ref="A159">IFERROR(INDEX('Annex 2 EHV charges'!$A$11:$A$260, MATCH(0, IF(ISBLANK('Annex 2 EHV charges'!$A$11:$A$260),1, COUNTIF(A$4:$A158, 'Annex 2 EHV charges'!$A$11:$A$260)), 0)),"")</f>
        <v/>
      </c>
      <c r="B159" s="239" t="str">
        <f>IF($A159="","",VLOOKUP($A159,'Annex 2 EHV charges'!$A:$O,2,0))</f>
        <v/>
      </c>
      <c r="C159" s="240" t="str">
        <f>IF($A159="","",VLOOKUP($A159,'Annex 2 EHV charges'!$A:$O,3,0))</f>
        <v/>
      </c>
      <c r="D159" s="239" t="str">
        <f>IF($A159="","",VLOOKUP($A159,'Annex 2 EHV charges'!$A:$O,7,0))</f>
        <v/>
      </c>
      <c r="E159" s="241" t="str">
        <f>IFERROR(IF(VLOOKUP($A159,'Annex 2 EHV charges'!$A:$O,8,FALSE)=0,"",VLOOKUP($A159,'Annex 2 EHV charges'!$A:$O,8,FALSE)),"")</f>
        <v/>
      </c>
      <c r="F159" s="242" t="str">
        <f>IFERROR(IF(VLOOKUP($A159,'Annex 2 EHV charges'!$A:$O,9,FALSE)=0,"",VLOOKUP($A159,'Annex 2 EHV charges'!$A:$O,9,FALSE)),"")</f>
        <v/>
      </c>
      <c r="G159" s="243" t="str">
        <f>IFERROR(IF(VLOOKUP($A159,'Annex 2 EHV charges'!$A:$O,10,FALSE)=0,"",VLOOKUP($A159,'Annex 2 EHV charges'!$A:$O,10,FALSE)),"")</f>
        <v/>
      </c>
      <c r="H159" s="243" t="str">
        <f>IFERROR(IF(VLOOKUP($A159,'Annex 2 EHV charges'!$A:$O,11,FALSE)=0,"",VLOOKUP($A159,'Annex 2 EHV charges'!$A:$O,11,FALSE)),"")</f>
        <v/>
      </c>
    </row>
    <row r="160" spans="1:8" x14ac:dyDescent="0.2">
      <c r="A160" s="239" t="str">
        <f t="array" ref="A160">IFERROR(INDEX('Annex 2 EHV charges'!$A$11:$A$260, MATCH(0, IF(ISBLANK('Annex 2 EHV charges'!$A$11:$A$260),1, COUNTIF(A$4:$A159, 'Annex 2 EHV charges'!$A$11:$A$260)), 0)),"")</f>
        <v/>
      </c>
      <c r="B160" s="239" t="str">
        <f>IF($A160="","",VLOOKUP($A160,'Annex 2 EHV charges'!$A:$O,2,0))</f>
        <v/>
      </c>
      <c r="C160" s="240" t="str">
        <f>IF($A160="","",VLOOKUP($A160,'Annex 2 EHV charges'!$A:$O,3,0))</f>
        <v/>
      </c>
      <c r="D160" s="239" t="str">
        <f>IF($A160="","",VLOOKUP($A160,'Annex 2 EHV charges'!$A:$O,7,0))</f>
        <v/>
      </c>
      <c r="E160" s="241" t="str">
        <f>IFERROR(IF(VLOOKUP($A160,'Annex 2 EHV charges'!$A:$O,8,FALSE)=0,"",VLOOKUP($A160,'Annex 2 EHV charges'!$A:$O,8,FALSE)),"")</f>
        <v/>
      </c>
      <c r="F160" s="242" t="str">
        <f>IFERROR(IF(VLOOKUP($A160,'Annex 2 EHV charges'!$A:$O,9,FALSE)=0,"",VLOOKUP($A160,'Annex 2 EHV charges'!$A:$O,9,FALSE)),"")</f>
        <v/>
      </c>
      <c r="G160" s="243" t="str">
        <f>IFERROR(IF(VLOOKUP($A160,'Annex 2 EHV charges'!$A:$O,10,FALSE)=0,"",VLOOKUP($A160,'Annex 2 EHV charges'!$A:$O,10,FALSE)),"")</f>
        <v/>
      </c>
      <c r="H160" s="243" t="str">
        <f>IFERROR(IF(VLOOKUP($A160,'Annex 2 EHV charges'!$A:$O,11,FALSE)=0,"",VLOOKUP($A160,'Annex 2 EHV charges'!$A:$O,11,FALSE)),"")</f>
        <v/>
      </c>
    </row>
    <row r="161" spans="1:8" x14ac:dyDescent="0.2">
      <c r="A161" s="239" t="str">
        <f t="array" ref="A161">IFERROR(INDEX('Annex 2 EHV charges'!$A$11:$A$260, MATCH(0, IF(ISBLANK('Annex 2 EHV charges'!$A$11:$A$260),1, COUNTIF(A$4:$A160, 'Annex 2 EHV charges'!$A$11:$A$260)), 0)),"")</f>
        <v/>
      </c>
      <c r="B161" s="239" t="str">
        <f>IF($A161="","",VLOOKUP($A161,'Annex 2 EHV charges'!$A:$O,2,0))</f>
        <v/>
      </c>
      <c r="C161" s="240" t="str">
        <f>IF($A161="","",VLOOKUP($A161,'Annex 2 EHV charges'!$A:$O,3,0))</f>
        <v/>
      </c>
      <c r="D161" s="239" t="str">
        <f>IF($A161="","",VLOOKUP($A161,'Annex 2 EHV charges'!$A:$O,7,0))</f>
        <v/>
      </c>
      <c r="E161" s="241" t="str">
        <f>IFERROR(IF(VLOOKUP($A161,'Annex 2 EHV charges'!$A:$O,8,FALSE)=0,"",VLOOKUP($A161,'Annex 2 EHV charges'!$A:$O,8,FALSE)),"")</f>
        <v/>
      </c>
      <c r="F161" s="242" t="str">
        <f>IFERROR(IF(VLOOKUP($A161,'Annex 2 EHV charges'!$A:$O,9,FALSE)=0,"",VLOOKUP($A161,'Annex 2 EHV charges'!$A:$O,9,FALSE)),"")</f>
        <v/>
      </c>
      <c r="G161" s="243" t="str">
        <f>IFERROR(IF(VLOOKUP($A161,'Annex 2 EHV charges'!$A:$O,10,FALSE)=0,"",VLOOKUP($A161,'Annex 2 EHV charges'!$A:$O,10,FALSE)),"")</f>
        <v/>
      </c>
      <c r="H161" s="243" t="str">
        <f>IFERROR(IF(VLOOKUP($A161,'Annex 2 EHV charges'!$A:$O,11,FALSE)=0,"",VLOOKUP($A161,'Annex 2 EHV charges'!$A:$O,11,FALSE)),"")</f>
        <v/>
      </c>
    </row>
    <row r="162" spans="1:8" x14ac:dyDescent="0.2">
      <c r="A162" s="239" t="str">
        <f t="array" ref="A162">IFERROR(INDEX('Annex 2 EHV charges'!$A$11:$A$260, MATCH(0, IF(ISBLANK('Annex 2 EHV charges'!$A$11:$A$260),1, COUNTIF(A$4:$A161, 'Annex 2 EHV charges'!$A$11:$A$260)), 0)),"")</f>
        <v/>
      </c>
      <c r="B162" s="239" t="str">
        <f>IF($A162="","",VLOOKUP($A162,'Annex 2 EHV charges'!$A:$O,2,0))</f>
        <v/>
      </c>
      <c r="C162" s="240" t="str">
        <f>IF($A162="","",VLOOKUP($A162,'Annex 2 EHV charges'!$A:$O,3,0))</f>
        <v/>
      </c>
      <c r="D162" s="239" t="str">
        <f>IF($A162="","",VLOOKUP($A162,'Annex 2 EHV charges'!$A:$O,7,0))</f>
        <v/>
      </c>
      <c r="E162" s="241" t="str">
        <f>IFERROR(IF(VLOOKUP($A162,'Annex 2 EHV charges'!$A:$O,8,FALSE)=0,"",VLOOKUP($A162,'Annex 2 EHV charges'!$A:$O,8,FALSE)),"")</f>
        <v/>
      </c>
      <c r="F162" s="242" t="str">
        <f>IFERROR(IF(VLOOKUP($A162,'Annex 2 EHV charges'!$A:$O,9,FALSE)=0,"",VLOOKUP($A162,'Annex 2 EHV charges'!$A:$O,9,FALSE)),"")</f>
        <v/>
      </c>
      <c r="G162" s="243" t="str">
        <f>IFERROR(IF(VLOOKUP($A162,'Annex 2 EHV charges'!$A:$O,10,FALSE)=0,"",VLOOKUP($A162,'Annex 2 EHV charges'!$A:$O,10,FALSE)),"")</f>
        <v/>
      </c>
      <c r="H162" s="243" t="str">
        <f>IFERROR(IF(VLOOKUP($A162,'Annex 2 EHV charges'!$A:$O,11,FALSE)=0,"",VLOOKUP($A162,'Annex 2 EHV charges'!$A:$O,11,FALSE)),"")</f>
        <v/>
      </c>
    </row>
    <row r="163" spans="1:8" x14ac:dyDescent="0.2">
      <c r="A163" s="239" t="str">
        <f t="array" ref="A163">IFERROR(INDEX('Annex 2 EHV charges'!$A$11:$A$260, MATCH(0, IF(ISBLANK('Annex 2 EHV charges'!$A$11:$A$260),1, COUNTIF(A$4:$A162, 'Annex 2 EHV charges'!$A$11:$A$260)), 0)),"")</f>
        <v/>
      </c>
      <c r="B163" s="239" t="str">
        <f>IF($A163="","",VLOOKUP($A163,'Annex 2 EHV charges'!$A:$O,2,0))</f>
        <v/>
      </c>
      <c r="C163" s="240" t="str">
        <f>IF($A163="","",VLOOKUP($A163,'Annex 2 EHV charges'!$A:$O,3,0))</f>
        <v/>
      </c>
      <c r="D163" s="239" t="str">
        <f>IF($A163="","",VLOOKUP($A163,'Annex 2 EHV charges'!$A:$O,7,0))</f>
        <v/>
      </c>
      <c r="E163" s="241" t="str">
        <f>IFERROR(IF(VLOOKUP($A163,'Annex 2 EHV charges'!$A:$O,8,FALSE)=0,"",VLOOKUP($A163,'Annex 2 EHV charges'!$A:$O,8,FALSE)),"")</f>
        <v/>
      </c>
      <c r="F163" s="242" t="str">
        <f>IFERROR(IF(VLOOKUP($A163,'Annex 2 EHV charges'!$A:$O,9,FALSE)=0,"",VLOOKUP($A163,'Annex 2 EHV charges'!$A:$O,9,FALSE)),"")</f>
        <v/>
      </c>
      <c r="G163" s="243" t="str">
        <f>IFERROR(IF(VLOOKUP($A163,'Annex 2 EHV charges'!$A:$O,10,FALSE)=0,"",VLOOKUP($A163,'Annex 2 EHV charges'!$A:$O,10,FALSE)),"")</f>
        <v/>
      </c>
      <c r="H163" s="243" t="str">
        <f>IFERROR(IF(VLOOKUP($A163,'Annex 2 EHV charges'!$A:$O,11,FALSE)=0,"",VLOOKUP($A163,'Annex 2 EHV charges'!$A:$O,11,FALSE)),"")</f>
        <v/>
      </c>
    </row>
    <row r="164" spans="1:8" x14ac:dyDescent="0.2">
      <c r="A164" s="239" t="str">
        <f t="array" ref="A164">IFERROR(INDEX('Annex 2 EHV charges'!$A$11:$A$260, MATCH(0, IF(ISBLANK('Annex 2 EHV charges'!$A$11:$A$260),1, COUNTIF(A$4:$A163, 'Annex 2 EHV charges'!$A$11:$A$260)), 0)),"")</f>
        <v/>
      </c>
      <c r="B164" s="239" t="str">
        <f>IF($A164="","",VLOOKUP($A164,'Annex 2 EHV charges'!$A:$O,2,0))</f>
        <v/>
      </c>
      <c r="C164" s="240" t="str">
        <f>IF($A164="","",VLOOKUP($A164,'Annex 2 EHV charges'!$A:$O,3,0))</f>
        <v/>
      </c>
      <c r="D164" s="239" t="str">
        <f>IF($A164="","",VLOOKUP($A164,'Annex 2 EHV charges'!$A:$O,7,0))</f>
        <v/>
      </c>
      <c r="E164" s="241" t="str">
        <f>IFERROR(IF(VLOOKUP($A164,'Annex 2 EHV charges'!$A:$O,8,FALSE)=0,"",VLOOKUP($A164,'Annex 2 EHV charges'!$A:$O,8,FALSE)),"")</f>
        <v/>
      </c>
      <c r="F164" s="242" t="str">
        <f>IFERROR(IF(VLOOKUP($A164,'Annex 2 EHV charges'!$A:$O,9,FALSE)=0,"",VLOOKUP($A164,'Annex 2 EHV charges'!$A:$O,9,FALSE)),"")</f>
        <v/>
      </c>
      <c r="G164" s="243" t="str">
        <f>IFERROR(IF(VLOOKUP($A164,'Annex 2 EHV charges'!$A:$O,10,FALSE)=0,"",VLOOKUP($A164,'Annex 2 EHV charges'!$A:$O,10,FALSE)),"")</f>
        <v/>
      </c>
      <c r="H164" s="243" t="str">
        <f>IFERROR(IF(VLOOKUP($A164,'Annex 2 EHV charges'!$A:$O,11,FALSE)=0,"",VLOOKUP($A164,'Annex 2 EHV charges'!$A:$O,11,FALSE)),"")</f>
        <v/>
      </c>
    </row>
    <row r="165" spans="1:8" x14ac:dyDescent="0.2">
      <c r="A165" s="239" t="str">
        <f t="array" ref="A165">IFERROR(INDEX('Annex 2 EHV charges'!$A$11:$A$260, MATCH(0, IF(ISBLANK('Annex 2 EHV charges'!$A$11:$A$260),1, COUNTIF(A$4:$A164, 'Annex 2 EHV charges'!$A$11:$A$260)), 0)),"")</f>
        <v/>
      </c>
      <c r="B165" s="239" t="str">
        <f>IF($A165="","",VLOOKUP($A165,'Annex 2 EHV charges'!$A:$O,2,0))</f>
        <v/>
      </c>
      <c r="C165" s="240" t="str">
        <f>IF($A165="","",VLOOKUP($A165,'Annex 2 EHV charges'!$A:$O,3,0))</f>
        <v/>
      </c>
      <c r="D165" s="239" t="str">
        <f>IF($A165="","",VLOOKUP($A165,'Annex 2 EHV charges'!$A:$O,7,0))</f>
        <v/>
      </c>
      <c r="E165" s="241" t="str">
        <f>IFERROR(IF(VLOOKUP($A165,'Annex 2 EHV charges'!$A:$O,8,FALSE)=0,"",VLOOKUP($A165,'Annex 2 EHV charges'!$A:$O,8,FALSE)),"")</f>
        <v/>
      </c>
      <c r="F165" s="242" t="str">
        <f>IFERROR(IF(VLOOKUP($A165,'Annex 2 EHV charges'!$A:$O,9,FALSE)=0,"",VLOOKUP($A165,'Annex 2 EHV charges'!$A:$O,9,FALSE)),"")</f>
        <v/>
      </c>
      <c r="G165" s="243" t="str">
        <f>IFERROR(IF(VLOOKUP($A165,'Annex 2 EHV charges'!$A:$O,10,FALSE)=0,"",VLOOKUP($A165,'Annex 2 EHV charges'!$A:$O,10,FALSE)),"")</f>
        <v/>
      </c>
      <c r="H165" s="243" t="str">
        <f>IFERROR(IF(VLOOKUP($A165,'Annex 2 EHV charges'!$A:$O,11,FALSE)=0,"",VLOOKUP($A165,'Annex 2 EHV charges'!$A:$O,11,FALSE)),"")</f>
        <v/>
      </c>
    </row>
    <row r="166" spans="1:8" x14ac:dyDescent="0.2">
      <c r="A166" s="239" t="str">
        <f t="array" ref="A166">IFERROR(INDEX('Annex 2 EHV charges'!$A$11:$A$260, MATCH(0, IF(ISBLANK('Annex 2 EHV charges'!$A$11:$A$260),1, COUNTIF(A$4:$A165, 'Annex 2 EHV charges'!$A$11:$A$260)), 0)),"")</f>
        <v/>
      </c>
      <c r="B166" s="239" t="str">
        <f>IF($A166="","",VLOOKUP($A166,'Annex 2 EHV charges'!$A:$O,2,0))</f>
        <v/>
      </c>
      <c r="C166" s="240" t="str">
        <f>IF($A166="","",VLOOKUP($A166,'Annex 2 EHV charges'!$A:$O,3,0))</f>
        <v/>
      </c>
      <c r="D166" s="239" t="str">
        <f>IF($A166="","",VLOOKUP($A166,'Annex 2 EHV charges'!$A:$O,7,0))</f>
        <v/>
      </c>
      <c r="E166" s="241" t="str">
        <f>IFERROR(IF(VLOOKUP($A166,'Annex 2 EHV charges'!$A:$O,8,FALSE)=0,"",VLOOKUP($A166,'Annex 2 EHV charges'!$A:$O,8,FALSE)),"")</f>
        <v/>
      </c>
      <c r="F166" s="242" t="str">
        <f>IFERROR(IF(VLOOKUP($A166,'Annex 2 EHV charges'!$A:$O,9,FALSE)=0,"",VLOOKUP($A166,'Annex 2 EHV charges'!$A:$O,9,FALSE)),"")</f>
        <v/>
      </c>
      <c r="G166" s="243" t="str">
        <f>IFERROR(IF(VLOOKUP($A166,'Annex 2 EHV charges'!$A:$O,10,FALSE)=0,"",VLOOKUP($A166,'Annex 2 EHV charges'!$A:$O,10,FALSE)),"")</f>
        <v/>
      </c>
      <c r="H166" s="243" t="str">
        <f>IFERROR(IF(VLOOKUP($A166,'Annex 2 EHV charges'!$A:$O,11,FALSE)=0,"",VLOOKUP($A166,'Annex 2 EHV charges'!$A:$O,11,FALSE)),"")</f>
        <v/>
      </c>
    </row>
    <row r="167" spans="1:8" x14ac:dyDescent="0.2">
      <c r="A167" s="239" t="str">
        <f t="array" ref="A167">IFERROR(INDEX('Annex 2 EHV charges'!$A$11:$A$260, MATCH(0, IF(ISBLANK('Annex 2 EHV charges'!$A$11:$A$260),1, COUNTIF(A$4:$A166, 'Annex 2 EHV charges'!$A$11:$A$260)), 0)),"")</f>
        <v/>
      </c>
      <c r="B167" s="239" t="str">
        <f>IF($A167="","",VLOOKUP($A167,'Annex 2 EHV charges'!$A:$O,2,0))</f>
        <v/>
      </c>
      <c r="C167" s="240" t="str">
        <f>IF($A167="","",VLOOKUP($A167,'Annex 2 EHV charges'!$A:$O,3,0))</f>
        <v/>
      </c>
      <c r="D167" s="239" t="str">
        <f>IF($A167="","",VLOOKUP($A167,'Annex 2 EHV charges'!$A:$O,7,0))</f>
        <v/>
      </c>
      <c r="E167" s="241" t="str">
        <f>IFERROR(IF(VLOOKUP($A167,'Annex 2 EHV charges'!$A:$O,8,FALSE)=0,"",VLOOKUP($A167,'Annex 2 EHV charges'!$A:$O,8,FALSE)),"")</f>
        <v/>
      </c>
      <c r="F167" s="242" t="str">
        <f>IFERROR(IF(VLOOKUP($A167,'Annex 2 EHV charges'!$A:$O,9,FALSE)=0,"",VLOOKUP($A167,'Annex 2 EHV charges'!$A:$O,9,FALSE)),"")</f>
        <v/>
      </c>
      <c r="G167" s="243" t="str">
        <f>IFERROR(IF(VLOOKUP($A167,'Annex 2 EHV charges'!$A:$O,10,FALSE)=0,"",VLOOKUP($A167,'Annex 2 EHV charges'!$A:$O,10,FALSE)),"")</f>
        <v/>
      </c>
      <c r="H167" s="243" t="str">
        <f>IFERROR(IF(VLOOKUP($A167,'Annex 2 EHV charges'!$A:$O,11,FALSE)=0,"",VLOOKUP($A167,'Annex 2 EHV charges'!$A:$O,11,FALSE)),"")</f>
        <v/>
      </c>
    </row>
    <row r="168" spans="1:8" x14ac:dyDescent="0.2">
      <c r="A168" s="239" t="str">
        <f t="array" ref="A168">IFERROR(INDEX('Annex 2 EHV charges'!$A$11:$A$260, MATCH(0, IF(ISBLANK('Annex 2 EHV charges'!$A$11:$A$260),1, COUNTIF(A$4:$A167, 'Annex 2 EHV charges'!$A$11:$A$260)), 0)),"")</f>
        <v/>
      </c>
      <c r="B168" s="239" t="str">
        <f>IF($A168="","",VLOOKUP($A168,'Annex 2 EHV charges'!$A:$O,2,0))</f>
        <v/>
      </c>
      <c r="C168" s="240" t="str">
        <f>IF($A168="","",VLOOKUP($A168,'Annex 2 EHV charges'!$A:$O,3,0))</f>
        <v/>
      </c>
      <c r="D168" s="239" t="str">
        <f>IF($A168="","",VLOOKUP($A168,'Annex 2 EHV charges'!$A:$O,7,0))</f>
        <v/>
      </c>
      <c r="E168" s="241" t="str">
        <f>IFERROR(IF(VLOOKUP($A168,'Annex 2 EHV charges'!$A:$O,8,FALSE)=0,"",VLOOKUP($A168,'Annex 2 EHV charges'!$A:$O,8,FALSE)),"")</f>
        <v/>
      </c>
      <c r="F168" s="242" t="str">
        <f>IFERROR(IF(VLOOKUP($A168,'Annex 2 EHV charges'!$A:$O,9,FALSE)=0,"",VLOOKUP($A168,'Annex 2 EHV charges'!$A:$O,9,FALSE)),"")</f>
        <v/>
      </c>
      <c r="G168" s="243" t="str">
        <f>IFERROR(IF(VLOOKUP($A168,'Annex 2 EHV charges'!$A:$O,10,FALSE)=0,"",VLOOKUP($A168,'Annex 2 EHV charges'!$A:$O,10,FALSE)),"")</f>
        <v/>
      </c>
      <c r="H168" s="243" t="str">
        <f>IFERROR(IF(VLOOKUP($A168,'Annex 2 EHV charges'!$A:$O,11,FALSE)=0,"",VLOOKUP($A168,'Annex 2 EHV charges'!$A:$O,11,FALSE)),"")</f>
        <v/>
      </c>
    </row>
    <row r="169" spans="1:8" x14ac:dyDescent="0.2">
      <c r="A169" s="239" t="str">
        <f t="array" ref="A169">IFERROR(INDEX('Annex 2 EHV charges'!$A$11:$A$260, MATCH(0, IF(ISBLANK('Annex 2 EHV charges'!$A$11:$A$260),1, COUNTIF(A$4:$A168, 'Annex 2 EHV charges'!$A$11:$A$260)), 0)),"")</f>
        <v/>
      </c>
      <c r="B169" s="239" t="str">
        <f>IF($A169="","",VLOOKUP($A169,'Annex 2 EHV charges'!$A:$O,2,0))</f>
        <v/>
      </c>
      <c r="C169" s="240" t="str">
        <f>IF($A169="","",VLOOKUP($A169,'Annex 2 EHV charges'!$A:$O,3,0))</f>
        <v/>
      </c>
      <c r="D169" s="239" t="str">
        <f>IF($A169="","",VLOOKUP($A169,'Annex 2 EHV charges'!$A:$O,7,0))</f>
        <v/>
      </c>
      <c r="E169" s="241" t="str">
        <f>IFERROR(IF(VLOOKUP($A169,'Annex 2 EHV charges'!$A:$O,8,FALSE)=0,"",VLOOKUP($A169,'Annex 2 EHV charges'!$A:$O,8,FALSE)),"")</f>
        <v/>
      </c>
      <c r="F169" s="242" t="str">
        <f>IFERROR(IF(VLOOKUP($A169,'Annex 2 EHV charges'!$A:$O,9,FALSE)=0,"",VLOOKUP($A169,'Annex 2 EHV charges'!$A:$O,9,FALSE)),"")</f>
        <v/>
      </c>
      <c r="G169" s="243" t="str">
        <f>IFERROR(IF(VLOOKUP($A169,'Annex 2 EHV charges'!$A:$O,10,FALSE)=0,"",VLOOKUP($A169,'Annex 2 EHV charges'!$A:$O,10,FALSE)),"")</f>
        <v/>
      </c>
      <c r="H169" s="243" t="str">
        <f>IFERROR(IF(VLOOKUP($A169,'Annex 2 EHV charges'!$A:$O,11,FALSE)=0,"",VLOOKUP($A169,'Annex 2 EHV charges'!$A:$O,11,FALSE)),"")</f>
        <v/>
      </c>
    </row>
    <row r="170" spans="1:8" x14ac:dyDescent="0.2">
      <c r="A170" s="239" t="str">
        <f t="array" ref="A170">IFERROR(INDEX('Annex 2 EHV charges'!$A$11:$A$260, MATCH(0, IF(ISBLANK('Annex 2 EHV charges'!$A$11:$A$260),1, COUNTIF(A$4:$A169, 'Annex 2 EHV charges'!$A$11:$A$260)), 0)),"")</f>
        <v/>
      </c>
      <c r="B170" s="239" t="str">
        <f>IF($A170="","",VLOOKUP($A170,'Annex 2 EHV charges'!$A:$O,2,0))</f>
        <v/>
      </c>
      <c r="C170" s="240" t="str">
        <f>IF($A170="","",VLOOKUP($A170,'Annex 2 EHV charges'!$A:$O,3,0))</f>
        <v/>
      </c>
      <c r="D170" s="239" t="str">
        <f>IF($A170="","",VLOOKUP($A170,'Annex 2 EHV charges'!$A:$O,7,0))</f>
        <v/>
      </c>
      <c r="E170" s="241" t="str">
        <f>IFERROR(IF(VLOOKUP($A170,'Annex 2 EHV charges'!$A:$O,8,FALSE)=0,"",VLOOKUP($A170,'Annex 2 EHV charges'!$A:$O,8,FALSE)),"")</f>
        <v/>
      </c>
      <c r="F170" s="242" t="str">
        <f>IFERROR(IF(VLOOKUP($A170,'Annex 2 EHV charges'!$A:$O,9,FALSE)=0,"",VLOOKUP($A170,'Annex 2 EHV charges'!$A:$O,9,FALSE)),"")</f>
        <v/>
      </c>
      <c r="G170" s="243" t="str">
        <f>IFERROR(IF(VLOOKUP($A170,'Annex 2 EHV charges'!$A:$O,10,FALSE)=0,"",VLOOKUP($A170,'Annex 2 EHV charges'!$A:$O,10,FALSE)),"")</f>
        <v/>
      </c>
      <c r="H170" s="243" t="str">
        <f>IFERROR(IF(VLOOKUP($A170,'Annex 2 EHV charges'!$A:$O,11,FALSE)=0,"",VLOOKUP($A170,'Annex 2 EHV charges'!$A:$O,11,FALSE)),"")</f>
        <v/>
      </c>
    </row>
    <row r="171" spans="1:8" x14ac:dyDescent="0.2">
      <c r="A171" s="239" t="str">
        <f t="array" ref="A171">IFERROR(INDEX('Annex 2 EHV charges'!$A$11:$A$260, MATCH(0, IF(ISBLANK('Annex 2 EHV charges'!$A$11:$A$260),1, COUNTIF(A$4:$A170, 'Annex 2 EHV charges'!$A$11:$A$260)), 0)),"")</f>
        <v/>
      </c>
      <c r="B171" s="239" t="str">
        <f>IF($A171="","",VLOOKUP($A171,'Annex 2 EHV charges'!$A:$O,2,0))</f>
        <v/>
      </c>
      <c r="C171" s="240" t="str">
        <f>IF($A171="","",VLOOKUP($A171,'Annex 2 EHV charges'!$A:$O,3,0))</f>
        <v/>
      </c>
      <c r="D171" s="239" t="str">
        <f>IF($A171="","",VLOOKUP($A171,'Annex 2 EHV charges'!$A:$O,7,0))</f>
        <v/>
      </c>
      <c r="E171" s="241" t="str">
        <f>IFERROR(IF(VLOOKUP($A171,'Annex 2 EHV charges'!$A:$O,8,FALSE)=0,"",VLOOKUP($A171,'Annex 2 EHV charges'!$A:$O,8,FALSE)),"")</f>
        <v/>
      </c>
      <c r="F171" s="242" t="str">
        <f>IFERROR(IF(VLOOKUP($A171,'Annex 2 EHV charges'!$A:$O,9,FALSE)=0,"",VLOOKUP($A171,'Annex 2 EHV charges'!$A:$O,9,FALSE)),"")</f>
        <v/>
      </c>
      <c r="G171" s="243" t="str">
        <f>IFERROR(IF(VLOOKUP($A171,'Annex 2 EHV charges'!$A:$O,10,FALSE)=0,"",VLOOKUP($A171,'Annex 2 EHV charges'!$A:$O,10,FALSE)),"")</f>
        <v/>
      </c>
      <c r="H171" s="243" t="str">
        <f>IFERROR(IF(VLOOKUP($A171,'Annex 2 EHV charges'!$A:$O,11,FALSE)=0,"",VLOOKUP($A171,'Annex 2 EHV charges'!$A:$O,11,FALSE)),"")</f>
        <v/>
      </c>
    </row>
    <row r="172" spans="1:8" x14ac:dyDescent="0.2">
      <c r="A172" s="239" t="str">
        <f t="array" ref="A172">IFERROR(INDEX('Annex 2 EHV charges'!$A$11:$A$260, MATCH(0, IF(ISBLANK('Annex 2 EHV charges'!$A$11:$A$260),1, COUNTIF(A$4:$A171, 'Annex 2 EHV charges'!$A$11:$A$260)), 0)),"")</f>
        <v/>
      </c>
      <c r="B172" s="239" t="str">
        <f>IF($A172="","",VLOOKUP($A172,'Annex 2 EHV charges'!$A:$O,2,0))</f>
        <v/>
      </c>
      <c r="C172" s="240" t="str">
        <f>IF($A172="","",VLOOKUP($A172,'Annex 2 EHV charges'!$A:$O,3,0))</f>
        <v/>
      </c>
      <c r="D172" s="239" t="str">
        <f>IF($A172="","",VLOOKUP($A172,'Annex 2 EHV charges'!$A:$O,7,0))</f>
        <v/>
      </c>
      <c r="E172" s="241" t="str">
        <f>IFERROR(IF(VLOOKUP($A172,'Annex 2 EHV charges'!$A:$O,8,FALSE)=0,"",VLOOKUP($A172,'Annex 2 EHV charges'!$A:$O,8,FALSE)),"")</f>
        <v/>
      </c>
      <c r="F172" s="242" t="str">
        <f>IFERROR(IF(VLOOKUP($A172,'Annex 2 EHV charges'!$A:$O,9,FALSE)=0,"",VLOOKUP($A172,'Annex 2 EHV charges'!$A:$O,9,FALSE)),"")</f>
        <v/>
      </c>
      <c r="G172" s="243" t="str">
        <f>IFERROR(IF(VLOOKUP($A172,'Annex 2 EHV charges'!$A:$O,10,FALSE)=0,"",VLOOKUP($A172,'Annex 2 EHV charges'!$A:$O,10,FALSE)),"")</f>
        <v/>
      </c>
      <c r="H172" s="243" t="str">
        <f>IFERROR(IF(VLOOKUP($A172,'Annex 2 EHV charges'!$A:$O,11,FALSE)=0,"",VLOOKUP($A172,'Annex 2 EHV charges'!$A:$O,11,FALSE)),"")</f>
        <v/>
      </c>
    </row>
    <row r="173" spans="1:8" x14ac:dyDescent="0.2">
      <c r="A173" s="239" t="str">
        <f t="array" ref="A173">IFERROR(INDEX('Annex 2 EHV charges'!$A$11:$A$260, MATCH(0, IF(ISBLANK('Annex 2 EHV charges'!$A$11:$A$260),1, COUNTIF(A$4:$A172, 'Annex 2 EHV charges'!$A$11:$A$260)), 0)),"")</f>
        <v/>
      </c>
      <c r="B173" s="239" t="str">
        <f>IF($A173="","",VLOOKUP($A173,'Annex 2 EHV charges'!$A:$O,2,0))</f>
        <v/>
      </c>
      <c r="C173" s="240" t="str">
        <f>IF($A173="","",VLOOKUP($A173,'Annex 2 EHV charges'!$A:$O,3,0))</f>
        <v/>
      </c>
      <c r="D173" s="239" t="str">
        <f>IF($A173="","",VLOOKUP($A173,'Annex 2 EHV charges'!$A:$O,7,0))</f>
        <v/>
      </c>
      <c r="E173" s="241" t="str">
        <f>IFERROR(IF(VLOOKUP($A173,'Annex 2 EHV charges'!$A:$O,8,FALSE)=0,"",VLOOKUP($A173,'Annex 2 EHV charges'!$A:$O,8,FALSE)),"")</f>
        <v/>
      </c>
      <c r="F173" s="242" t="str">
        <f>IFERROR(IF(VLOOKUP($A173,'Annex 2 EHV charges'!$A:$O,9,FALSE)=0,"",VLOOKUP($A173,'Annex 2 EHV charges'!$A:$O,9,FALSE)),"")</f>
        <v/>
      </c>
      <c r="G173" s="243" t="str">
        <f>IFERROR(IF(VLOOKUP($A173,'Annex 2 EHV charges'!$A:$O,10,FALSE)=0,"",VLOOKUP($A173,'Annex 2 EHV charges'!$A:$O,10,FALSE)),"")</f>
        <v/>
      </c>
      <c r="H173" s="243" t="str">
        <f>IFERROR(IF(VLOOKUP($A173,'Annex 2 EHV charges'!$A:$O,11,FALSE)=0,"",VLOOKUP($A173,'Annex 2 EHV charges'!$A:$O,11,FALSE)),"")</f>
        <v/>
      </c>
    </row>
    <row r="174" spans="1:8" x14ac:dyDescent="0.2">
      <c r="A174" s="239" t="str">
        <f t="array" ref="A174">IFERROR(INDEX('Annex 2 EHV charges'!$A$11:$A$260, MATCH(0, IF(ISBLANK('Annex 2 EHV charges'!$A$11:$A$260),1, COUNTIF(A$4:$A173, 'Annex 2 EHV charges'!$A$11:$A$260)), 0)),"")</f>
        <v/>
      </c>
      <c r="B174" s="239" t="str">
        <f>IF($A174="","",VLOOKUP($A174,'Annex 2 EHV charges'!$A:$O,2,0))</f>
        <v/>
      </c>
      <c r="C174" s="240" t="str">
        <f>IF($A174="","",VLOOKUP($A174,'Annex 2 EHV charges'!$A:$O,3,0))</f>
        <v/>
      </c>
      <c r="D174" s="239" t="str">
        <f>IF($A174="","",VLOOKUP($A174,'Annex 2 EHV charges'!$A:$O,7,0))</f>
        <v/>
      </c>
      <c r="E174" s="241" t="str">
        <f>IFERROR(IF(VLOOKUP($A174,'Annex 2 EHV charges'!$A:$O,8,FALSE)=0,"",VLOOKUP($A174,'Annex 2 EHV charges'!$A:$O,8,FALSE)),"")</f>
        <v/>
      </c>
      <c r="F174" s="242" t="str">
        <f>IFERROR(IF(VLOOKUP($A174,'Annex 2 EHV charges'!$A:$O,9,FALSE)=0,"",VLOOKUP($A174,'Annex 2 EHV charges'!$A:$O,9,FALSE)),"")</f>
        <v/>
      </c>
      <c r="G174" s="243" t="str">
        <f>IFERROR(IF(VLOOKUP($A174,'Annex 2 EHV charges'!$A:$O,10,FALSE)=0,"",VLOOKUP($A174,'Annex 2 EHV charges'!$A:$O,10,FALSE)),"")</f>
        <v/>
      </c>
      <c r="H174" s="243" t="str">
        <f>IFERROR(IF(VLOOKUP($A174,'Annex 2 EHV charges'!$A:$O,11,FALSE)=0,"",VLOOKUP($A174,'Annex 2 EHV charges'!$A:$O,11,FALSE)),"")</f>
        <v/>
      </c>
    </row>
    <row r="175" spans="1:8" x14ac:dyDescent="0.2">
      <c r="A175" s="239" t="str">
        <f t="array" ref="A175">IFERROR(INDEX('Annex 2 EHV charges'!$A$11:$A$260, MATCH(0, IF(ISBLANK('Annex 2 EHV charges'!$A$11:$A$260),1, COUNTIF(A$4:$A174, 'Annex 2 EHV charges'!$A$11:$A$260)), 0)),"")</f>
        <v/>
      </c>
      <c r="B175" s="239" t="str">
        <f>IF($A175="","",VLOOKUP($A175,'Annex 2 EHV charges'!$A:$O,2,0))</f>
        <v/>
      </c>
      <c r="C175" s="240" t="str">
        <f>IF($A175="","",VLOOKUP($A175,'Annex 2 EHV charges'!$A:$O,3,0))</f>
        <v/>
      </c>
      <c r="D175" s="239" t="str">
        <f>IF($A175="","",VLOOKUP($A175,'Annex 2 EHV charges'!$A:$O,7,0))</f>
        <v/>
      </c>
      <c r="E175" s="241" t="str">
        <f>IFERROR(IF(VLOOKUP($A175,'Annex 2 EHV charges'!$A:$O,8,FALSE)=0,"",VLOOKUP($A175,'Annex 2 EHV charges'!$A:$O,8,FALSE)),"")</f>
        <v/>
      </c>
      <c r="F175" s="242" t="str">
        <f>IFERROR(IF(VLOOKUP($A175,'Annex 2 EHV charges'!$A:$O,9,FALSE)=0,"",VLOOKUP($A175,'Annex 2 EHV charges'!$A:$O,9,FALSE)),"")</f>
        <v/>
      </c>
      <c r="G175" s="243" t="str">
        <f>IFERROR(IF(VLOOKUP($A175,'Annex 2 EHV charges'!$A:$O,10,FALSE)=0,"",VLOOKUP($A175,'Annex 2 EHV charges'!$A:$O,10,FALSE)),"")</f>
        <v/>
      </c>
      <c r="H175" s="243" t="str">
        <f>IFERROR(IF(VLOOKUP($A175,'Annex 2 EHV charges'!$A:$O,11,FALSE)=0,"",VLOOKUP($A175,'Annex 2 EHV charges'!$A:$O,11,FALSE)),"")</f>
        <v/>
      </c>
    </row>
    <row r="176" spans="1:8" x14ac:dyDescent="0.2">
      <c r="A176" s="239" t="str">
        <f t="array" ref="A176">IFERROR(INDEX('Annex 2 EHV charges'!$A$11:$A$260, MATCH(0, IF(ISBLANK('Annex 2 EHV charges'!$A$11:$A$260),1, COUNTIF(A$4:$A175, 'Annex 2 EHV charges'!$A$11:$A$260)), 0)),"")</f>
        <v/>
      </c>
      <c r="B176" s="239" t="str">
        <f>IF($A176="","",VLOOKUP($A176,'Annex 2 EHV charges'!$A:$O,2,0))</f>
        <v/>
      </c>
      <c r="C176" s="240" t="str">
        <f>IF($A176="","",VLOOKUP($A176,'Annex 2 EHV charges'!$A:$O,3,0))</f>
        <v/>
      </c>
      <c r="D176" s="239" t="str">
        <f>IF($A176="","",VLOOKUP($A176,'Annex 2 EHV charges'!$A:$O,7,0))</f>
        <v/>
      </c>
      <c r="E176" s="241" t="str">
        <f>IFERROR(IF(VLOOKUP($A176,'Annex 2 EHV charges'!$A:$O,8,FALSE)=0,"",VLOOKUP($A176,'Annex 2 EHV charges'!$A:$O,8,FALSE)),"")</f>
        <v/>
      </c>
      <c r="F176" s="242" t="str">
        <f>IFERROR(IF(VLOOKUP($A176,'Annex 2 EHV charges'!$A:$O,9,FALSE)=0,"",VLOOKUP($A176,'Annex 2 EHV charges'!$A:$O,9,FALSE)),"")</f>
        <v/>
      </c>
      <c r="G176" s="243" t="str">
        <f>IFERROR(IF(VLOOKUP($A176,'Annex 2 EHV charges'!$A:$O,10,FALSE)=0,"",VLOOKUP($A176,'Annex 2 EHV charges'!$A:$O,10,FALSE)),"")</f>
        <v/>
      </c>
      <c r="H176" s="243" t="str">
        <f>IFERROR(IF(VLOOKUP($A176,'Annex 2 EHV charges'!$A:$O,11,FALSE)=0,"",VLOOKUP($A176,'Annex 2 EHV charges'!$A:$O,11,FALSE)),"")</f>
        <v/>
      </c>
    </row>
    <row r="177" spans="1:8" x14ac:dyDescent="0.2">
      <c r="A177" s="239" t="str">
        <f t="array" ref="A177">IFERROR(INDEX('Annex 2 EHV charges'!$A$11:$A$260, MATCH(0, IF(ISBLANK('Annex 2 EHV charges'!$A$11:$A$260),1, COUNTIF(A$4:$A176, 'Annex 2 EHV charges'!$A$11:$A$260)), 0)),"")</f>
        <v/>
      </c>
      <c r="B177" s="239" t="str">
        <f>IF($A177="","",VLOOKUP($A177,'Annex 2 EHV charges'!$A:$O,2,0))</f>
        <v/>
      </c>
      <c r="C177" s="240" t="str">
        <f>IF($A177="","",VLOOKUP($A177,'Annex 2 EHV charges'!$A:$O,3,0))</f>
        <v/>
      </c>
      <c r="D177" s="239" t="str">
        <f>IF($A177="","",VLOOKUP($A177,'Annex 2 EHV charges'!$A:$O,7,0))</f>
        <v/>
      </c>
      <c r="E177" s="241" t="str">
        <f>IFERROR(IF(VLOOKUP($A177,'Annex 2 EHV charges'!$A:$O,8,FALSE)=0,"",VLOOKUP($A177,'Annex 2 EHV charges'!$A:$O,8,FALSE)),"")</f>
        <v/>
      </c>
      <c r="F177" s="242" t="str">
        <f>IFERROR(IF(VLOOKUP($A177,'Annex 2 EHV charges'!$A:$O,9,FALSE)=0,"",VLOOKUP($A177,'Annex 2 EHV charges'!$A:$O,9,FALSE)),"")</f>
        <v/>
      </c>
      <c r="G177" s="243" t="str">
        <f>IFERROR(IF(VLOOKUP($A177,'Annex 2 EHV charges'!$A:$O,10,FALSE)=0,"",VLOOKUP($A177,'Annex 2 EHV charges'!$A:$O,10,FALSE)),"")</f>
        <v/>
      </c>
      <c r="H177" s="243" t="str">
        <f>IFERROR(IF(VLOOKUP($A177,'Annex 2 EHV charges'!$A:$O,11,FALSE)=0,"",VLOOKUP($A177,'Annex 2 EHV charges'!$A:$O,11,FALSE)),"")</f>
        <v/>
      </c>
    </row>
    <row r="178" spans="1:8" x14ac:dyDescent="0.2">
      <c r="A178" s="239" t="str">
        <f t="array" ref="A178">IFERROR(INDEX('Annex 2 EHV charges'!$A$11:$A$260, MATCH(0, IF(ISBLANK('Annex 2 EHV charges'!$A$11:$A$260),1, COUNTIF(A$4:$A177, 'Annex 2 EHV charges'!$A$11:$A$260)), 0)),"")</f>
        <v/>
      </c>
      <c r="B178" s="239" t="str">
        <f>IF($A178="","",VLOOKUP($A178,'Annex 2 EHV charges'!$A:$O,2,0))</f>
        <v/>
      </c>
      <c r="C178" s="240" t="str">
        <f>IF($A178="","",VLOOKUP($A178,'Annex 2 EHV charges'!$A:$O,3,0))</f>
        <v/>
      </c>
      <c r="D178" s="239" t="str">
        <f>IF($A178="","",VLOOKUP($A178,'Annex 2 EHV charges'!$A:$O,7,0))</f>
        <v/>
      </c>
      <c r="E178" s="241" t="str">
        <f>IFERROR(IF(VLOOKUP($A178,'Annex 2 EHV charges'!$A:$O,8,FALSE)=0,"",VLOOKUP($A178,'Annex 2 EHV charges'!$A:$O,8,FALSE)),"")</f>
        <v/>
      </c>
      <c r="F178" s="242" t="str">
        <f>IFERROR(IF(VLOOKUP($A178,'Annex 2 EHV charges'!$A:$O,9,FALSE)=0,"",VLOOKUP($A178,'Annex 2 EHV charges'!$A:$O,9,FALSE)),"")</f>
        <v/>
      </c>
      <c r="G178" s="243" t="str">
        <f>IFERROR(IF(VLOOKUP($A178,'Annex 2 EHV charges'!$A:$O,10,FALSE)=0,"",VLOOKUP($A178,'Annex 2 EHV charges'!$A:$O,10,FALSE)),"")</f>
        <v/>
      </c>
      <c r="H178" s="243" t="str">
        <f>IFERROR(IF(VLOOKUP($A178,'Annex 2 EHV charges'!$A:$O,11,FALSE)=0,"",VLOOKUP($A178,'Annex 2 EHV charges'!$A:$O,11,FALSE)),"")</f>
        <v/>
      </c>
    </row>
    <row r="179" spans="1:8" x14ac:dyDescent="0.2">
      <c r="A179" s="239" t="str">
        <f t="array" ref="A179">IFERROR(INDEX('Annex 2 EHV charges'!$A$11:$A$260, MATCH(0, IF(ISBLANK('Annex 2 EHV charges'!$A$11:$A$260),1, COUNTIF(A$4:$A178, 'Annex 2 EHV charges'!$A$11:$A$260)), 0)),"")</f>
        <v/>
      </c>
      <c r="B179" s="239" t="str">
        <f>IF($A179="","",VLOOKUP($A179,'Annex 2 EHV charges'!$A:$O,2,0))</f>
        <v/>
      </c>
      <c r="C179" s="240" t="str">
        <f>IF($A179="","",VLOOKUP($A179,'Annex 2 EHV charges'!$A:$O,3,0))</f>
        <v/>
      </c>
      <c r="D179" s="239" t="str">
        <f>IF($A179="","",VLOOKUP($A179,'Annex 2 EHV charges'!$A:$O,7,0))</f>
        <v/>
      </c>
      <c r="E179" s="241" t="str">
        <f>IFERROR(IF(VLOOKUP($A179,'Annex 2 EHV charges'!$A:$O,8,FALSE)=0,"",VLOOKUP($A179,'Annex 2 EHV charges'!$A:$O,8,FALSE)),"")</f>
        <v/>
      </c>
      <c r="F179" s="242" t="str">
        <f>IFERROR(IF(VLOOKUP($A179,'Annex 2 EHV charges'!$A:$O,9,FALSE)=0,"",VLOOKUP($A179,'Annex 2 EHV charges'!$A:$O,9,FALSE)),"")</f>
        <v/>
      </c>
      <c r="G179" s="243" t="str">
        <f>IFERROR(IF(VLOOKUP($A179,'Annex 2 EHV charges'!$A:$O,10,FALSE)=0,"",VLOOKUP($A179,'Annex 2 EHV charges'!$A:$O,10,FALSE)),"")</f>
        <v/>
      </c>
      <c r="H179" s="243" t="str">
        <f>IFERROR(IF(VLOOKUP($A179,'Annex 2 EHV charges'!$A:$O,11,FALSE)=0,"",VLOOKUP($A179,'Annex 2 EHV charges'!$A:$O,11,FALSE)),"")</f>
        <v/>
      </c>
    </row>
    <row r="180" spans="1:8" x14ac:dyDescent="0.2">
      <c r="A180" s="239" t="str">
        <f t="array" ref="A180">IFERROR(INDEX('Annex 2 EHV charges'!$A$11:$A$260, MATCH(0, IF(ISBLANK('Annex 2 EHV charges'!$A$11:$A$260),1, COUNTIF(A$4:$A179, 'Annex 2 EHV charges'!$A$11:$A$260)), 0)),"")</f>
        <v/>
      </c>
      <c r="B180" s="239" t="str">
        <f>IF($A180="","",VLOOKUP($A180,'Annex 2 EHV charges'!$A:$O,2,0))</f>
        <v/>
      </c>
      <c r="C180" s="240" t="str">
        <f>IF($A180="","",VLOOKUP($A180,'Annex 2 EHV charges'!$A:$O,3,0))</f>
        <v/>
      </c>
      <c r="D180" s="239" t="str">
        <f>IF($A180="","",VLOOKUP($A180,'Annex 2 EHV charges'!$A:$O,7,0))</f>
        <v/>
      </c>
      <c r="E180" s="241" t="str">
        <f>IFERROR(IF(VLOOKUP($A180,'Annex 2 EHV charges'!$A:$O,8,FALSE)=0,"",VLOOKUP($A180,'Annex 2 EHV charges'!$A:$O,8,FALSE)),"")</f>
        <v/>
      </c>
      <c r="F180" s="242" t="str">
        <f>IFERROR(IF(VLOOKUP($A180,'Annex 2 EHV charges'!$A:$O,9,FALSE)=0,"",VLOOKUP($A180,'Annex 2 EHV charges'!$A:$O,9,FALSE)),"")</f>
        <v/>
      </c>
      <c r="G180" s="243" t="str">
        <f>IFERROR(IF(VLOOKUP($A180,'Annex 2 EHV charges'!$A:$O,10,FALSE)=0,"",VLOOKUP($A180,'Annex 2 EHV charges'!$A:$O,10,FALSE)),"")</f>
        <v/>
      </c>
      <c r="H180" s="243" t="str">
        <f>IFERROR(IF(VLOOKUP($A180,'Annex 2 EHV charges'!$A:$O,11,FALSE)=0,"",VLOOKUP($A180,'Annex 2 EHV charges'!$A:$O,11,FALSE)),"")</f>
        <v/>
      </c>
    </row>
    <row r="181" spans="1:8" x14ac:dyDescent="0.2">
      <c r="A181" s="239" t="str">
        <f t="array" ref="A181">IFERROR(INDEX('Annex 2 EHV charges'!$A$11:$A$260, MATCH(0, IF(ISBLANK('Annex 2 EHV charges'!$A$11:$A$260),1, COUNTIF(A$4:$A180, 'Annex 2 EHV charges'!$A$11:$A$260)), 0)),"")</f>
        <v/>
      </c>
      <c r="B181" s="239" t="str">
        <f>IF($A181="","",VLOOKUP($A181,'Annex 2 EHV charges'!$A:$O,2,0))</f>
        <v/>
      </c>
      <c r="C181" s="240" t="str">
        <f>IF($A181="","",VLOOKUP($A181,'Annex 2 EHV charges'!$A:$O,3,0))</f>
        <v/>
      </c>
      <c r="D181" s="239" t="str">
        <f>IF($A181="","",VLOOKUP($A181,'Annex 2 EHV charges'!$A:$O,7,0))</f>
        <v/>
      </c>
      <c r="E181" s="241" t="str">
        <f>IFERROR(IF(VLOOKUP($A181,'Annex 2 EHV charges'!$A:$O,8,FALSE)=0,"",VLOOKUP($A181,'Annex 2 EHV charges'!$A:$O,8,FALSE)),"")</f>
        <v/>
      </c>
      <c r="F181" s="242" t="str">
        <f>IFERROR(IF(VLOOKUP($A181,'Annex 2 EHV charges'!$A:$O,9,FALSE)=0,"",VLOOKUP($A181,'Annex 2 EHV charges'!$A:$O,9,FALSE)),"")</f>
        <v/>
      </c>
      <c r="G181" s="243" t="str">
        <f>IFERROR(IF(VLOOKUP($A181,'Annex 2 EHV charges'!$A:$O,10,FALSE)=0,"",VLOOKUP($A181,'Annex 2 EHV charges'!$A:$O,10,FALSE)),"")</f>
        <v/>
      </c>
      <c r="H181" s="243" t="str">
        <f>IFERROR(IF(VLOOKUP($A181,'Annex 2 EHV charges'!$A:$O,11,FALSE)=0,"",VLOOKUP($A181,'Annex 2 EHV charges'!$A:$O,11,FALSE)),"")</f>
        <v/>
      </c>
    </row>
    <row r="182" spans="1:8" x14ac:dyDescent="0.2">
      <c r="A182" s="239" t="str">
        <f t="array" ref="A182">IFERROR(INDEX('Annex 2 EHV charges'!$A$11:$A$260, MATCH(0, IF(ISBLANK('Annex 2 EHV charges'!$A$11:$A$260),1, COUNTIF(A$4:$A181, 'Annex 2 EHV charges'!$A$11:$A$260)), 0)),"")</f>
        <v/>
      </c>
      <c r="B182" s="239" t="str">
        <f>IF($A182="","",VLOOKUP($A182,'Annex 2 EHV charges'!$A:$O,2,0))</f>
        <v/>
      </c>
      <c r="C182" s="240" t="str">
        <f>IF($A182="","",VLOOKUP($A182,'Annex 2 EHV charges'!$A:$O,3,0))</f>
        <v/>
      </c>
      <c r="D182" s="239" t="str">
        <f>IF($A182="","",VLOOKUP($A182,'Annex 2 EHV charges'!$A:$O,7,0))</f>
        <v/>
      </c>
      <c r="E182" s="241" t="str">
        <f>IFERROR(IF(VLOOKUP($A182,'Annex 2 EHV charges'!$A:$O,8,FALSE)=0,"",VLOOKUP($A182,'Annex 2 EHV charges'!$A:$O,8,FALSE)),"")</f>
        <v/>
      </c>
      <c r="F182" s="242" t="str">
        <f>IFERROR(IF(VLOOKUP($A182,'Annex 2 EHV charges'!$A:$O,9,FALSE)=0,"",VLOOKUP($A182,'Annex 2 EHV charges'!$A:$O,9,FALSE)),"")</f>
        <v/>
      </c>
      <c r="G182" s="243" t="str">
        <f>IFERROR(IF(VLOOKUP($A182,'Annex 2 EHV charges'!$A:$O,10,FALSE)=0,"",VLOOKUP($A182,'Annex 2 EHV charges'!$A:$O,10,FALSE)),"")</f>
        <v/>
      </c>
      <c r="H182" s="243" t="str">
        <f>IFERROR(IF(VLOOKUP($A182,'Annex 2 EHV charges'!$A:$O,11,FALSE)=0,"",VLOOKUP($A182,'Annex 2 EHV charges'!$A:$O,11,FALSE)),"")</f>
        <v/>
      </c>
    </row>
    <row r="183" spans="1:8" x14ac:dyDescent="0.2">
      <c r="A183" s="239" t="str">
        <f t="array" ref="A183">IFERROR(INDEX('Annex 2 EHV charges'!$A$11:$A$260, MATCH(0, IF(ISBLANK('Annex 2 EHV charges'!$A$11:$A$260),1, COUNTIF(A$4:$A182, 'Annex 2 EHV charges'!$A$11:$A$260)), 0)),"")</f>
        <v/>
      </c>
      <c r="B183" s="239" t="str">
        <f>IF($A183="","",VLOOKUP($A183,'Annex 2 EHV charges'!$A:$O,2,0))</f>
        <v/>
      </c>
      <c r="C183" s="240" t="str">
        <f>IF($A183="","",VLOOKUP($A183,'Annex 2 EHV charges'!$A:$O,3,0))</f>
        <v/>
      </c>
      <c r="D183" s="239" t="str">
        <f>IF($A183="","",VLOOKUP($A183,'Annex 2 EHV charges'!$A:$O,7,0))</f>
        <v/>
      </c>
      <c r="E183" s="241" t="str">
        <f>IFERROR(IF(VLOOKUP($A183,'Annex 2 EHV charges'!$A:$O,8,FALSE)=0,"",VLOOKUP($A183,'Annex 2 EHV charges'!$A:$O,8,FALSE)),"")</f>
        <v/>
      </c>
      <c r="F183" s="242" t="str">
        <f>IFERROR(IF(VLOOKUP($A183,'Annex 2 EHV charges'!$A:$O,9,FALSE)=0,"",VLOOKUP($A183,'Annex 2 EHV charges'!$A:$O,9,FALSE)),"")</f>
        <v/>
      </c>
      <c r="G183" s="243" t="str">
        <f>IFERROR(IF(VLOOKUP($A183,'Annex 2 EHV charges'!$A:$O,10,FALSE)=0,"",VLOOKUP($A183,'Annex 2 EHV charges'!$A:$O,10,FALSE)),"")</f>
        <v/>
      </c>
      <c r="H183" s="243" t="str">
        <f>IFERROR(IF(VLOOKUP($A183,'Annex 2 EHV charges'!$A:$O,11,FALSE)=0,"",VLOOKUP($A183,'Annex 2 EHV charges'!$A:$O,11,FALSE)),"")</f>
        <v/>
      </c>
    </row>
    <row r="184" spans="1:8" x14ac:dyDescent="0.2">
      <c r="A184" s="239" t="str">
        <f t="array" ref="A184">IFERROR(INDEX('Annex 2 EHV charges'!$A$11:$A$260, MATCH(0, IF(ISBLANK('Annex 2 EHV charges'!$A$11:$A$260),1, COUNTIF(A$4:$A183, 'Annex 2 EHV charges'!$A$11:$A$260)), 0)),"")</f>
        <v/>
      </c>
      <c r="B184" s="239" t="str">
        <f>IF($A184="","",VLOOKUP($A184,'Annex 2 EHV charges'!$A:$O,2,0))</f>
        <v/>
      </c>
      <c r="C184" s="240" t="str">
        <f>IF($A184="","",VLOOKUP($A184,'Annex 2 EHV charges'!$A:$O,3,0))</f>
        <v/>
      </c>
      <c r="D184" s="239" t="str">
        <f>IF($A184="","",VLOOKUP($A184,'Annex 2 EHV charges'!$A:$O,7,0))</f>
        <v/>
      </c>
      <c r="E184" s="241" t="str">
        <f>IFERROR(IF(VLOOKUP($A184,'Annex 2 EHV charges'!$A:$O,8,FALSE)=0,"",VLOOKUP($A184,'Annex 2 EHV charges'!$A:$O,8,FALSE)),"")</f>
        <v/>
      </c>
      <c r="F184" s="242" t="str">
        <f>IFERROR(IF(VLOOKUP($A184,'Annex 2 EHV charges'!$A:$O,9,FALSE)=0,"",VLOOKUP($A184,'Annex 2 EHV charges'!$A:$O,9,FALSE)),"")</f>
        <v/>
      </c>
      <c r="G184" s="243" t="str">
        <f>IFERROR(IF(VLOOKUP($A184,'Annex 2 EHV charges'!$A:$O,10,FALSE)=0,"",VLOOKUP($A184,'Annex 2 EHV charges'!$A:$O,10,FALSE)),"")</f>
        <v/>
      </c>
      <c r="H184" s="243" t="str">
        <f>IFERROR(IF(VLOOKUP($A184,'Annex 2 EHV charges'!$A:$O,11,FALSE)=0,"",VLOOKUP($A184,'Annex 2 EHV charges'!$A:$O,11,FALSE)),"")</f>
        <v/>
      </c>
    </row>
    <row r="185" spans="1:8" x14ac:dyDescent="0.2">
      <c r="A185" s="239" t="str">
        <f t="array" ref="A185">IFERROR(INDEX('Annex 2 EHV charges'!$A$11:$A$260, MATCH(0, IF(ISBLANK('Annex 2 EHV charges'!$A$11:$A$260),1, COUNTIF(A$4:$A184, 'Annex 2 EHV charges'!$A$11:$A$260)), 0)),"")</f>
        <v/>
      </c>
      <c r="B185" s="239" t="str">
        <f>IF($A185="","",VLOOKUP($A185,'Annex 2 EHV charges'!$A:$O,2,0))</f>
        <v/>
      </c>
      <c r="C185" s="240" t="str">
        <f>IF($A185="","",VLOOKUP($A185,'Annex 2 EHV charges'!$A:$O,3,0))</f>
        <v/>
      </c>
      <c r="D185" s="239" t="str">
        <f>IF($A185="","",VLOOKUP($A185,'Annex 2 EHV charges'!$A:$O,7,0))</f>
        <v/>
      </c>
      <c r="E185" s="241" t="str">
        <f>IFERROR(IF(VLOOKUP($A185,'Annex 2 EHV charges'!$A:$O,8,FALSE)=0,"",VLOOKUP($A185,'Annex 2 EHV charges'!$A:$O,8,FALSE)),"")</f>
        <v/>
      </c>
      <c r="F185" s="242" t="str">
        <f>IFERROR(IF(VLOOKUP($A185,'Annex 2 EHV charges'!$A:$O,9,FALSE)=0,"",VLOOKUP($A185,'Annex 2 EHV charges'!$A:$O,9,FALSE)),"")</f>
        <v/>
      </c>
      <c r="G185" s="243" t="str">
        <f>IFERROR(IF(VLOOKUP($A185,'Annex 2 EHV charges'!$A:$O,10,FALSE)=0,"",VLOOKUP($A185,'Annex 2 EHV charges'!$A:$O,10,FALSE)),"")</f>
        <v/>
      </c>
      <c r="H185" s="243" t="str">
        <f>IFERROR(IF(VLOOKUP($A185,'Annex 2 EHV charges'!$A:$O,11,FALSE)=0,"",VLOOKUP($A185,'Annex 2 EHV charges'!$A:$O,11,FALSE)),"")</f>
        <v/>
      </c>
    </row>
    <row r="186" spans="1:8" x14ac:dyDescent="0.2">
      <c r="A186" s="239" t="str">
        <f t="array" ref="A186">IFERROR(INDEX('Annex 2 EHV charges'!$A$11:$A$260, MATCH(0, IF(ISBLANK('Annex 2 EHV charges'!$A$11:$A$260),1, COUNTIF(A$4:$A185, 'Annex 2 EHV charges'!$A$11:$A$260)), 0)),"")</f>
        <v/>
      </c>
      <c r="B186" s="239" t="str">
        <f>IF($A186="","",VLOOKUP($A186,'Annex 2 EHV charges'!$A:$O,2,0))</f>
        <v/>
      </c>
      <c r="C186" s="240" t="str">
        <f>IF($A186="","",VLOOKUP($A186,'Annex 2 EHV charges'!$A:$O,3,0))</f>
        <v/>
      </c>
      <c r="D186" s="239" t="str">
        <f>IF($A186="","",VLOOKUP($A186,'Annex 2 EHV charges'!$A:$O,7,0))</f>
        <v/>
      </c>
      <c r="E186" s="241" t="str">
        <f>IFERROR(IF(VLOOKUP($A186,'Annex 2 EHV charges'!$A:$O,8,FALSE)=0,"",VLOOKUP($A186,'Annex 2 EHV charges'!$A:$O,8,FALSE)),"")</f>
        <v/>
      </c>
      <c r="F186" s="242" t="str">
        <f>IFERROR(IF(VLOOKUP($A186,'Annex 2 EHV charges'!$A:$O,9,FALSE)=0,"",VLOOKUP($A186,'Annex 2 EHV charges'!$A:$O,9,FALSE)),"")</f>
        <v/>
      </c>
      <c r="G186" s="243" t="str">
        <f>IFERROR(IF(VLOOKUP($A186,'Annex 2 EHV charges'!$A:$O,10,FALSE)=0,"",VLOOKUP($A186,'Annex 2 EHV charges'!$A:$O,10,FALSE)),"")</f>
        <v/>
      </c>
      <c r="H186" s="243" t="str">
        <f>IFERROR(IF(VLOOKUP($A186,'Annex 2 EHV charges'!$A:$O,11,FALSE)=0,"",VLOOKUP($A186,'Annex 2 EHV charges'!$A:$O,11,FALSE)),"")</f>
        <v/>
      </c>
    </row>
    <row r="187" spans="1:8" x14ac:dyDescent="0.2">
      <c r="A187" s="239" t="str">
        <f t="array" ref="A187">IFERROR(INDEX('Annex 2 EHV charges'!$A$11:$A$260, MATCH(0, IF(ISBLANK('Annex 2 EHV charges'!$A$11:$A$260),1, COUNTIF(A$4:$A186, 'Annex 2 EHV charges'!$A$11:$A$260)), 0)),"")</f>
        <v/>
      </c>
      <c r="B187" s="239" t="str">
        <f>IF($A187="","",VLOOKUP($A187,'Annex 2 EHV charges'!$A:$O,2,0))</f>
        <v/>
      </c>
      <c r="C187" s="240" t="str">
        <f>IF($A187="","",VLOOKUP($A187,'Annex 2 EHV charges'!$A:$O,3,0))</f>
        <v/>
      </c>
      <c r="D187" s="239" t="str">
        <f>IF($A187="","",VLOOKUP($A187,'Annex 2 EHV charges'!$A:$O,7,0))</f>
        <v/>
      </c>
      <c r="E187" s="241" t="str">
        <f>IFERROR(IF(VLOOKUP($A187,'Annex 2 EHV charges'!$A:$O,8,FALSE)=0,"",VLOOKUP($A187,'Annex 2 EHV charges'!$A:$O,8,FALSE)),"")</f>
        <v/>
      </c>
      <c r="F187" s="242" t="str">
        <f>IFERROR(IF(VLOOKUP($A187,'Annex 2 EHV charges'!$A:$O,9,FALSE)=0,"",VLOOKUP($A187,'Annex 2 EHV charges'!$A:$O,9,FALSE)),"")</f>
        <v/>
      </c>
      <c r="G187" s="243" t="str">
        <f>IFERROR(IF(VLOOKUP($A187,'Annex 2 EHV charges'!$A:$O,10,FALSE)=0,"",VLOOKUP($A187,'Annex 2 EHV charges'!$A:$O,10,FALSE)),"")</f>
        <v/>
      </c>
      <c r="H187" s="243" t="str">
        <f>IFERROR(IF(VLOOKUP($A187,'Annex 2 EHV charges'!$A:$O,11,FALSE)=0,"",VLOOKUP($A187,'Annex 2 EHV charges'!$A:$O,11,FALSE)),"")</f>
        <v/>
      </c>
    </row>
    <row r="188" spans="1:8" x14ac:dyDescent="0.2">
      <c r="A188" s="239" t="str">
        <f t="array" ref="A188">IFERROR(INDEX('Annex 2 EHV charges'!$A$11:$A$260, MATCH(0, IF(ISBLANK('Annex 2 EHV charges'!$A$11:$A$260),1, COUNTIF(A$4:$A187, 'Annex 2 EHV charges'!$A$11:$A$260)), 0)),"")</f>
        <v/>
      </c>
      <c r="B188" s="239" t="str">
        <f>IF($A188="","",VLOOKUP($A188,'Annex 2 EHV charges'!$A:$O,2,0))</f>
        <v/>
      </c>
      <c r="C188" s="240" t="str">
        <f>IF($A188="","",VLOOKUP($A188,'Annex 2 EHV charges'!$A:$O,3,0))</f>
        <v/>
      </c>
      <c r="D188" s="239" t="str">
        <f>IF($A188="","",VLOOKUP($A188,'Annex 2 EHV charges'!$A:$O,7,0))</f>
        <v/>
      </c>
      <c r="E188" s="241" t="str">
        <f>IFERROR(IF(VLOOKUP($A188,'Annex 2 EHV charges'!$A:$O,8,FALSE)=0,"",VLOOKUP($A188,'Annex 2 EHV charges'!$A:$O,8,FALSE)),"")</f>
        <v/>
      </c>
      <c r="F188" s="242" t="str">
        <f>IFERROR(IF(VLOOKUP($A188,'Annex 2 EHV charges'!$A:$O,9,FALSE)=0,"",VLOOKUP($A188,'Annex 2 EHV charges'!$A:$O,9,FALSE)),"")</f>
        <v/>
      </c>
      <c r="G188" s="243" t="str">
        <f>IFERROR(IF(VLOOKUP($A188,'Annex 2 EHV charges'!$A:$O,10,FALSE)=0,"",VLOOKUP($A188,'Annex 2 EHV charges'!$A:$O,10,FALSE)),"")</f>
        <v/>
      </c>
      <c r="H188" s="243" t="str">
        <f>IFERROR(IF(VLOOKUP($A188,'Annex 2 EHV charges'!$A:$O,11,FALSE)=0,"",VLOOKUP($A188,'Annex 2 EHV charges'!$A:$O,11,FALSE)),"")</f>
        <v/>
      </c>
    </row>
    <row r="189" spans="1:8" x14ac:dyDescent="0.2">
      <c r="A189" s="239" t="str">
        <f t="array" ref="A189">IFERROR(INDEX('Annex 2 EHV charges'!$A$11:$A$260, MATCH(0, IF(ISBLANK('Annex 2 EHV charges'!$A$11:$A$260),1, COUNTIF(A$4:$A188, 'Annex 2 EHV charges'!$A$11:$A$260)), 0)),"")</f>
        <v/>
      </c>
      <c r="B189" s="239" t="str">
        <f>IF($A189="","",VLOOKUP($A189,'Annex 2 EHV charges'!$A:$O,2,0))</f>
        <v/>
      </c>
      <c r="C189" s="240" t="str">
        <f>IF($A189="","",VLOOKUP($A189,'Annex 2 EHV charges'!$A:$O,3,0))</f>
        <v/>
      </c>
      <c r="D189" s="239" t="str">
        <f>IF($A189="","",VLOOKUP($A189,'Annex 2 EHV charges'!$A:$O,7,0))</f>
        <v/>
      </c>
      <c r="E189" s="241" t="str">
        <f>IFERROR(IF(VLOOKUP($A189,'Annex 2 EHV charges'!$A:$O,8,FALSE)=0,"",VLOOKUP($A189,'Annex 2 EHV charges'!$A:$O,8,FALSE)),"")</f>
        <v/>
      </c>
      <c r="F189" s="242" t="str">
        <f>IFERROR(IF(VLOOKUP($A189,'Annex 2 EHV charges'!$A:$O,9,FALSE)=0,"",VLOOKUP($A189,'Annex 2 EHV charges'!$A:$O,9,FALSE)),"")</f>
        <v/>
      </c>
      <c r="G189" s="243" t="str">
        <f>IFERROR(IF(VLOOKUP($A189,'Annex 2 EHV charges'!$A:$O,10,FALSE)=0,"",VLOOKUP($A189,'Annex 2 EHV charges'!$A:$O,10,FALSE)),"")</f>
        <v/>
      </c>
      <c r="H189" s="243" t="str">
        <f>IFERROR(IF(VLOOKUP($A189,'Annex 2 EHV charges'!$A:$O,11,FALSE)=0,"",VLOOKUP($A189,'Annex 2 EHV charges'!$A:$O,11,FALSE)),"")</f>
        <v/>
      </c>
    </row>
    <row r="190" spans="1:8" x14ac:dyDescent="0.2">
      <c r="A190" s="239" t="str">
        <f t="array" ref="A190">IFERROR(INDEX('Annex 2 EHV charges'!$A$11:$A$260, MATCH(0, IF(ISBLANK('Annex 2 EHV charges'!$A$11:$A$260),1, COUNTIF(A$4:$A189, 'Annex 2 EHV charges'!$A$11:$A$260)), 0)),"")</f>
        <v/>
      </c>
      <c r="B190" s="239" t="str">
        <f>IF($A190="","",VLOOKUP($A190,'Annex 2 EHV charges'!$A:$O,2,0))</f>
        <v/>
      </c>
      <c r="C190" s="240" t="str">
        <f>IF($A190="","",VLOOKUP($A190,'Annex 2 EHV charges'!$A:$O,3,0))</f>
        <v/>
      </c>
      <c r="D190" s="239" t="str">
        <f>IF($A190="","",VLOOKUP($A190,'Annex 2 EHV charges'!$A:$O,7,0))</f>
        <v/>
      </c>
      <c r="E190" s="241" t="str">
        <f>IFERROR(IF(VLOOKUP($A190,'Annex 2 EHV charges'!$A:$O,8,FALSE)=0,"",VLOOKUP($A190,'Annex 2 EHV charges'!$A:$O,8,FALSE)),"")</f>
        <v/>
      </c>
      <c r="F190" s="242" t="str">
        <f>IFERROR(IF(VLOOKUP($A190,'Annex 2 EHV charges'!$A:$O,9,FALSE)=0,"",VLOOKUP($A190,'Annex 2 EHV charges'!$A:$O,9,FALSE)),"")</f>
        <v/>
      </c>
      <c r="G190" s="243" t="str">
        <f>IFERROR(IF(VLOOKUP($A190,'Annex 2 EHV charges'!$A:$O,10,FALSE)=0,"",VLOOKUP($A190,'Annex 2 EHV charges'!$A:$O,10,FALSE)),"")</f>
        <v/>
      </c>
      <c r="H190" s="243" t="str">
        <f>IFERROR(IF(VLOOKUP($A190,'Annex 2 EHV charges'!$A:$O,11,FALSE)=0,"",VLOOKUP($A190,'Annex 2 EHV charges'!$A:$O,11,FALSE)),"")</f>
        <v/>
      </c>
    </row>
    <row r="191" spans="1:8" x14ac:dyDescent="0.2">
      <c r="A191" s="239" t="str">
        <f t="array" ref="A191">IFERROR(INDEX('Annex 2 EHV charges'!$A$11:$A$260, MATCH(0, IF(ISBLANK('Annex 2 EHV charges'!$A$11:$A$260),1, COUNTIF(A$4:$A190, 'Annex 2 EHV charges'!$A$11:$A$260)), 0)),"")</f>
        <v/>
      </c>
      <c r="B191" s="239" t="str">
        <f>IF($A191="","",VLOOKUP($A191,'Annex 2 EHV charges'!$A:$O,2,0))</f>
        <v/>
      </c>
      <c r="C191" s="240" t="str">
        <f>IF($A191="","",VLOOKUP($A191,'Annex 2 EHV charges'!$A:$O,3,0))</f>
        <v/>
      </c>
      <c r="D191" s="239" t="str">
        <f>IF($A191="","",VLOOKUP($A191,'Annex 2 EHV charges'!$A:$O,7,0))</f>
        <v/>
      </c>
      <c r="E191" s="241" t="str">
        <f>IFERROR(IF(VLOOKUP($A191,'Annex 2 EHV charges'!$A:$O,8,FALSE)=0,"",VLOOKUP($A191,'Annex 2 EHV charges'!$A:$O,8,FALSE)),"")</f>
        <v/>
      </c>
      <c r="F191" s="242" t="str">
        <f>IFERROR(IF(VLOOKUP($A191,'Annex 2 EHV charges'!$A:$O,9,FALSE)=0,"",VLOOKUP($A191,'Annex 2 EHV charges'!$A:$O,9,FALSE)),"")</f>
        <v/>
      </c>
      <c r="G191" s="243" t="str">
        <f>IFERROR(IF(VLOOKUP($A191,'Annex 2 EHV charges'!$A:$O,10,FALSE)=0,"",VLOOKUP($A191,'Annex 2 EHV charges'!$A:$O,10,FALSE)),"")</f>
        <v/>
      </c>
      <c r="H191" s="243" t="str">
        <f>IFERROR(IF(VLOOKUP($A191,'Annex 2 EHV charges'!$A:$O,11,FALSE)=0,"",VLOOKUP($A191,'Annex 2 EHV charges'!$A:$O,11,FALSE)),"")</f>
        <v/>
      </c>
    </row>
    <row r="192" spans="1:8" x14ac:dyDescent="0.2">
      <c r="A192" s="239" t="str">
        <f t="array" ref="A192">IFERROR(INDEX('Annex 2 EHV charges'!$A$11:$A$260, MATCH(0, IF(ISBLANK('Annex 2 EHV charges'!$A$11:$A$260),1, COUNTIF(A$4:$A191, 'Annex 2 EHV charges'!$A$11:$A$260)), 0)),"")</f>
        <v/>
      </c>
      <c r="B192" s="239" t="str">
        <f>IF($A192="","",VLOOKUP($A192,'Annex 2 EHV charges'!$A:$O,2,0))</f>
        <v/>
      </c>
      <c r="C192" s="240" t="str">
        <f>IF($A192="","",VLOOKUP($A192,'Annex 2 EHV charges'!$A:$O,3,0))</f>
        <v/>
      </c>
      <c r="D192" s="239" t="str">
        <f>IF($A192="","",VLOOKUP($A192,'Annex 2 EHV charges'!$A:$O,7,0))</f>
        <v/>
      </c>
      <c r="E192" s="241" t="str">
        <f>IFERROR(IF(VLOOKUP($A192,'Annex 2 EHV charges'!$A:$O,8,FALSE)=0,"",VLOOKUP($A192,'Annex 2 EHV charges'!$A:$O,8,FALSE)),"")</f>
        <v/>
      </c>
      <c r="F192" s="242" t="str">
        <f>IFERROR(IF(VLOOKUP($A192,'Annex 2 EHV charges'!$A:$O,9,FALSE)=0,"",VLOOKUP($A192,'Annex 2 EHV charges'!$A:$O,9,FALSE)),"")</f>
        <v/>
      </c>
      <c r="G192" s="243" t="str">
        <f>IFERROR(IF(VLOOKUP($A192,'Annex 2 EHV charges'!$A:$O,10,FALSE)=0,"",VLOOKUP($A192,'Annex 2 EHV charges'!$A:$O,10,FALSE)),"")</f>
        <v/>
      </c>
      <c r="H192" s="243" t="str">
        <f>IFERROR(IF(VLOOKUP($A192,'Annex 2 EHV charges'!$A:$O,11,FALSE)=0,"",VLOOKUP($A192,'Annex 2 EHV charges'!$A:$O,11,FALSE)),"")</f>
        <v/>
      </c>
    </row>
    <row r="193" spans="1:8" x14ac:dyDescent="0.2">
      <c r="A193" s="239" t="str">
        <f t="array" ref="A193">IFERROR(INDEX('Annex 2 EHV charges'!$A$11:$A$260, MATCH(0, IF(ISBLANK('Annex 2 EHV charges'!$A$11:$A$260),1, COUNTIF(A$4:$A192, 'Annex 2 EHV charges'!$A$11:$A$260)), 0)),"")</f>
        <v/>
      </c>
      <c r="B193" s="239" t="str">
        <f>IF($A193="","",VLOOKUP($A193,'Annex 2 EHV charges'!$A:$O,2,0))</f>
        <v/>
      </c>
      <c r="C193" s="240" t="str">
        <f>IF($A193="","",VLOOKUP($A193,'Annex 2 EHV charges'!$A:$O,3,0))</f>
        <v/>
      </c>
      <c r="D193" s="239" t="str">
        <f>IF($A193="","",VLOOKUP($A193,'Annex 2 EHV charges'!$A:$O,7,0))</f>
        <v/>
      </c>
      <c r="E193" s="241" t="str">
        <f>IFERROR(IF(VLOOKUP($A193,'Annex 2 EHV charges'!$A:$O,8,FALSE)=0,"",VLOOKUP($A193,'Annex 2 EHV charges'!$A:$O,8,FALSE)),"")</f>
        <v/>
      </c>
      <c r="F193" s="242" t="str">
        <f>IFERROR(IF(VLOOKUP($A193,'Annex 2 EHV charges'!$A:$O,9,FALSE)=0,"",VLOOKUP($A193,'Annex 2 EHV charges'!$A:$O,9,FALSE)),"")</f>
        <v/>
      </c>
      <c r="G193" s="243" t="str">
        <f>IFERROR(IF(VLOOKUP($A193,'Annex 2 EHV charges'!$A:$O,10,FALSE)=0,"",VLOOKUP($A193,'Annex 2 EHV charges'!$A:$O,10,FALSE)),"")</f>
        <v/>
      </c>
      <c r="H193" s="243" t="str">
        <f>IFERROR(IF(VLOOKUP($A193,'Annex 2 EHV charges'!$A:$O,11,FALSE)=0,"",VLOOKUP($A193,'Annex 2 EHV charges'!$A:$O,11,FALSE)),"")</f>
        <v/>
      </c>
    </row>
    <row r="194" spans="1:8" x14ac:dyDescent="0.2">
      <c r="A194" s="239" t="str">
        <f t="array" ref="A194">IFERROR(INDEX('Annex 2 EHV charges'!$A$11:$A$260, MATCH(0, IF(ISBLANK('Annex 2 EHV charges'!$A$11:$A$260),1, COUNTIF(A$4:$A193, 'Annex 2 EHV charges'!$A$11:$A$260)), 0)),"")</f>
        <v/>
      </c>
      <c r="B194" s="239" t="str">
        <f>IF($A194="","",VLOOKUP($A194,'Annex 2 EHV charges'!$A:$O,2,0))</f>
        <v/>
      </c>
      <c r="C194" s="240" t="str">
        <f>IF($A194="","",VLOOKUP($A194,'Annex 2 EHV charges'!$A:$O,3,0))</f>
        <v/>
      </c>
      <c r="D194" s="239" t="str">
        <f>IF($A194="","",VLOOKUP($A194,'Annex 2 EHV charges'!$A:$O,7,0))</f>
        <v/>
      </c>
      <c r="E194" s="241" t="str">
        <f>IFERROR(IF(VLOOKUP($A194,'Annex 2 EHV charges'!$A:$O,8,FALSE)=0,"",VLOOKUP($A194,'Annex 2 EHV charges'!$A:$O,8,FALSE)),"")</f>
        <v/>
      </c>
      <c r="F194" s="242" t="str">
        <f>IFERROR(IF(VLOOKUP($A194,'Annex 2 EHV charges'!$A:$O,9,FALSE)=0,"",VLOOKUP($A194,'Annex 2 EHV charges'!$A:$O,9,FALSE)),"")</f>
        <v/>
      </c>
      <c r="G194" s="243" t="str">
        <f>IFERROR(IF(VLOOKUP($A194,'Annex 2 EHV charges'!$A:$O,10,FALSE)=0,"",VLOOKUP($A194,'Annex 2 EHV charges'!$A:$O,10,FALSE)),"")</f>
        <v/>
      </c>
      <c r="H194" s="243" t="str">
        <f>IFERROR(IF(VLOOKUP($A194,'Annex 2 EHV charges'!$A:$O,11,FALSE)=0,"",VLOOKUP($A194,'Annex 2 EHV charges'!$A:$O,11,FALSE)),"")</f>
        <v/>
      </c>
    </row>
    <row r="195" spans="1:8" x14ac:dyDescent="0.2">
      <c r="A195" s="239" t="str">
        <f t="array" ref="A195">IFERROR(INDEX('Annex 2 EHV charges'!$A$11:$A$260, MATCH(0, IF(ISBLANK('Annex 2 EHV charges'!$A$11:$A$260),1, COUNTIF(A$4:$A194, 'Annex 2 EHV charges'!$A$11:$A$260)), 0)),"")</f>
        <v/>
      </c>
      <c r="B195" s="239" t="str">
        <f>IF($A195="","",VLOOKUP($A195,'Annex 2 EHV charges'!$A:$O,2,0))</f>
        <v/>
      </c>
      <c r="C195" s="240" t="str">
        <f>IF($A195="","",VLOOKUP($A195,'Annex 2 EHV charges'!$A:$O,3,0))</f>
        <v/>
      </c>
      <c r="D195" s="239" t="str">
        <f>IF($A195="","",VLOOKUP($A195,'Annex 2 EHV charges'!$A:$O,7,0))</f>
        <v/>
      </c>
      <c r="E195" s="241" t="str">
        <f>IFERROR(IF(VLOOKUP($A195,'Annex 2 EHV charges'!$A:$O,8,FALSE)=0,"",VLOOKUP($A195,'Annex 2 EHV charges'!$A:$O,8,FALSE)),"")</f>
        <v/>
      </c>
      <c r="F195" s="242" t="str">
        <f>IFERROR(IF(VLOOKUP($A195,'Annex 2 EHV charges'!$A:$O,9,FALSE)=0,"",VLOOKUP($A195,'Annex 2 EHV charges'!$A:$O,9,FALSE)),"")</f>
        <v/>
      </c>
      <c r="G195" s="243" t="str">
        <f>IFERROR(IF(VLOOKUP($A195,'Annex 2 EHV charges'!$A:$O,10,FALSE)=0,"",VLOOKUP($A195,'Annex 2 EHV charges'!$A:$O,10,FALSE)),"")</f>
        <v/>
      </c>
      <c r="H195" s="243" t="str">
        <f>IFERROR(IF(VLOOKUP($A195,'Annex 2 EHV charges'!$A:$O,11,FALSE)=0,"",VLOOKUP($A195,'Annex 2 EHV charges'!$A:$O,11,FALSE)),"")</f>
        <v/>
      </c>
    </row>
    <row r="196" spans="1:8" x14ac:dyDescent="0.2">
      <c r="A196" s="239" t="str">
        <f t="array" ref="A196">IFERROR(INDEX('Annex 2 EHV charges'!$A$11:$A$260, MATCH(0, IF(ISBLANK('Annex 2 EHV charges'!$A$11:$A$260),1, COUNTIF(A$4:$A195, 'Annex 2 EHV charges'!$A$11:$A$260)), 0)),"")</f>
        <v/>
      </c>
      <c r="B196" s="239" t="str">
        <f>IF($A196="","",VLOOKUP($A196,'Annex 2 EHV charges'!$A:$O,2,0))</f>
        <v/>
      </c>
      <c r="C196" s="240" t="str">
        <f>IF($A196="","",VLOOKUP($A196,'Annex 2 EHV charges'!$A:$O,3,0))</f>
        <v/>
      </c>
      <c r="D196" s="239" t="str">
        <f>IF($A196="","",VLOOKUP($A196,'Annex 2 EHV charges'!$A:$O,7,0))</f>
        <v/>
      </c>
      <c r="E196" s="241" t="str">
        <f>IFERROR(IF(VLOOKUP($A196,'Annex 2 EHV charges'!$A:$O,8,FALSE)=0,"",VLOOKUP($A196,'Annex 2 EHV charges'!$A:$O,8,FALSE)),"")</f>
        <v/>
      </c>
      <c r="F196" s="242" t="str">
        <f>IFERROR(IF(VLOOKUP($A196,'Annex 2 EHV charges'!$A:$O,9,FALSE)=0,"",VLOOKUP($A196,'Annex 2 EHV charges'!$A:$O,9,FALSE)),"")</f>
        <v/>
      </c>
      <c r="G196" s="243" t="str">
        <f>IFERROR(IF(VLOOKUP($A196,'Annex 2 EHV charges'!$A:$O,10,FALSE)=0,"",VLOOKUP($A196,'Annex 2 EHV charges'!$A:$O,10,FALSE)),"")</f>
        <v/>
      </c>
      <c r="H196" s="243" t="str">
        <f>IFERROR(IF(VLOOKUP($A196,'Annex 2 EHV charges'!$A:$O,11,FALSE)=0,"",VLOOKUP($A196,'Annex 2 EHV charges'!$A:$O,11,FALSE)),"")</f>
        <v/>
      </c>
    </row>
    <row r="197" spans="1:8" x14ac:dyDescent="0.2">
      <c r="A197" s="239" t="str">
        <f t="array" ref="A197">IFERROR(INDEX('Annex 2 EHV charges'!$A$11:$A$260, MATCH(0, IF(ISBLANK('Annex 2 EHV charges'!$A$11:$A$260),1, COUNTIF(A$4:$A196, 'Annex 2 EHV charges'!$A$11:$A$260)), 0)),"")</f>
        <v/>
      </c>
      <c r="B197" s="239" t="str">
        <f>IF($A197="","",VLOOKUP($A197,'Annex 2 EHV charges'!$A:$O,2,0))</f>
        <v/>
      </c>
      <c r="C197" s="240" t="str">
        <f>IF($A197="","",VLOOKUP($A197,'Annex 2 EHV charges'!$A:$O,3,0))</f>
        <v/>
      </c>
      <c r="D197" s="239" t="str">
        <f>IF($A197="","",VLOOKUP($A197,'Annex 2 EHV charges'!$A:$O,7,0))</f>
        <v/>
      </c>
      <c r="E197" s="241" t="str">
        <f>IFERROR(IF(VLOOKUP($A197,'Annex 2 EHV charges'!$A:$O,8,FALSE)=0,"",VLOOKUP($A197,'Annex 2 EHV charges'!$A:$O,8,FALSE)),"")</f>
        <v/>
      </c>
      <c r="F197" s="242" t="str">
        <f>IFERROR(IF(VLOOKUP($A197,'Annex 2 EHV charges'!$A:$O,9,FALSE)=0,"",VLOOKUP($A197,'Annex 2 EHV charges'!$A:$O,9,FALSE)),"")</f>
        <v/>
      </c>
      <c r="G197" s="243" t="str">
        <f>IFERROR(IF(VLOOKUP($A197,'Annex 2 EHV charges'!$A:$O,10,FALSE)=0,"",VLOOKUP($A197,'Annex 2 EHV charges'!$A:$O,10,FALSE)),"")</f>
        <v/>
      </c>
      <c r="H197" s="243" t="str">
        <f>IFERROR(IF(VLOOKUP($A197,'Annex 2 EHV charges'!$A:$O,11,FALSE)=0,"",VLOOKUP($A197,'Annex 2 EHV charges'!$A:$O,11,FALSE)),"")</f>
        <v/>
      </c>
    </row>
    <row r="198" spans="1:8" x14ac:dyDescent="0.2">
      <c r="A198" s="239" t="str">
        <f t="array" ref="A198">IFERROR(INDEX('Annex 2 EHV charges'!$A$11:$A$260, MATCH(0, IF(ISBLANK('Annex 2 EHV charges'!$A$11:$A$260),1, COUNTIF(A$4:$A197, 'Annex 2 EHV charges'!$A$11:$A$260)), 0)),"")</f>
        <v/>
      </c>
      <c r="B198" s="239" t="str">
        <f>IF($A198="","",VLOOKUP($A198,'Annex 2 EHV charges'!$A:$O,2,0))</f>
        <v/>
      </c>
      <c r="C198" s="240" t="str">
        <f>IF($A198="","",VLOOKUP($A198,'Annex 2 EHV charges'!$A:$O,3,0))</f>
        <v/>
      </c>
      <c r="D198" s="239" t="str">
        <f>IF($A198="","",VLOOKUP($A198,'Annex 2 EHV charges'!$A:$O,7,0))</f>
        <v/>
      </c>
      <c r="E198" s="241" t="str">
        <f>IFERROR(IF(VLOOKUP($A198,'Annex 2 EHV charges'!$A:$O,8,FALSE)=0,"",VLOOKUP($A198,'Annex 2 EHV charges'!$A:$O,8,FALSE)),"")</f>
        <v/>
      </c>
      <c r="F198" s="242" t="str">
        <f>IFERROR(IF(VLOOKUP($A198,'Annex 2 EHV charges'!$A:$O,9,FALSE)=0,"",VLOOKUP($A198,'Annex 2 EHV charges'!$A:$O,9,FALSE)),"")</f>
        <v/>
      </c>
      <c r="G198" s="243" t="str">
        <f>IFERROR(IF(VLOOKUP($A198,'Annex 2 EHV charges'!$A:$O,10,FALSE)=0,"",VLOOKUP($A198,'Annex 2 EHV charges'!$A:$O,10,FALSE)),"")</f>
        <v/>
      </c>
      <c r="H198" s="243" t="str">
        <f>IFERROR(IF(VLOOKUP($A198,'Annex 2 EHV charges'!$A:$O,11,FALSE)=0,"",VLOOKUP($A198,'Annex 2 EHV charges'!$A:$O,11,FALSE)),"")</f>
        <v/>
      </c>
    </row>
    <row r="199" spans="1:8" x14ac:dyDescent="0.2">
      <c r="A199" s="239" t="str">
        <f t="array" ref="A199">IFERROR(INDEX('Annex 2 EHV charges'!$A$11:$A$260, MATCH(0, IF(ISBLANK('Annex 2 EHV charges'!$A$11:$A$260),1, COUNTIF(A$4:$A198, 'Annex 2 EHV charges'!$A$11:$A$260)), 0)),"")</f>
        <v/>
      </c>
      <c r="B199" s="239" t="str">
        <f>IF($A199="","",VLOOKUP($A199,'Annex 2 EHV charges'!$A:$O,2,0))</f>
        <v/>
      </c>
      <c r="C199" s="240" t="str">
        <f>IF($A199="","",VLOOKUP($A199,'Annex 2 EHV charges'!$A:$O,3,0))</f>
        <v/>
      </c>
      <c r="D199" s="239" t="str">
        <f>IF($A199="","",VLOOKUP($A199,'Annex 2 EHV charges'!$A:$O,7,0))</f>
        <v/>
      </c>
      <c r="E199" s="241" t="str">
        <f>IFERROR(IF(VLOOKUP($A199,'Annex 2 EHV charges'!$A:$O,8,FALSE)=0,"",VLOOKUP($A199,'Annex 2 EHV charges'!$A:$O,8,FALSE)),"")</f>
        <v/>
      </c>
      <c r="F199" s="242" t="str">
        <f>IFERROR(IF(VLOOKUP($A199,'Annex 2 EHV charges'!$A:$O,9,FALSE)=0,"",VLOOKUP($A199,'Annex 2 EHV charges'!$A:$O,9,FALSE)),"")</f>
        <v/>
      </c>
      <c r="G199" s="243" t="str">
        <f>IFERROR(IF(VLOOKUP($A199,'Annex 2 EHV charges'!$A:$O,10,FALSE)=0,"",VLOOKUP($A199,'Annex 2 EHV charges'!$A:$O,10,FALSE)),"")</f>
        <v/>
      </c>
      <c r="H199" s="243" t="str">
        <f>IFERROR(IF(VLOOKUP($A199,'Annex 2 EHV charges'!$A:$O,11,FALSE)=0,"",VLOOKUP($A199,'Annex 2 EHV charges'!$A:$O,11,FALSE)),"")</f>
        <v/>
      </c>
    </row>
    <row r="200" spans="1:8" x14ac:dyDescent="0.2">
      <c r="A200" s="239" t="str">
        <f t="array" ref="A200">IFERROR(INDEX('Annex 2 EHV charges'!$A$11:$A$260, MATCH(0, IF(ISBLANK('Annex 2 EHV charges'!$A$11:$A$260),1, COUNTIF(A$4:$A199, 'Annex 2 EHV charges'!$A$11:$A$260)), 0)),"")</f>
        <v/>
      </c>
      <c r="B200" s="239" t="str">
        <f>IF($A200="","",VLOOKUP($A200,'Annex 2 EHV charges'!$A:$O,2,0))</f>
        <v/>
      </c>
      <c r="C200" s="240" t="str">
        <f>IF($A200="","",VLOOKUP($A200,'Annex 2 EHV charges'!$A:$O,3,0))</f>
        <v/>
      </c>
      <c r="D200" s="239" t="str">
        <f>IF($A200="","",VLOOKUP($A200,'Annex 2 EHV charges'!$A:$O,7,0))</f>
        <v/>
      </c>
      <c r="E200" s="241" t="str">
        <f>IFERROR(IF(VLOOKUP($A200,'Annex 2 EHV charges'!$A:$O,8,FALSE)=0,"",VLOOKUP($A200,'Annex 2 EHV charges'!$A:$O,8,FALSE)),"")</f>
        <v/>
      </c>
      <c r="F200" s="242" t="str">
        <f>IFERROR(IF(VLOOKUP($A200,'Annex 2 EHV charges'!$A:$O,9,FALSE)=0,"",VLOOKUP($A200,'Annex 2 EHV charges'!$A:$O,9,FALSE)),"")</f>
        <v/>
      </c>
      <c r="G200" s="243" t="str">
        <f>IFERROR(IF(VLOOKUP($A200,'Annex 2 EHV charges'!$A:$O,10,FALSE)=0,"",VLOOKUP($A200,'Annex 2 EHV charges'!$A:$O,10,FALSE)),"")</f>
        <v/>
      </c>
      <c r="H200" s="243" t="str">
        <f>IFERROR(IF(VLOOKUP($A200,'Annex 2 EHV charges'!$A:$O,11,FALSE)=0,"",VLOOKUP($A200,'Annex 2 EHV charges'!$A:$O,11,FALSE)),"")</f>
        <v/>
      </c>
    </row>
    <row r="201" spans="1:8" x14ac:dyDescent="0.2">
      <c r="A201" s="239" t="str">
        <f t="array" ref="A201">IFERROR(INDEX('Annex 2 EHV charges'!$A$11:$A$260, MATCH(0, IF(ISBLANK('Annex 2 EHV charges'!$A$11:$A$260),1, COUNTIF(A$4:$A200, 'Annex 2 EHV charges'!$A$11:$A$260)), 0)),"")</f>
        <v/>
      </c>
      <c r="B201" s="239" t="str">
        <f>IF($A201="","",VLOOKUP($A201,'Annex 2 EHV charges'!$A:$O,2,0))</f>
        <v/>
      </c>
      <c r="C201" s="240" t="str">
        <f>IF($A201="","",VLOOKUP($A201,'Annex 2 EHV charges'!$A:$O,3,0))</f>
        <v/>
      </c>
      <c r="D201" s="239" t="str">
        <f>IF($A201="","",VLOOKUP($A201,'Annex 2 EHV charges'!$A:$O,7,0))</f>
        <v/>
      </c>
      <c r="E201" s="241" t="str">
        <f>IFERROR(IF(VLOOKUP($A201,'Annex 2 EHV charges'!$A:$O,8,FALSE)=0,"",VLOOKUP($A201,'Annex 2 EHV charges'!$A:$O,8,FALSE)),"")</f>
        <v/>
      </c>
      <c r="F201" s="242" t="str">
        <f>IFERROR(IF(VLOOKUP($A201,'Annex 2 EHV charges'!$A:$O,9,FALSE)=0,"",VLOOKUP($A201,'Annex 2 EHV charges'!$A:$O,9,FALSE)),"")</f>
        <v/>
      </c>
      <c r="G201" s="243" t="str">
        <f>IFERROR(IF(VLOOKUP($A201,'Annex 2 EHV charges'!$A:$O,10,FALSE)=0,"",VLOOKUP($A201,'Annex 2 EHV charges'!$A:$O,10,FALSE)),"")</f>
        <v/>
      </c>
      <c r="H201" s="243" t="str">
        <f>IFERROR(IF(VLOOKUP($A201,'Annex 2 EHV charges'!$A:$O,11,FALSE)=0,"",VLOOKUP($A201,'Annex 2 EHV charges'!$A:$O,11,FALSE)),"")</f>
        <v/>
      </c>
    </row>
    <row r="202" spans="1:8" x14ac:dyDescent="0.2">
      <c r="A202" s="239" t="str">
        <f t="array" ref="A202">IFERROR(INDEX('Annex 2 EHV charges'!$A$11:$A$260, MATCH(0, IF(ISBLANK('Annex 2 EHV charges'!$A$11:$A$260),1, COUNTIF(A$4:$A201, 'Annex 2 EHV charges'!$A$11:$A$260)), 0)),"")</f>
        <v/>
      </c>
      <c r="B202" s="239" t="str">
        <f>IF($A202="","",VLOOKUP($A202,'Annex 2 EHV charges'!$A:$O,2,0))</f>
        <v/>
      </c>
      <c r="C202" s="240" t="str">
        <f>IF($A202="","",VLOOKUP($A202,'Annex 2 EHV charges'!$A:$O,3,0))</f>
        <v/>
      </c>
      <c r="D202" s="239" t="str">
        <f>IF($A202="","",VLOOKUP($A202,'Annex 2 EHV charges'!$A:$O,7,0))</f>
        <v/>
      </c>
      <c r="E202" s="241" t="str">
        <f>IFERROR(IF(VLOOKUP($A202,'Annex 2 EHV charges'!$A:$O,8,FALSE)=0,"",VLOOKUP($A202,'Annex 2 EHV charges'!$A:$O,8,FALSE)),"")</f>
        <v/>
      </c>
      <c r="F202" s="242" t="str">
        <f>IFERROR(IF(VLOOKUP($A202,'Annex 2 EHV charges'!$A:$O,9,FALSE)=0,"",VLOOKUP($A202,'Annex 2 EHV charges'!$A:$O,9,FALSE)),"")</f>
        <v/>
      </c>
      <c r="G202" s="243" t="str">
        <f>IFERROR(IF(VLOOKUP($A202,'Annex 2 EHV charges'!$A:$O,10,FALSE)=0,"",VLOOKUP($A202,'Annex 2 EHV charges'!$A:$O,10,FALSE)),"")</f>
        <v/>
      </c>
      <c r="H202" s="243" t="str">
        <f>IFERROR(IF(VLOOKUP($A202,'Annex 2 EHV charges'!$A:$O,11,FALSE)=0,"",VLOOKUP($A202,'Annex 2 EHV charges'!$A:$O,11,FALSE)),"")</f>
        <v/>
      </c>
    </row>
    <row r="203" spans="1:8" x14ac:dyDescent="0.2">
      <c r="A203" s="239" t="str">
        <f t="array" ref="A203">IFERROR(INDEX('Annex 2 EHV charges'!$A$11:$A$260, MATCH(0, IF(ISBLANK('Annex 2 EHV charges'!$A$11:$A$260),1, COUNTIF(A$4:$A202, 'Annex 2 EHV charges'!$A$11:$A$260)), 0)),"")</f>
        <v/>
      </c>
      <c r="B203" s="239" t="str">
        <f>IF($A203="","",VLOOKUP($A203,'Annex 2 EHV charges'!$A:$O,2,0))</f>
        <v/>
      </c>
      <c r="C203" s="240" t="str">
        <f>IF($A203="","",VLOOKUP($A203,'Annex 2 EHV charges'!$A:$O,3,0))</f>
        <v/>
      </c>
      <c r="D203" s="239" t="str">
        <f>IF($A203="","",VLOOKUP($A203,'Annex 2 EHV charges'!$A:$O,7,0))</f>
        <v/>
      </c>
      <c r="E203" s="241" t="str">
        <f>IFERROR(IF(VLOOKUP($A203,'Annex 2 EHV charges'!$A:$O,8,FALSE)=0,"",VLOOKUP($A203,'Annex 2 EHV charges'!$A:$O,8,FALSE)),"")</f>
        <v/>
      </c>
      <c r="F203" s="242" t="str">
        <f>IFERROR(IF(VLOOKUP($A203,'Annex 2 EHV charges'!$A:$O,9,FALSE)=0,"",VLOOKUP($A203,'Annex 2 EHV charges'!$A:$O,9,FALSE)),"")</f>
        <v/>
      </c>
      <c r="G203" s="243" t="str">
        <f>IFERROR(IF(VLOOKUP($A203,'Annex 2 EHV charges'!$A:$O,10,FALSE)=0,"",VLOOKUP($A203,'Annex 2 EHV charges'!$A:$O,10,FALSE)),"")</f>
        <v/>
      </c>
      <c r="H203" s="243" t="str">
        <f>IFERROR(IF(VLOOKUP($A203,'Annex 2 EHV charges'!$A:$O,11,FALSE)=0,"",VLOOKUP($A203,'Annex 2 EHV charges'!$A:$O,11,FALSE)),"")</f>
        <v/>
      </c>
    </row>
    <row r="204" spans="1:8" x14ac:dyDescent="0.2">
      <c r="A204" s="239" t="str">
        <f t="array" ref="A204">IFERROR(INDEX('Annex 2 EHV charges'!$A$11:$A$260, MATCH(0, IF(ISBLANK('Annex 2 EHV charges'!$A$11:$A$260),1, COUNTIF(A$4:$A203, 'Annex 2 EHV charges'!$A$11:$A$260)), 0)),"")</f>
        <v/>
      </c>
      <c r="B204" s="239" t="str">
        <f>IF($A204="","",VLOOKUP($A204,'Annex 2 EHV charges'!$A:$O,2,0))</f>
        <v/>
      </c>
      <c r="C204" s="240" t="str">
        <f>IF($A204="","",VLOOKUP($A204,'Annex 2 EHV charges'!$A:$O,3,0))</f>
        <v/>
      </c>
      <c r="D204" s="239" t="str">
        <f>IF($A204="","",VLOOKUP($A204,'Annex 2 EHV charges'!$A:$O,7,0))</f>
        <v/>
      </c>
      <c r="E204" s="241" t="str">
        <f>IFERROR(IF(VLOOKUP($A204,'Annex 2 EHV charges'!$A:$O,8,FALSE)=0,"",VLOOKUP($A204,'Annex 2 EHV charges'!$A:$O,8,FALSE)),"")</f>
        <v/>
      </c>
      <c r="F204" s="242" t="str">
        <f>IFERROR(IF(VLOOKUP($A204,'Annex 2 EHV charges'!$A:$O,9,FALSE)=0,"",VLOOKUP($A204,'Annex 2 EHV charges'!$A:$O,9,FALSE)),"")</f>
        <v/>
      </c>
      <c r="G204" s="243" t="str">
        <f>IFERROR(IF(VLOOKUP($A204,'Annex 2 EHV charges'!$A:$O,10,FALSE)=0,"",VLOOKUP($A204,'Annex 2 EHV charges'!$A:$O,10,FALSE)),"")</f>
        <v/>
      </c>
      <c r="H204" s="243" t="str">
        <f>IFERROR(IF(VLOOKUP($A204,'Annex 2 EHV charges'!$A:$O,11,FALSE)=0,"",VLOOKUP($A204,'Annex 2 EHV charges'!$A:$O,11,FALSE)),"")</f>
        <v/>
      </c>
    </row>
    <row r="205" spans="1:8" x14ac:dyDescent="0.2">
      <c r="A205" s="239" t="str">
        <f t="array" ref="A205">IFERROR(INDEX('Annex 2 EHV charges'!$A$11:$A$260, MATCH(0, IF(ISBLANK('Annex 2 EHV charges'!$A$11:$A$260),1, COUNTIF(A$4:$A204, 'Annex 2 EHV charges'!$A$11:$A$260)), 0)),"")</f>
        <v/>
      </c>
      <c r="B205" s="239" t="str">
        <f>IF($A205="","",VLOOKUP($A205,'Annex 2 EHV charges'!$A:$O,2,0))</f>
        <v/>
      </c>
      <c r="C205" s="240" t="str">
        <f>IF($A205="","",VLOOKUP($A205,'Annex 2 EHV charges'!$A:$O,3,0))</f>
        <v/>
      </c>
      <c r="D205" s="239" t="str">
        <f>IF($A205="","",VLOOKUP($A205,'Annex 2 EHV charges'!$A:$O,7,0))</f>
        <v/>
      </c>
      <c r="E205" s="241" t="str">
        <f>IFERROR(IF(VLOOKUP($A205,'Annex 2 EHV charges'!$A:$O,8,FALSE)=0,"",VLOOKUP($A205,'Annex 2 EHV charges'!$A:$O,8,FALSE)),"")</f>
        <v/>
      </c>
      <c r="F205" s="242" t="str">
        <f>IFERROR(IF(VLOOKUP($A205,'Annex 2 EHV charges'!$A:$O,9,FALSE)=0,"",VLOOKUP($A205,'Annex 2 EHV charges'!$A:$O,9,FALSE)),"")</f>
        <v/>
      </c>
      <c r="G205" s="243" t="str">
        <f>IFERROR(IF(VLOOKUP($A205,'Annex 2 EHV charges'!$A:$O,10,FALSE)=0,"",VLOOKUP($A205,'Annex 2 EHV charges'!$A:$O,10,FALSE)),"")</f>
        <v/>
      </c>
      <c r="H205" s="243" t="str">
        <f>IFERROR(IF(VLOOKUP($A205,'Annex 2 EHV charges'!$A:$O,11,FALSE)=0,"",VLOOKUP($A205,'Annex 2 EHV charges'!$A:$O,11,FALSE)),"")</f>
        <v/>
      </c>
    </row>
    <row r="206" spans="1:8" x14ac:dyDescent="0.2">
      <c r="A206" s="239" t="str">
        <f t="array" ref="A206">IFERROR(INDEX('Annex 2 EHV charges'!$A$11:$A$260, MATCH(0, IF(ISBLANK('Annex 2 EHV charges'!$A$11:$A$260),1, COUNTIF(A$4:$A205, 'Annex 2 EHV charges'!$A$11:$A$260)), 0)),"")</f>
        <v/>
      </c>
      <c r="B206" s="239" t="str">
        <f>IF($A206="","",VLOOKUP($A206,'Annex 2 EHV charges'!$A:$O,2,0))</f>
        <v/>
      </c>
      <c r="C206" s="240" t="str">
        <f>IF($A206="","",VLOOKUP($A206,'Annex 2 EHV charges'!$A:$O,3,0))</f>
        <v/>
      </c>
      <c r="D206" s="239" t="str">
        <f>IF($A206="","",VLOOKUP($A206,'Annex 2 EHV charges'!$A:$O,7,0))</f>
        <v/>
      </c>
      <c r="E206" s="241" t="str">
        <f>IFERROR(IF(VLOOKUP($A206,'Annex 2 EHV charges'!$A:$O,8,FALSE)=0,"",VLOOKUP($A206,'Annex 2 EHV charges'!$A:$O,8,FALSE)),"")</f>
        <v/>
      </c>
      <c r="F206" s="242" t="str">
        <f>IFERROR(IF(VLOOKUP($A206,'Annex 2 EHV charges'!$A:$O,9,FALSE)=0,"",VLOOKUP($A206,'Annex 2 EHV charges'!$A:$O,9,FALSE)),"")</f>
        <v/>
      </c>
      <c r="G206" s="243" t="str">
        <f>IFERROR(IF(VLOOKUP($A206,'Annex 2 EHV charges'!$A:$O,10,FALSE)=0,"",VLOOKUP($A206,'Annex 2 EHV charges'!$A:$O,10,FALSE)),"")</f>
        <v/>
      </c>
      <c r="H206" s="243" t="str">
        <f>IFERROR(IF(VLOOKUP($A206,'Annex 2 EHV charges'!$A:$O,11,FALSE)=0,"",VLOOKUP($A206,'Annex 2 EHV charges'!$A:$O,11,FALSE)),"")</f>
        <v/>
      </c>
    </row>
    <row r="207" spans="1:8" x14ac:dyDescent="0.2">
      <c r="A207" s="239" t="str">
        <f t="array" ref="A207">IFERROR(INDEX('Annex 2 EHV charges'!$A$11:$A$260, MATCH(0, IF(ISBLANK('Annex 2 EHV charges'!$A$11:$A$260),1, COUNTIF(A$4:$A206, 'Annex 2 EHV charges'!$A$11:$A$260)), 0)),"")</f>
        <v/>
      </c>
      <c r="B207" s="239" t="str">
        <f>IF($A207="","",VLOOKUP($A207,'Annex 2 EHV charges'!$A:$O,2,0))</f>
        <v/>
      </c>
      <c r="C207" s="240" t="str">
        <f>IF($A207="","",VLOOKUP($A207,'Annex 2 EHV charges'!$A:$O,3,0))</f>
        <v/>
      </c>
      <c r="D207" s="239" t="str">
        <f>IF($A207="","",VLOOKUP($A207,'Annex 2 EHV charges'!$A:$O,7,0))</f>
        <v/>
      </c>
      <c r="E207" s="241" t="str">
        <f>IFERROR(IF(VLOOKUP($A207,'Annex 2 EHV charges'!$A:$O,8,FALSE)=0,"",VLOOKUP($A207,'Annex 2 EHV charges'!$A:$O,8,FALSE)),"")</f>
        <v/>
      </c>
      <c r="F207" s="242" t="str">
        <f>IFERROR(IF(VLOOKUP($A207,'Annex 2 EHV charges'!$A:$O,9,FALSE)=0,"",VLOOKUP($A207,'Annex 2 EHV charges'!$A:$O,9,FALSE)),"")</f>
        <v/>
      </c>
      <c r="G207" s="243" t="str">
        <f>IFERROR(IF(VLOOKUP($A207,'Annex 2 EHV charges'!$A:$O,10,FALSE)=0,"",VLOOKUP($A207,'Annex 2 EHV charges'!$A:$O,10,FALSE)),"")</f>
        <v/>
      </c>
      <c r="H207" s="243" t="str">
        <f>IFERROR(IF(VLOOKUP($A207,'Annex 2 EHV charges'!$A:$O,11,FALSE)=0,"",VLOOKUP($A207,'Annex 2 EHV charges'!$A:$O,11,FALSE)),"")</f>
        <v/>
      </c>
    </row>
    <row r="208" spans="1:8" x14ac:dyDescent="0.2">
      <c r="A208" s="239" t="str">
        <f t="array" ref="A208">IFERROR(INDEX('Annex 2 EHV charges'!$A$11:$A$260, MATCH(0, IF(ISBLANK('Annex 2 EHV charges'!$A$11:$A$260),1, COUNTIF(A$4:$A207, 'Annex 2 EHV charges'!$A$11:$A$260)), 0)),"")</f>
        <v/>
      </c>
      <c r="B208" s="239" t="str">
        <f>IF($A208="","",VLOOKUP($A208,'Annex 2 EHV charges'!$A:$O,2,0))</f>
        <v/>
      </c>
      <c r="C208" s="240" t="str">
        <f>IF($A208="","",VLOOKUP($A208,'Annex 2 EHV charges'!$A:$O,3,0))</f>
        <v/>
      </c>
      <c r="D208" s="239" t="str">
        <f>IF($A208="","",VLOOKUP($A208,'Annex 2 EHV charges'!$A:$O,7,0))</f>
        <v/>
      </c>
      <c r="E208" s="241" t="str">
        <f>IFERROR(IF(VLOOKUP($A208,'Annex 2 EHV charges'!$A:$O,8,FALSE)=0,"",VLOOKUP($A208,'Annex 2 EHV charges'!$A:$O,8,FALSE)),"")</f>
        <v/>
      </c>
      <c r="F208" s="242" t="str">
        <f>IFERROR(IF(VLOOKUP($A208,'Annex 2 EHV charges'!$A:$O,9,FALSE)=0,"",VLOOKUP($A208,'Annex 2 EHV charges'!$A:$O,9,FALSE)),"")</f>
        <v/>
      </c>
      <c r="G208" s="243" t="str">
        <f>IFERROR(IF(VLOOKUP($A208,'Annex 2 EHV charges'!$A:$O,10,FALSE)=0,"",VLOOKUP($A208,'Annex 2 EHV charges'!$A:$O,10,FALSE)),"")</f>
        <v/>
      </c>
      <c r="H208" s="243" t="str">
        <f>IFERROR(IF(VLOOKUP($A208,'Annex 2 EHV charges'!$A:$O,11,FALSE)=0,"",VLOOKUP($A208,'Annex 2 EHV charges'!$A:$O,11,FALSE)),"")</f>
        <v/>
      </c>
    </row>
    <row r="209" spans="1:8" x14ac:dyDescent="0.2">
      <c r="A209" s="239" t="str">
        <f t="array" ref="A209">IFERROR(INDEX('Annex 2 EHV charges'!$A$11:$A$260, MATCH(0, IF(ISBLANK('Annex 2 EHV charges'!$A$11:$A$260),1, COUNTIF(A$4:$A208, 'Annex 2 EHV charges'!$A$11:$A$260)), 0)),"")</f>
        <v/>
      </c>
      <c r="B209" s="239" t="str">
        <f>IF($A209="","",VLOOKUP($A209,'Annex 2 EHV charges'!$A:$O,2,0))</f>
        <v/>
      </c>
      <c r="C209" s="240" t="str">
        <f>IF($A209="","",VLOOKUP($A209,'Annex 2 EHV charges'!$A:$O,3,0))</f>
        <v/>
      </c>
      <c r="D209" s="239" t="str">
        <f>IF($A209="","",VLOOKUP($A209,'Annex 2 EHV charges'!$A:$O,7,0))</f>
        <v/>
      </c>
      <c r="E209" s="241" t="str">
        <f>IFERROR(IF(VLOOKUP($A209,'Annex 2 EHV charges'!$A:$O,8,FALSE)=0,"",VLOOKUP($A209,'Annex 2 EHV charges'!$A:$O,8,FALSE)),"")</f>
        <v/>
      </c>
      <c r="F209" s="242" t="str">
        <f>IFERROR(IF(VLOOKUP($A209,'Annex 2 EHV charges'!$A:$O,9,FALSE)=0,"",VLOOKUP($A209,'Annex 2 EHV charges'!$A:$O,9,FALSE)),"")</f>
        <v/>
      </c>
      <c r="G209" s="243" t="str">
        <f>IFERROR(IF(VLOOKUP($A209,'Annex 2 EHV charges'!$A:$O,10,FALSE)=0,"",VLOOKUP($A209,'Annex 2 EHV charges'!$A:$O,10,FALSE)),"")</f>
        <v/>
      </c>
      <c r="H209" s="243" t="str">
        <f>IFERROR(IF(VLOOKUP($A209,'Annex 2 EHV charges'!$A:$O,11,FALSE)=0,"",VLOOKUP($A209,'Annex 2 EHV charges'!$A:$O,11,FALSE)),"")</f>
        <v/>
      </c>
    </row>
    <row r="210" spans="1:8" x14ac:dyDescent="0.2">
      <c r="A210" s="239" t="str">
        <f t="array" ref="A210">IFERROR(INDEX('Annex 2 EHV charges'!$A$11:$A$260, MATCH(0, IF(ISBLANK('Annex 2 EHV charges'!$A$11:$A$260),1, COUNTIF(A$4:$A209, 'Annex 2 EHV charges'!$A$11:$A$260)), 0)),"")</f>
        <v/>
      </c>
      <c r="B210" s="239" t="str">
        <f>IF($A210="","",VLOOKUP($A210,'Annex 2 EHV charges'!$A:$O,2,0))</f>
        <v/>
      </c>
      <c r="C210" s="240" t="str">
        <f>IF($A210="","",VLOOKUP($A210,'Annex 2 EHV charges'!$A:$O,3,0))</f>
        <v/>
      </c>
      <c r="D210" s="239" t="str">
        <f>IF($A210="","",VLOOKUP($A210,'Annex 2 EHV charges'!$A:$O,7,0))</f>
        <v/>
      </c>
      <c r="E210" s="241" t="str">
        <f>IFERROR(IF(VLOOKUP($A210,'Annex 2 EHV charges'!$A:$O,8,FALSE)=0,"",VLOOKUP($A210,'Annex 2 EHV charges'!$A:$O,8,FALSE)),"")</f>
        <v/>
      </c>
      <c r="F210" s="242" t="str">
        <f>IFERROR(IF(VLOOKUP($A210,'Annex 2 EHV charges'!$A:$O,9,FALSE)=0,"",VLOOKUP($A210,'Annex 2 EHV charges'!$A:$O,9,FALSE)),"")</f>
        <v/>
      </c>
      <c r="G210" s="243" t="str">
        <f>IFERROR(IF(VLOOKUP($A210,'Annex 2 EHV charges'!$A:$O,10,FALSE)=0,"",VLOOKUP($A210,'Annex 2 EHV charges'!$A:$O,10,FALSE)),"")</f>
        <v/>
      </c>
      <c r="H210" s="243" t="str">
        <f>IFERROR(IF(VLOOKUP($A210,'Annex 2 EHV charges'!$A:$O,11,FALSE)=0,"",VLOOKUP($A210,'Annex 2 EHV charges'!$A:$O,11,FALSE)),"")</f>
        <v/>
      </c>
    </row>
    <row r="211" spans="1:8" x14ac:dyDescent="0.2">
      <c r="A211" s="239" t="str">
        <f t="array" ref="A211">IFERROR(INDEX('Annex 2 EHV charges'!$A$11:$A$260, MATCH(0, IF(ISBLANK('Annex 2 EHV charges'!$A$11:$A$260),1, COUNTIF(A$4:$A210, 'Annex 2 EHV charges'!$A$11:$A$260)), 0)),"")</f>
        <v/>
      </c>
      <c r="B211" s="239" t="str">
        <f>IF($A211="","",VLOOKUP($A211,'Annex 2 EHV charges'!$A:$O,2,0))</f>
        <v/>
      </c>
      <c r="C211" s="240" t="str">
        <f>IF($A211="","",VLOOKUP($A211,'Annex 2 EHV charges'!$A:$O,3,0))</f>
        <v/>
      </c>
      <c r="D211" s="239" t="str">
        <f>IF($A211="","",VLOOKUP($A211,'Annex 2 EHV charges'!$A:$O,7,0))</f>
        <v/>
      </c>
      <c r="E211" s="241" t="str">
        <f>IFERROR(IF(VLOOKUP($A211,'Annex 2 EHV charges'!$A:$O,8,FALSE)=0,"",VLOOKUP($A211,'Annex 2 EHV charges'!$A:$O,8,FALSE)),"")</f>
        <v/>
      </c>
      <c r="F211" s="242" t="str">
        <f>IFERROR(IF(VLOOKUP($A211,'Annex 2 EHV charges'!$A:$O,9,FALSE)=0,"",VLOOKUP($A211,'Annex 2 EHV charges'!$A:$O,9,FALSE)),"")</f>
        <v/>
      </c>
      <c r="G211" s="243" t="str">
        <f>IFERROR(IF(VLOOKUP($A211,'Annex 2 EHV charges'!$A:$O,10,FALSE)=0,"",VLOOKUP($A211,'Annex 2 EHV charges'!$A:$O,10,FALSE)),"")</f>
        <v/>
      </c>
      <c r="H211" s="243" t="str">
        <f>IFERROR(IF(VLOOKUP($A211,'Annex 2 EHV charges'!$A:$O,11,FALSE)=0,"",VLOOKUP($A211,'Annex 2 EHV charges'!$A:$O,11,FALSE)),"")</f>
        <v/>
      </c>
    </row>
    <row r="212" spans="1:8" x14ac:dyDescent="0.2">
      <c r="A212" s="239" t="str">
        <f t="array" ref="A212">IFERROR(INDEX('Annex 2 EHV charges'!$A$11:$A$260, MATCH(0, IF(ISBLANK('Annex 2 EHV charges'!$A$11:$A$260),1, COUNTIF(A$4:$A211, 'Annex 2 EHV charges'!$A$11:$A$260)), 0)),"")</f>
        <v/>
      </c>
      <c r="B212" s="239" t="str">
        <f>IF($A212="","",VLOOKUP($A212,'Annex 2 EHV charges'!$A:$O,2,0))</f>
        <v/>
      </c>
      <c r="C212" s="240" t="str">
        <f>IF($A212="","",VLOOKUP($A212,'Annex 2 EHV charges'!$A:$O,3,0))</f>
        <v/>
      </c>
      <c r="D212" s="239" t="str">
        <f>IF($A212="","",VLOOKUP($A212,'Annex 2 EHV charges'!$A:$O,7,0))</f>
        <v/>
      </c>
      <c r="E212" s="241" t="str">
        <f>IFERROR(IF(VLOOKUP($A212,'Annex 2 EHV charges'!$A:$O,8,FALSE)=0,"",VLOOKUP($A212,'Annex 2 EHV charges'!$A:$O,8,FALSE)),"")</f>
        <v/>
      </c>
      <c r="F212" s="242" t="str">
        <f>IFERROR(IF(VLOOKUP($A212,'Annex 2 EHV charges'!$A:$O,9,FALSE)=0,"",VLOOKUP($A212,'Annex 2 EHV charges'!$A:$O,9,FALSE)),"")</f>
        <v/>
      </c>
      <c r="G212" s="243" t="str">
        <f>IFERROR(IF(VLOOKUP($A212,'Annex 2 EHV charges'!$A:$O,10,FALSE)=0,"",VLOOKUP($A212,'Annex 2 EHV charges'!$A:$O,10,FALSE)),"")</f>
        <v/>
      </c>
      <c r="H212" s="243" t="str">
        <f>IFERROR(IF(VLOOKUP($A212,'Annex 2 EHV charges'!$A:$O,11,FALSE)=0,"",VLOOKUP($A212,'Annex 2 EHV charges'!$A:$O,11,FALSE)),"")</f>
        <v/>
      </c>
    </row>
    <row r="213" spans="1:8" x14ac:dyDescent="0.2">
      <c r="A213" s="239" t="str">
        <f t="array" ref="A213">IFERROR(INDEX('Annex 2 EHV charges'!$A$11:$A$260, MATCH(0, IF(ISBLANK('Annex 2 EHV charges'!$A$11:$A$260),1, COUNTIF(A$4:$A212, 'Annex 2 EHV charges'!$A$11:$A$260)), 0)),"")</f>
        <v/>
      </c>
      <c r="B213" s="239" t="str">
        <f>IF($A213="","",VLOOKUP($A213,'Annex 2 EHV charges'!$A:$O,2,0))</f>
        <v/>
      </c>
      <c r="C213" s="240" t="str">
        <f>IF($A213="","",VLOOKUP($A213,'Annex 2 EHV charges'!$A:$O,3,0))</f>
        <v/>
      </c>
      <c r="D213" s="239" t="str">
        <f>IF($A213="","",VLOOKUP($A213,'Annex 2 EHV charges'!$A:$O,7,0))</f>
        <v/>
      </c>
      <c r="E213" s="241" t="str">
        <f>IFERROR(IF(VLOOKUP($A213,'Annex 2 EHV charges'!$A:$O,8,FALSE)=0,"",VLOOKUP($A213,'Annex 2 EHV charges'!$A:$O,8,FALSE)),"")</f>
        <v/>
      </c>
      <c r="F213" s="242" t="str">
        <f>IFERROR(IF(VLOOKUP($A213,'Annex 2 EHV charges'!$A:$O,9,FALSE)=0,"",VLOOKUP($A213,'Annex 2 EHV charges'!$A:$O,9,FALSE)),"")</f>
        <v/>
      </c>
      <c r="G213" s="243" t="str">
        <f>IFERROR(IF(VLOOKUP($A213,'Annex 2 EHV charges'!$A:$O,10,FALSE)=0,"",VLOOKUP($A213,'Annex 2 EHV charges'!$A:$O,10,FALSE)),"")</f>
        <v/>
      </c>
      <c r="H213" s="243" t="str">
        <f>IFERROR(IF(VLOOKUP($A213,'Annex 2 EHV charges'!$A:$O,11,FALSE)=0,"",VLOOKUP($A213,'Annex 2 EHV charges'!$A:$O,11,FALSE)),"")</f>
        <v/>
      </c>
    </row>
    <row r="214" spans="1:8" x14ac:dyDescent="0.2">
      <c r="A214" s="239" t="str">
        <f t="array" ref="A214">IFERROR(INDEX('Annex 2 EHV charges'!$A$11:$A$260, MATCH(0, IF(ISBLANK('Annex 2 EHV charges'!$A$11:$A$260),1, COUNTIF(A$4:$A213, 'Annex 2 EHV charges'!$A$11:$A$260)), 0)),"")</f>
        <v/>
      </c>
      <c r="B214" s="239" t="str">
        <f>IF($A214="","",VLOOKUP($A214,'Annex 2 EHV charges'!$A:$O,2,0))</f>
        <v/>
      </c>
      <c r="C214" s="240" t="str">
        <f>IF($A214="","",VLOOKUP($A214,'Annex 2 EHV charges'!$A:$O,3,0))</f>
        <v/>
      </c>
      <c r="D214" s="239" t="str">
        <f>IF($A214="","",VLOOKUP($A214,'Annex 2 EHV charges'!$A:$O,7,0))</f>
        <v/>
      </c>
      <c r="E214" s="241" t="str">
        <f>IFERROR(IF(VLOOKUP($A214,'Annex 2 EHV charges'!$A:$O,8,FALSE)=0,"",VLOOKUP($A214,'Annex 2 EHV charges'!$A:$O,8,FALSE)),"")</f>
        <v/>
      </c>
      <c r="F214" s="242" t="str">
        <f>IFERROR(IF(VLOOKUP($A214,'Annex 2 EHV charges'!$A:$O,9,FALSE)=0,"",VLOOKUP($A214,'Annex 2 EHV charges'!$A:$O,9,FALSE)),"")</f>
        <v/>
      </c>
      <c r="G214" s="243" t="str">
        <f>IFERROR(IF(VLOOKUP($A214,'Annex 2 EHV charges'!$A:$O,10,FALSE)=0,"",VLOOKUP($A214,'Annex 2 EHV charges'!$A:$O,10,FALSE)),"")</f>
        <v/>
      </c>
      <c r="H214" s="243" t="str">
        <f>IFERROR(IF(VLOOKUP($A214,'Annex 2 EHV charges'!$A:$O,11,FALSE)=0,"",VLOOKUP($A214,'Annex 2 EHV charges'!$A:$O,11,FALSE)),"")</f>
        <v/>
      </c>
    </row>
    <row r="215" spans="1:8" x14ac:dyDescent="0.2">
      <c r="A215" s="239" t="str">
        <f t="array" ref="A215">IFERROR(INDEX('Annex 2 EHV charges'!$A$11:$A$260, MATCH(0, IF(ISBLANK('Annex 2 EHV charges'!$A$11:$A$260),1, COUNTIF(A$4:$A214, 'Annex 2 EHV charges'!$A$11:$A$260)), 0)),"")</f>
        <v/>
      </c>
      <c r="B215" s="239" t="str">
        <f>IF($A215="","",VLOOKUP($A215,'Annex 2 EHV charges'!$A:$O,2,0))</f>
        <v/>
      </c>
      <c r="C215" s="240" t="str">
        <f>IF($A215="","",VLOOKUP($A215,'Annex 2 EHV charges'!$A:$O,3,0))</f>
        <v/>
      </c>
      <c r="D215" s="239" t="str">
        <f>IF($A215="","",VLOOKUP($A215,'Annex 2 EHV charges'!$A:$O,7,0))</f>
        <v/>
      </c>
      <c r="E215" s="241" t="str">
        <f>IFERROR(IF(VLOOKUP($A215,'Annex 2 EHV charges'!$A:$O,8,FALSE)=0,"",VLOOKUP($A215,'Annex 2 EHV charges'!$A:$O,8,FALSE)),"")</f>
        <v/>
      </c>
      <c r="F215" s="242" t="str">
        <f>IFERROR(IF(VLOOKUP($A215,'Annex 2 EHV charges'!$A:$O,9,FALSE)=0,"",VLOOKUP($A215,'Annex 2 EHV charges'!$A:$O,9,FALSE)),"")</f>
        <v/>
      </c>
      <c r="G215" s="243" t="str">
        <f>IFERROR(IF(VLOOKUP($A215,'Annex 2 EHV charges'!$A:$O,10,FALSE)=0,"",VLOOKUP($A215,'Annex 2 EHV charges'!$A:$O,10,FALSE)),"")</f>
        <v/>
      </c>
      <c r="H215" s="243" t="str">
        <f>IFERROR(IF(VLOOKUP($A215,'Annex 2 EHV charges'!$A:$O,11,FALSE)=0,"",VLOOKUP($A215,'Annex 2 EHV charges'!$A:$O,11,FALSE)),"")</f>
        <v/>
      </c>
    </row>
    <row r="216" spans="1:8" x14ac:dyDescent="0.2">
      <c r="A216" s="239" t="str">
        <f t="array" ref="A216">IFERROR(INDEX('Annex 2 EHV charges'!$A$11:$A$260, MATCH(0, IF(ISBLANK('Annex 2 EHV charges'!$A$11:$A$260),1, COUNTIF(A$4:$A215, 'Annex 2 EHV charges'!$A$11:$A$260)), 0)),"")</f>
        <v/>
      </c>
      <c r="B216" s="239" t="str">
        <f>IF($A216="","",VLOOKUP($A216,'Annex 2 EHV charges'!$A:$O,2,0))</f>
        <v/>
      </c>
      <c r="C216" s="240" t="str">
        <f>IF($A216="","",VLOOKUP($A216,'Annex 2 EHV charges'!$A:$O,3,0))</f>
        <v/>
      </c>
      <c r="D216" s="239" t="str">
        <f>IF($A216="","",VLOOKUP($A216,'Annex 2 EHV charges'!$A:$O,7,0))</f>
        <v/>
      </c>
      <c r="E216" s="241" t="str">
        <f>IFERROR(IF(VLOOKUP($A216,'Annex 2 EHV charges'!$A:$O,8,FALSE)=0,"",VLOOKUP($A216,'Annex 2 EHV charges'!$A:$O,8,FALSE)),"")</f>
        <v/>
      </c>
      <c r="F216" s="242" t="str">
        <f>IFERROR(IF(VLOOKUP($A216,'Annex 2 EHV charges'!$A:$O,9,FALSE)=0,"",VLOOKUP($A216,'Annex 2 EHV charges'!$A:$O,9,FALSE)),"")</f>
        <v/>
      </c>
      <c r="G216" s="243" t="str">
        <f>IFERROR(IF(VLOOKUP($A216,'Annex 2 EHV charges'!$A:$O,10,FALSE)=0,"",VLOOKUP($A216,'Annex 2 EHV charges'!$A:$O,10,FALSE)),"")</f>
        <v/>
      </c>
      <c r="H216" s="243" t="str">
        <f>IFERROR(IF(VLOOKUP($A216,'Annex 2 EHV charges'!$A:$O,11,FALSE)=0,"",VLOOKUP($A216,'Annex 2 EHV charges'!$A:$O,11,FALSE)),"")</f>
        <v/>
      </c>
    </row>
    <row r="217" spans="1:8" x14ac:dyDescent="0.2">
      <c r="A217" s="239" t="str">
        <f t="array" ref="A217">IFERROR(INDEX('Annex 2 EHV charges'!$A$11:$A$260, MATCH(0, IF(ISBLANK('Annex 2 EHV charges'!$A$11:$A$260),1, COUNTIF(A$4:$A216, 'Annex 2 EHV charges'!$A$11:$A$260)), 0)),"")</f>
        <v/>
      </c>
      <c r="B217" s="239" t="str">
        <f>IF($A217="","",VLOOKUP($A217,'Annex 2 EHV charges'!$A:$O,2,0))</f>
        <v/>
      </c>
      <c r="C217" s="240" t="str">
        <f>IF($A217="","",VLOOKUP($A217,'Annex 2 EHV charges'!$A:$O,3,0))</f>
        <v/>
      </c>
      <c r="D217" s="239" t="str">
        <f>IF($A217="","",VLOOKUP($A217,'Annex 2 EHV charges'!$A:$O,7,0))</f>
        <v/>
      </c>
      <c r="E217" s="241" t="str">
        <f>IFERROR(IF(VLOOKUP($A217,'Annex 2 EHV charges'!$A:$O,8,FALSE)=0,"",VLOOKUP($A217,'Annex 2 EHV charges'!$A:$O,8,FALSE)),"")</f>
        <v/>
      </c>
      <c r="F217" s="242" t="str">
        <f>IFERROR(IF(VLOOKUP($A217,'Annex 2 EHV charges'!$A:$O,9,FALSE)=0,"",VLOOKUP($A217,'Annex 2 EHV charges'!$A:$O,9,FALSE)),"")</f>
        <v/>
      </c>
      <c r="G217" s="243" t="str">
        <f>IFERROR(IF(VLOOKUP($A217,'Annex 2 EHV charges'!$A:$O,10,FALSE)=0,"",VLOOKUP($A217,'Annex 2 EHV charges'!$A:$O,10,FALSE)),"")</f>
        <v/>
      </c>
      <c r="H217" s="243" t="str">
        <f>IFERROR(IF(VLOOKUP($A217,'Annex 2 EHV charges'!$A:$O,11,FALSE)=0,"",VLOOKUP($A217,'Annex 2 EHV charges'!$A:$O,11,FALSE)),"")</f>
        <v/>
      </c>
    </row>
    <row r="218" spans="1:8" x14ac:dyDescent="0.2">
      <c r="A218" s="239" t="str">
        <f t="array" ref="A218">IFERROR(INDEX('Annex 2 EHV charges'!$A$11:$A$260, MATCH(0, IF(ISBLANK('Annex 2 EHV charges'!$A$11:$A$260),1, COUNTIF(A$4:$A217, 'Annex 2 EHV charges'!$A$11:$A$260)), 0)),"")</f>
        <v/>
      </c>
      <c r="B218" s="239" t="str">
        <f>IF($A218="","",VLOOKUP($A218,'Annex 2 EHV charges'!$A:$O,2,0))</f>
        <v/>
      </c>
      <c r="C218" s="240" t="str">
        <f>IF($A218="","",VLOOKUP($A218,'Annex 2 EHV charges'!$A:$O,3,0))</f>
        <v/>
      </c>
      <c r="D218" s="239" t="str">
        <f>IF($A218="","",VLOOKUP($A218,'Annex 2 EHV charges'!$A:$O,7,0))</f>
        <v/>
      </c>
      <c r="E218" s="241" t="str">
        <f>IFERROR(IF(VLOOKUP($A218,'Annex 2 EHV charges'!$A:$O,8,FALSE)=0,"",VLOOKUP($A218,'Annex 2 EHV charges'!$A:$O,8,FALSE)),"")</f>
        <v/>
      </c>
      <c r="F218" s="242" t="str">
        <f>IFERROR(IF(VLOOKUP($A218,'Annex 2 EHV charges'!$A:$O,9,FALSE)=0,"",VLOOKUP($A218,'Annex 2 EHV charges'!$A:$O,9,FALSE)),"")</f>
        <v/>
      </c>
      <c r="G218" s="243" t="str">
        <f>IFERROR(IF(VLOOKUP($A218,'Annex 2 EHV charges'!$A:$O,10,FALSE)=0,"",VLOOKUP($A218,'Annex 2 EHV charges'!$A:$O,10,FALSE)),"")</f>
        <v/>
      </c>
      <c r="H218" s="243" t="str">
        <f>IFERROR(IF(VLOOKUP($A218,'Annex 2 EHV charges'!$A:$O,11,FALSE)=0,"",VLOOKUP($A218,'Annex 2 EHV charges'!$A:$O,11,FALSE)),"")</f>
        <v/>
      </c>
    </row>
    <row r="219" spans="1:8" x14ac:dyDescent="0.2">
      <c r="A219" s="239" t="str">
        <f t="array" ref="A219">IFERROR(INDEX('Annex 2 EHV charges'!$A$11:$A$260, MATCH(0, IF(ISBLANK('Annex 2 EHV charges'!$A$11:$A$260),1, COUNTIF(A$4:$A218, 'Annex 2 EHV charges'!$A$11:$A$260)), 0)),"")</f>
        <v/>
      </c>
      <c r="B219" s="239" t="str">
        <f>IF($A219="","",VLOOKUP($A219,'Annex 2 EHV charges'!$A:$O,2,0))</f>
        <v/>
      </c>
      <c r="C219" s="240" t="str">
        <f>IF($A219="","",VLOOKUP($A219,'Annex 2 EHV charges'!$A:$O,3,0))</f>
        <v/>
      </c>
      <c r="D219" s="239" t="str">
        <f>IF($A219="","",VLOOKUP($A219,'Annex 2 EHV charges'!$A:$O,7,0))</f>
        <v/>
      </c>
      <c r="E219" s="241" t="str">
        <f>IFERROR(IF(VLOOKUP($A219,'Annex 2 EHV charges'!$A:$O,8,FALSE)=0,"",VLOOKUP($A219,'Annex 2 EHV charges'!$A:$O,8,FALSE)),"")</f>
        <v/>
      </c>
      <c r="F219" s="242" t="str">
        <f>IFERROR(IF(VLOOKUP($A219,'Annex 2 EHV charges'!$A:$O,9,FALSE)=0,"",VLOOKUP($A219,'Annex 2 EHV charges'!$A:$O,9,FALSE)),"")</f>
        <v/>
      </c>
      <c r="G219" s="243" t="str">
        <f>IFERROR(IF(VLOOKUP($A219,'Annex 2 EHV charges'!$A:$O,10,FALSE)=0,"",VLOOKUP($A219,'Annex 2 EHV charges'!$A:$O,10,FALSE)),"")</f>
        <v/>
      </c>
      <c r="H219" s="243" t="str">
        <f>IFERROR(IF(VLOOKUP($A219,'Annex 2 EHV charges'!$A:$O,11,FALSE)=0,"",VLOOKUP($A219,'Annex 2 EHV charges'!$A:$O,11,FALSE)),"")</f>
        <v/>
      </c>
    </row>
    <row r="220" spans="1:8" x14ac:dyDescent="0.2">
      <c r="A220" s="239" t="str">
        <f t="array" ref="A220">IFERROR(INDEX('Annex 2 EHV charges'!$A$11:$A$260, MATCH(0, IF(ISBLANK('Annex 2 EHV charges'!$A$11:$A$260),1, COUNTIF(A$4:$A219, 'Annex 2 EHV charges'!$A$11:$A$260)), 0)),"")</f>
        <v/>
      </c>
      <c r="B220" s="239" t="str">
        <f>IF($A220="","",VLOOKUP($A220,'Annex 2 EHV charges'!$A:$O,2,0))</f>
        <v/>
      </c>
      <c r="C220" s="240" t="str">
        <f>IF($A220="","",VLOOKUP($A220,'Annex 2 EHV charges'!$A:$O,3,0))</f>
        <v/>
      </c>
      <c r="D220" s="239" t="str">
        <f>IF($A220="","",VLOOKUP($A220,'Annex 2 EHV charges'!$A:$O,7,0))</f>
        <v/>
      </c>
      <c r="E220" s="241" t="str">
        <f>IFERROR(IF(VLOOKUP($A220,'Annex 2 EHV charges'!$A:$O,8,FALSE)=0,"",VLOOKUP($A220,'Annex 2 EHV charges'!$A:$O,8,FALSE)),"")</f>
        <v/>
      </c>
      <c r="F220" s="242" t="str">
        <f>IFERROR(IF(VLOOKUP($A220,'Annex 2 EHV charges'!$A:$O,9,FALSE)=0,"",VLOOKUP($A220,'Annex 2 EHV charges'!$A:$O,9,FALSE)),"")</f>
        <v/>
      </c>
      <c r="G220" s="243" t="str">
        <f>IFERROR(IF(VLOOKUP($A220,'Annex 2 EHV charges'!$A:$O,10,FALSE)=0,"",VLOOKUP($A220,'Annex 2 EHV charges'!$A:$O,10,FALSE)),"")</f>
        <v/>
      </c>
      <c r="H220" s="243" t="str">
        <f>IFERROR(IF(VLOOKUP($A220,'Annex 2 EHV charges'!$A:$O,11,FALSE)=0,"",VLOOKUP($A220,'Annex 2 EHV charges'!$A:$O,11,FALSE)),"")</f>
        <v/>
      </c>
    </row>
    <row r="221" spans="1:8" x14ac:dyDescent="0.2">
      <c r="A221" s="239" t="str">
        <f t="array" ref="A221">IFERROR(INDEX('Annex 2 EHV charges'!$A$11:$A$260, MATCH(0, IF(ISBLANK('Annex 2 EHV charges'!$A$11:$A$260),1, COUNTIF(A$4:$A220, 'Annex 2 EHV charges'!$A$11:$A$260)), 0)),"")</f>
        <v/>
      </c>
      <c r="B221" s="239" t="str">
        <f>IF($A221="","",VLOOKUP($A221,'Annex 2 EHV charges'!$A:$O,2,0))</f>
        <v/>
      </c>
      <c r="C221" s="240" t="str">
        <f>IF($A221="","",VLOOKUP($A221,'Annex 2 EHV charges'!$A:$O,3,0))</f>
        <v/>
      </c>
      <c r="D221" s="239" t="str">
        <f>IF($A221="","",VLOOKUP($A221,'Annex 2 EHV charges'!$A:$O,7,0))</f>
        <v/>
      </c>
      <c r="E221" s="241" t="str">
        <f>IFERROR(IF(VLOOKUP($A221,'Annex 2 EHV charges'!$A:$O,8,FALSE)=0,"",VLOOKUP($A221,'Annex 2 EHV charges'!$A:$O,8,FALSE)),"")</f>
        <v/>
      </c>
      <c r="F221" s="242" t="str">
        <f>IFERROR(IF(VLOOKUP($A221,'Annex 2 EHV charges'!$A:$O,9,FALSE)=0,"",VLOOKUP($A221,'Annex 2 EHV charges'!$A:$O,9,FALSE)),"")</f>
        <v/>
      </c>
      <c r="G221" s="243" t="str">
        <f>IFERROR(IF(VLOOKUP($A221,'Annex 2 EHV charges'!$A:$O,10,FALSE)=0,"",VLOOKUP($A221,'Annex 2 EHV charges'!$A:$O,10,FALSE)),"")</f>
        <v/>
      </c>
      <c r="H221" s="243" t="str">
        <f>IFERROR(IF(VLOOKUP($A221,'Annex 2 EHV charges'!$A:$O,11,FALSE)=0,"",VLOOKUP($A221,'Annex 2 EHV charges'!$A:$O,11,FALSE)),"")</f>
        <v/>
      </c>
    </row>
    <row r="222" spans="1:8" x14ac:dyDescent="0.2">
      <c r="A222" s="239" t="str">
        <f t="array" ref="A222">IFERROR(INDEX('Annex 2 EHV charges'!$A$11:$A$260, MATCH(0, IF(ISBLANK('Annex 2 EHV charges'!$A$11:$A$260),1, COUNTIF(A$4:$A221, 'Annex 2 EHV charges'!$A$11:$A$260)), 0)),"")</f>
        <v/>
      </c>
      <c r="B222" s="239" t="str">
        <f>IF($A222="","",VLOOKUP($A222,'Annex 2 EHV charges'!$A:$O,2,0))</f>
        <v/>
      </c>
      <c r="C222" s="240" t="str">
        <f>IF($A222="","",VLOOKUP($A222,'Annex 2 EHV charges'!$A:$O,3,0))</f>
        <v/>
      </c>
      <c r="D222" s="239" t="str">
        <f>IF($A222="","",VLOOKUP($A222,'Annex 2 EHV charges'!$A:$O,7,0))</f>
        <v/>
      </c>
      <c r="E222" s="241" t="str">
        <f>IFERROR(IF(VLOOKUP($A222,'Annex 2 EHV charges'!$A:$O,8,FALSE)=0,"",VLOOKUP($A222,'Annex 2 EHV charges'!$A:$O,8,FALSE)),"")</f>
        <v/>
      </c>
      <c r="F222" s="242" t="str">
        <f>IFERROR(IF(VLOOKUP($A222,'Annex 2 EHV charges'!$A:$O,9,FALSE)=0,"",VLOOKUP($A222,'Annex 2 EHV charges'!$A:$O,9,FALSE)),"")</f>
        <v/>
      </c>
      <c r="G222" s="243" t="str">
        <f>IFERROR(IF(VLOOKUP($A222,'Annex 2 EHV charges'!$A:$O,10,FALSE)=0,"",VLOOKUP($A222,'Annex 2 EHV charges'!$A:$O,10,FALSE)),"")</f>
        <v/>
      </c>
      <c r="H222" s="243" t="str">
        <f>IFERROR(IF(VLOOKUP($A222,'Annex 2 EHV charges'!$A:$O,11,FALSE)=0,"",VLOOKUP($A222,'Annex 2 EHV charges'!$A:$O,11,FALSE)),"")</f>
        <v/>
      </c>
    </row>
    <row r="223" spans="1:8" x14ac:dyDescent="0.2">
      <c r="A223" s="239" t="str">
        <f t="array" ref="A223">IFERROR(INDEX('Annex 2 EHV charges'!$A$11:$A$260, MATCH(0, IF(ISBLANK('Annex 2 EHV charges'!$A$11:$A$260),1, COUNTIF(A$4:$A222, 'Annex 2 EHV charges'!$A$11:$A$260)), 0)),"")</f>
        <v/>
      </c>
      <c r="B223" s="239" t="str">
        <f>IF($A223="","",VLOOKUP($A223,'Annex 2 EHV charges'!$A:$O,2,0))</f>
        <v/>
      </c>
      <c r="C223" s="240" t="str">
        <f>IF($A223="","",VLOOKUP($A223,'Annex 2 EHV charges'!$A:$O,3,0))</f>
        <v/>
      </c>
      <c r="D223" s="239" t="str">
        <f>IF($A223="","",VLOOKUP($A223,'Annex 2 EHV charges'!$A:$O,7,0))</f>
        <v/>
      </c>
      <c r="E223" s="241" t="str">
        <f>IFERROR(IF(VLOOKUP($A223,'Annex 2 EHV charges'!$A:$O,8,FALSE)=0,"",VLOOKUP($A223,'Annex 2 EHV charges'!$A:$O,8,FALSE)),"")</f>
        <v/>
      </c>
      <c r="F223" s="242" t="str">
        <f>IFERROR(IF(VLOOKUP($A223,'Annex 2 EHV charges'!$A:$O,9,FALSE)=0,"",VLOOKUP($A223,'Annex 2 EHV charges'!$A:$O,9,FALSE)),"")</f>
        <v/>
      </c>
      <c r="G223" s="243" t="str">
        <f>IFERROR(IF(VLOOKUP($A223,'Annex 2 EHV charges'!$A:$O,10,FALSE)=0,"",VLOOKUP($A223,'Annex 2 EHV charges'!$A:$O,10,FALSE)),"")</f>
        <v/>
      </c>
      <c r="H223" s="243" t="str">
        <f>IFERROR(IF(VLOOKUP($A223,'Annex 2 EHV charges'!$A:$O,11,FALSE)=0,"",VLOOKUP($A223,'Annex 2 EHV charges'!$A:$O,11,FALSE)),"")</f>
        <v/>
      </c>
    </row>
    <row r="224" spans="1:8" x14ac:dyDescent="0.2">
      <c r="A224" s="239" t="str">
        <f t="array" ref="A224">IFERROR(INDEX('Annex 2 EHV charges'!$A$11:$A$260, MATCH(0, IF(ISBLANK('Annex 2 EHV charges'!$A$11:$A$260),1, COUNTIF(A$4:$A223, 'Annex 2 EHV charges'!$A$11:$A$260)), 0)),"")</f>
        <v/>
      </c>
      <c r="B224" s="239" t="str">
        <f>IF($A224="","",VLOOKUP($A224,'Annex 2 EHV charges'!$A:$O,2,0))</f>
        <v/>
      </c>
      <c r="C224" s="240" t="str">
        <f>IF($A224="","",VLOOKUP($A224,'Annex 2 EHV charges'!$A:$O,3,0))</f>
        <v/>
      </c>
      <c r="D224" s="239" t="str">
        <f>IF($A224="","",VLOOKUP($A224,'Annex 2 EHV charges'!$A:$O,7,0))</f>
        <v/>
      </c>
      <c r="E224" s="241" t="str">
        <f>IFERROR(IF(VLOOKUP($A224,'Annex 2 EHV charges'!$A:$O,8,FALSE)=0,"",VLOOKUP($A224,'Annex 2 EHV charges'!$A:$O,8,FALSE)),"")</f>
        <v/>
      </c>
      <c r="F224" s="242" t="str">
        <f>IFERROR(IF(VLOOKUP($A224,'Annex 2 EHV charges'!$A:$O,9,FALSE)=0,"",VLOOKUP($A224,'Annex 2 EHV charges'!$A:$O,9,FALSE)),"")</f>
        <v/>
      </c>
      <c r="G224" s="243" t="str">
        <f>IFERROR(IF(VLOOKUP($A224,'Annex 2 EHV charges'!$A:$O,10,FALSE)=0,"",VLOOKUP($A224,'Annex 2 EHV charges'!$A:$O,10,FALSE)),"")</f>
        <v/>
      </c>
      <c r="H224" s="243" t="str">
        <f>IFERROR(IF(VLOOKUP($A224,'Annex 2 EHV charges'!$A:$O,11,FALSE)=0,"",VLOOKUP($A224,'Annex 2 EHV charges'!$A:$O,11,FALSE)),"")</f>
        <v/>
      </c>
    </row>
    <row r="225" spans="1:8" x14ac:dyDescent="0.2">
      <c r="A225" s="239" t="str">
        <f t="array" ref="A225">IFERROR(INDEX('Annex 2 EHV charges'!$A$11:$A$260, MATCH(0, IF(ISBLANK('Annex 2 EHV charges'!$A$11:$A$260),1, COUNTIF(A$4:$A224, 'Annex 2 EHV charges'!$A$11:$A$260)), 0)),"")</f>
        <v/>
      </c>
      <c r="B225" s="239" t="str">
        <f>IF($A225="","",VLOOKUP($A225,'Annex 2 EHV charges'!$A:$O,2,0))</f>
        <v/>
      </c>
      <c r="C225" s="240" t="str">
        <f>IF($A225="","",VLOOKUP($A225,'Annex 2 EHV charges'!$A:$O,3,0))</f>
        <v/>
      </c>
      <c r="D225" s="239" t="str">
        <f>IF($A225="","",VLOOKUP($A225,'Annex 2 EHV charges'!$A:$O,7,0))</f>
        <v/>
      </c>
      <c r="E225" s="241" t="str">
        <f>IFERROR(IF(VLOOKUP($A225,'Annex 2 EHV charges'!$A:$O,8,FALSE)=0,"",VLOOKUP($A225,'Annex 2 EHV charges'!$A:$O,8,FALSE)),"")</f>
        <v/>
      </c>
      <c r="F225" s="242" t="str">
        <f>IFERROR(IF(VLOOKUP($A225,'Annex 2 EHV charges'!$A:$O,9,FALSE)=0,"",VLOOKUP($A225,'Annex 2 EHV charges'!$A:$O,9,FALSE)),"")</f>
        <v/>
      </c>
      <c r="G225" s="243" t="str">
        <f>IFERROR(IF(VLOOKUP($A225,'Annex 2 EHV charges'!$A:$O,10,FALSE)=0,"",VLOOKUP($A225,'Annex 2 EHV charges'!$A:$O,10,FALSE)),"")</f>
        <v/>
      </c>
      <c r="H225" s="243" t="str">
        <f>IFERROR(IF(VLOOKUP($A225,'Annex 2 EHV charges'!$A:$O,11,FALSE)=0,"",VLOOKUP($A225,'Annex 2 EHV charges'!$A:$O,11,FALSE)),"")</f>
        <v/>
      </c>
    </row>
    <row r="226" spans="1:8" x14ac:dyDescent="0.2">
      <c r="A226" s="239" t="str">
        <f t="array" ref="A226">IFERROR(INDEX('Annex 2 EHV charges'!$A$11:$A$260, MATCH(0, IF(ISBLANK('Annex 2 EHV charges'!$A$11:$A$260),1, COUNTIF(A$4:$A225, 'Annex 2 EHV charges'!$A$11:$A$260)), 0)),"")</f>
        <v/>
      </c>
      <c r="B226" s="239" t="str">
        <f>IF($A226="","",VLOOKUP($A226,'Annex 2 EHV charges'!$A:$O,2,0))</f>
        <v/>
      </c>
      <c r="C226" s="240" t="str">
        <f>IF($A226="","",VLOOKUP($A226,'Annex 2 EHV charges'!$A:$O,3,0))</f>
        <v/>
      </c>
      <c r="D226" s="239" t="str">
        <f>IF($A226="","",VLOOKUP($A226,'Annex 2 EHV charges'!$A:$O,7,0))</f>
        <v/>
      </c>
      <c r="E226" s="241" t="str">
        <f>IFERROR(IF(VLOOKUP($A226,'Annex 2 EHV charges'!$A:$O,8,FALSE)=0,"",VLOOKUP($A226,'Annex 2 EHV charges'!$A:$O,8,FALSE)),"")</f>
        <v/>
      </c>
      <c r="F226" s="242" t="str">
        <f>IFERROR(IF(VLOOKUP($A226,'Annex 2 EHV charges'!$A:$O,9,FALSE)=0,"",VLOOKUP($A226,'Annex 2 EHV charges'!$A:$O,9,FALSE)),"")</f>
        <v/>
      </c>
      <c r="G226" s="243" t="str">
        <f>IFERROR(IF(VLOOKUP($A226,'Annex 2 EHV charges'!$A:$O,10,FALSE)=0,"",VLOOKUP($A226,'Annex 2 EHV charges'!$A:$O,10,FALSE)),"")</f>
        <v/>
      </c>
      <c r="H226" s="243" t="str">
        <f>IFERROR(IF(VLOOKUP($A226,'Annex 2 EHV charges'!$A:$O,11,FALSE)=0,"",VLOOKUP($A226,'Annex 2 EHV charges'!$A:$O,11,FALSE)),"")</f>
        <v/>
      </c>
    </row>
    <row r="227" spans="1:8" x14ac:dyDescent="0.2">
      <c r="A227" s="239" t="str">
        <f t="array" ref="A227">IFERROR(INDEX('Annex 2 EHV charges'!$A$11:$A$260, MATCH(0, IF(ISBLANK('Annex 2 EHV charges'!$A$11:$A$260),1, COUNTIF(A$4:$A226, 'Annex 2 EHV charges'!$A$11:$A$260)), 0)),"")</f>
        <v/>
      </c>
      <c r="B227" s="239" t="str">
        <f>IF($A227="","",VLOOKUP($A227,'Annex 2 EHV charges'!$A:$O,2,0))</f>
        <v/>
      </c>
      <c r="C227" s="240" t="str">
        <f>IF($A227="","",VLOOKUP($A227,'Annex 2 EHV charges'!$A:$O,3,0))</f>
        <v/>
      </c>
      <c r="D227" s="239" t="str">
        <f>IF($A227="","",VLOOKUP($A227,'Annex 2 EHV charges'!$A:$O,7,0))</f>
        <v/>
      </c>
      <c r="E227" s="241" t="str">
        <f>IFERROR(IF(VLOOKUP($A227,'Annex 2 EHV charges'!$A:$O,8,FALSE)=0,"",VLOOKUP($A227,'Annex 2 EHV charges'!$A:$O,8,FALSE)),"")</f>
        <v/>
      </c>
      <c r="F227" s="242" t="str">
        <f>IFERROR(IF(VLOOKUP($A227,'Annex 2 EHV charges'!$A:$O,9,FALSE)=0,"",VLOOKUP($A227,'Annex 2 EHV charges'!$A:$O,9,FALSE)),"")</f>
        <v/>
      </c>
      <c r="G227" s="243" t="str">
        <f>IFERROR(IF(VLOOKUP($A227,'Annex 2 EHV charges'!$A:$O,10,FALSE)=0,"",VLOOKUP($A227,'Annex 2 EHV charges'!$A:$O,10,FALSE)),"")</f>
        <v/>
      </c>
      <c r="H227" s="243" t="str">
        <f>IFERROR(IF(VLOOKUP($A227,'Annex 2 EHV charges'!$A:$O,11,FALSE)=0,"",VLOOKUP($A227,'Annex 2 EHV charges'!$A:$O,11,FALSE)),"")</f>
        <v/>
      </c>
    </row>
    <row r="228" spans="1:8" x14ac:dyDescent="0.2">
      <c r="A228" s="239" t="str">
        <f t="array" ref="A228">IFERROR(INDEX('Annex 2 EHV charges'!$A$11:$A$260, MATCH(0, IF(ISBLANK('Annex 2 EHV charges'!$A$11:$A$260),1, COUNTIF(A$4:$A227, 'Annex 2 EHV charges'!$A$11:$A$260)), 0)),"")</f>
        <v/>
      </c>
      <c r="B228" s="239" t="str">
        <f>IF($A228="","",VLOOKUP($A228,'Annex 2 EHV charges'!$A:$O,2,0))</f>
        <v/>
      </c>
      <c r="C228" s="240" t="str">
        <f>IF($A228="","",VLOOKUP($A228,'Annex 2 EHV charges'!$A:$O,3,0))</f>
        <v/>
      </c>
      <c r="D228" s="239" t="str">
        <f>IF($A228="","",VLOOKUP($A228,'Annex 2 EHV charges'!$A:$O,7,0))</f>
        <v/>
      </c>
      <c r="E228" s="241" t="str">
        <f>IFERROR(IF(VLOOKUP($A228,'Annex 2 EHV charges'!$A:$O,8,FALSE)=0,"",VLOOKUP($A228,'Annex 2 EHV charges'!$A:$O,8,FALSE)),"")</f>
        <v/>
      </c>
      <c r="F228" s="242" t="str">
        <f>IFERROR(IF(VLOOKUP($A228,'Annex 2 EHV charges'!$A:$O,9,FALSE)=0,"",VLOOKUP($A228,'Annex 2 EHV charges'!$A:$O,9,FALSE)),"")</f>
        <v/>
      </c>
      <c r="G228" s="243" t="str">
        <f>IFERROR(IF(VLOOKUP($A228,'Annex 2 EHV charges'!$A:$O,10,FALSE)=0,"",VLOOKUP($A228,'Annex 2 EHV charges'!$A:$O,10,FALSE)),"")</f>
        <v/>
      </c>
      <c r="H228" s="243" t="str">
        <f>IFERROR(IF(VLOOKUP($A228,'Annex 2 EHV charges'!$A:$O,11,FALSE)=0,"",VLOOKUP($A228,'Annex 2 EHV charges'!$A:$O,11,FALSE)),"")</f>
        <v/>
      </c>
    </row>
    <row r="229" spans="1:8" x14ac:dyDescent="0.2">
      <c r="A229" s="239" t="str">
        <f t="array" ref="A229">IFERROR(INDEX('Annex 2 EHV charges'!$A$11:$A$260, MATCH(0, IF(ISBLANK('Annex 2 EHV charges'!$A$11:$A$260),1, COUNTIF(A$4:$A228, 'Annex 2 EHV charges'!$A$11:$A$260)), 0)),"")</f>
        <v/>
      </c>
      <c r="B229" s="239" t="str">
        <f>IF($A229="","",VLOOKUP($A229,'Annex 2 EHV charges'!$A:$O,2,0))</f>
        <v/>
      </c>
      <c r="C229" s="240" t="str">
        <f>IF($A229="","",VLOOKUP($A229,'Annex 2 EHV charges'!$A:$O,3,0))</f>
        <v/>
      </c>
      <c r="D229" s="239" t="str">
        <f>IF($A229="","",VLOOKUP($A229,'Annex 2 EHV charges'!$A:$O,7,0))</f>
        <v/>
      </c>
      <c r="E229" s="241" t="str">
        <f>IFERROR(IF(VLOOKUP($A229,'Annex 2 EHV charges'!$A:$O,8,FALSE)=0,"",VLOOKUP($A229,'Annex 2 EHV charges'!$A:$O,8,FALSE)),"")</f>
        <v/>
      </c>
      <c r="F229" s="242" t="str">
        <f>IFERROR(IF(VLOOKUP($A229,'Annex 2 EHV charges'!$A:$O,9,FALSE)=0,"",VLOOKUP($A229,'Annex 2 EHV charges'!$A:$O,9,FALSE)),"")</f>
        <v/>
      </c>
      <c r="G229" s="243" t="str">
        <f>IFERROR(IF(VLOOKUP($A229,'Annex 2 EHV charges'!$A:$O,10,FALSE)=0,"",VLOOKUP($A229,'Annex 2 EHV charges'!$A:$O,10,FALSE)),"")</f>
        <v/>
      </c>
      <c r="H229" s="243" t="str">
        <f>IFERROR(IF(VLOOKUP($A229,'Annex 2 EHV charges'!$A:$O,11,FALSE)=0,"",VLOOKUP($A229,'Annex 2 EHV charges'!$A:$O,11,FALSE)),"")</f>
        <v/>
      </c>
    </row>
    <row r="230" spans="1:8" x14ac:dyDescent="0.2">
      <c r="A230" s="239" t="str">
        <f t="array" ref="A230">IFERROR(INDEX('Annex 2 EHV charges'!$A$11:$A$260, MATCH(0, IF(ISBLANK('Annex 2 EHV charges'!$A$11:$A$260),1, COUNTIF(A$4:$A229, 'Annex 2 EHV charges'!$A$11:$A$260)), 0)),"")</f>
        <v/>
      </c>
      <c r="B230" s="239" t="str">
        <f>IF($A230="","",VLOOKUP($A230,'Annex 2 EHV charges'!$A:$O,2,0))</f>
        <v/>
      </c>
      <c r="C230" s="240" t="str">
        <f>IF($A230="","",VLOOKUP($A230,'Annex 2 EHV charges'!$A:$O,3,0))</f>
        <v/>
      </c>
      <c r="D230" s="239" t="str">
        <f>IF($A230="","",VLOOKUP($A230,'Annex 2 EHV charges'!$A:$O,7,0))</f>
        <v/>
      </c>
      <c r="E230" s="241" t="str">
        <f>IFERROR(IF(VLOOKUP($A230,'Annex 2 EHV charges'!$A:$O,8,FALSE)=0,"",VLOOKUP($A230,'Annex 2 EHV charges'!$A:$O,8,FALSE)),"")</f>
        <v/>
      </c>
      <c r="F230" s="242" t="str">
        <f>IFERROR(IF(VLOOKUP($A230,'Annex 2 EHV charges'!$A:$O,9,FALSE)=0,"",VLOOKUP($A230,'Annex 2 EHV charges'!$A:$O,9,FALSE)),"")</f>
        <v/>
      </c>
      <c r="G230" s="243" t="str">
        <f>IFERROR(IF(VLOOKUP($A230,'Annex 2 EHV charges'!$A:$O,10,FALSE)=0,"",VLOOKUP($A230,'Annex 2 EHV charges'!$A:$O,10,FALSE)),"")</f>
        <v/>
      </c>
      <c r="H230" s="243" t="str">
        <f>IFERROR(IF(VLOOKUP($A230,'Annex 2 EHV charges'!$A:$O,11,FALSE)=0,"",VLOOKUP($A230,'Annex 2 EHV charges'!$A:$O,11,FALSE)),"")</f>
        <v/>
      </c>
    </row>
    <row r="231" spans="1:8" x14ac:dyDescent="0.2">
      <c r="A231" s="239" t="str">
        <f t="array" ref="A231">IFERROR(INDEX('Annex 2 EHV charges'!$A$11:$A$260, MATCH(0, IF(ISBLANK('Annex 2 EHV charges'!$A$11:$A$260),1, COUNTIF(A$4:$A230, 'Annex 2 EHV charges'!$A$11:$A$260)), 0)),"")</f>
        <v/>
      </c>
      <c r="B231" s="239" t="str">
        <f>IF($A231="","",VLOOKUP($A231,'Annex 2 EHV charges'!$A:$O,2,0))</f>
        <v/>
      </c>
      <c r="C231" s="240" t="str">
        <f>IF($A231="","",VLOOKUP($A231,'Annex 2 EHV charges'!$A:$O,3,0))</f>
        <v/>
      </c>
      <c r="D231" s="239" t="str">
        <f>IF($A231="","",VLOOKUP($A231,'Annex 2 EHV charges'!$A:$O,7,0))</f>
        <v/>
      </c>
      <c r="E231" s="241" t="str">
        <f>IFERROR(IF(VLOOKUP($A231,'Annex 2 EHV charges'!$A:$O,8,FALSE)=0,"",VLOOKUP($A231,'Annex 2 EHV charges'!$A:$O,8,FALSE)),"")</f>
        <v/>
      </c>
      <c r="F231" s="242" t="str">
        <f>IFERROR(IF(VLOOKUP($A231,'Annex 2 EHV charges'!$A:$O,9,FALSE)=0,"",VLOOKUP($A231,'Annex 2 EHV charges'!$A:$O,9,FALSE)),"")</f>
        <v/>
      </c>
      <c r="G231" s="243" t="str">
        <f>IFERROR(IF(VLOOKUP($A231,'Annex 2 EHV charges'!$A:$O,10,FALSE)=0,"",VLOOKUP($A231,'Annex 2 EHV charges'!$A:$O,10,FALSE)),"")</f>
        <v/>
      </c>
      <c r="H231" s="243" t="str">
        <f>IFERROR(IF(VLOOKUP($A231,'Annex 2 EHV charges'!$A:$O,11,FALSE)=0,"",VLOOKUP($A231,'Annex 2 EHV charges'!$A:$O,11,FALSE)),"")</f>
        <v/>
      </c>
    </row>
    <row r="232" spans="1:8" x14ac:dyDescent="0.2">
      <c r="A232" s="239" t="str">
        <f t="array" ref="A232">IFERROR(INDEX('Annex 2 EHV charges'!$A$11:$A$260, MATCH(0, IF(ISBLANK('Annex 2 EHV charges'!$A$11:$A$260),1, COUNTIF(A$4:$A231, 'Annex 2 EHV charges'!$A$11:$A$260)), 0)),"")</f>
        <v/>
      </c>
      <c r="B232" s="239" t="str">
        <f>IF($A232="","",VLOOKUP($A232,'Annex 2 EHV charges'!$A:$O,2,0))</f>
        <v/>
      </c>
      <c r="C232" s="240" t="str">
        <f>IF($A232="","",VLOOKUP($A232,'Annex 2 EHV charges'!$A:$O,3,0))</f>
        <v/>
      </c>
      <c r="D232" s="239" t="str">
        <f>IF($A232="","",VLOOKUP($A232,'Annex 2 EHV charges'!$A:$O,7,0))</f>
        <v/>
      </c>
      <c r="E232" s="241" t="str">
        <f>IFERROR(IF(VLOOKUP($A232,'Annex 2 EHV charges'!$A:$O,8,FALSE)=0,"",VLOOKUP($A232,'Annex 2 EHV charges'!$A:$O,8,FALSE)),"")</f>
        <v/>
      </c>
      <c r="F232" s="242" t="str">
        <f>IFERROR(IF(VLOOKUP($A232,'Annex 2 EHV charges'!$A:$O,9,FALSE)=0,"",VLOOKUP($A232,'Annex 2 EHV charges'!$A:$O,9,FALSE)),"")</f>
        <v/>
      </c>
      <c r="G232" s="243" t="str">
        <f>IFERROR(IF(VLOOKUP($A232,'Annex 2 EHV charges'!$A:$O,10,FALSE)=0,"",VLOOKUP($A232,'Annex 2 EHV charges'!$A:$O,10,FALSE)),"")</f>
        <v/>
      </c>
      <c r="H232" s="243" t="str">
        <f>IFERROR(IF(VLOOKUP($A232,'Annex 2 EHV charges'!$A:$O,11,FALSE)=0,"",VLOOKUP($A232,'Annex 2 EHV charges'!$A:$O,11,FALSE)),"")</f>
        <v/>
      </c>
    </row>
    <row r="233" spans="1:8" x14ac:dyDescent="0.2">
      <c r="A233" s="239" t="str">
        <f t="array" ref="A233">IFERROR(INDEX('Annex 2 EHV charges'!$A$11:$A$260, MATCH(0, IF(ISBLANK('Annex 2 EHV charges'!$A$11:$A$260),1, COUNTIF(A$4:$A232, 'Annex 2 EHV charges'!$A$11:$A$260)), 0)),"")</f>
        <v/>
      </c>
      <c r="B233" s="239" t="str">
        <f>IF($A233="","",VLOOKUP($A233,'Annex 2 EHV charges'!$A:$O,2,0))</f>
        <v/>
      </c>
      <c r="C233" s="240" t="str">
        <f>IF($A233="","",VLOOKUP($A233,'Annex 2 EHV charges'!$A:$O,3,0))</f>
        <v/>
      </c>
      <c r="D233" s="239" t="str">
        <f>IF($A233="","",VLOOKUP($A233,'Annex 2 EHV charges'!$A:$O,7,0))</f>
        <v/>
      </c>
      <c r="E233" s="241" t="str">
        <f>IFERROR(IF(VLOOKUP($A233,'Annex 2 EHV charges'!$A:$O,8,FALSE)=0,"",VLOOKUP($A233,'Annex 2 EHV charges'!$A:$O,8,FALSE)),"")</f>
        <v/>
      </c>
      <c r="F233" s="242" t="str">
        <f>IFERROR(IF(VLOOKUP($A233,'Annex 2 EHV charges'!$A:$O,9,FALSE)=0,"",VLOOKUP($A233,'Annex 2 EHV charges'!$A:$O,9,FALSE)),"")</f>
        <v/>
      </c>
      <c r="G233" s="243" t="str">
        <f>IFERROR(IF(VLOOKUP($A233,'Annex 2 EHV charges'!$A:$O,10,FALSE)=0,"",VLOOKUP($A233,'Annex 2 EHV charges'!$A:$O,10,FALSE)),"")</f>
        <v/>
      </c>
      <c r="H233" s="243" t="str">
        <f>IFERROR(IF(VLOOKUP($A233,'Annex 2 EHV charges'!$A:$O,11,FALSE)=0,"",VLOOKUP($A233,'Annex 2 EHV charges'!$A:$O,11,FALSE)),"")</f>
        <v/>
      </c>
    </row>
    <row r="234" spans="1:8" x14ac:dyDescent="0.2">
      <c r="A234" s="239" t="str">
        <f t="array" ref="A234">IFERROR(INDEX('Annex 2 EHV charges'!$A$11:$A$260, MATCH(0, IF(ISBLANK('Annex 2 EHV charges'!$A$11:$A$260),1, COUNTIF(A$4:$A233, 'Annex 2 EHV charges'!$A$11:$A$260)), 0)),"")</f>
        <v/>
      </c>
      <c r="B234" s="239" t="str">
        <f>IF($A234="","",VLOOKUP($A234,'Annex 2 EHV charges'!$A:$O,2,0))</f>
        <v/>
      </c>
      <c r="C234" s="240" t="str">
        <f>IF($A234="","",VLOOKUP($A234,'Annex 2 EHV charges'!$A:$O,3,0))</f>
        <v/>
      </c>
      <c r="D234" s="239" t="str">
        <f>IF($A234="","",VLOOKUP($A234,'Annex 2 EHV charges'!$A:$O,7,0))</f>
        <v/>
      </c>
      <c r="E234" s="241" t="str">
        <f>IFERROR(IF(VLOOKUP($A234,'Annex 2 EHV charges'!$A:$O,8,FALSE)=0,"",VLOOKUP($A234,'Annex 2 EHV charges'!$A:$O,8,FALSE)),"")</f>
        <v/>
      </c>
      <c r="F234" s="242" t="str">
        <f>IFERROR(IF(VLOOKUP($A234,'Annex 2 EHV charges'!$A:$O,9,FALSE)=0,"",VLOOKUP($A234,'Annex 2 EHV charges'!$A:$O,9,FALSE)),"")</f>
        <v/>
      </c>
      <c r="G234" s="243" t="str">
        <f>IFERROR(IF(VLOOKUP($A234,'Annex 2 EHV charges'!$A:$O,10,FALSE)=0,"",VLOOKUP($A234,'Annex 2 EHV charges'!$A:$O,10,FALSE)),"")</f>
        <v/>
      </c>
      <c r="H234" s="243" t="str">
        <f>IFERROR(IF(VLOOKUP($A234,'Annex 2 EHV charges'!$A:$O,11,FALSE)=0,"",VLOOKUP($A234,'Annex 2 EHV charges'!$A:$O,11,FALSE)),"")</f>
        <v/>
      </c>
    </row>
    <row r="235" spans="1:8" x14ac:dyDescent="0.2">
      <c r="A235" s="239" t="str">
        <f t="array" ref="A235">IFERROR(INDEX('Annex 2 EHV charges'!$A$11:$A$260, MATCH(0, IF(ISBLANK('Annex 2 EHV charges'!$A$11:$A$260),1, COUNTIF(A$4:$A234, 'Annex 2 EHV charges'!$A$11:$A$260)), 0)),"")</f>
        <v/>
      </c>
      <c r="B235" s="239" t="str">
        <f>IF($A235="","",VLOOKUP($A235,'Annex 2 EHV charges'!$A:$O,2,0))</f>
        <v/>
      </c>
      <c r="C235" s="240" t="str">
        <f>IF($A235="","",VLOOKUP($A235,'Annex 2 EHV charges'!$A:$O,3,0))</f>
        <v/>
      </c>
      <c r="D235" s="239" t="str">
        <f>IF($A235="","",VLOOKUP($A235,'Annex 2 EHV charges'!$A:$O,7,0))</f>
        <v/>
      </c>
      <c r="E235" s="241" t="str">
        <f>IFERROR(IF(VLOOKUP($A235,'Annex 2 EHV charges'!$A:$O,8,FALSE)=0,"",VLOOKUP($A235,'Annex 2 EHV charges'!$A:$O,8,FALSE)),"")</f>
        <v/>
      </c>
      <c r="F235" s="242" t="str">
        <f>IFERROR(IF(VLOOKUP($A235,'Annex 2 EHV charges'!$A:$O,9,FALSE)=0,"",VLOOKUP($A235,'Annex 2 EHV charges'!$A:$O,9,FALSE)),"")</f>
        <v/>
      </c>
      <c r="G235" s="243" t="str">
        <f>IFERROR(IF(VLOOKUP($A235,'Annex 2 EHV charges'!$A:$O,10,FALSE)=0,"",VLOOKUP($A235,'Annex 2 EHV charges'!$A:$O,10,FALSE)),"")</f>
        <v/>
      </c>
      <c r="H235" s="243" t="str">
        <f>IFERROR(IF(VLOOKUP($A235,'Annex 2 EHV charges'!$A:$O,11,FALSE)=0,"",VLOOKUP($A235,'Annex 2 EHV charges'!$A:$O,11,FALSE)),"")</f>
        <v/>
      </c>
    </row>
    <row r="236" spans="1:8" x14ac:dyDescent="0.2">
      <c r="A236" s="239" t="str">
        <f t="array" ref="A236">IFERROR(INDEX('Annex 2 EHV charges'!$A$11:$A$260, MATCH(0, IF(ISBLANK('Annex 2 EHV charges'!$A$11:$A$260),1, COUNTIF(A$4:$A235, 'Annex 2 EHV charges'!$A$11:$A$260)), 0)),"")</f>
        <v/>
      </c>
      <c r="B236" s="239" t="str">
        <f>IF($A236="","",VLOOKUP($A236,'Annex 2 EHV charges'!$A:$O,2,0))</f>
        <v/>
      </c>
      <c r="C236" s="240" t="str">
        <f>IF($A236="","",VLOOKUP($A236,'Annex 2 EHV charges'!$A:$O,3,0))</f>
        <v/>
      </c>
      <c r="D236" s="239" t="str">
        <f>IF($A236="","",VLOOKUP($A236,'Annex 2 EHV charges'!$A:$O,7,0))</f>
        <v/>
      </c>
      <c r="E236" s="241" t="str">
        <f>IFERROR(IF(VLOOKUP($A236,'Annex 2 EHV charges'!$A:$O,8,FALSE)=0,"",VLOOKUP($A236,'Annex 2 EHV charges'!$A:$O,8,FALSE)),"")</f>
        <v/>
      </c>
      <c r="F236" s="242" t="str">
        <f>IFERROR(IF(VLOOKUP($A236,'Annex 2 EHV charges'!$A:$O,9,FALSE)=0,"",VLOOKUP($A236,'Annex 2 EHV charges'!$A:$O,9,FALSE)),"")</f>
        <v/>
      </c>
      <c r="G236" s="243" t="str">
        <f>IFERROR(IF(VLOOKUP($A236,'Annex 2 EHV charges'!$A:$O,10,FALSE)=0,"",VLOOKUP($A236,'Annex 2 EHV charges'!$A:$O,10,FALSE)),"")</f>
        <v/>
      </c>
      <c r="H236" s="243" t="str">
        <f>IFERROR(IF(VLOOKUP($A236,'Annex 2 EHV charges'!$A:$O,11,FALSE)=0,"",VLOOKUP($A236,'Annex 2 EHV charges'!$A:$O,11,FALSE)),"")</f>
        <v/>
      </c>
    </row>
    <row r="237" spans="1:8" x14ac:dyDescent="0.2">
      <c r="A237" s="239" t="str">
        <f t="array" ref="A237">IFERROR(INDEX('Annex 2 EHV charges'!$A$11:$A$260, MATCH(0, IF(ISBLANK('Annex 2 EHV charges'!$A$11:$A$260),1, COUNTIF(A$4:$A236, 'Annex 2 EHV charges'!$A$11:$A$260)), 0)),"")</f>
        <v/>
      </c>
      <c r="B237" s="239" t="str">
        <f>IF($A237="","",VLOOKUP($A237,'Annex 2 EHV charges'!$A:$O,2,0))</f>
        <v/>
      </c>
      <c r="C237" s="240" t="str">
        <f>IF($A237="","",VLOOKUP($A237,'Annex 2 EHV charges'!$A:$O,3,0))</f>
        <v/>
      </c>
      <c r="D237" s="239" t="str">
        <f>IF($A237="","",VLOOKUP($A237,'Annex 2 EHV charges'!$A:$O,7,0))</f>
        <v/>
      </c>
      <c r="E237" s="241" t="str">
        <f>IFERROR(IF(VLOOKUP($A237,'Annex 2 EHV charges'!$A:$O,8,FALSE)=0,"",VLOOKUP($A237,'Annex 2 EHV charges'!$A:$O,8,FALSE)),"")</f>
        <v/>
      </c>
      <c r="F237" s="242" t="str">
        <f>IFERROR(IF(VLOOKUP($A237,'Annex 2 EHV charges'!$A:$O,9,FALSE)=0,"",VLOOKUP($A237,'Annex 2 EHV charges'!$A:$O,9,FALSE)),"")</f>
        <v/>
      </c>
      <c r="G237" s="243" t="str">
        <f>IFERROR(IF(VLOOKUP($A237,'Annex 2 EHV charges'!$A:$O,10,FALSE)=0,"",VLOOKUP($A237,'Annex 2 EHV charges'!$A:$O,10,FALSE)),"")</f>
        <v/>
      </c>
      <c r="H237" s="243" t="str">
        <f>IFERROR(IF(VLOOKUP($A237,'Annex 2 EHV charges'!$A:$O,11,FALSE)=0,"",VLOOKUP($A237,'Annex 2 EHV charges'!$A:$O,11,FALSE)),"")</f>
        <v/>
      </c>
    </row>
    <row r="238" spans="1:8" x14ac:dyDescent="0.2">
      <c r="A238" s="239" t="str">
        <f t="array" ref="A238">IFERROR(INDEX('Annex 2 EHV charges'!$A$11:$A$260, MATCH(0, IF(ISBLANK('Annex 2 EHV charges'!$A$11:$A$260),1, COUNTIF(A$4:$A237, 'Annex 2 EHV charges'!$A$11:$A$260)), 0)),"")</f>
        <v/>
      </c>
      <c r="B238" s="239" t="str">
        <f>IF($A238="","",VLOOKUP($A238,'Annex 2 EHV charges'!$A:$O,2,0))</f>
        <v/>
      </c>
      <c r="C238" s="240" t="str">
        <f>IF($A238="","",VLOOKUP($A238,'Annex 2 EHV charges'!$A:$O,3,0))</f>
        <v/>
      </c>
      <c r="D238" s="239" t="str">
        <f>IF($A238="","",VLOOKUP($A238,'Annex 2 EHV charges'!$A:$O,7,0))</f>
        <v/>
      </c>
      <c r="E238" s="241" t="str">
        <f>IFERROR(IF(VLOOKUP($A238,'Annex 2 EHV charges'!$A:$O,8,FALSE)=0,"",VLOOKUP($A238,'Annex 2 EHV charges'!$A:$O,8,FALSE)),"")</f>
        <v/>
      </c>
      <c r="F238" s="242" t="str">
        <f>IFERROR(IF(VLOOKUP($A238,'Annex 2 EHV charges'!$A:$O,9,FALSE)=0,"",VLOOKUP($A238,'Annex 2 EHV charges'!$A:$O,9,FALSE)),"")</f>
        <v/>
      </c>
      <c r="G238" s="243" t="str">
        <f>IFERROR(IF(VLOOKUP($A238,'Annex 2 EHV charges'!$A:$O,10,FALSE)=0,"",VLOOKUP($A238,'Annex 2 EHV charges'!$A:$O,10,FALSE)),"")</f>
        <v/>
      </c>
      <c r="H238" s="243" t="str">
        <f>IFERROR(IF(VLOOKUP($A238,'Annex 2 EHV charges'!$A:$O,11,FALSE)=0,"",VLOOKUP($A238,'Annex 2 EHV charges'!$A:$O,11,FALSE)),"")</f>
        <v/>
      </c>
    </row>
    <row r="239" spans="1:8" x14ac:dyDescent="0.2">
      <c r="A239" s="239" t="str">
        <f t="array" ref="A239">IFERROR(INDEX('Annex 2 EHV charges'!$A$11:$A$260, MATCH(0, IF(ISBLANK('Annex 2 EHV charges'!$A$11:$A$260),1, COUNTIF(A$4:$A238, 'Annex 2 EHV charges'!$A$11:$A$260)), 0)),"")</f>
        <v/>
      </c>
      <c r="B239" s="239" t="str">
        <f>IF($A239="","",VLOOKUP($A239,'Annex 2 EHV charges'!$A:$O,2,0))</f>
        <v/>
      </c>
      <c r="C239" s="240" t="str">
        <f>IF($A239="","",VLOOKUP($A239,'Annex 2 EHV charges'!$A:$O,3,0))</f>
        <v/>
      </c>
      <c r="D239" s="239" t="str">
        <f>IF($A239="","",VLOOKUP($A239,'Annex 2 EHV charges'!$A:$O,7,0))</f>
        <v/>
      </c>
      <c r="E239" s="241" t="str">
        <f>IFERROR(IF(VLOOKUP($A239,'Annex 2 EHV charges'!$A:$O,8,FALSE)=0,"",VLOOKUP($A239,'Annex 2 EHV charges'!$A:$O,8,FALSE)),"")</f>
        <v/>
      </c>
      <c r="F239" s="242" t="str">
        <f>IFERROR(IF(VLOOKUP($A239,'Annex 2 EHV charges'!$A:$O,9,FALSE)=0,"",VLOOKUP($A239,'Annex 2 EHV charges'!$A:$O,9,FALSE)),"")</f>
        <v/>
      </c>
      <c r="G239" s="243" t="str">
        <f>IFERROR(IF(VLOOKUP($A239,'Annex 2 EHV charges'!$A:$O,10,FALSE)=0,"",VLOOKUP($A239,'Annex 2 EHV charges'!$A:$O,10,FALSE)),"")</f>
        <v/>
      </c>
      <c r="H239" s="243" t="str">
        <f>IFERROR(IF(VLOOKUP($A239,'Annex 2 EHV charges'!$A:$O,11,FALSE)=0,"",VLOOKUP($A239,'Annex 2 EHV charges'!$A:$O,11,FALSE)),"")</f>
        <v/>
      </c>
    </row>
    <row r="240" spans="1:8" x14ac:dyDescent="0.2">
      <c r="A240" s="239" t="str">
        <f t="array" ref="A240">IFERROR(INDEX('Annex 2 EHV charges'!$A$11:$A$260, MATCH(0, IF(ISBLANK('Annex 2 EHV charges'!$A$11:$A$260),1, COUNTIF(A$4:$A239, 'Annex 2 EHV charges'!$A$11:$A$260)), 0)),"")</f>
        <v/>
      </c>
      <c r="B240" s="239" t="str">
        <f>IF($A240="","",VLOOKUP($A240,'Annex 2 EHV charges'!$A:$O,2,0))</f>
        <v/>
      </c>
      <c r="C240" s="240" t="str">
        <f>IF($A240="","",VLOOKUP($A240,'Annex 2 EHV charges'!$A:$O,3,0))</f>
        <v/>
      </c>
      <c r="D240" s="239" t="str">
        <f>IF($A240="","",VLOOKUP($A240,'Annex 2 EHV charges'!$A:$O,7,0))</f>
        <v/>
      </c>
      <c r="E240" s="241" t="str">
        <f>IFERROR(IF(VLOOKUP($A240,'Annex 2 EHV charges'!$A:$O,8,FALSE)=0,"",VLOOKUP($A240,'Annex 2 EHV charges'!$A:$O,8,FALSE)),"")</f>
        <v/>
      </c>
      <c r="F240" s="242" t="str">
        <f>IFERROR(IF(VLOOKUP($A240,'Annex 2 EHV charges'!$A:$O,9,FALSE)=0,"",VLOOKUP($A240,'Annex 2 EHV charges'!$A:$O,9,FALSE)),"")</f>
        <v/>
      </c>
      <c r="G240" s="243" t="str">
        <f>IFERROR(IF(VLOOKUP($A240,'Annex 2 EHV charges'!$A:$O,10,FALSE)=0,"",VLOOKUP($A240,'Annex 2 EHV charges'!$A:$O,10,FALSE)),"")</f>
        <v/>
      </c>
      <c r="H240" s="243" t="str">
        <f>IFERROR(IF(VLOOKUP($A240,'Annex 2 EHV charges'!$A:$O,11,FALSE)=0,"",VLOOKUP($A240,'Annex 2 EHV charges'!$A:$O,11,FALSE)),"")</f>
        <v/>
      </c>
    </row>
    <row r="241" spans="1:8" x14ac:dyDescent="0.2">
      <c r="A241" s="239" t="str">
        <f t="array" ref="A241">IFERROR(INDEX('Annex 2 EHV charges'!$A$11:$A$260, MATCH(0, IF(ISBLANK('Annex 2 EHV charges'!$A$11:$A$260),1, COUNTIF(A$4:$A240, 'Annex 2 EHV charges'!$A$11:$A$260)), 0)),"")</f>
        <v/>
      </c>
      <c r="B241" s="239" t="str">
        <f>IF($A241="","",VLOOKUP($A241,'Annex 2 EHV charges'!$A:$O,2,0))</f>
        <v/>
      </c>
      <c r="C241" s="240" t="str">
        <f>IF($A241="","",VLOOKUP($A241,'Annex 2 EHV charges'!$A:$O,3,0))</f>
        <v/>
      </c>
      <c r="D241" s="239" t="str">
        <f>IF($A241="","",VLOOKUP($A241,'Annex 2 EHV charges'!$A:$O,7,0))</f>
        <v/>
      </c>
      <c r="E241" s="241" t="str">
        <f>IFERROR(IF(VLOOKUP($A241,'Annex 2 EHV charges'!$A:$O,8,FALSE)=0,"",VLOOKUP($A241,'Annex 2 EHV charges'!$A:$O,8,FALSE)),"")</f>
        <v/>
      </c>
      <c r="F241" s="242" t="str">
        <f>IFERROR(IF(VLOOKUP($A241,'Annex 2 EHV charges'!$A:$O,9,FALSE)=0,"",VLOOKUP($A241,'Annex 2 EHV charges'!$A:$O,9,FALSE)),"")</f>
        <v/>
      </c>
      <c r="G241" s="243" t="str">
        <f>IFERROR(IF(VLOOKUP($A241,'Annex 2 EHV charges'!$A:$O,10,FALSE)=0,"",VLOOKUP($A241,'Annex 2 EHV charges'!$A:$O,10,FALSE)),"")</f>
        <v/>
      </c>
      <c r="H241" s="243" t="str">
        <f>IFERROR(IF(VLOOKUP($A241,'Annex 2 EHV charges'!$A:$O,11,FALSE)=0,"",VLOOKUP($A241,'Annex 2 EHV charges'!$A:$O,11,FALSE)),"")</f>
        <v/>
      </c>
    </row>
    <row r="242" spans="1:8" x14ac:dyDescent="0.2">
      <c r="A242" s="239" t="str">
        <f t="array" ref="A242">IFERROR(INDEX('Annex 2 EHV charges'!$A$11:$A$260, MATCH(0, IF(ISBLANK('Annex 2 EHV charges'!$A$11:$A$260),1, COUNTIF(A$4:$A241, 'Annex 2 EHV charges'!$A$11:$A$260)), 0)),"")</f>
        <v/>
      </c>
      <c r="B242" s="239" t="str">
        <f>IF($A242="","",VLOOKUP($A242,'Annex 2 EHV charges'!$A:$O,2,0))</f>
        <v/>
      </c>
      <c r="C242" s="240" t="str">
        <f>IF($A242="","",VLOOKUP($A242,'Annex 2 EHV charges'!$A:$O,3,0))</f>
        <v/>
      </c>
      <c r="D242" s="239" t="str">
        <f>IF($A242="","",VLOOKUP($A242,'Annex 2 EHV charges'!$A:$O,7,0))</f>
        <v/>
      </c>
      <c r="E242" s="241" t="str">
        <f>IFERROR(IF(VLOOKUP($A242,'Annex 2 EHV charges'!$A:$O,8,FALSE)=0,"",VLOOKUP($A242,'Annex 2 EHV charges'!$A:$O,8,FALSE)),"")</f>
        <v/>
      </c>
      <c r="F242" s="242" t="str">
        <f>IFERROR(IF(VLOOKUP($A242,'Annex 2 EHV charges'!$A:$O,9,FALSE)=0,"",VLOOKUP($A242,'Annex 2 EHV charges'!$A:$O,9,FALSE)),"")</f>
        <v/>
      </c>
      <c r="G242" s="243" t="str">
        <f>IFERROR(IF(VLOOKUP($A242,'Annex 2 EHV charges'!$A:$O,10,FALSE)=0,"",VLOOKUP($A242,'Annex 2 EHV charges'!$A:$O,10,FALSE)),"")</f>
        <v/>
      </c>
      <c r="H242" s="243" t="str">
        <f>IFERROR(IF(VLOOKUP($A242,'Annex 2 EHV charges'!$A:$O,11,FALSE)=0,"",VLOOKUP($A242,'Annex 2 EHV charges'!$A:$O,11,FALSE)),"")</f>
        <v/>
      </c>
    </row>
    <row r="243" spans="1:8" x14ac:dyDescent="0.2">
      <c r="A243" s="239" t="str">
        <f t="array" ref="A243">IFERROR(INDEX('Annex 2 EHV charges'!$A$11:$A$260, MATCH(0, IF(ISBLANK('Annex 2 EHV charges'!$A$11:$A$260),1, COUNTIF(A$4:$A242, 'Annex 2 EHV charges'!$A$11:$A$260)), 0)),"")</f>
        <v/>
      </c>
      <c r="B243" s="239" t="str">
        <f>IF($A243="","",VLOOKUP($A243,'Annex 2 EHV charges'!$A:$O,2,0))</f>
        <v/>
      </c>
      <c r="C243" s="240" t="str">
        <f>IF($A243="","",VLOOKUP($A243,'Annex 2 EHV charges'!$A:$O,3,0))</f>
        <v/>
      </c>
      <c r="D243" s="239" t="str">
        <f>IF($A243="","",VLOOKUP($A243,'Annex 2 EHV charges'!$A:$O,7,0))</f>
        <v/>
      </c>
      <c r="E243" s="241" t="str">
        <f>IFERROR(IF(VLOOKUP($A243,'Annex 2 EHV charges'!$A:$O,8,FALSE)=0,"",VLOOKUP($A243,'Annex 2 EHV charges'!$A:$O,8,FALSE)),"")</f>
        <v/>
      </c>
      <c r="F243" s="242" t="str">
        <f>IFERROR(IF(VLOOKUP($A243,'Annex 2 EHV charges'!$A:$O,9,FALSE)=0,"",VLOOKUP($A243,'Annex 2 EHV charges'!$A:$O,9,FALSE)),"")</f>
        <v/>
      </c>
      <c r="G243" s="243" t="str">
        <f>IFERROR(IF(VLOOKUP($A243,'Annex 2 EHV charges'!$A:$O,10,FALSE)=0,"",VLOOKUP($A243,'Annex 2 EHV charges'!$A:$O,10,FALSE)),"")</f>
        <v/>
      </c>
      <c r="H243" s="243" t="str">
        <f>IFERROR(IF(VLOOKUP($A243,'Annex 2 EHV charges'!$A:$O,11,FALSE)=0,"",VLOOKUP($A243,'Annex 2 EHV charges'!$A:$O,11,FALSE)),"")</f>
        <v/>
      </c>
    </row>
    <row r="244" spans="1:8" x14ac:dyDescent="0.2">
      <c r="A244" s="239" t="str">
        <f t="array" ref="A244">IFERROR(INDEX('Annex 2 EHV charges'!$A$11:$A$260, MATCH(0, IF(ISBLANK('Annex 2 EHV charges'!$A$11:$A$260),1, COUNTIF(A$4:$A243, 'Annex 2 EHV charges'!$A$11:$A$260)), 0)),"")</f>
        <v/>
      </c>
      <c r="B244" s="239" t="str">
        <f>IF($A244="","",VLOOKUP($A244,'Annex 2 EHV charges'!$A:$O,2,0))</f>
        <v/>
      </c>
      <c r="C244" s="240" t="str">
        <f>IF($A244="","",VLOOKUP($A244,'Annex 2 EHV charges'!$A:$O,3,0))</f>
        <v/>
      </c>
      <c r="D244" s="239" t="str">
        <f>IF($A244="","",VLOOKUP($A244,'Annex 2 EHV charges'!$A:$O,7,0))</f>
        <v/>
      </c>
      <c r="E244" s="241" t="str">
        <f>IFERROR(IF(VLOOKUP($A244,'Annex 2 EHV charges'!$A:$O,8,FALSE)=0,"",VLOOKUP($A244,'Annex 2 EHV charges'!$A:$O,8,FALSE)),"")</f>
        <v/>
      </c>
      <c r="F244" s="242" t="str">
        <f>IFERROR(IF(VLOOKUP($A244,'Annex 2 EHV charges'!$A:$O,9,FALSE)=0,"",VLOOKUP($A244,'Annex 2 EHV charges'!$A:$O,9,FALSE)),"")</f>
        <v/>
      </c>
      <c r="G244" s="243" t="str">
        <f>IFERROR(IF(VLOOKUP($A244,'Annex 2 EHV charges'!$A:$O,10,FALSE)=0,"",VLOOKUP($A244,'Annex 2 EHV charges'!$A:$O,10,FALSE)),"")</f>
        <v/>
      </c>
      <c r="H244" s="243" t="str">
        <f>IFERROR(IF(VLOOKUP($A244,'Annex 2 EHV charges'!$A:$O,11,FALSE)=0,"",VLOOKUP($A244,'Annex 2 EHV charges'!$A:$O,11,FALSE)),"")</f>
        <v/>
      </c>
    </row>
    <row r="245" spans="1:8" x14ac:dyDescent="0.2">
      <c r="A245" s="239" t="str">
        <f t="array" ref="A245">IFERROR(INDEX('Annex 2 EHV charges'!$A$11:$A$260, MATCH(0, IF(ISBLANK('Annex 2 EHV charges'!$A$11:$A$260),1, COUNTIF(A$4:$A244, 'Annex 2 EHV charges'!$A$11:$A$260)), 0)),"")</f>
        <v/>
      </c>
      <c r="B245" s="239" t="str">
        <f>IF($A245="","",VLOOKUP($A245,'Annex 2 EHV charges'!$A:$O,2,0))</f>
        <v/>
      </c>
      <c r="C245" s="240" t="str">
        <f>IF($A245="","",VLOOKUP($A245,'Annex 2 EHV charges'!$A:$O,3,0))</f>
        <v/>
      </c>
      <c r="D245" s="239" t="str">
        <f>IF($A245="","",VLOOKUP($A245,'Annex 2 EHV charges'!$A:$O,7,0))</f>
        <v/>
      </c>
      <c r="E245" s="241" t="str">
        <f>IFERROR(IF(VLOOKUP($A245,'Annex 2 EHV charges'!$A:$O,8,FALSE)=0,"",VLOOKUP($A245,'Annex 2 EHV charges'!$A:$O,8,FALSE)),"")</f>
        <v/>
      </c>
      <c r="F245" s="242" t="str">
        <f>IFERROR(IF(VLOOKUP($A245,'Annex 2 EHV charges'!$A:$O,9,FALSE)=0,"",VLOOKUP($A245,'Annex 2 EHV charges'!$A:$O,9,FALSE)),"")</f>
        <v/>
      </c>
      <c r="G245" s="243" t="str">
        <f>IFERROR(IF(VLOOKUP($A245,'Annex 2 EHV charges'!$A:$O,10,FALSE)=0,"",VLOOKUP($A245,'Annex 2 EHV charges'!$A:$O,10,FALSE)),"")</f>
        <v/>
      </c>
      <c r="H245" s="243" t="str">
        <f>IFERROR(IF(VLOOKUP($A245,'Annex 2 EHV charges'!$A:$O,11,FALSE)=0,"",VLOOKUP($A245,'Annex 2 EHV charges'!$A:$O,11,FALSE)),"")</f>
        <v/>
      </c>
    </row>
    <row r="246" spans="1:8" x14ac:dyDescent="0.2">
      <c r="A246" s="239" t="str">
        <f t="array" ref="A246">IFERROR(INDEX('Annex 2 EHV charges'!$A$11:$A$260, MATCH(0, IF(ISBLANK('Annex 2 EHV charges'!$A$11:$A$260),1, COUNTIF(A$4:$A245, 'Annex 2 EHV charges'!$A$11:$A$260)), 0)),"")</f>
        <v/>
      </c>
      <c r="B246" s="239" t="str">
        <f>IF($A246="","",VLOOKUP($A246,'Annex 2 EHV charges'!$A:$O,2,0))</f>
        <v/>
      </c>
      <c r="C246" s="240" t="str">
        <f>IF($A246="","",VLOOKUP($A246,'Annex 2 EHV charges'!$A:$O,3,0))</f>
        <v/>
      </c>
      <c r="D246" s="239" t="str">
        <f>IF($A246="","",VLOOKUP($A246,'Annex 2 EHV charges'!$A:$O,7,0))</f>
        <v/>
      </c>
      <c r="E246" s="241" t="str">
        <f>IFERROR(IF(VLOOKUP($A246,'Annex 2 EHV charges'!$A:$O,8,FALSE)=0,"",VLOOKUP($A246,'Annex 2 EHV charges'!$A:$O,8,FALSE)),"")</f>
        <v/>
      </c>
      <c r="F246" s="242" t="str">
        <f>IFERROR(IF(VLOOKUP($A246,'Annex 2 EHV charges'!$A:$O,9,FALSE)=0,"",VLOOKUP($A246,'Annex 2 EHV charges'!$A:$O,9,FALSE)),"")</f>
        <v/>
      </c>
      <c r="G246" s="243" t="str">
        <f>IFERROR(IF(VLOOKUP($A246,'Annex 2 EHV charges'!$A:$O,10,FALSE)=0,"",VLOOKUP($A246,'Annex 2 EHV charges'!$A:$O,10,FALSE)),"")</f>
        <v/>
      </c>
      <c r="H246" s="243" t="str">
        <f>IFERROR(IF(VLOOKUP($A246,'Annex 2 EHV charges'!$A:$O,11,FALSE)=0,"",VLOOKUP($A246,'Annex 2 EHV charges'!$A:$O,11,FALSE)),"")</f>
        <v/>
      </c>
    </row>
    <row r="247" spans="1:8" x14ac:dyDescent="0.2">
      <c r="A247" s="239" t="str">
        <f t="array" ref="A247">IFERROR(INDEX('Annex 2 EHV charges'!$A$11:$A$260, MATCH(0, IF(ISBLANK('Annex 2 EHV charges'!$A$11:$A$260),1, COUNTIF(A$4:$A246, 'Annex 2 EHV charges'!$A$11:$A$260)), 0)),"")</f>
        <v/>
      </c>
      <c r="B247" s="239" t="str">
        <f>IF($A247="","",VLOOKUP($A247,'Annex 2 EHV charges'!$A:$O,2,0))</f>
        <v/>
      </c>
      <c r="C247" s="240" t="str">
        <f>IF($A247="","",VLOOKUP($A247,'Annex 2 EHV charges'!$A:$O,3,0))</f>
        <v/>
      </c>
      <c r="D247" s="239" t="str">
        <f>IF($A247="","",VLOOKUP($A247,'Annex 2 EHV charges'!$A:$O,7,0))</f>
        <v/>
      </c>
      <c r="E247" s="241" t="str">
        <f>IFERROR(IF(VLOOKUP($A247,'Annex 2 EHV charges'!$A:$O,8,FALSE)=0,"",VLOOKUP($A247,'Annex 2 EHV charges'!$A:$O,8,FALSE)),"")</f>
        <v/>
      </c>
      <c r="F247" s="242" t="str">
        <f>IFERROR(IF(VLOOKUP($A247,'Annex 2 EHV charges'!$A:$O,9,FALSE)=0,"",VLOOKUP($A247,'Annex 2 EHV charges'!$A:$O,9,FALSE)),"")</f>
        <v/>
      </c>
      <c r="G247" s="243" t="str">
        <f>IFERROR(IF(VLOOKUP($A247,'Annex 2 EHV charges'!$A:$O,10,FALSE)=0,"",VLOOKUP($A247,'Annex 2 EHV charges'!$A:$O,10,FALSE)),"")</f>
        <v/>
      </c>
      <c r="H247" s="243" t="str">
        <f>IFERROR(IF(VLOOKUP($A247,'Annex 2 EHV charges'!$A:$O,11,FALSE)=0,"",VLOOKUP($A247,'Annex 2 EHV charges'!$A:$O,11,FALSE)),"")</f>
        <v/>
      </c>
    </row>
    <row r="248" spans="1:8" x14ac:dyDescent="0.2">
      <c r="A248" s="239" t="str">
        <f t="array" ref="A248">IFERROR(INDEX('Annex 2 EHV charges'!$A$11:$A$260, MATCH(0, IF(ISBLANK('Annex 2 EHV charges'!$A$11:$A$260),1, COUNTIF(A$4:$A247, 'Annex 2 EHV charges'!$A$11:$A$260)), 0)),"")</f>
        <v/>
      </c>
      <c r="B248" s="239" t="str">
        <f>IF($A248="","",VLOOKUP($A248,'Annex 2 EHV charges'!$A:$O,2,0))</f>
        <v/>
      </c>
      <c r="C248" s="240" t="str">
        <f>IF($A248="","",VLOOKUP($A248,'Annex 2 EHV charges'!$A:$O,3,0))</f>
        <v/>
      </c>
      <c r="D248" s="239" t="str">
        <f>IF($A248="","",VLOOKUP($A248,'Annex 2 EHV charges'!$A:$O,7,0))</f>
        <v/>
      </c>
      <c r="E248" s="241" t="str">
        <f>IFERROR(IF(VLOOKUP($A248,'Annex 2 EHV charges'!$A:$O,8,FALSE)=0,"",VLOOKUP($A248,'Annex 2 EHV charges'!$A:$O,8,FALSE)),"")</f>
        <v/>
      </c>
      <c r="F248" s="242" t="str">
        <f>IFERROR(IF(VLOOKUP($A248,'Annex 2 EHV charges'!$A:$O,9,FALSE)=0,"",VLOOKUP($A248,'Annex 2 EHV charges'!$A:$O,9,FALSE)),"")</f>
        <v/>
      </c>
      <c r="G248" s="243" t="str">
        <f>IFERROR(IF(VLOOKUP($A248,'Annex 2 EHV charges'!$A:$O,10,FALSE)=0,"",VLOOKUP($A248,'Annex 2 EHV charges'!$A:$O,10,FALSE)),"")</f>
        <v/>
      </c>
      <c r="H248" s="243" t="str">
        <f>IFERROR(IF(VLOOKUP($A248,'Annex 2 EHV charges'!$A:$O,11,FALSE)=0,"",VLOOKUP($A248,'Annex 2 EHV charges'!$A:$O,11,FALSE)),"")</f>
        <v/>
      </c>
    </row>
    <row r="249" spans="1:8" x14ac:dyDescent="0.2">
      <c r="A249" s="239" t="str">
        <f t="array" ref="A249">IFERROR(INDEX('Annex 2 EHV charges'!$A$11:$A$260, MATCH(0, IF(ISBLANK('Annex 2 EHV charges'!$A$11:$A$260),1, COUNTIF(A$4:$A248, 'Annex 2 EHV charges'!$A$11:$A$260)), 0)),"")</f>
        <v/>
      </c>
      <c r="B249" s="239" t="str">
        <f>IF($A249="","",VLOOKUP($A249,'Annex 2 EHV charges'!$A:$O,2,0))</f>
        <v/>
      </c>
      <c r="C249" s="240" t="str">
        <f>IF($A249="","",VLOOKUP($A249,'Annex 2 EHV charges'!$A:$O,3,0))</f>
        <v/>
      </c>
      <c r="D249" s="239" t="str">
        <f>IF($A249="","",VLOOKUP($A249,'Annex 2 EHV charges'!$A:$O,7,0))</f>
        <v/>
      </c>
      <c r="E249" s="241" t="str">
        <f>IFERROR(IF(VLOOKUP($A249,'Annex 2 EHV charges'!$A:$O,8,FALSE)=0,"",VLOOKUP($A249,'Annex 2 EHV charges'!$A:$O,8,FALSE)),"")</f>
        <v/>
      </c>
      <c r="F249" s="242" t="str">
        <f>IFERROR(IF(VLOOKUP($A249,'Annex 2 EHV charges'!$A:$O,9,FALSE)=0,"",VLOOKUP($A249,'Annex 2 EHV charges'!$A:$O,9,FALSE)),"")</f>
        <v/>
      </c>
      <c r="G249" s="243" t="str">
        <f>IFERROR(IF(VLOOKUP($A249,'Annex 2 EHV charges'!$A:$O,10,FALSE)=0,"",VLOOKUP($A249,'Annex 2 EHV charges'!$A:$O,10,FALSE)),"")</f>
        <v/>
      </c>
      <c r="H249" s="243" t="str">
        <f>IFERROR(IF(VLOOKUP($A249,'Annex 2 EHV charges'!$A:$O,11,FALSE)=0,"",VLOOKUP($A249,'Annex 2 EHV charges'!$A:$O,11,FALSE)),"")</f>
        <v/>
      </c>
    </row>
    <row r="250" spans="1:8" x14ac:dyDescent="0.2">
      <c r="A250" s="239" t="str">
        <f t="array" ref="A250">IFERROR(INDEX('Annex 2 EHV charges'!$A$11:$A$260, MATCH(0, IF(ISBLANK('Annex 2 EHV charges'!$A$11:$A$260),1, COUNTIF(A$4:$A249, 'Annex 2 EHV charges'!$A$11:$A$260)), 0)),"")</f>
        <v/>
      </c>
      <c r="B250" s="239" t="str">
        <f>IF($A250="","",VLOOKUP($A250,'Annex 2 EHV charges'!$A:$O,2,0))</f>
        <v/>
      </c>
      <c r="C250" s="240" t="str">
        <f>IF($A250="","",VLOOKUP($A250,'Annex 2 EHV charges'!$A:$O,3,0))</f>
        <v/>
      </c>
      <c r="D250" s="239" t="str">
        <f>IF($A250="","",VLOOKUP($A250,'Annex 2 EHV charges'!$A:$O,7,0))</f>
        <v/>
      </c>
      <c r="E250" s="241" t="str">
        <f>IFERROR(IF(VLOOKUP($A250,'Annex 2 EHV charges'!$A:$O,8,FALSE)=0,"",VLOOKUP($A250,'Annex 2 EHV charges'!$A:$O,8,FALSE)),"")</f>
        <v/>
      </c>
      <c r="F250" s="242" t="str">
        <f>IFERROR(IF(VLOOKUP($A250,'Annex 2 EHV charges'!$A:$O,9,FALSE)=0,"",VLOOKUP($A250,'Annex 2 EHV charges'!$A:$O,9,FALSE)),"")</f>
        <v/>
      </c>
      <c r="G250" s="243" t="str">
        <f>IFERROR(IF(VLOOKUP($A250,'Annex 2 EHV charges'!$A:$O,10,FALSE)=0,"",VLOOKUP($A250,'Annex 2 EHV charges'!$A:$O,10,FALSE)),"")</f>
        <v/>
      </c>
      <c r="H250" s="243" t="str">
        <f>IFERROR(IF(VLOOKUP($A250,'Annex 2 EHV charges'!$A:$O,11,FALSE)=0,"",VLOOKUP($A250,'Annex 2 EHV charges'!$A:$O,11,FALSE)),"")</f>
        <v/>
      </c>
    </row>
    <row r="251" spans="1:8" x14ac:dyDescent="0.2">
      <c r="A251" s="239" t="str">
        <f t="array" ref="A251">IFERROR(INDEX('Annex 2 EHV charges'!$A$11:$A$260, MATCH(0, IF(ISBLANK('Annex 2 EHV charges'!$A$11:$A$260),1, COUNTIF(A$4:$A250, 'Annex 2 EHV charges'!$A$11:$A$260)), 0)),"")</f>
        <v/>
      </c>
      <c r="B251" s="239" t="str">
        <f>IF($A251="","",VLOOKUP($A251,'Annex 2 EHV charges'!$A:$O,2,0))</f>
        <v/>
      </c>
      <c r="C251" s="240" t="str">
        <f>IF($A251="","",VLOOKUP($A251,'Annex 2 EHV charges'!$A:$O,3,0))</f>
        <v/>
      </c>
      <c r="D251" s="239" t="str">
        <f>IF($A251="","",VLOOKUP($A251,'Annex 2 EHV charges'!$A:$O,7,0))</f>
        <v/>
      </c>
      <c r="E251" s="241" t="str">
        <f>IFERROR(IF(VLOOKUP($A251,'Annex 2 EHV charges'!$A:$O,8,FALSE)=0,"",VLOOKUP($A251,'Annex 2 EHV charges'!$A:$O,8,FALSE)),"")</f>
        <v/>
      </c>
      <c r="F251" s="242" t="str">
        <f>IFERROR(IF(VLOOKUP($A251,'Annex 2 EHV charges'!$A:$O,9,FALSE)=0,"",VLOOKUP($A251,'Annex 2 EHV charges'!$A:$O,9,FALSE)),"")</f>
        <v/>
      </c>
      <c r="G251" s="243" t="str">
        <f>IFERROR(IF(VLOOKUP($A251,'Annex 2 EHV charges'!$A:$O,10,FALSE)=0,"",VLOOKUP($A251,'Annex 2 EHV charges'!$A:$O,10,FALSE)),"")</f>
        <v/>
      </c>
      <c r="H251" s="243" t="str">
        <f>IFERROR(IF(VLOOKUP($A251,'Annex 2 EHV charges'!$A:$O,11,FALSE)=0,"",VLOOKUP($A251,'Annex 2 EHV charges'!$A:$O,11,FALSE)),"")</f>
        <v/>
      </c>
    </row>
    <row r="252" spans="1:8" x14ac:dyDescent="0.2">
      <c r="A252" s="239" t="str">
        <f t="array" ref="A252">IFERROR(INDEX('Annex 2 EHV charges'!$A$11:$A$260, MATCH(0, IF(ISBLANK('Annex 2 EHV charges'!$A$11:$A$260),1, COUNTIF(A$4:$A251, 'Annex 2 EHV charges'!$A$11:$A$260)), 0)),"")</f>
        <v/>
      </c>
      <c r="B252" s="239" t="str">
        <f>IF($A252="","",VLOOKUP($A252,'Annex 2 EHV charges'!$A:$O,2,0))</f>
        <v/>
      </c>
      <c r="C252" s="240" t="str">
        <f>IF($A252="","",VLOOKUP($A252,'Annex 2 EHV charges'!$A:$O,3,0))</f>
        <v/>
      </c>
      <c r="D252" s="239" t="str">
        <f>IF($A252="","",VLOOKUP($A252,'Annex 2 EHV charges'!$A:$O,7,0))</f>
        <v/>
      </c>
      <c r="E252" s="241" t="str">
        <f>IFERROR(IF(VLOOKUP($A252,'Annex 2 EHV charges'!$A:$O,8,FALSE)=0,"",VLOOKUP($A252,'Annex 2 EHV charges'!$A:$O,8,FALSE)),"")</f>
        <v/>
      </c>
      <c r="F252" s="242" t="str">
        <f>IFERROR(IF(VLOOKUP($A252,'Annex 2 EHV charges'!$A:$O,9,FALSE)=0,"",VLOOKUP($A252,'Annex 2 EHV charges'!$A:$O,9,FALSE)),"")</f>
        <v/>
      </c>
      <c r="G252" s="243" t="str">
        <f>IFERROR(IF(VLOOKUP($A252,'Annex 2 EHV charges'!$A:$O,10,FALSE)=0,"",VLOOKUP($A252,'Annex 2 EHV charges'!$A:$O,10,FALSE)),"")</f>
        <v/>
      </c>
      <c r="H252" s="243" t="str">
        <f>IFERROR(IF(VLOOKUP($A252,'Annex 2 EHV charges'!$A:$O,11,FALSE)=0,"",VLOOKUP($A252,'Annex 2 EHV charges'!$A:$O,11,FALSE)),"")</f>
        <v/>
      </c>
    </row>
    <row r="253" spans="1:8" x14ac:dyDescent="0.2">
      <c r="A253" s="239" t="str">
        <f t="array" ref="A253">IFERROR(INDEX('Annex 2 EHV charges'!$A$11:$A$260, MATCH(0, IF(ISBLANK('Annex 2 EHV charges'!$A$11:$A$260),1, COUNTIF(A$4:$A252, 'Annex 2 EHV charges'!$A$11:$A$260)), 0)),"")</f>
        <v/>
      </c>
      <c r="B253" s="239" t="str">
        <f>IF($A253="","",VLOOKUP($A253,'Annex 2 EHV charges'!$A:$O,2,0))</f>
        <v/>
      </c>
      <c r="C253" s="240" t="str">
        <f>IF($A253="","",VLOOKUP($A253,'Annex 2 EHV charges'!$A:$O,3,0))</f>
        <v/>
      </c>
      <c r="D253" s="239" t="str">
        <f>IF($A253="","",VLOOKUP($A253,'Annex 2 EHV charges'!$A:$O,7,0))</f>
        <v/>
      </c>
      <c r="E253" s="241" t="str">
        <f>IFERROR(IF(VLOOKUP($A253,'Annex 2 EHV charges'!$A:$O,8,FALSE)=0,"",VLOOKUP($A253,'Annex 2 EHV charges'!$A:$O,8,FALSE)),"")</f>
        <v/>
      </c>
      <c r="F253" s="242" t="str">
        <f>IFERROR(IF(VLOOKUP($A253,'Annex 2 EHV charges'!$A:$O,9,FALSE)=0,"",VLOOKUP($A253,'Annex 2 EHV charges'!$A:$O,9,FALSE)),"")</f>
        <v/>
      </c>
      <c r="G253" s="243" t="str">
        <f>IFERROR(IF(VLOOKUP($A253,'Annex 2 EHV charges'!$A:$O,10,FALSE)=0,"",VLOOKUP($A253,'Annex 2 EHV charges'!$A:$O,10,FALSE)),"")</f>
        <v/>
      </c>
      <c r="H253" s="243" t="str">
        <f>IFERROR(IF(VLOOKUP($A253,'Annex 2 EHV charges'!$A:$O,11,FALSE)=0,"",VLOOKUP($A253,'Annex 2 EHV charges'!$A:$O,11,FALSE)),"")</f>
        <v/>
      </c>
    </row>
    <row r="254" spans="1:8" x14ac:dyDescent="0.2">
      <c r="A254" s="239" t="str">
        <f t="array" ref="A254">IFERROR(INDEX('Annex 2 EHV charges'!$A$11:$A$260, MATCH(0, IF(ISBLANK('Annex 2 EHV charges'!$A$11:$A$260),1, COUNTIF(A$4:$A253, 'Annex 2 EHV charges'!$A$11:$A$260)), 0)),"")</f>
        <v/>
      </c>
      <c r="B254" s="239" t="str">
        <f>IF($A254="","",VLOOKUP($A254,'Annex 2 EHV charges'!$A:$O,2,0))</f>
        <v/>
      </c>
      <c r="C254" s="240" t="str">
        <f>IF($A254="","",VLOOKUP($A254,'Annex 2 EHV charges'!$A:$O,3,0))</f>
        <v/>
      </c>
      <c r="D254" s="239" t="str">
        <f>IF($A254="","",VLOOKUP($A254,'Annex 2 EHV charges'!$A:$O,7,0))</f>
        <v/>
      </c>
      <c r="E254" s="241" t="str">
        <f>IFERROR(IF(VLOOKUP($A254,'Annex 2 EHV charges'!$A:$O,8,FALSE)=0,"",VLOOKUP($A254,'Annex 2 EHV charges'!$A:$O,8,FALSE)),"")</f>
        <v/>
      </c>
      <c r="F254" s="242" t="str">
        <f>IFERROR(IF(VLOOKUP($A254,'Annex 2 EHV charges'!$A:$O,9,FALSE)=0,"",VLOOKUP($A254,'Annex 2 EHV charges'!$A:$O,9,FALSE)),"")</f>
        <v/>
      </c>
      <c r="G254" s="243" t="str">
        <f>IFERROR(IF(VLOOKUP($A254,'Annex 2 EHV charges'!$A:$O,10,FALSE)=0,"",VLOOKUP($A254,'Annex 2 EHV charges'!$A:$O,10,FALSE)),"")</f>
        <v/>
      </c>
      <c r="H254" s="243" t="str">
        <f>IFERROR(IF(VLOOKUP($A254,'Annex 2 EHV charges'!$A:$O,11,FALSE)=0,"",VLOOKUP($A254,'Annex 2 EHV charges'!$A:$O,11,FALSE)),"")</f>
        <v/>
      </c>
    </row>
    <row r="257" spans="3:7" x14ac:dyDescent="0.2">
      <c r="C257" s="90"/>
      <c r="D257" s="90"/>
      <c r="E257" s="90"/>
      <c r="F257" s="90"/>
      <c r="G257" s="90"/>
    </row>
    <row r="258" spans="3:7" x14ac:dyDescent="0.2">
      <c r="C258" s="90"/>
      <c r="D258" s="90"/>
      <c r="E258" s="90"/>
      <c r="F258" s="90"/>
      <c r="G258" s="90"/>
    </row>
    <row r="259" spans="3:7" x14ac:dyDescent="0.2">
      <c r="C259" s="90"/>
      <c r="D259" s="90"/>
      <c r="E259" s="90"/>
      <c r="F259" s="90"/>
      <c r="G259" s="90"/>
    </row>
    <row r="260" spans="3:7" x14ac:dyDescent="0.2">
      <c r="C260" s="90"/>
      <c r="D260" s="90"/>
      <c r="E260" s="90"/>
      <c r="F260" s="90"/>
      <c r="G260" s="90"/>
    </row>
    <row r="261" spans="3:7" x14ac:dyDescent="0.2">
      <c r="C261" s="90"/>
      <c r="D261" s="90"/>
      <c r="E261" s="90"/>
      <c r="F261" s="90"/>
      <c r="G261" s="90"/>
    </row>
    <row r="262" spans="3:7" x14ac:dyDescent="0.2">
      <c r="C262" s="90"/>
      <c r="D262" s="90"/>
      <c r="E262" s="90"/>
      <c r="F262" s="90"/>
      <c r="G262" s="90"/>
    </row>
    <row r="263" spans="3:7" x14ac:dyDescent="0.2">
      <c r="C263" s="90"/>
      <c r="D263" s="90"/>
      <c r="E263" s="90"/>
      <c r="F263" s="90"/>
      <c r="G263" s="90"/>
    </row>
    <row r="264" spans="3:7" x14ac:dyDescent="0.2">
      <c r="C264" s="90"/>
      <c r="D264" s="90"/>
      <c r="E264" s="90"/>
      <c r="F264" s="90"/>
      <c r="G264" s="90"/>
    </row>
    <row r="265" spans="3:7" x14ac:dyDescent="0.2">
      <c r="C265" s="90"/>
      <c r="D265" s="90"/>
      <c r="E265" s="90"/>
      <c r="F265" s="90"/>
      <c r="G265" s="90"/>
    </row>
    <row r="266" spans="3:7" x14ac:dyDescent="0.2">
      <c r="C266" s="90"/>
      <c r="D266" s="90"/>
      <c r="E266" s="90"/>
      <c r="F266" s="90"/>
      <c r="G266" s="90"/>
    </row>
    <row r="267" spans="3:7" x14ac:dyDescent="0.2">
      <c r="C267" s="90"/>
      <c r="D267" s="90"/>
      <c r="E267" s="90"/>
      <c r="F267" s="90"/>
      <c r="G267" s="90"/>
    </row>
    <row r="268" spans="3:7" x14ac:dyDescent="0.2">
      <c r="C268" s="90"/>
      <c r="D268" s="90"/>
      <c r="E268" s="90"/>
      <c r="F268" s="90"/>
      <c r="G268" s="90"/>
    </row>
    <row r="269" spans="3:7" x14ac:dyDescent="0.2">
      <c r="C269" s="90"/>
      <c r="D269" s="90"/>
      <c r="E269" s="90"/>
      <c r="F269" s="90"/>
      <c r="G269" s="90"/>
    </row>
    <row r="270" spans="3:7" x14ac:dyDescent="0.2">
      <c r="C270" s="90"/>
      <c r="D270" s="90"/>
      <c r="E270" s="90"/>
      <c r="F270" s="90"/>
      <c r="G270" s="90"/>
    </row>
    <row r="271" spans="3:7" x14ac:dyDescent="0.2">
      <c r="C271" s="90"/>
      <c r="D271" s="90"/>
      <c r="E271" s="90"/>
      <c r="F271" s="90"/>
      <c r="G271" s="90"/>
    </row>
    <row r="272" spans="3:7" x14ac:dyDescent="0.2">
      <c r="C272" s="90"/>
      <c r="D272" s="90"/>
      <c r="E272" s="90"/>
      <c r="F272" s="90"/>
      <c r="G272" s="90"/>
    </row>
    <row r="273" spans="3:7" x14ac:dyDescent="0.2">
      <c r="C273" s="90"/>
      <c r="D273" s="90"/>
      <c r="E273" s="90"/>
      <c r="F273" s="90"/>
      <c r="G273" s="90"/>
    </row>
    <row r="274" spans="3:7" x14ac:dyDescent="0.2">
      <c r="C274" s="90"/>
      <c r="D274" s="90"/>
      <c r="E274" s="90"/>
      <c r="F274" s="90"/>
      <c r="G274" s="90"/>
    </row>
    <row r="275" spans="3:7" x14ac:dyDescent="0.2">
      <c r="C275" s="90"/>
      <c r="D275" s="90"/>
      <c r="E275" s="90"/>
      <c r="F275" s="90"/>
      <c r="G275" s="90"/>
    </row>
    <row r="276" spans="3:7" x14ac:dyDescent="0.2">
      <c r="C276" s="90"/>
      <c r="D276" s="90"/>
      <c r="E276" s="90"/>
      <c r="F276" s="90"/>
      <c r="G276" s="90"/>
    </row>
    <row r="277" spans="3:7" x14ac:dyDescent="0.2">
      <c r="C277" s="90"/>
      <c r="D277" s="90"/>
      <c r="E277" s="90"/>
      <c r="F277" s="90"/>
      <c r="G277" s="90"/>
    </row>
    <row r="278" spans="3:7" x14ac:dyDescent="0.2">
      <c r="C278" s="90"/>
      <c r="D278" s="90"/>
      <c r="E278" s="90"/>
      <c r="F278" s="90"/>
      <c r="G278" s="90"/>
    </row>
    <row r="279" spans="3:7" x14ac:dyDescent="0.2">
      <c r="C279" s="90"/>
      <c r="D279" s="90"/>
      <c r="E279" s="90"/>
      <c r="F279" s="90"/>
      <c r="G279" s="90"/>
    </row>
    <row r="280" spans="3:7" x14ac:dyDescent="0.2">
      <c r="C280" s="90"/>
      <c r="D280" s="90"/>
      <c r="E280" s="90"/>
      <c r="F280" s="90"/>
      <c r="G280" s="90"/>
    </row>
    <row r="281" spans="3:7" x14ac:dyDescent="0.2">
      <c r="C281" s="90"/>
      <c r="D281" s="90"/>
      <c r="E281" s="90"/>
      <c r="F281" s="90"/>
      <c r="G281" s="90"/>
    </row>
    <row r="282" spans="3:7" x14ac:dyDescent="0.2">
      <c r="C282" s="90"/>
      <c r="D282" s="90"/>
      <c r="E282" s="90"/>
      <c r="F282" s="90"/>
      <c r="G282" s="90"/>
    </row>
    <row r="283" spans="3:7" x14ac:dyDescent="0.2">
      <c r="C283" s="90"/>
      <c r="D283" s="90"/>
      <c r="E283" s="90"/>
      <c r="F283" s="90"/>
      <c r="G283" s="90"/>
    </row>
    <row r="284" spans="3:7" x14ac:dyDescent="0.2">
      <c r="C284" s="90"/>
      <c r="D284" s="90"/>
      <c r="E284" s="90"/>
      <c r="F284" s="90"/>
      <c r="G284" s="90"/>
    </row>
    <row r="285" spans="3:7" x14ac:dyDescent="0.2">
      <c r="C285" s="90"/>
      <c r="D285" s="90"/>
      <c r="E285" s="90"/>
      <c r="F285" s="90"/>
      <c r="G285" s="90"/>
    </row>
    <row r="286" spans="3:7" x14ac:dyDescent="0.2">
      <c r="C286" s="90"/>
      <c r="D286" s="90"/>
      <c r="E286" s="90"/>
      <c r="F286" s="90"/>
      <c r="G286" s="90"/>
    </row>
    <row r="287" spans="3:7" x14ac:dyDescent="0.2">
      <c r="C287" s="90"/>
      <c r="D287" s="90"/>
      <c r="E287" s="90"/>
      <c r="F287" s="90"/>
      <c r="G287" s="90"/>
    </row>
    <row r="288" spans="3:7" x14ac:dyDescent="0.2">
      <c r="C288" s="90"/>
      <c r="D288" s="90"/>
      <c r="E288" s="90"/>
      <c r="F288" s="90"/>
      <c r="G288" s="90"/>
    </row>
    <row r="289" spans="3:7" x14ac:dyDescent="0.2">
      <c r="C289" s="90"/>
      <c r="D289" s="90"/>
      <c r="E289" s="90"/>
      <c r="F289" s="90"/>
      <c r="G289" s="90"/>
    </row>
    <row r="290" spans="3:7" x14ac:dyDescent="0.2">
      <c r="C290" s="90"/>
      <c r="D290" s="90"/>
      <c r="E290" s="90"/>
      <c r="F290" s="90"/>
      <c r="G290" s="90"/>
    </row>
    <row r="291" spans="3:7" x14ac:dyDescent="0.2">
      <c r="C291" s="90"/>
      <c r="D291" s="90"/>
      <c r="E291" s="90"/>
      <c r="F291" s="90"/>
      <c r="G291" s="90"/>
    </row>
    <row r="292" spans="3:7" x14ac:dyDescent="0.2">
      <c r="C292" s="90"/>
      <c r="D292" s="90"/>
      <c r="E292" s="90"/>
      <c r="F292" s="90"/>
      <c r="G292" s="90"/>
    </row>
    <row r="293" spans="3:7" x14ac:dyDescent="0.2">
      <c r="C293" s="90"/>
      <c r="D293" s="90"/>
      <c r="E293" s="90"/>
      <c r="F293" s="90"/>
      <c r="G293" s="90"/>
    </row>
    <row r="294" spans="3:7" x14ac:dyDescent="0.2">
      <c r="C294" s="90"/>
      <c r="D294" s="90"/>
      <c r="E294" s="90"/>
      <c r="F294" s="90"/>
      <c r="G294" s="90"/>
    </row>
    <row r="295" spans="3:7" x14ac:dyDescent="0.2">
      <c r="C295" s="90"/>
      <c r="D295" s="90"/>
      <c r="E295" s="90"/>
      <c r="F295" s="90"/>
      <c r="G295" s="90"/>
    </row>
    <row r="296" spans="3:7" x14ac:dyDescent="0.2">
      <c r="C296" s="90"/>
      <c r="D296" s="90"/>
      <c r="E296" s="90"/>
      <c r="F296" s="90"/>
      <c r="G296" s="90"/>
    </row>
    <row r="297" spans="3:7" x14ac:dyDescent="0.2">
      <c r="C297" s="90"/>
      <c r="D297" s="90"/>
      <c r="E297" s="90"/>
      <c r="F297" s="90"/>
      <c r="G297" s="90"/>
    </row>
    <row r="298" spans="3:7" x14ac:dyDescent="0.2">
      <c r="C298" s="90"/>
      <c r="D298" s="90"/>
      <c r="E298" s="90"/>
      <c r="F298" s="90"/>
      <c r="G298" s="90"/>
    </row>
    <row r="299" spans="3:7" x14ac:dyDescent="0.2">
      <c r="C299" s="90"/>
      <c r="D299" s="90"/>
      <c r="E299" s="90"/>
      <c r="F299" s="90"/>
      <c r="G299" s="90"/>
    </row>
    <row r="300" spans="3:7" x14ac:dyDescent="0.2">
      <c r="C300" s="90"/>
      <c r="D300" s="90"/>
      <c r="E300" s="90"/>
      <c r="F300" s="90"/>
      <c r="G300" s="90"/>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00"/>
  <sheetViews>
    <sheetView zoomScaleNormal="100" zoomScaleSheetLayoutView="100" workbookViewId="0">
      <selection activeCell="A5" sqref="A5:XFD143"/>
    </sheetView>
  </sheetViews>
  <sheetFormatPr defaultRowHeight="12.75" x14ac:dyDescent="0.2"/>
  <cols>
    <col min="1" max="2" width="14.7109375" style="90" customWidth="1"/>
    <col min="3" max="3" width="15.7109375" style="106" bestFit="1" customWidth="1"/>
    <col min="4" max="4" width="50.7109375" style="106" customWidth="1"/>
    <col min="5" max="5" width="14.7109375" style="107" customWidth="1"/>
    <col min="6" max="7" width="14.7109375" style="108" customWidth="1"/>
    <col min="8" max="8" width="14.7109375" style="90" customWidth="1"/>
    <col min="9" max="9" width="15.5703125" style="90" customWidth="1"/>
    <col min="10" max="13" width="9.140625" style="90"/>
    <col min="14" max="14" width="9.42578125" style="90" bestFit="1" customWidth="1"/>
    <col min="15" max="16384" width="9.140625" style="90"/>
  </cols>
  <sheetData>
    <row r="1" spans="1:15" x14ac:dyDescent="0.2">
      <c r="A1" s="279" t="s">
        <v>1067</v>
      </c>
      <c r="B1" s="279"/>
      <c r="C1" s="279"/>
      <c r="D1" s="279"/>
      <c r="E1" s="279"/>
      <c r="F1" s="279"/>
      <c r="G1" s="279"/>
      <c r="H1" s="279"/>
    </row>
    <row r="2" spans="1:15" s="91" customFormat="1" ht="25.5" customHeight="1" x14ac:dyDescent="0.2">
      <c r="A2" s="257" t="str">
        <f>Overview!B4&amp; " - Effective from "&amp;Overview!D4&amp;" - "&amp;Overview!E4&amp;" EDCM export charges"</f>
        <v>Western Power Distribution (South Wales) plc - Effective from 1 April 2015 - Final EDCM export charges</v>
      </c>
      <c r="B2" s="258"/>
      <c r="C2" s="258"/>
      <c r="D2" s="258"/>
      <c r="E2" s="258"/>
      <c r="F2" s="258"/>
      <c r="G2" s="258"/>
      <c r="H2" s="259"/>
    </row>
    <row r="3" spans="1:15" s="129" customFormat="1" ht="18" x14ac:dyDescent="0.2">
      <c r="A3" s="237"/>
      <c r="B3" s="237"/>
      <c r="C3" s="237"/>
      <c r="D3" s="238"/>
      <c r="E3" s="132"/>
      <c r="F3" s="132"/>
      <c r="G3" s="133"/>
      <c r="H3" s="133"/>
      <c r="I3" s="162"/>
      <c r="J3" s="162"/>
      <c r="K3" s="162"/>
      <c r="L3" s="162"/>
      <c r="M3" s="162"/>
      <c r="N3" s="162"/>
      <c r="O3" s="162"/>
    </row>
    <row r="4" spans="1:15" ht="51" x14ac:dyDescent="0.2">
      <c r="A4" s="92" t="s">
        <v>563</v>
      </c>
      <c r="B4" s="93" t="s">
        <v>506</v>
      </c>
      <c r="C4" s="92" t="s">
        <v>508</v>
      </c>
      <c r="D4" s="94" t="s">
        <v>206</v>
      </c>
      <c r="E4" s="94" t="s">
        <v>584</v>
      </c>
      <c r="F4" s="94" t="s">
        <v>570</v>
      </c>
      <c r="G4" s="94" t="s">
        <v>571</v>
      </c>
      <c r="H4" s="94" t="s">
        <v>573</v>
      </c>
    </row>
    <row r="5" spans="1:15" x14ac:dyDescent="0.2">
      <c r="A5" s="240">
        <f t="array" ref="A5">IFERROR(INDEX('Annex 2 EHV charges'!$D$11:$D$260, MATCH(0, IF(ISBLANK('Annex 2 EHV charges'!$D$11:$D$260),1, COUNTIF(A$4:$A4, 'Annex 2 EHV charges'!$D$11:$D$260)), 0)),"")</f>
        <v>664</v>
      </c>
      <c r="B5" s="239">
        <f>IF($A5="","",VLOOKUP($A5,'Annex 2 EHV charges'!$D:$O,2,0))</f>
        <v>664</v>
      </c>
      <c r="C5" s="240">
        <f>IF($A5="","",VLOOKUP($A5,'Annex 2 EHV charges'!$D:$O,3,0))</f>
        <v>2100040067477</v>
      </c>
      <c r="D5" s="239" t="str">
        <f>IF($A5="","",VLOOKUP($A5,'Annex 2 EHV charges'!$D:$O,4,0))</f>
        <v>ABB Cornelly</v>
      </c>
      <c r="E5" s="244">
        <f>IFERROR(IF(VLOOKUP($A5,'Annex 2 EHV charges'!$D:$O,9,FALSE)=0,"",VLOOKUP($A5,'Annex 2 EHV charges'!$D:$O,9,FALSE)),"")</f>
        <v>-1.113</v>
      </c>
      <c r="F5" s="245">
        <f>IFERROR(IF(VLOOKUP($A5,'Annex 2 EHV charges'!$D:$O,10,FALSE)=0,"",VLOOKUP($A5,'Annex 2 EHV charges'!$D:$O,10,FALSE)),"")</f>
        <v>561.5</v>
      </c>
      <c r="G5" s="246">
        <f>IFERROR(IF(VLOOKUP($A5,'Annex 2 EHV charges'!$D:$O,11,FALSE)=0,"",VLOOKUP($A5,'Annex 2 EHV charges'!$D:$O,11,FALSE)),"")</f>
        <v>0.05</v>
      </c>
      <c r="H5" s="246">
        <f>IFERROR(IF(VLOOKUP($A5,'Annex 2 EHV charges'!$D:$O,12,FALSE)=0,"",VLOOKUP($A5,'Annex 2 EHV charges'!$D:$O,12,FALSE)),"")</f>
        <v>0.05</v>
      </c>
    </row>
    <row r="6" spans="1:15" x14ac:dyDescent="0.2">
      <c r="A6" s="240">
        <f t="array" ref="A6">IFERROR(INDEX('Annex 2 EHV charges'!$D$11:$D$260, MATCH(0, IF(ISBLANK('Annex 2 EHV charges'!$D$11:$D$260),1, COUNTIF(A$4:$A5, 'Annex 2 EHV charges'!$D$11:$D$260)), 0)),"")</f>
        <v>674</v>
      </c>
      <c r="B6" s="239">
        <f>IF($A6="","",VLOOKUP($A6,'Annex 2 EHV charges'!$D:$O,2,0))</f>
        <v>674</v>
      </c>
      <c r="C6" s="240">
        <f>IF($A6="","",VLOOKUP($A6,'Annex 2 EHV charges'!$D:$O,3,0))</f>
        <v>2100041079047</v>
      </c>
      <c r="D6" s="239" t="str">
        <f>IF($A6="","",VLOOKUP($A6,'Annex 2 EHV charges'!$D:$O,4,0))</f>
        <v>Bettws</v>
      </c>
      <c r="E6" s="244" t="str">
        <f>IFERROR(IF(VLOOKUP($A6,'Annex 2 EHV charges'!$D:$O,9,FALSE)=0,"",VLOOKUP($A6,'Annex 2 EHV charges'!$D:$O,9,FALSE)),"")</f>
        <v/>
      </c>
      <c r="F6" s="245">
        <f>IFERROR(IF(VLOOKUP($A6,'Annex 2 EHV charges'!$D:$O,10,FALSE)=0,"",VLOOKUP($A6,'Annex 2 EHV charges'!$D:$O,10,FALSE)),"")</f>
        <v>757.1</v>
      </c>
      <c r="G6" s="246">
        <f>IFERROR(IF(VLOOKUP($A6,'Annex 2 EHV charges'!$D:$O,11,FALSE)=0,"",VLOOKUP($A6,'Annex 2 EHV charges'!$D:$O,11,FALSE)),"")</f>
        <v>0.05</v>
      </c>
      <c r="H6" s="246">
        <f>IFERROR(IF(VLOOKUP($A6,'Annex 2 EHV charges'!$D:$O,12,FALSE)=0,"",VLOOKUP($A6,'Annex 2 EHV charges'!$D:$O,12,FALSE)),"")</f>
        <v>0.05</v>
      </c>
    </row>
    <row r="7" spans="1:15" x14ac:dyDescent="0.2">
      <c r="A7" s="240">
        <f t="array" ref="A7">IFERROR(INDEX('Annex 2 EHV charges'!$D$11:$D$260, MATCH(0, IF(ISBLANK('Annex 2 EHV charges'!$D$11:$D$260),1, COUNTIF(A$4:$A6, 'Annex 2 EHV charges'!$D$11:$D$260)), 0)),"")</f>
        <v>660</v>
      </c>
      <c r="B7" s="239">
        <f>IF($A7="","",VLOOKUP($A7,'Annex 2 EHV charges'!$D:$O,2,0))</f>
        <v>660</v>
      </c>
      <c r="C7" s="240">
        <f>IF($A7="","",VLOOKUP($A7,'Annex 2 EHV charges'!$D:$O,3,0))</f>
        <v>2100040126333</v>
      </c>
      <c r="D7" s="239" t="str">
        <f>IF($A7="","",VLOOKUP($A7,'Annex 2 EHV charges'!$D:$O,4,0))</f>
        <v>Blaen Bowi</v>
      </c>
      <c r="E7" s="244" t="str">
        <f>IFERROR(IF(VLOOKUP($A7,'Annex 2 EHV charges'!$D:$O,9,FALSE)=0,"",VLOOKUP($A7,'Annex 2 EHV charges'!$D:$O,9,FALSE)),"")</f>
        <v/>
      </c>
      <c r="F7" s="245">
        <f>IFERROR(IF(VLOOKUP($A7,'Annex 2 EHV charges'!$D:$O,10,FALSE)=0,"",VLOOKUP($A7,'Annex 2 EHV charges'!$D:$O,10,FALSE)),"")</f>
        <v>356.23</v>
      </c>
      <c r="G7" s="246">
        <f>IFERROR(IF(VLOOKUP($A7,'Annex 2 EHV charges'!$D:$O,11,FALSE)=0,"",VLOOKUP($A7,'Annex 2 EHV charges'!$D:$O,11,FALSE)),"")</f>
        <v>0.05</v>
      </c>
      <c r="H7" s="246">
        <f>IFERROR(IF(VLOOKUP($A7,'Annex 2 EHV charges'!$D:$O,12,FALSE)=0,"",VLOOKUP($A7,'Annex 2 EHV charges'!$D:$O,12,FALSE)),"")</f>
        <v>0.05</v>
      </c>
    </row>
    <row r="8" spans="1:15" x14ac:dyDescent="0.2">
      <c r="A8" s="240">
        <f t="array" ref="A8">IFERROR(INDEX('Annex 2 EHV charges'!$D$11:$D$260, MATCH(0, IF(ISBLANK('Annex 2 EHV charges'!$D$11:$D$260),1, COUNTIF(A$4:$A7, 'Annex 2 EHV charges'!$D$11:$D$260)), 0)),"")</f>
        <v>778</v>
      </c>
      <c r="B8" s="239">
        <f>IF($A8="","",VLOOKUP($A8,'Annex 2 EHV charges'!$D:$O,2,0))</f>
        <v>778</v>
      </c>
      <c r="C8" s="240">
        <f>IF($A8="","",VLOOKUP($A8,'Annex 2 EHV charges'!$D:$O,3,0))</f>
        <v>2100041256140</v>
      </c>
      <c r="D8" s="239" t="str">
        <f>IF($A8="","",VLOOKUP($A8,'Annex 2 EHV charges'!$D:$O,4,0))</f>
        <v>Ford Bridgend</v>
      </c>
      <c r="E8" s="244" t="str">
        <f>IFERROR(IF(VLOOKUP($A8,'Annex 2 EHV charges'!$D:$O,9,FALSE)=0,"",VLOOKUP($A8,'Annex 2 EHV charges'!$D:$O,9,FALSE)),"")</f>
        <v/>
      </c>
      <c r="F8" s="245">
        <f>IFERROR(IF(VLOOKUP($A8,'Annex 2 EHV charges'!$D:$O,10,FALSE)=0,"",VLOOKUP($A8,'Annex 2 EHV charges'!$D:$O,10,FALSE)),"")</f>
        <v>69.52</v>
      </c>
      <c r="G8" s="246">
        <f>IFERROR(IF(VLOOKUP($A8,'Annex 2 EHV charges'!$D:$O,11,FALSE)=0,"",VLOOKUP($A8,'Annex 2 EHV charges'!$D:$O,11,FALSE)),"")</f>
        <v>0.05</v>
      </c>
      <c r="H8" s="246">
        <f>IFERROR(IF(VLOOKUP($A8,'Annex 2 EHV charges'!$D:$O,12,FALSE)=0,"",VLOOKUP($A8,'Annex 2 EHV charges'!$D:$O,12,FALSE)),"")</f>
        <v>0.05</v>
      </c>
    </row>
    <row r="9" spans="1:15" ht="25.5" x14ac:dyDescent="0.2">
      <c r="A9" s="240">
        <f t="array" ref="A9">IFERROR(INDEX('Annex 2 EHV charges'!$D$11:$D$260, MATCH(0, IF(ISBLANK('Annex 2 EHV charges'!$D$11:$D$260),1, COUNTIF(A$4:$A8, 'Annex 2 EHV charges'!$D$11:$D$260)), 0)),"")</f>
        <v>618</v>
      </c>
      <c r="B9" s="239">
        <f>IF($A9="","",VLOOKUP($A9,'Annex 2 EHV charges'!$D:$O,2,0))</f>
        <v>618</v>
      </c>
      <c r="C9" s="240" t="str">
        <f>IF($A9="","",VLOOKUP($A9,'Annex 2 EHV charges'!$D:$O,3,0))</f>
        <v>2100040867636,
2100040867645</v>
      </c>
      <c r="D9" s="239" t="str">
        <f>IF($A9="","",VLOOKUP($A9,'Annex 2 EHV charges'!$D:$O,4,0))</f>
        <v>Murphy Oil</v>
      </c>
      <c r="E9" s="244">
        <f>IFERROR(IF(VLOOKUP($A9,'Annex 2 EHV charges'!$D:$O,9,FALSE)=0,"",VLOOKUP($A9,'Annex 2 EHV charges'!$D:$O,9,FALSE)),"")</f>
        <v>-1.659</v>
      </c>
      <c r="F9" s="245">
        <f>IFERROR(IF(VLOOKUP($A9,'Annex 2 EHV charges'!$D:$O,10,FALSE)=0,"",VLOOKUP($A9,'Annex 2 EHV charges'!$D:$O,10,FALSE)),"")</f>
        <v>3027.83</v>
      </c>
      <c r="G9" s="246">
        <f>IFERROR(IF(VLOOKUP($A9,'Annex 2 EHV charges'!$D:$O,11,FALSE)=0,"",VLOOKUP($A9,'Annex 2 EHV charges'!$D:$O,11,FALSE)),"")</f>
        <v>0.05</v>
      </c>
      <c r="H9" s="246">
        <f>IFERROR(IF(VLOOKUP($A9,'Annex 2 EHV charges'!$D:$O,12,FALSE)=0,"",VLOOKUP($A9,'Annex 2 EHV charges'!$D:$O,12,FALSE)),"")</f>
        <v>0.05</v>
      </c>
    </row>
    <row r="10" spans="1:15" ht="25.5" x14ac:dyDescent="0.2">
      <c r="A10" s="240">
        <f t="array" ref="A10">IFERROR(INDEX('Annex 2 EHV charges'!$D$11:$D$260, MATCH(0, IF(ISBLANK('Annex 2 EHV charges'!$D$11:$D$260),1, COUNTIF(A$4:$A9, 'Annex 2 EHV charges'!$D$11:$D$260)), 0)),"")</f>
        <v>619</v>
      </c>
      <c r="B10" s="239">
        <f>IF($A10="","",VLOOKUP($A10,'Annex 2 EHV charges'!$D:$O,2,0))</f>
        <v>619</v>
      </c>
      <c r="C10" s="240" t="str">
        <f>IF($A10="","",VLOOKUP($A10,'Annex 2 EHV charges'!$D:$O,3,0))</f>
        <v>2100040023638,
2100040023647</v>
      </c>
      <c r="D10" s="239" t="str">
        <f>IF($A10="","",VLOOKUP($A10,'Annex 2 EHV charges'!$D:$O,4,0))</f>
        <v>Interbrew Magor USKM</v>
      </c>
      <c r="E10" s="244" t="str">
        <f>IFERROR(IF(VLOOKUP($A10,'Annex 2 EHV charges'!$D:$O,9,FALSE)=0,"",VLOOKUP($A10,'Annex 2 EHV charges'!$D:$O,9,FALSE)),"")</f>
        <v/>
      </c>
      <c r="F10" s="245" t="str">
        <f>IFERROR(IF(VLOOKUP($A10,'Annex 2 EHV charges'!$D:$O,10,FALSE)=0,"",VLOOKUP($A10,'Annex 2 EHV charges'!$D:$O,10,FALSE)),"")</f>
        <v/>
      </c>
      <c r="G10" s="246" t="str">
        <f>IFERROR(IF(VLOOKUP($A10,'Annex 2 EHV charges'!$D:$O,11,FALSE)=0,"",VLOOKUP($A10,'Annex 2 EHV charges'!$D:$O,11,FALSE)),"")</f>
        <v/>
      </c>
      <c r="H10" s="246" t="str">
        <f>IFERROR(IF(VLOOKUP($A10,'Annex 2 EHV charges'!$D:$O,12,FALSE)=0,"",VLOOKUP($A10,'Annex 2 EHV charges'!$D:$O,12,FALSE)),"")</f>
        <v/>
      </c>
    </row>
    <row r="11" spans="1:15" x14ac:dyDescent="0.2">
      <c r="A11" s="240">
        <f t="array" ref="A11">IFERROR(INDEX('Annex 2 EHV charges'!$D$11:$D$260, MATCH(0, IF(ISBLANK('Annex 2 EHV charges'!$D$11:$D$260),1, COUNTIF(A$4:$A10, 'Annex 2 EHV charges'!$D$11:$D$260)), 0)),"")</f>
        <v>633</v>
      </c>
      <c r="B11" s="239">
        <f>IF($A11="","",VLOOKUP($A11,'Annex 2 EHV charges'!$D:$O,2,0))</f>
        <v>633</v>
      </c>
      <c r="C11" s="240">
        <f>IF($A11="","",VLOOKUP($A11,'Annex 2 EHV charges'!$D:$O,3,0))</f>
        <v>2198765427530</v>
      </c>
      <c r="D11" s="239" t="str">
        <f>IF($A11="","",VLOOKUP($A11,'Annex 2 EHV charges'!$D:$O,4,0))</f>
        <v>Bridgend Paper Mill</v>
      </c>
      <c r="E11" s="244" t="str">
        <f>IFERROR(IF(VLOOKUP($A11,'Annex 2 EHV charges'!$D:$O,9,FALSE)=0,"",VLOOKUP($A11,'Annex 2 EHV charges'!$D:$O,9,FALSE)),"")</f>
        <v/>
      </c>
      <c r="F11" s="245" t="str">
        <f>IFERROR(IF(VLOOKUP($A11,'Annex 2 EHV charges'!$D:$O,10,FALSE)=0,"",VLOOKUP($A11,'Annex 2 EHV charges'!$D:$O,10,FALSE)),"")</f>
        <v/>
      </c>
      <c r="G11" s="246" t="str">
        <f>IFERROR(IF(VLOOKUP($A11,'Annex 2 EHV charges'!$D:$O,11,FALSE)=0,"",VLOOKUP($A11,'Annex 2 EHV charges'!$D:$O,11,FALSE)),"")</f>
        <v/>
      </c>
      <c r="H11" s="246" t="str">
        <f>IFERROR(IF(VLOOKUP($A11,'Annex 2 EHV charges'!$D:$O,12,FALSE)=0,"",VLOOKUP($A11,'Annex 2 EHV charges'!$D:$O,12,FALSE)),"")</f>
        <v/>
      </c>
    </row>
    <row r="12" spans="1:15" ht="51" x14ac:dyDescent="0.2">
      <c r="A12" s="240">
        <f t="array" ref="A12">IFERROR(INDEX('Annex 2 EHV charges'!$D$11:$D$260, MATCH(0, IF(ISBLANK('Annex 2 EHV charges'!$D$11:$D$260),1, COUNTIF(A$4:$A11, 'Annex 2 EHV charges'!$D$11:$D$260)), 0)),"")</f>
        <v>617</v>
      </c>
      <c r="B12" s="239">
        <f>IF($A12="","",VLOOKUP($A12,'Annex 2 EHV charges'!$D:$O,2,0))</f>
        <v>617</v>
      </c>
      <c r="C12" s="240" t="str">
        <f>IF($A12="","",VLOOKUP($A12,'Annex 2 EHV charges'!$D:$O,3,0))</f>
        <v>2100040890430, 2100040890440, 2100040890459, 2100040890412</v>
      </c>
      <c r="D12" s="239" t="str">
        <f>IF($A12="","",VLOOKUP($A12,'Annex 2 EHV charges'!$D:$O,4,0))</f>
        <v>Monsanto</v>
      </c>
      <c r="E12" s="244">
        <f>IFERROR(IF(VLOOKUP($A12,'Annex 2 EHV charges'!$D:$O,9,FALSE)=0,"",VLOOKUP($A12,'Annex 2 EHV charges'!$D:$O,9,FALSE)),"")</f>
        <v>-1.23</v>
      </c>
      <c r="F12" s="245">
        <f>IFERROR(IF(VLOOKUP($A12,'Annex 2 EHV charges'!$D:$O,10,FALSE)=0,"",VLOOKUP($A12,'Annex 2 EHV charges'!$D:$O,10,FALSE)),"")</f>
        <v>169.85</v>
      </c>
      <c r="G12" s="246">
        <f>IFERROR(IF(VLOOKUP($A12,'Annex 2 EHV charges'!$D:$O,11,FALSE)=0,"",VLOOKUP($A12,'Annex 2 EHV charges'!$D:$O,11,FALSE)),"")</f>
        <v>0.05</v>
      </c>
      <c r="H12" s="246">
        <f>IFERROR(IF(VLOOKUP($A12,'Annex 2 EHV charges'!$D:$O,12,FALSE)=0,"",VLOOKUP($A12,'Annex 2 EHV charges'!$D:$O,12,FALSE)),"")</f>
        <v>0.05</v>
      </c>
    </row>
    <row r="13" spans="1:15" x14ac:dyDescent="0.2">
      <c r="A13" s="240">
        <f t="array" ref="A13">IFERROR(INDEX('Annex 2 EHV charges'!$D$11:$D$260, MATCH(0, IF(ISBLANK('Annex 2 EHV charges'!$D$11:$D$260),1, COUNTIF(A$4:$A12, 'Annex 2 EHV charges'!$D$11:$D$260)), 0)),"")</f>
        <v>636</v>
      </c>
      <c r="B13" s="239">
        <f>IF($A13="","",VLOOKUP($A13,'Annex 2 EHV charges'!$D:$O,2,0))</f>
        <v>636</v>
      </c>
      <c r="C13" s="240">
        <f>IF($A13="","",VLOOKUP($A13,'Annex 2 EHV charges'!$D:$O,3,0))</f>
        <v>2189999997354</v>
      </c>
      <c r="D13" s="239" t="str">
        <f>IF($A13="","",VLOOKUP($A13,'Annex 2 EHV charges'!$D:$O,4,0))</f>
        <v>Dow Corning</v>
      </c>
      <c r="E13" s="244" t="str">
        <f>IFERROR(IF(VLOOKUP($A13,'Annex 2 EHV charges'!$D:$O,9,FALSE)=0,"",VLOOKUP($A13,'Annex 2 EHV charges'!$D:$O,9,FALSE)),"")</f>
        <v/>
      </c>
      <c r="F13" s="245" t="str">
        <f>IFERROR(IF(VLOOKUP($A13,'Annex 2 EHV charges'!$D:$O,10,FALSE)=0,"",VLOOKUP($A13,'Annex 2 EHV charges'!$D:$O,10,FALSE)),"")</f>
        <v/>
      </c>
      <c r="G13" s="246" t="str">
        <f>IFERROR(IF(VLOOKUP($A13,'Annex 2 EHV charges'!$D:$O,11,FALSE)=0,"",VLOOKUP($A13,'Annex 2 EHV charges'!$D:$O,11,FALSE)),"")</f>
        <v/>
      </c>
      <c r="H13" s="246" t="str">
        <f>IFERROR(IF(VLOOKUP($A13,'Annex 2 EHV charges'!$D:$O,12,FALSE)=0,"",VLOOKUP($A13,'Annex 2 EHV charges'!$D:$O,12,FALSE)),"")</f>
        <v/>
      </c>
    </row>
    <row r="14" spans="1:15" x14ac:dyDescent="0.2">
      <c r="A14" s="240">
        <f t="array" ref="A14">IFERROR(INDEX('Annex 2 EHV charges'!$D$11:$D$260, MATCH(0, IF(ISBLANK('Annex 2 EHV charges'!$D$11:$D$260),1, COUNTIF(A$4:$A13, 'Annex 2 EHV charges'!$D$11:$D$260)), 0)),"")</f>
        <v>786</v>
      </c>
      <c r="B14" s="239">
        <f>IF($A14="","",VLOOKUP($A14,'Annex 2 EHV charges'!$D:$O,2,0))</f>
        <v>786</v>
      </c>
      <c r="C14" s="240">
        <f>IF($A14="","",VLOOKUP($A14,'Annex 2 EHV charges'!$D:$O,3,0))</f>
        <v>2100041213572</v>
      </c>
      <c r="D14" s="239" t="str">
        <f>IF($A14="","",VLOOKUP($A14,'Annex 2 EHV charges'!$D:$O,4,0))</f>
        <v>DCWW Rover Way</v>
      </c>
      <c r="E14" s="244">
        <f>IFERROR(IF(VLOOKUP($A14,'Annex 2 EHV charges'!$D:$O,9,FALSE)=0,"",VLOOKUP($A14,'Annex 2 EHV charges'!$D:$O,9,FALSE)),"")</f>
        <v>-0.16500000000000001</v>
      </c>
      <c r="F14" s="245">
        <f>IFERROR(IF(VLOOKUP($A14,'Annex 2 EHV charges'!$D:$O,10,FALSE)=0,"",VLOOKUP($A14,'Annex 2 EHV charges'!$D:$O,10,FALSE)),"")</f>
        <v>93.85</v>
      </c>
      <c r="G14" s="246">
        <f>IFERROR(IF(VLOOKUP($A14,'Annex 2 EHV charges'!$D:$O,11,FALSE)=0,"",VLOOKUP($A14,'Annex 2 EHV charges'!$D:$O,11,FALSE)),"")</f>
        <v>0.05</v>
      </c>
      <c r="H14" s="246">
        <f>IFERROR(IF(VLOOKUP($A14,'Annex 2 EHV charges'!$D:$O,12,FALSE)=0,"",VLOOKUP($A14,'Annex 2 EHV charges'!$D:$O,12,FALSE)),"")</f>
        <v>0.05</v>
      </c>
    </row>
    <row r="15" spans="1:15" ht="25.5" x14ac:dyDescent="0.2">
      <c r="A15" s="240">
        <f t="array" ref="A15">IFERROR(INDEX('Annex 2 EHV charges'!$D$11:$D$260, MATCH(0, IF(ISBLANK('Annex 2 EHV charges'!$D$11:$D$260),1, COUNTIF(A$4:$A14, 'Annex 2 EHV charges'!$D$11:$D$260)), 0)),"")</f>
        <v>678</v>
      </c>
      <c r="B15" s="239">
        <f>IF($A15="","",VLOOKUP($A15,'Annex 2 EHV charges'!$D:$O,2,0))</f>
        <v>678</v>
      </c>
      <c r="C15" s="240" t="str">
        <f>IF($A15="","",VLOOKUP($A15,'Annex 2 EHV charges'!$D:$O,3,0))</f>
        <v>2100040752396,
2100040752401</v>
      </c>
      <c r="D15" s="239" t="str">
        <f>IF($A15="","",VLOOKUP($A15,'Annex 2 EHV charges'!$D:$O,4,0))</f>
        <v>Milford Energy</v>
      </c>
      <c r="E15" s="244">
        <f>IFERROR(IF(VLOOKUP($A15,'Annex 2 EHV charges'!$D:$O,9,FALSE)=0,"",VLOOKUP($A15,'Annex 2 EHV charges'!$D:$O,9,FALSE)),"")</f>
        <v>-1.381</v>
      </c>
      <c r="F15" s="245">
        <f>IFERROR(IF(VLOOKUP($A15,'Annex 2 EHV charges'!$D:$O,10,FALSE)=0,"",VLOOKUP($A15,'Annex 2 EHV charges'!$D:$O,10,FALSE)),"")</f>
        <v>123.79</v>
      </c>
      <c r="G15" s="246">
        <f>IFERROR(IF(VLOOKUP($A15,'Annex 2 EHV charges'!$D:$O,11,FALSE)=0,"",VLOOKUP($A15,'Annex 2 EHV charges'!$D:$O,11,FALSE)),"")</f>
        <v>0.05</v>
      </c>
      <c r="H15" s="246">
        <f>IFERROR(IF(VLOOKUP($A15,'Annex 2 EHV charges'!$D:$O,12,FALSE)=0,"",VLOOKUP($A15,'Annex 2 EHV charges'!$D:$O,12,FALSE)),"")</f>
        <v>0.05</v>
      </c>
    </row>
    <row r="16" spans="1:15" x14ac:dyDescent="0.2">
      <c r="A16" s="240">
        <f t="array" ref="A16">IFERROR(INDEX('Annex 2 EHV charges'!$D$11:$D$260, MATCH(0, IF(ISBLANK('Annex 2 EHV charges'!$D$11:$D$260),1, COUNTIF(A$4:$A15, 'Annex 2 EHV charges'!$D$11:$D$260)), 0)),"")</f>
        <v>663</v>
      </c>
      <c r="B16" s="239">
        <f>IF($A16="","",VLOOKUP($A16,'Annex 2 EHV charges'!$D:$O,2,0))</f>
        <v>663</v>
      </c>
      <c r="C16" s="240">
        <f>IF($A16="","",VLOOKUP($A16,'Annex 2 EHV charges'!$D:$O,3,0))</f>
        <v>2100040495600</v>
      </c>
      <c r="D16" s="239" t="str">
        <f>IF($A16="","",VLOOKUP($A16,'Annex 2 EHV charges'!$D:$O,4,0))</f>
        <v>Blaen Cregan</v>
      </c>
      <c r="E16" s="244" t="str">
        <f>IFERROR(IF(VLOOKUP($A16,'Annex 2 EHV charges'!$D:$O,9,FALSE)=0,"",VLOOKUP($A16,'Annex 2 EHV charges'!$D:$O,9,FALSE)),"")</f>
        <v/>
      </c>
      <c r="F16" s="245" t="str">
        <f>IFERROR(IF(VLOOKUP($A16,'Annex 2 EHV charges'!$D:$O,10,FALSE)=0,"",VLOOKUP($A16,'Annex 2 EHV charges'!$D:$O,10,FALSE)),"")</f>
        <v/>
      </c>
      <c r="G16" s="246" t="str">
        <f>IFERROR(IF(VLOOKUP($A16,'Annex 2 EHV charges'!$D:$O,11,FALSE)=0,"",VLOOKUP($A16,'Annex 2 EHV charges'!$D:$O,11,FALSE)),"")</f>
        <v/>
      </c>
      <c r="H16" s="246" t="str">
        <f>IFERROR(IF(VLOOKUP($A16,'Annex 2 EHV charges'!$D:$O,12,FALSE)=0,"",VLOOKUP($A16,'Annex 2 EHV charges'!$D:$O,12,FALSE)),"")</f>
        <v/>
      </c>
    </row>
    <row r="17" spans="1:8" x14ac:dyDescent="0.2">
      <c r="A17" s="240">
        <f t="array" ref="A17">IFERROR(INDEX('Annex 2 EHV charges'!$D$11:$D$260, MATCH(0, IF(ISBLANK('Annex 2 EHV charges'!$D$11:$D$260),1, COUNTIF(A$4:$A16, 'Annex 2 EHV charges'!$D$11:$D$260)), 0)),"")</f>
        <v>668</v>
      </c>
      <c r="B17" s="239">
        <f>IF($A17="","",VLOOKUP($A17,'Annex 2 EHV charges'!$D:$O,2,0))</f>
        <v>668</v>
      </c>
      <c r="C17" s="240">
        <f>IF($A17="","",VLOOKUP($A17,'Annex 2 EHV charges'!$D:$O,3,0))</f>
        <v>2100040878016</v>
      </c>
      <c r="D17" s="239" t="str">
        <f>IF($A17="","",VLOOKUP($A17,'Annex 2 EHV charges'!$D:$O,4,0))</f>
        <v>Blaengwen</v>
      </c>
      <c r="E17" s="244" t="str">
        <f>IFERROR(IF(VLOOKUP($A17,'Annex 2 EHV charges'!$D:$O,9,FALSE)=0,"",VLOOKUP($A17,'Annex 2 EHV charges'!$D:$O,9,FALSE)),"")</f>
        <v/>
      </c>
      <c r="F17" s="245">
        <f>IFERROR(IF(VLOOKUP($A17,'Annex 2 EHV charges'!$D:$O,10,FALSE)=0,"",VLOOKUP($A17,'Annex 2 EHV charges'!$D:$O,10,FALSE)),"")</f>
        <v>12002.74</v>
      </c>
      <c r="G17" s="246">
        <f>IFERROR(IF(VLOOKUP($A17,'Annex 2 EHV charges'!$D:$O,11,FALSE)=0,"",VLOOKUP($A17,'Annex 2 EHV charges'!$D:$O,11,FALSE)),"")</f>
        <v>0.05</v>
      </c>
      <c r="H17" s="246">
        <f>IFERROR(IF(VLOOKUP($A17,'Annex 2 EHV charges'!$D:$O,12,FALSE)=0,"",VLOOKUP($A17,'Annex 2 EHV charges'!$D:$O,12,FALSE)),"")</f>
        <v>0.05</v>
      </c>
    </row>
    <row r="18" spans="1:8" x14ac:dyDescent="0.2">
      <c r="A18" s="240">
        <f t="array" ref="A18">IFERROR(INDEX('Annex 2 EHV charges'!$D$11:$D$260, MATCH(0, IF(ISBLANK('Annex 2 EHV charges'!$D$11:$D$260),1, COUNTIF(A$4:$A17, 'Annex 2 EHV charges'!$D$11:$D$260)), 0)),"")</f>
        <v>651</v>
      </c>
      <c r="B18" s="239">
        <f>IF($A18="","",VLOOKUP($A18,'Annex 2 EHV charges'!$D:$O,2,0))</f>
        <v>651</v>
      </c>
      <c r="C18" s="240">
        <f>IF($A18="","",VLOOKUP($A18,'Annex 2 EHV charges'!$D:$O,3,0))</f>
        <v>2199989632384</v>
      </c>
      <c r="D18" s="239" t="str">
        <f>IF($A18="","",VLOOKUP($A18,'Annex 2 EHV charges'!$D:$O,4,0))</f>
        <v>Bryn Titli</v>
      </c>
      <c r="E18" s="244" t="str">
        <f>IFERROR(IF(VLOOKUP($A18,'Annex 2 EHV charges'!$D:$O,9,FALSE)=0,"",VLOOKUP($A18,'Annex 2 EHV charges'!$D:$O,9,FALSE)),"")</f>
        <v/>
      </c>
      <c r="F18" s="245" t="str">
        <f>IFERROR(IF(VLOOKUP($A18,'Annex 2 EHV charges'!$D:$O,10,FALSE)=0,"",VLOOKUP($A18,'Annex 2 EHV charges'!$D:$O,10,FALSE)),"")</f>
        <v/>
      </c>
      <c r="G18" s="246" t="str">
        <f>IFERROR(IF(VLOOKUP($A18,'Annex 2 EHV charges'!$D:$O,11,FALSE)=0,"",VLOOKUP($A18,'Annex 2 EHV charges'!$D:$O,11,FALSE)),"")</f>
        <v/>
      </c>
      <c r="H18" s="246" t="str">
        <f>IFERROR(IF(VLOOKUP($A18,'Annex 2 EHV charges'!$D:$O,12,FALSE)=0,"",VLOOKUP($A18,'Annex 2 EHV charges'!$D:$O,12,FALSE)),"")</f>
        <v/>
      </c>
    </row>
    <row r="19" spans="1:8" x14ac:dyDescent="0.2">
      <c r="A19" s="240">
        <f t="array" ref="A19">IFERROR(INDEX('Annex 2 EHV charges'!$D$11:$D$260, MATCH(0, IF(ISBLANK('Annex 2 EHV charges'!$D$11:$D$260),1, COUNTIF(A$4:$A18, 'Annex 2 EHV charges'!$D$11:$D$260)), 0)),"")</f>
        <v>665</v>
      </c>
      <c r="B19" s="239">
        <f>IF($A19="","",VLOOKUP($A19,'Annex 2 EHV charges'!$D:$O,2,0))</f>
        <v>665</v>
      </c>
      <c r="C19" s="240">
        <f>IF($A19="","",VLOOKUP($A19,'Annex 2 EHV charges'!$D:$O,3,0))</f>
        <v>2100040067529</v>
      </c>
      <c r="D19" s="239" t="str">
        <f>IF($A19="","",VLOOKUP($A19,'Annex 2 EHV charges'!$D:$O,4,0))</f>
        <v>Crymlin Burrows</v>
      </c>
      <c r="E19" s="244" t="str">
        <f>IFERROR(IF(VLOOKUP($A19,'Annex 2 EHV charges'!$D:$O,9,FALSE)=0,"",VLOOKUP($A19,'Annex 2 EHV charges'!$D:$O,9,FALSE)),"")</f>
        <v/>
      </c>
      <c r="F19" s="245" t="str">
        <f>IFERROR(IF(VLOOKUP($A19,'Annex 2 EHV charges'!$D:$O,10,FALSE)=0,"",VLOOKUP($A19,'Annex 2 EHV charges'!$D:$O,10,FALSE)),"")</f>
        <v/>
      </c>
      <c r="G19" s="246" t="str">
        <f>IFERROR(IF(VLOOKUP($A19,'Annex 2 EHV charges'!$D:$O,11,FALSE)=0,"",VLOOKUP($A19,'Annex 2 EHV charges'!$D:$O,11,FALSE)),"")</f>
        <v/>
      </c>
      <c r="H19" s="246" t="str">
        <f>IFERROR(IF(VLOOKUP($A19,'Annex 2 EHV charges'!$D:$O,12,FALSE)=0,"",VLOOKUP($A19,'Annex 2 EHV charges'!$D:$O,12,FALSE)),"")</f>
        <v/>
      </c>
    </row>
    <row r="20" spans="1:8" x14ac:dyDescent="0.2">
      <c r="A20" s="240">
        <f t="array" ref="A20">IFERROR(INDEX('Annex 2 EHV charges'!$D$11:$D$260, MATCH(0, IF(ISBLANK('Annex 2 EHV charges'!$D$11:$D$260),1, COUNTIF(A$4:$A19, 'Annex 2 EHV charges'!$D$11:$D$260)), 0)),"")</f>
        <v>652</v>
      </c>
      <c r="B20" s="239">
        <f>IF($A20="","",VLOOKUP($A20,'Annex 2 EHV charges'!$D:$O,2,0))</f>
        <v>652</v>
      </c>
      <c r="C20" s="240">
        <f>IF($A20="","",VLOOKUP($A20,'Annex 2 EHV charges'!$D:$O,3,0))</f>
        <v>2189999997390</v>
      </c>
      <c r="D20" s="239" t="str">
        <f>IF($A20="","",VLOOKUP($A20,'Annex 2 EHV charges'!$D:$O,4,0))</f>
        <v>Dyffryn Brodyn</v>
      </c>
      <c r="E20" s="244" t="str">
        <f>IFERROR(IF(VLOOKUP($A20,'Annex 2 EHV charges'!$D:$O,9,FALSE)=0,"",VLOOKUP($A20,'Annex 2 EHV charges'!$D:$O,9,FALSE)),"")</f>
        <v/>
      </c>
      <c r="F20" s="245" t="str">
        <f>IFERROR(IF(VLOOKUP($A20,'Annex 2 EHV charges'!$D:$O,10,FALSE)=0,"",VLOOKUP($A20,'Annex 2 EHV charges'!$D:$O,10,FALSE)),"")</f>
        <v/>
      </c>
      <c r="G20" s="246" t="str">
        <f>IFERROR(IF(VLOOKUP($A20,'Annex 2 EHV charges'!$D:$O,11,FALSE)=0,"",VLOOKUP($A20,'Annex 2 EHV charges'!$D:$O,11,FALSE)),"")</f>
        <v/>
      </c>
      <c r="H20" s="246" t="str">
        <f>IFERROR(IF(VLOOKUP($A20,'Annex 2 EHV charges'!$D:$O,12,FALSE)=0,"",VLOOKUP($A20,'Annex 2 EHV charges'!$D:$O,12,FALSE)),"")</f>
        <v/>
      </c>
    </row>
    <row r="21" spans="1:8" x14ac:dyDescent="0.2">
      <c r="A21" s="240">
        <f t="array" ref="A21">IFERROR(INDEX('Annex 2 EHV charges'!$D$11:$D$260, MATCH(0, IF(ISBLANK('Annex 2 EHV charges'!$D$11:$D$260),1, COUNTIF(A$4:$A20, 'Annex 2 EHV charges'!$D$11:$D$260)), 0)),"")</f>
        <v>653</v>
      </c>
      <c r="B21" s="239">
        <f>IF($A21="","",VLOOKUP($A21,'Annex 2 EHV charges'!$D:$O,2,0))</f>
        <v>653</v>
      </c>
      <c r="C21" s="240">
        <f>IF($A21="","",VLOOKUP($A21,'Annex 2 EHV charges'!$D:$O,3,0))</f>
        <v>2199989612769</v>
      </c>
      <c r="D21" s="239" t="str">
        <f>IF($A21="","",VLOOKUP($A21,'Annex 2 EHV charges'!$D:$O,4,0))</f>
        <v>Llyn Brianne</v>
      </c>
      <c r="E21" s="244" t="str">
        <f>IFERROR(IF(VLOOKUP($A21,'Annex 2 EHV charges'!$D:$O,9,FALSE)=0,"",VLOOKUP($A21,'Annex 2 EHV charges'!$D:$O,9,FALSE)),"")</f>
        <v/>
      </c>
      <c r="F21" s="245" t="str">
        <f>IFERROR(IF(VLOOKUP($A21,'Annex 2 EHV charges'!$D:$O,10,FALSE)=0,"",VLOOKUP($A21,'Annex 2 EHV charges'!$D:$O,10,FALSE)),"")</f>
        <v/>
      </c>
      <c r="G21" s="246" t="str">
        <f>IFERROR(IF(VLOOKUP($A21,'Annex 2 EHV charges'!$D:$O,11,FALSE)=0,"",VLOOKUP($A21,'Annex 2 EHV charges'!$D:$O,11,FALSE)),"")</f>
        <v/>
      </c>
      <c r="H21" s="246" t="str">
        <f>IFERROR(IF(VLOOKUP($A21,'Annex 2 EHV charges'!$D:$O,12,FALSE)=0,"",VLOOKUP($A21,'Annex 2 EHV charges'!$D:$O,12,FALSE)),"")</f>
        <v/>
      </c>
    </row>
    <row r="22" spans="1:8" x14ac:dyDescent="0.2">
      <c r="A22" s="240">
        <f t="array" ref="A22">IFERROR(INDEX('Annex 2 EHV charges'!$D$11:$D$260, MATCH(0, IF(ISBLANK('Annex 2 EHV charges'!$D$11:$D$260),1, COUNTIF(A$4:$A21, 'Annex 2 EHV charges'!$D$11:$D$260)), 0)),"")</f>
        <v>676</v>
      </c>
      <c r="B22" s="239">
        <f>IF($A22="","",VLOOKUP($A22,'Annex 2 EHV charges'!$D:$O,2,0))</f>
        <v>676</v>
      </c>
      <c r="C22" s="240">
        <f>IF($A22="","",VLOOKUP($A22,'Annex 2 EHV charges'!$D:$O,3,0))</f>
        <v>2100041079180</v>
      </c>
      <c r="D22" s="239" t="str">
        <f>IF($A22="","",VLOOKUP($A22,'Annex 2 EHV charges'!$D:$O,4,0))</f>
        <v>Maerdy</v>
      </c>
      <c r="E22" s="244" t="str">
        <f>IFERROR(IF(VLOOKUP($A22,'Annex 2 EHV charges'!$D:$O,9,FALSE)=0,"",VLOOKUP($A22,'Annex 2 EHV charges'!$D:$O,9,FALSE)),"")</f>
        <v/>
      </c>
      <c r="F22" s="245">
        <f>IFERROR(IF(VLOOKUP($A22,'Annex 2 EHV charges'!$D:$O,10,FALSE)=0,"",VLOOKUP($A22,'Annex 2 EHV charges'!$D:$O,10,FALSE)),"")</f>
        <v>1468.65</v>
      </c>
      <c r="G22" s="246">
        <f>IFERROR(IF(VLOOKUP($A22,'Annex 2 EHV charges'!$D:$O,11,FALSE)=0,"",VLOOKUP($A22,'Annex 2 EHV charges'!$D:$O,11,FALSE)),"")</f>
        <v>0.05</v>
      </c>
      <c r="H22" s="246">
        <f>IFERROR(IF(VLOOKUP($A22,'Annex 2 EHV charges'!$D:$O,12,FALSE)=0,"",VLOOKUP($A22,'Annex 2 EHV charges'!$D:$O,12,FALSE)),"")</f>
        <v>0.05</v>
      </c>
    </row>
    <row r="23" spans="1:8" x14ac:dyDescent="0.2">
      <c r="A23" s="240">
        <f t="array" ref="A23">IFERROR(INDEX('Annex 2 EHV charges'!$D$11:$D$260, MATCH(0, IF(ISBLANK('Annex 2 EHV charges'!$D$11:$D$260),1, COUNTIF(A$4:$A22, 'Annex 2 EHV charges'!$D$11:$D$260)), 0)),"")</f>
        <v>661</v>
      </c>
      <c r="B23" s="239">
        <f>IF($A23="","",VLOOKUP($A23,'Annex 2 EHV charges'!$D:$O,2,0))</f>
        <v>661</v>
      </c>
      <c r="C23" s="240">
        <f>IF($A23="","",VLOOKUP($A23,'Annex 2 EHV charges'!$D:$O,3,0))</f>
        <v>2100040719983</v>
      </c>
      <c r="D23" s="239" t="str">
        <f>IF($A23="","",VLOOKUP($A23,'Annex 2 EHV charges'!$D:$O,4,0))</f>
        <v>Margam Biomass</v>
      </c>
      <c r="E23" s="244">
        <f>IFERROR(IF(VLOOKUP($A23,'Annex 2 EHV charges'!$D:$O,9,FALSE)=0,"",VLOOKUP($A23,'Annex 2 EHV charges'!$D:$O,9,FALSE)),"")</f>
        <v>-0.76200000000000001</v>
      </c>
      <c r="F23" s="245">
        <f>IFERROR(IF(VLOOKUP($A23,'Annex 2 EHV charges'!$D:$O,10,FALSE)=0,"",VLOOKUP($A23,'Annex 2 EHV charges'!$D:$O,10,FALSE)),"")</f>
        <v>2012.68</v>
      </c>
      <c r="G23" s="246">
        <f>IFERROR(IF(VLOOKUP($A23,'Annex 2 EHV charges'!$D:$O,11,FALSE)=0,"",VLOOKUP($A23,'Annex 2 EHV charges'!$D:$O,11,FALSE)),"")</f>
        <v>0.05</v>
      </c>
      <c r="H23" s="246">
        <f>IFERROR(IF(VLOOKUP($A23,'Annex 2 EHV charges'!$D:$O,12,FALSE)=0,"",VLOOKUP($A23,'Annex 2 EHV charges'!$D:$O,12,FALSE)),"")</f>
        <v>0.05</v>
      </c>
    </row>
    <row r="24" spans="1:8" x14ac:dyDescent="0.2">
      <c r="A24" s="240">
        <f t="array" ref="A24">IFERROR(INDEX('Annex 2 EHV charges'!$D$11:$D$260, MATCH(0, IF(ISBLANK('Annex 2 EHV charges'!$D$11:$D$260),1, COUNTIF(A$4:$A23, 'Annex 2 EHV charges'!$D$11:$D$260)), 0)),"")</f>
        <v>670</v>
      </c>
      <c r="B24" s="239">
        <f>IF($A24="","",VLOOKUP($A24,'Annex 2 EHV charges'!$D:$O,2,0))</f>
        <v>670</v>
      </c>
      <c r="C24" s="240">
        <f>IF($A24="","",VLOOKUP($A24,'Annex 2 EHV charges'!$D:$O,3,0))</f>
        <v>2100040485940</v>
      </c>
      <c r="D24" s="239" t="str">
        <f>IF($A24="","",VLOOKUP($A24,'Annex 2 EHV charges'!$D:$O,4,0))</f>
        <v>Pwllfa Gwatkin</v>
      </c>
      <c r="E24" s="244" t="str">
        <f>IFERROR(IF(VLOOKUP($A24,'Annex 2 EHV charges'!$D:$O,9,FALSE)=0,"",VLOOKUP($A24,'Annex 2 EHV charges'!$D:$O,9,FALSE)),"")</f>
        <v/>
      </c>
      <c r="F24" s="245" t="str">
        <f>IFERROR(IF(VLOOKUP($A24,'Annex 2 EHV charges'!$D:$O,10,FALSE)=0,"",VLOOKUP($A24,'Annex 2 EHV charges'!$D:$O,10,FALSE)),"")</f>
        <v/>
      </c>
      <c r="G24" s="246" t="str">
        <f>IFERROR(IF(VLOOKUP($A24,'Annex 2 EHV charges'!$D:$O,11,FALSE)=0,"",VLOOKUP($A24,'Annex 2 EHV charges'!$D:$O,11,FALSE)),"")</f>
        <v/>
      </c>
      <c r="H24" s="246" t="str">
        <f>IFERROR(IF(VLOOKUP($A24,'Annex 2 EHV charges'!$D:$O,12,FALSE)=0,"",VLOOKUP($A24,'Annex 2 EHV charges'!$D:$O,12,FALSE)),"")</f>
        <v/>
      </c>
    </row>
    <row r="25" spans="1:8" x14ac:dyDescent="0.2">
      <c r="A25" s="240">
        <f t="array" ref="A25">IFERROR(INDEX('Annex 2 EHV charges'!$D$11:$D$260, MATCH(0, IF(ISBLANK('Annex 2 EHV charges'!$D$11:$D$260),1, COUNTIF(A$4:$A24, 'Annex 2 EHV charges'!$D$11:$D$260)), 0)),"")</f>
        <v>650</v>
      </c>
      <c r="B25" s="239">
        <f>IF($A25="","",VLOOKUP($A25,'Annex 2 EHV charges'!$D:$O,2,0))</f>
        <v>650</v>
      </c>
      <c r="C25" s="240">
        <f>IF($A25="","",VLOOKUP($A25,'Annex 2 EHV charges'!$D:$O,3,0))</f>
        <v>2189999997345</v>
      </c>
      <c r="D25" s="239" t="str">
        <f>IF($A25="","",VLOOKUP($A25,'Annex 2 EHV charges'!$D:$O,4,0))</f>
        <v>Taff Ely</v>
      </c>
      <c r="E25" s="244" t="str">
        <f>IFERROR(IF(VLOOKUP($A25,'Annex 2 EHV charges'!$D:$O,9,FALSE)=0,"",VLOOKUP($A25,'Annex 2 EHV charges'!$D:$O,9,FALSE)),"")</f>
        <v/>
      </c>
      <c r="F25" s="245">
        <f>IFERROR(IF(VLOOKUP($A25,'Annex 2 EHV charges'!$D:$O,10,FALSE)=0,"",VLOOKUP($A25,'Annex 2 EHV charges'!$D:$O,10,FALSE)),"")</f>
        <v>380.41</v>
      </c>
      <c r="G25" s="246">
        <f>IFERROR(IF(VLOOKUP($A25,'Annex 2 EHV charges'!$D:$O,11,FALSE)=0,"",VLOOKUP($A25,'Annex 2 EHV charges'!$D:$O,11,FALSE)),"")</f>
        <v>0.05</v>
      </c>
      <c r="H25" s="246">
        <f>IFERROR(IF(VLOOKUP($A25,'Annex 2 EHV charges'!$D:$O,12,FALSE)=0,"",VLOOKUP($A25,'Annex 2 EHV charges'!$D:$O,12,FALSE)),"")</f>
        <v>0.05</v>
      </c>
    </row>
    <row r="26" spans="1:8" x14ac:dyDescent="0.2">
      <c r="A26" s="240">
        <f t="array" ref="A26">IFERROR(INDEX('Annex 2 EHV charges'!$D$11:$D$260, MATCH(0, IF(ISBLANK('Annex 2 EHV charges'!$D$11:$D$260),1, COUNTIF(A$4:$A25, 'Annex 2 EHV charges'!$D$11:$D$260)), 0)),"")</f>
        <v>662</v>
      </c>
      <c r="B26" s="239">
        <f>IF($A26="","",VLOOKUP($A26,'Annex 2 EHV charges'!$D:$O,2,0))</f>
        <v>662</v>
      </c>
      <c r="C26" s="240">
        <f>IF($A26="","",VLOOKUP($A26,'Annex 2 EHV charges'!$D:$O,3,0))</f>
        <v>2100040609507</v>
      </c>
      <c r="D26" s="239" t="str">
        <f>IF($A26="","",VLOOKUP($A26,'Annex 2 EHV charges'!$D:$O,4,0))</f>
        <v>Trecatti</v>
      </c>
      <c r="E26" s="244">
        <f>IFERROR(IF(VLOOKUP($A26,'Annex 2 EHV charges'!$D:$O,9,FALSE)=0,"",VLOOKUP($A26,'Annex 2 EHV charges'!$D:$O,9,FALSE)),"")</f>
        <v>-0.08</v>
      </c>
      <c r="F26" s="245">
        <f>IFERROR(IF(VLOOKUP($A26,'Annex 2 EHV charges'!$D:$O,10,FALSE)=0,"",VLOOKUP($A26,'Annex 2 EHV charges'!$D:$O,10,FALSE)),"")</f>
        <v>520.15</v>
      </c>
      <c r="G26" s="246">
        <f>IFERROR(IF(VLOOKUP($A26,'Annex 2 EHV charges'!$D:$O,11,FALSE)=0,"",VLOOKUP($A26,'Annex 2 EHV charges'!$D:$O,11,FALSE)),"")</f>
        <v>0.05</v>
      </c>
      <c r="H26" s="246">
        <f>IFERROR(IF(VLOOKUP($A26,'Annex 2 EHV charges'!$D:$O,12,FALSE)=0,"",VLOOKUP($A26,'Annex 2 EHV charges'!$D:$O,12,FALSE)),"")</f>
        <v>0.05</v>
      </c>
    </row>
    <row r="27" spans="1:8" x14ac:dyDescent="0.2">
      <c r="A27" s="240">
        <f t="array" ref="A27">IFERROR(INDEX('Annex 2 EHV charges'!$D$11:$D$260, MATCH(0, IF(ISBLANK('Annex 2 EHV charges'!$D$11:$D$260),1, COUNTIF(A$4:$A26, 'Annex 2 EHV charges'!$D$11:$D$260)), 0)),"")</f>
        <v>666</v>
      </c>
      <c r="B27" s="239">
        <f>IF($A27="","",VLOOKUP($A27,'Annex 2 EHV charges'!$D:$O,2,0))</f>
        <v>666</v>
      </c>
      <c r="C27" s="240">
        <f>IF($A27="","",VLOOKUP($A27,'Annex 2 EHV charges'!$D:$O,3,0))</f>
        <v>2100040694051</v>
      </c>
      <c r="D27" s="239" t="str">
        <f>IF($A27="","",VLOOKUP($A27,'Annex 2 EHV charges'!$D:$O,4,0))</f>
        <v>Withy Hedges</v>
      </c>
      <c r="E27" s="244">
        <f>IFERROR(IF(VLOOKUP($A27,'Annex 2 EHV charges'!$D:$O,9,FALSE)=0,"",VLOOKUP($A27,'Annex 2 EHV charges'!$D:$O,9,FALSE)),"")</f>
        <v>-4.4669999999999996</v>
      </c>
      <c r="F27" s="245">
        <f>IFERROR(IF(VLOOKUP($A27,'Annex 2 EHV charges'!$D:$O,10,FALSE)=0,"",VLOOKUP($A27,'Annex 2 EHV charges'!$D:$O,10,FALSE)),"")</f>
        <v>449.74</v>
      </c>
      <c r="G27" s="246">
        <f>IFERROR(IF(VLOOKUP($A27,'Annex 2 EHV charges'!$D:$O,11,FALSE)=0,"",VLOOKUP($A27,'Annex 2 EHV charges'!$D:$O,11,FALSE)),"")</f>
        <v>0.05</v>
      </c>
      <c r="H27" s="246">
        <f>IFERROR(IF(VLOOKUP($A27,'Annex 2 EHV charges'!$D:$O,12,FALSE)=0,"",VLOOKUP($A27,'Annex 2 EHV charges'!$D:$O,12,FALSE)),"")</f>
        <v>0.05</v>
      </c>
    </row>
    <row r="28" spans="1:8" x14ac:dyDescent="0.2">
      <c r="A28" s="240">
        <f t="array" ref="A28">IFERROR(INDEX('Annex 2 EHV charges'!$D$11:$D$260, MATCH(0, IF(ISBLANK('Annex 2 EHV charges'!$D$11:$D$260),1, COUNTIF(A$4:$A27, 'Annex 2 EHV charges'!$D$11:$D$260)), 0)),"")</f>
        <v>659</v>
      </c>
      <c r="B28" s="239">
        <f>IF($A28="","",VLOOKUP($A28,'Annex 2 EHV charges'!$D:$O,2,0))</f>
        <v>659</v>
      </c>
      <c r="C28" s="240">
        <f>IF($A28="","",VLOOKUP($A28,'Annex 2 EHV charges'!$D:$O,3,0))</f>
        <v>2198765142992</v>
      </c>
      <c r="D28" s="239" t="str">
        <f>IF($A28="","",VLOOKUP($A28,'Annex 2 EHV charges'!$D:$O,4,0))</f>
        <v>Parc Cynog</v>
      </c>
      <c r="E28" s="244" t="str">
        <f>IFERROR(IF(VLOOKUP($A28,'Annex 2 EHV charges'!$D:$O,9,FALSE)=0,"",VLOOKUP($A28,'Annex 2 EHV charges'!$D:$O,9,FALSE)),"")</f>
        <v/>
      </c>
      <c r="F28" s="245" t="str">
        <f>IFERROR(IF(VLOOKUP($A28,'Annex 2 EHV charges'!$D:$O,10,FALSE)=0,"",VLOOKUP($A28,'Annex 2 EHV charges'!$D:$O,10,FALSE)),"")</f>
        <v/>
      </c>
      <c r="G28" s="246" t="str">
        <f>IFERROR(IF(VLOOKUP($A28,'Annex 2 EHV charges'!$D:$O,11,FALSE)=0,"",VLOOKUP($A28,'Annex 2 EHV charges'!$D:$O,11,FALSE)),"")</f>
        <v/>
      </c>
      <c r="H28" s="246" t="str">
        <f>IFERROR(IF(VLOOKUP($A28,'Annex 2 EHV charges'!$D:$O,12,FALSE)=0,"",VLOOKUP($A28,'Annex 2 EHV charges'!$D:$O,12,FALSE)),"")</f>
        <v/>
      </c>
    </row>
    <row r="29" spans="1:8" x14ac:dyDescent="0.2">
      <c r="A29" s="240">
        <f t="array" ref="A29">IFERROR(INDEX('Annex 2 EHV charges'!$D$11:$D$260, MATCH(0, IF(ISBLANK('Annex 2 EHV charges'!$D$11:$D$260),1, COUNTIF(A$4:$A28, 'Annex 2 EHV charges'!$D$11:$D$260)), 0)),"")</f>
        <v>667</v>
      </c>
      <c r="B29" s="239">
        <f>IF($A29="","",VLOOKUP($A29,'Annex 2 EHV charges'!$D:$O,2,0))</f>
        <v>667</v>
      </c>
      <c r="C29" s="240">
        <f>IF($A29="","",VLOOKUP($A29,'Annex 2 EHV charges'!$D:$O,3,0))</f>
        <v>2100040841780</v>
      </c>
      <c r="D29" s="239" t="str">
        <f>IF($A29="","",VLOOKUP($A29,'Annex 2 EHV charges'!$D:$O,4,0))</f>
        <v>Parc Cynog (Pendine)</v>
      </c>
      <c r="E29" s="244" t="str">
        <f>IFERROR(IF(VLOOKUP($A29,'Annex 2 EHV charges'!$D:$O,9,FALSE)=0,"",VLOOKUP($A29,'Annex 2 EHV charges'!$D:$O,9,FALSE)),"")</f>
        <v/>
      </c>
      <c r="F29" s="245">
        <f>IFERROR(IF(VLOOKUP($A29,'Annex 2 EHV charges'!$D:$O,10,FALSE)=0,"",VLOOKUP($A29,'Annex 2 EHV charges'!$D:$O,10,FALSE)),"")</f>
        <v>380.79</v>
      </c>
      <c r="G29" s="246">
        <f>IFERROR(IF(VLOOKUP($A29,'Annex 2 EHV charges'!$D:$O,11,FALSE)=0,"",VLOOKUP($A29,'Annex 2 EHV charges'!$D:$O,11,FALSE)),"")</f>
        <v>0.05</v>
      </c>
      <c r="H29" s="246">
        <f>IFERROR(IF(VLOOKUP($A29,'Annex 2 EHV charges'!$D:$O,12,FALSE)=0,"",VLOOKUP($A29,'Annex 2 EHV charges'!$D:$O,12,FALSE)),"")</f>
        <v>0.05</v>
      </c>
    </row>
    <row r="30" spans="1:8" x14ac:dyDescent="0.2">
      <c r="A30" s="240">
        <f t="array" ref="A30">IFERROR(INDEX('Annex 2 EHV charges'!$D$11:$D$260, MATCH(0, IF(ISBLANK('Annex 2 EHV charges'!$D$11:$D$260),1, COUNTIF(A$4:$A29, 'Annex 2 EHV charges'!$D$11:$D$260)), 0)),"")</f>
        <v>684</v>
      </c>
      <c r="B30" s="239">
        <f>IF($A30="","",VLOOKUP($A30,'Annex 2 EHV charges'!$D:$O,2,0))</f>
        <v>684</v>
      </c>
      <c r="C30" s="240">
        <f>IF($A30="","",VLOOKUP($A30,'Annex 2 EHV charges'!$D:$O,3,0))</f>
        <v>2100040960619</v>
      </c>
      <c r="D30" s="239" t="str">
        <f>IF($A30="","",VLOOKUP($A30,'Annex 2 EHV charges'!$D:$O,4,0))</f>
        <v xml:space="preserve">Maesgwyn </v>
      </c>
      <c r="E30" s="244" t="str">
        <f>IFERROR(IF(VLOOKUP($A30,'Annex 2 EHV charges'!$D:$O,9,FALSE)=0,"",VLOOKUP($A30,'Annex 2 EHV charges'!$D:$O,9,FALSE)),"")</f>
        <v/>
      </c>
      <c r="F30" s="245">
        <f>IFERROR(IF(VLOOKUP($A30,'Annex 2 EHV charges'!$D:$O,10,FALSE)=0,"",VLOOKUP($A30,'Annex 2 EHV charges'!$D:$O,10,FALSE)),"")</f>
        <v>4453.0600000000004</v>
      </c>
      <c r="G30" s="246">
        <f>IFERROR(IF(VLOOKUP($A30,'Annex 2 EHV charges'!$D:$O,11,FALSE)=0,"",VLOOKUP($A30,'Annex 2 EHV charges'!$D:$O,11,FALSE)),"")</f>
        <v>0.05</v>
      </c>
      <c r="H30" s="246">
        <f>IFERROR(IF(VLOOKUP($A30,'Annex 2 EHV charges'!$D:$O,12,FALSE)=0,"",VLOOKUP($A30,'Annex 2 EHV charges'!$D:$O,12,FALSE)),"")</f>
        <v>0.05</v>
      </c>
    </row>
    <row r="31" spans="1:8" x14ac:dyDescent="0.2">
      <c r="A31" s="240">
        <f t="array" ref="A31">IFERROR(INDEX('Annex 2 EHV charges'!$D$11:$D$260, MATCH(0, IF(ISBLANK('Annex 2 EHV charges'!$D$11:$D$260),1, COUNTIF(A$4:$A30, 'Annex 2 EHV charges'!$D$11:$D$260)), 0)),"")</f>
        <v>679</v>
      </c>
      <c r="B31" s="239">
        <f>IF($A31="","",VLOOKUP($A31,'Annex 2 EHV charges'!$D:$O,2,0))</f>
        <v>679</v>
      </c>
      <c r="C31" s="240">
        <f>IF($A31="","",VLOOKUP($A31,'Annex 2 EHV charges'!$D:$O,3,0))</f>
        <v>2100040989431</v>
      </c>
      <c r="D31" s="239" t="str">
        <f>IF($A31="","",VLOOKUP($A31,'Annex 2 EHV charges'!$D:$O,4,0))</f>
        <v>Ferndale Wind Farm</v>
      </c>
      <c r="E31" s="244" t="str">
        <f>IFERROR(IF(VLOOKUP($A31,'Annex 2 EHV charges'!$D:$O,9,FALSE)=0,"",VLOOKUP($A31,'Annex 2 EHV charges'!$D:$O,9,FALSE)),"")</f>
        <v/>
      </c>
      <c r="F31" s="245">
        <f>IFERROR(IF(VLOOKUP($A31,'Annex 2 EHV charges'!$D:$O,10,FALSE)=0,"",VLOOKUP($A31,'Annex 2 EHV charges'!$D:$O,10,FALSE)),"")</f>
        <v>748.46</v>
      </c>
      <c r="G31" s="246">
        <f>IFERROR(IF(VLOOKUP($A31,'Annex 2 EHV charges'!$D:$O,11,FALSE)=0,"",VLOOKUP($A31,'Annex 2 EHV charges'!$D:$O,11,FALSE)),"")</f>
        <v>0.05</v>
      </c>
      <c r="H31" s="246">
        <f>IFERROR(IF(VLOOKUP($A31,'Annex 2 EHV charges'!$D:$O,12,FALSE)=0,"",VLOOKUP($A31,'Annex 2 EHV charges'!$D:$O,12,FALSE)),"")</f>
        <v>0.05</v>
      </c>
    </row>
    <row r="32" spans="1:8" x14ac:dyDescent="0.2">
      <c r="A32" s="240">
        <f t="array" ref="A32">IFERROR(INDEX('Annex 2 EHV charges'!$D$11:$D$260, MATCH(0, IF(ISBLANK('Annex 2 EHV charges'!$D$11:$D$260),1, COUNTIF(A$4:$A31, 'Annex 2 EHV charges'!$D$11:$D$260)), 0)),"")</f>
        <v>685</v>
      </c>
      <c r="B32" s="239">
        <f>IF($A32="","",VLOOKUP($A32,'Annex 2 EHV charges'!$D:$O,2,0))</f>
        <v>685</v>
      </c>
      <c r="C32" s="240">
        <f>IF($A32="","",VLOOKUP($A32,'Annex 2 EHV charges'!$D:$O,3,0))</f>
        <v>2100041090087</v>
      </c>
      <c r="D32" s="239" t="str">
        <f>IF($A32="","",VLOOKUP($A32,'Annex 2 EHV charges'!$D:$O,4,0))</f>
        <v>Pant y Wal WF</v>
      </c>
      <c r="E32" s="244" t="str">
        <f>IFERROR(IF(VLOOKUP($A32,'Annex 2 EHV charges'!$D:$O,9,FALSE)=0,"",VLOOKUP($A32,'Annex 2 EHV charges'!$D:$O,9,FALSE)),"")</f>
        <v/>
      </c>
      <c r="F32" s="245">
        <f>IFERROR(IF(VLOOKUP($A32,'Annex 2 EHV charges'!$D:$O,10,FALSE)=0,"",VLOOKUP($A32,'Annex 2 EHV charges'!$D:$O,10,FALSE)),"")</f>
        <v>2780.23</v>
      </c>
      <c r="G32" s="246">
        <f>IFERROR(IF(VLOOKUP($A32,'Annex 2 EHV charges'!$D:$O,11,FALSE)=0,"",VLOOKUP($A32,'Annex 2 EHV charges'!$D:$O,11,FALSE)),"")</f>
        <v>0.05</v>
      </c>
      <c r="H32" s="246">
        <f>IFERROR(IF(VLOOKUP($A32,'Annex 2 EHV charges'!$D:$O,12,FALSE)=0,"",VLOOKUP($A32,'Annex 2 EHV charges'!$D:$O,12,FALSE)),"")</f>
        <v>0.05</v>
      </c>
    </row>
    <row r="33" spans="1:8" x14ac:dyDescent="0.2">
      <c r="A33" s="240">
        <f t="array" ref="A33">IFERROR(INDEX('Annex 2 EHV charges'!$D$11:$D$260, MATCH(0, IF(ISBLANK('Annex 2 EHV charges'!$D$11:$D$260),1, COUNTIF(A$4:$A32, 'Annex 2 EHV charges'!$D$11:$D$260)), 0)),"")</f>
        <v>686</v>
      </c>
      <c r="B33" s="239">
        <f>IF($A33="","",VLOOKUP($A33,'Annex 2 EHV charges'!$D:$O,2,0))</f>
        <v>686</v>
      </c>
      <c r="C33" s="240">
        <f>IF($A33="","",VLOOKUP($A33,'Annex 2 EHV charges'!$D:$O,3,0))</f>
        <v>2100041063669</v>
      </c>
      <c r="D33" s="239" t="str">
        <f>IF($A33="","",VLOOKUP($A33,'Annex 2 EHV charges'!$D:$O,4,0))</f>
        <v xml:space="preserve">Mynydd Portref </v>
      </c>
      <c r="E33" s="244" t="str">
        <f>IFERROR(IF(VLOOKUP($A33,'Annex 2 EHV charges'!$D:$O,9,FALSE)=0,"",VLOOKUP($A33,'Annex 2 EHV charges'!$D:$O,9,FALSE)),"")</f>
        <v/>
      </c>
      <c r="F33" s="245">
        <f>IFERROR(IF(VLOOKUP($A33,'Annex 2 EHV charges'!$D:$O,10,FALSE)=0,"",VLOOKUP($A33,'Annex 2 EHV charges'!$D:$O,10,FALSE)),"")</f>
        <v>655.25</v>
      </c>
      <c r="G33" s="246">
        <f>IFERROR(IF(VLOOKUP($A33,'Annex 2 EHV charges'!$D:$O,11,FALSE)=0,"",VLOOKUP($A33,'Annex 2 EHV charges'!$D:$O,11,FALSE)),"")</f>
        <v>0.05</v>
      </c>
      <c r="H33" s="246">
        <f>IFERROR(IF(VLOOKUP($A33,'Annex 2 EHV charges'!$D:$O,12,FALSE)=0,"",VLOOKUP($A33,'Annex 2 EHV charges'!$D:$O,12,FALSE)),"")</f>
        <v>0.05</v>
      </c>
    </row>
    <row r="34" spans="1:8" x14ac:dyDescent="0.2">
      <c r="A34" s="240">
        <f t="array" ref="A34">IFERROR(INDEX('Annex 2 EHV charges'!$D$11:$D$260, MATCH(0, IF(ISBLANK('Annex 2 EHV charges'!$D$11:$D$260),1, COUNTIF(A$4:$A33, 'Annex 2 EHV charges'!$D$11:$D$260)), 0)),"")</f>
        <v>687</v>
      </c>
      <c r="B34" s="239">
        <f>IF($A34="","",VLOOKUP($A34,'Annex 2 EHV charges'!$D:$O,2,0))</f>
        <v>687</v>
      </c>
      <c r="C34" s="240" t="str">
        <f>IF($A34="","",VLOOKUP($A34,'Annex 2 EHV charges'!$D:$O,3,0))</f>
        <v/>
      </c>
      <c r="D34" s="239" t="str">
        <f>IF($A34="","",VLOOKUP($A34,'Annex 2 EHV charges'!$D:$O,4,0))</f>
        <v>NEWTON DOWN</v>
      </c>
      <c r="E34" s="244" t="str">
        <f>IFERROR(IF(VLOOKUP($A34,'Annex 2 EHV charges'!$D:$O,9,FALSE)=0,"",VLOOKUP($A34,'Annex 2 EHV charges'!$D:$O,9,FALSE)),"")</f>
        <v/>
      </c>
      <c r="F34" s="245">
        <f>IFERROR(IF(VLOOKUP($A34,'Annex 2 EHV charges'!$D:$O,10,FALSE)=0,"",VLOOKUP($A34,'Annex 2 EHV charges'!$D:$O,10,FALSE)),"")</f>
        <v>371.21</v>
      </c>
      <c r="G34" s="246">
        <f>IFERROR(IF(VLOOKUP($A34,'Annex 2 EHV charges'!$D:$O,11,FALSE)=0,"",VLOOKUP($A34,'Annex 2 EHV charges'!$D:$O,11,FALSE)),"")</f>
        <v>0.05</v>
      </c>
      <c r="H34" s="246">
        <f>IFERROR(IF(VLOOKUP($A34,'Annex 2 EHV charges'!$D:$O,12,FALSE)=0,"",VLOOKUP($A34,'Annex 2 EHV charges'!$D:$O,12,FALSE)),"")</f>
        <v>0.05</v>
      </c>
    </row>
    <row r="35" spans="1:8" x14ac:dyDescent="0.2">
      <c r="A35" s="240">
        <f t="array" ref="A35">IFERROR(INDEX('Annex 2 EHV charges'!$D$11:$D$260, MATCH(0, IF(ISBLANK('Annex 2 EHV charges'!$D$11:$D$260),1, COUNTIF(A$4:$A34, 'Annex 2 EHV charges'!$D$11:$D$260)), 0)),"")</f>
        <v>649</v>
      </c>
      <c r="B35" s="239">
        <f>IF($A35="","",VLOOKUP($A35,'Annex 2 EHV charges'!$D:$O,2,0))</f>
        <v>649</v>
      </c>
      <c r="C35" s="240">
        <f>IF($A35="","",VLOOKUP($A35,'Annex 2 EHV charges'!$D:$O,3,0))</f>
        <v>2100041200262</v>
      </c>
      <c r="D35" s="239" t="str">
        <f>IF($A35="","",VLOOKUP($A35,'Annex 2 EHV charges'!$D:$O,4,0))</f>
        <v>Tiers Cross (Rose Cottage)</v>
      </c>
      <c r="E35" s="244" t="str">
        <f>IFERROR(IF(VLOOKUP($A35,'Annex 2 EHV charges'!$D:$O,9,FALSE)=0,"",VLOOKUP($A35,'Annex 2 EHV charges'!$D:$O,9,FALSE)),"")</f>
        <v/>
      </c>
      <c r="F35" s="245">
        <f>IFERROR(IF(VLOOKUP($A35,'Annex 2 EHV charges'!$D:$O,10,FALSE)=0,"",VLOOKUP($A35,'Annex 2 EHV charges'!$D:$O,10,FALSE)),"")</f>
        <v>853.95</v>
      </c>
      <c r="G35" s="246">
        <f>IFERROR(IF(VLOOKUP($A35,'Annex 2 EHV charges'!$D:$O,11,FALSE)=0,"",VLOOKUP($A35,'Annex 2 EHV charges'!$D:$O,11,FALSE)),"")</f>
        <v>0.05</v>
      </c>
      <c r="H35" s="246">
        <f>IFERROR(IF(VLOOKUP($A35,'Annex 2 EHV charges'!$D:$O,12,FALSE)=0,"",VLOOKUP($A35,'Annex 2 EHV charges'!$D:$O,12,FALSE)),"")</f>
        <v>0.05</v>
      </c>
    </row>
    <row r="36" spans="1:8" x14ac:dyDescent="0.2">
      <c r="A36" s="240">
        <f t="array" ref="A36">IFERROR(INDEX('Annex 2 EHV charges'!$D$11:$D$260, MATCH(0, IF(ISBLANK('Annex 2 EHV charges'!$D$11:$D$260),1, COUNTIF(A$4:$A35, 'Annex 2 EHV charges'!$D$11:$D$260)), 0)),"")</f>
        <v>658</v>
      </c>
      <c r="B36" s="239">
        <f>IF($A36="","",VLOOKUP($A36,'Annex 2 EHV charges'!$D:$O,2,0))</f>
        <v>658</v>
      </c>
      <c r="C36" s="240">
        <f>IF($A36="","",VLOOKUP($A36,'Annex 2 EHV charges'!$D:$O,3,0))</f>
        <v>2199989641360</v>
      </c>
      <c r="D36" s="239" t="str">
        <f>IF($A36="","",VLOOKUP($A36,'Annex 2 EHV charges'!$D:$O,4,0))</f>
        <v>Tregaron</v>
      </c>
      <c r="E36" s="244">
        <f>IFERROR(IF(VLOOKUP($A36,'Annex 2 EHV charges'!$D:$O,9,FALSE)=0,"",VLOOKUP($A36,'Annex 2 EHV charges'!$D:$O,9,FALSE)),"")</f>
        <v>-2.73</v>
      </c>
      <c r="F36" s="245">
        <f>IFERROR(IF(VLOOKUP($A36,'Annex 2 EHV charges'!$D:$O,10,FALSE)=0,"",VLOOKUP($A36,'Annex 2 EHV charges'!$D:$O,10,FALSE)),"")</f>
        <v>118.48</v>
      </c>
      <c r="G36" s="246">
        <f>IFERROR(IF(VLOOKUP($A36,'Annex 2 EHV charges'!$D:$O,11,FALSE)=0,"",VLOOKUP($A36,'Annex 2 EHV charges'!$D:$O,11,FALSE)),"")</f>
        <v>0.05</v>
      </c>
      <c r="H36" s="246">
        <f>IFERROR(IF(VLOOKUP($A36,'Annex 2 EHV charges'!$D:$O,12,FALSE)=0,"",VLOOKUP($A36,'Annex 2 EHV charges'!$D:$O,12,FALSE)),"")</f>
        <v>0.05</v>
      </c>
    </row>
    <row r="37" spans="1:8" x14ac:dyDescent="0.2">
      <c r="A37" s="240">
        <f t="array" ref="A37">IFERROR(INDEX('Annex 2 EHV charges'!$D$11:$D$260, MATCH(0, IF(ISBLANK('Annex 2 EHV charges'!$D$11:$D$260),1, COUNTIF(A$4:$A36, 'Annex 2 EHV charges'!$D$11:$D$260)), 0)),"")</f>
        <v>646</v>
      </c>
      <c r="B37" s="239">
        <f>IF($A37="","",VLOOKUP($A37,'Annex 2 EHV charges'!$D:$O,2,0))</f>
        <v>646</v>
      </c>
      <c r="C37" s="240">
        <f>IF($A37="","",VLOOKUP($A37,'Annex 2 EHV charges'!$D:$O,3,0))</f>
        <v>2100041072803</v>
      </c>
      <c r="D37" s="239" t="str">
        <f>IF($A37="","",VLOOKUP($A37,'Annex 2 EHV charges'!$D:$O,4,0))</f>
        <v>WAUNLAN 33kV TEE</v>
      </c>
      <c r="E37" s="244">
        <f>IFERROR(IF(VLOOKUP($A37,'Annex 2 EHV charges'!$D:$O,9,FALSE)=0,"",VLOOKUP($A37,'Annex 2 EHV charges'!$D:$O,9,FALSE)),"")</f>
        <v>-0.25900000000000001</v>
      </c>
      <c r="F37" s="245">
        <f>IFERROR(IF(VLOOKUP($A37,'Annex 2 EHV charges'!$D:$O,10,FALSE)=0,"",VLOOKUP($A37,'Annex 2 EHV charges'!$D:$O,10,FALSE)),"")</f>
        <v>687.14</v>
      </c>
      <c r="G37" s="246">
        <f>IFERROR(IF(VLOOKUP($A37,'Annex 2 EHV charges'!$D:$O,11,FALSE)=0,"",VLOOKUP($A37,'Annex 2 EHV charges'!$D:$O,11,FALSE)),"")</f>
        <v>0.05</v>
      </c>
      <c r="H37" s="246">
        <f>IFERROR(IF(VLOOKUP($A37,'Annex 2 EHV charges'!$D:$O,12,FALSE)=0,"",VLOOKUP($A37,'Annex 2 EHV charges'!$D:$O,12,FALSE)),"")</f>
        <v>0.05</v>
      </c>
    </row>
    <row r="38" spans="1:8" x14ac:dyDescent="0.2">
      <c r="A38" s="240">
        <f t="array" ref="A38">IFERROR(INDEX('Annex 2 EHV charges'!$D$11:$D$260, MATCH(0, IF(ISBLANK('Annex 2 EHV charges'!$D$11:$D$260),1, COUNTIF(A$4:$A37, 'Annex 2 EHV charges'!$D$11:$D$260)), 0)),"")</f>
        <v>645</v>
      </c>
      <c r="B38" s="239">
        <f>IF($A38="","",VLOOKUP($A38,'Annex 2 EHV charges'!$D:$O,2,0))</f>
        <v>645</v>
      </c>
      <c r="C38" s="240">
        <f>IF($A38="","",VLOOKUP($A38,'Annex 2 EHV charges'!$D:$O,3,0))</f>
        <v>2100041078814</v>
      </c>
      <c r="D38" s="239" t="str">
        <f>IF($A38="","",VLOOKUP($A38,'Annex 2 EHV charges'!$D:$O,4,0))</f>
        <v>BRITON FERRY 33kV</v>
      </c>
      <c r="E38" s="244">
        <f>IFERROR(IF(VLOOKUP($A38,'Annex 2 EHV charges'!$D:$O,9,FALSE)=0,"",VLOOKUP($A38,'Annex 2 EHV charges'!$D:$O,9,FALSE)),"")</f>
        <v>-9.9000000000000005E-2</v>
      </c>
      <c r="F38" s="245">
        <f>IFERROR(IF(VLOOKUP($A38,'Annex 2 EHV charges'!$D:$O,10,FALSE)=0,"",VLOOKUP($A38,'Annex 2 EHV charges'!$D:$O,10,FALSE)),"")</f>
        <v>388.87</v>
      </c>
      <c r="G38" s="246">
        <f>IFERROR(IF(VLOOKUP($A38,'Annex 2 EHV charges'!$D:$O,11,FALSE)=0,"",VLOOKUP($A38,'Annex 2 EHV charges'!$D:$O,11,FALSE)),"")</f>
        <v>0.05</v>
      </c>
      <c r="H38" s="246">
        <f>IFERROR(IF(VLOOKUP($A38,'Annex 2 EHV charges'!$D:$O,12,FALSE)=0,"",VLOOKUP($A38,'Annex 2 EHV charges'!$D:$O,12,FALSE)),"")</f>
        <v>0.05</v>
      </c>
    </row>
    <row r="39" spans="1:8" x14ac:dyDescent="0.2">
      <c r="A39" s="240">
        <f t="array" ref="A39">IFERROR(INDEX('Annex 2 EHV charges'!$D$11:$D$260, MATCH(0, IF(ISBLANK('Annex 2 EHV charges'!$D$11:$D$260),1, COUNTIF(A$4:$A38, 'Annex 2 EHV charges'!$D$11:$D$260)), 0)),"")</f>
        <v>644</v>
      </c>
      <c r="B39" s="239">
        <f>IF($A39="","",VLOOKUP($A39,'Annex 2 EHV charges'!$D:$O,2,0))</f>
        <v>644</v>
      </c>
      <c r="C39" s="240">
        <f>IF($A39="","",VLOOKUP($A39,'Annex 2 EHV charges'!$D:$O,3,0))</f>
        <v>2100041089685</v>
      </c>
      <c r="D39" s="239" t="str">
        <f>IF($A39="","",VLOOKUP($A39,'Annex 2 EHV charges'!$D:$O,4,0))</f>
        <v>HIRWAUN 33kV</v>
      </c>
      <c r="E39" s="244">
        <f>IFERROR(IF(VLOOKUP($A39,'Annex 2 EHV charges'!$D:$O,9,FALSE)=0,"",VLOOKUP($A39,'Annex 2 EHV charges'!$D:$O,9,FALSE)),"")</f>
        <v>-0.187</v>
      </c>
      <c r="F39" s="245">
        <f>IFERROR(IF(VLOOKUP($A39,'Annex 2 EHV charges'!$D:$O,10,FALSE)=0,"",VLOOKUP($A39,'Annex 2 EHV charges'!$D:$O,10,FALSE)),"")</f>
        <v>926.52</v>
      </c>
      <c r="G39" s="246">
        <f>IFERROR(IF(VLOOKUP($A39,'Annex 2 EHV charges'!$D:$O,11,FALSE)=0,"",VLOOKUP($A39,'Annex 2 EHV charges'!$D:$O,11,FALSE)),"")</f>
        <v>0.05</v>
      </c>
      <c r="H39" s="246">
        <f>IFERROR(IF(VLOOKUP($A39,'Annex 2 EHV charges'!$D:$O,12,FALSE)=0,"",VLOOKUP($A39,'Annex 2 EHV charges'!$D:$O,12,FALSE)),"")</f>
        <v>0.05</v>
      </c>
    </row>
    <row r="40" spans="1:8" x14ac:dyDescent="0.2">
      <c r="A40" s="240">
        <f t="array" ref="A40">IFERROR(INDEX('Annex 2 EHV charges'!$D$11:$D$260, MATCH(0, IF(ISBLANK('Annex 2 EHV charges'!$D$11:$D$260),1, COUNTIF(A$4:$A39, 'Annex 2 EHV charges'!$D$11:$D$260)), 0)),"")</f>
        <v>643</v>
      </c>
      <c r="B40" s="239">
        <f>IF($A40="","",VLOOKUP($A40,'Annex 2 EHV charges'!$D:$O,2,0))</f>
        <v>643</v>
      </c>
      <c r="C40" s="240">
        <f>IF($A40="","",VLOOKUP($A40,'Annex 2 EHV charges'!$D:$O,3,0))</f>
        <v>2100041080130</v>
      </c>
      <c r="D40" s="239" t="str">
        <f>IF($A40="","",VLOOKUP($A40,'Annex 2 EHV charges'!$D:$O,4,0))</f>
        <v>Ffos Las Tee</v>
      </c>
      <c r="E40" s="244" t="str">
        <f>IFERROR(IF(VLOOKUP($A40,'Annex 2 EHV charges'!$D:$O,9,FALSE)=0,"",VLOOKUP($A40,'Annex 2 EHV charges'!$D:$O,9,FALSE)),"")</f>
        <v/>
      </c>
      <c r="F40" s="245">
        <f>IFERROR(IF(VLOOKUP($A40,'Annex 2 EHV charges'!$D:$O,10,FALSE)=0,"",VLOOKUP($A40,'Annex 2 EHV charges'!$D:$O,10,FALSE)),"")</f>
        <v>388.58</v>
      </c>
      <c r="G40" s="246">
        <f>IFERROR(IF(VLOOKUP($A40,'Annex 2 EHV charges'!$D:$O,11,FALSE)=0,"",VLOOKUP($A40,'Annex 2 EHV charges'!$D:$O,11,FALSE)),"")</f>
        <v>0.05</v>
      </c>
      <c r="H40" s="246">
        <f>IFERROR(IF(VLOOKUP($A40,'Annex 2 EHV charges'!$D:$O,12,FALSE)=0,"",VLOOKUP($A40,'Annex 2 EHV charges'!$D:$O,12,FALSE)),"")</f>
        <v>0.05</v>
      </c>
    </row>
    <row r="41" spans="1:8" x14ac:dyDescent="0.2">
      <c r="A41" s="240">
        <f t="array" ref="A41">IFERROR(INDEX('Annex 2 EHV charges'!$D$11:$D$260, MATCH(0, IF(ISBLANK('Annex 2 EHV charges'!$D$11:$D$260),1, COUNTIF(A$4:$A40, 'Annex 2 EHV charges'!$D$11:$D$260)), 0)),"")</f>
        <v>642</v>
      </c>
      <c r="B41" s="239">
        <f>IF($A41="","",VLOOKUP($A41,'Annex 2 EHV charges'!$D:$O,2,0))</f>
        <v>642</v>
      </c>
      <c r="C41" s="240">
        <f>IF($A41="","",VLOOKUP($A41,'Annex 2 EHV charges'!$D:$O,3,0))</f>
        <v>2100041080177</v>
      </c>
      <c r="D41" s="239" t="str">
        <f>IF($A41="","",VLOOKUP($A41,'Annex 2 EHV charges'!$D:$O,4,0))</f>
        <v>Pont Andrew Tee</v>
      </c>
      <c r="E41" s="244" t="str">
        <f>IFERROR(IF(VLOOKUP($A41,'Annex 2 EHV charges'!$D:$O,9,FALSE)=0,"",VLOOKUP($A41,'Annex 2 EHV charges'!$D:$O,9,FALSE)),"")</f>
        <v/>
      </c>
      <c r="F41" s="245">
        <f>IFERROR(IF(VLOOKUP($A41,'Annex 2 EHV charges'!$D:$O,10,FALSE)=0,"",VLOOKUP($A41,'Annex 2 EHV charges'!$D:$O,10,FALSE)),"")</f>
        <v>393.04</v>
      </c>
      <c r="G41" s="246">
        <f>IFERROR(IF(VLOOKUP($A41,'Annex 2 EHV charges'!$D:$O,11,FALSE)=0,"",VLOOKUP($A41,'Annex 2 EHV charges'!$D:$O,11,FALSE)),"")</f>
        <v>0.05</v>
      </c>
      <c r="H41" s="246">
        <f>IFERROR(IF(VLOOKUP($A41,'Annex 2 EHV charges'!$D:$O,12,FALSE)=0,"",VLOOKUP($A41,'Annex 2 EHV charges'!$D:$O,12,FALSE)),"")</f>
        <v>0.05</v>
      </c>
    </row>
    <row r="42" spans="1:8" ht="25.5" x14ac:dyDescent="0.2">
      <c r="A42" s="240">
        <f t="array" ref="A42">IFERROR(INDEX('Annex 2 EHV charges'!$D$11:$D$260, MATCH(0, IF(ISBLANK('Annex 2 EHV charges'!$D$11:$D$260),1, COUNTIF(A$4:$A41, 'Annex 2 EHV charges'!$D$11:$D$260)), 0)),"")</f>
        <v>601</v>
      </c>
      <c r="B42" s="239">
        <f>IF($A42="","",VLOOKUP($A42,'Annex 2 EHV charges'!$D:$O,2,0))</f>
        <v>601</v>
      </c>
      <c r="C42" s="240" t="str">
        <f>IF($A42="","",VLOOKUP($A42,'Annex 2 EHV charges'!$D:$O,3,0))</f>
        <v>2189999998739,
2100041120244</v>
      </c>
      <c r="D42" s="239" t="str">
        <f>IF($A42="","",VLOOKUP($A42,'Annex 2 EHV charges'!$D:$O,4,0))</f>
        <v>Tata Margam</v>
      </c>
      <c r="E42" s="244">
        <f>IFERROR(IF(VLOOKUP($A42,'Annex 2 EHV charges'!$D:$O,9,FALSE)=0,"",VLOOKUP($A42,'Annex 2 EHV charges'!$D:$O,9,FALSE)),"")</f>
        <v>-0.94</v>
      </c>
      <c r="F42" s="245" t="str">
        <f>IFERROR(IF(VLOOKUP($A42,'Annex 2 EHV charges'!$D:$O,10,FALSE)=0,"",VLOOKUP($A42,'Annex 2 EHV charges'!$D:$O,10,FALSE)),"")</f>
        <v/>
      </c>
      <c r="G42" s="246">
        <f>IFERROR(IF(VLOOKUP($A42,'Annex 2 EHV charges'!$D:$O,11,FALSE)=0,"",VLOOKUP($A42,'Annex 2 EHV charges'!$D:$O,11,FALSE)),"")</f>
        <v>0.05</v>
      </c>
      <c r="H42" s="246">
        <f>IFERROR(IF(VLOOKUP($A42,'Annex 2 EHV charges'!$D:$O,12,FALSE)=0,"",VLOOKUP($A42,'Annex 2 EHV charges'!$D:$O,12,FALSE)),"")</f>
        <v>0.05</v>
      </c>
    </row>
    <row r="43" spans="1:8" x14ac:dyDescent="0.2">
      <c r="A43" s="240">
        <f t="array" ref="A43">IFERROR(INDEX('Annex 2 EHV charges'!$D$11:$D$260, MATCH(0, IF(ISBLANK('Annex 2 EHV charges'!$D$11:$D$260),1, COUNTIF(A$4:$A42, 'Annex 2 EHV charges'!$D$11:$D$260)), 0)),"")</f>
        <v>790</v>
      </c>
      <c r="B43" s="239">
        <f>IF($A43="","",VLOOKUP($A43,'Annex 2 EHV charges'!$D:$O,2,0))</f>
        <v>790</v>
      </c>
      <c r="C43" s="240">
        <f>IF($A43="","",VLOOKUP($A43,'Annex 2 EHV charges'!$D:$O,3,0))</f>
        <v>2100041103407</v>
      </c>
      <c r="D43" s="239" t="str">
        <f>IF($A43="","",VLOOKUP($A43,'Annex 2 EHV charges'!$D:$O,4,0))</f>
        <v>TIR JOHN STOR 33KV GEN</v>
      </c>
      <c r="E43" s="244">
        <f>IFERROR(IF(VLOOKUP($A43,'Annex 2 EHV charges'!$D:$O,9,FALSE)=0,"",VLOOKUP($A43,'Annex 2 EHV charges'!$D:$O,9,FALSE)),"")</f>
        <v>-6.4000000000000001E-2</v>
      </c>
      <c r="F43" s="245">
        <f>IFERROR(IF(VLOOKUP($A43,'Annex 2 EHV charges'!$D:$O,10,FALSE)=0,"",VLOOKUP($A43,'Annex 2 EHV charges'!$D:$O,10,FALSE)),"")</f>
        <v>397.6</v>
      </c>
      <c r="G43" s="246">
        <f>IFERROR(IF(VLOOKUP($A43,'Annex 2 EHV charges'!$D:$O,11,FALSE)=0,"",VLOOKUP($A43,'Annex 2 EHV charges'!$D:$O,11,FALSE)),"")</f>
        <v>0.05</v>
      </c>
      <c r="H43" s="246">
        <f>IFERROR(IF(VLOOKUP($A43,'Annex 2 EHV charges'!$D:$O,12,FALSE)=0,"",VLOOKUP($A43,'Annex 2 EHV charges'!$D:$O,12,FALSE)),"")</f>
        <v>0.05</v>
      </c>
    </row>
    <row r="44" spans="1:8" x14ac:dyDescent="0.2">
      <c r="A44" s="240">
        <f t="array" ref="A44">IFERROR(INDEX('Annex 2 EHV charges'!$D$11:$D$260, MATCH(0, IF(ISBLANK('Annex 2 EHV charges'!$D$11:$D$260),1, COUNTIF(A$4:$A43, 'Annex 2 EHV charges'!$D$11:$D$260)), 0)),"")</f>
        <v>940</v>
      </c>
      <c r="B44" s="239">
        <f>IF($A44="","",VLOOKUP($A44,'Annex 2 EHV charges'!$D:$O,2,0))</f>
        <v>940</v>
      </c>
      <c r="C44" s="240">
        <f>IF($A44="","",VLOOKUP($A44,'Annex 2 EHV charges'!$D:$O,3,0))</f>
        <v>2100041105609</v>
      </c>
      <c r="D44" s="239" t="str">
        <f>IF($A44="","",VLOOKUP($A44,'Annex 2 EHV charges'!$D:$O,4,0))</f>
        <v>Wear Point WF</v>
      </c>
      <c r="E44" s="244" t="str">
        <f>IFERROR(IF(VLOOKUP($A44,'Annex 2 EHV charges'!$D:$O,9,FALSE)=0,"",VLOOKUP($A44,'Annex 2 EHV charges'!$D:$O,9,FALSE)),"")</f>
        <v/>
      </c>
      <c r="F44" s="245">
        <f>IFERROR(IF(VLOOKUP($A44,'Annex 2 EHV charges'!$D:$O,10,FALSE)=0,"",VLOOKUP($A44,'Annex 2 EHV charges'!$D:$O,10,FALSE)),"")</f>
        <v>1087.6600000000001</v>
      </c>
      <c r="G44" s="246">
        <f>IFERROR(IF(VLOOKUP($A44,'Annex 2 EHV charges'!$D:$O,11,FALSE)=0,"",VLOOKUP($A44,'Annex 2 EHV charges'!$D:$O,11,FALSE)),"")</f>
        <v>0.05</v>
      </c>
      <c r="H44" s="246">
        <f>IFERROR(IF(VLOOKUP($A44,'Annex 2 EHV charges'!$D:$O,12,FALSE)=0,"",VLOOKUP($A44,'Annex 2 EHV charges'!$D:$O,12,FALSE)),"")</f>
        <v>0.05</v>
      </c>
    </row>
    <row r="45" spans="1:8" x14ac:dyDescent="0.2">
      <c r="A45" s="240">
        <f t="array" ref="A45">IFERROR(INDEX('Annex 2 EHV charges'!$D$11:$D$260, MATCH(0, IF(ISBLANK('Annex 2 EHV charges'!$D$11:$D$260),1, COUNTIF(A$4:$A44, 'Annex 2 EHV charges'!$D$11:$D$260)), 0)),"")</f>
        <v>791</v>
      </c>
      <c r="B45" s="239">
        <f>IF($A45="","",VLOOKUP($A45,'Annex 2 EHV charges'!$D:$O,2,0))</f>
        <v>791</v>
      </c>
      <c r="C45" s="240">
        <f>IF($A45="","",VLOOKUP($A45,'Annex 2 EHV charges'!$D:$O,3,0))</f>
        <v>2100041113247</v>
      </c>
      <c r="D45" s="239" t="str">
        <f>IF($A45="","",VLOOKUP($A45,'Annex 2 EHV charges'!$D:$O,4,0))</f>
        <v>West Farm PV</v>
      </c>
      <c r="E45" s="244" t="str">
        <f>IFERROR(IF(VLOOKUP($A45,'Annex 2 EHV charges'!$D:$O,9,FALSE)=0,"",VLOOKUP($A45,'Annex 2 EHV charges'!$D:$O,9,FALSE)),"")</f>
        <v/>
      </c>
      <c r="F45" s="245">
        <f>IFERROR(IF(VLOOKUP($A45,'Annex 2 EHV charges'!$D:$O,10,FALSE)=0,"",VLOOKUP($A45,'Annex 2 EHV charges'!$D:$O,10,FALSE)),"")</f>
        <v>408.27</v>
      </c>
      <c r="G45" s="246">
        <f>IFERROR(IF(VLOOKUP($A45,'Annex 2 EHV charges'!$D:$O,11,FALSE)=0,"",VLOOKUP($A45,'Annex 2 EHV charges'!$D:$O,11,FALSE)),"")</f>
        <v>0.05</v>
      </c>
      <c r="H45" s="246">
        <f>IFERROR(IF(VLOOKUP($A45,'Annex 2 EHV charges'!$D:$O,12,FALSE)=0,"",VLOOKUP($A45,'Annex 2 EHV charges'!$D:$O,12,FALSE)),"")</f>
        <v>0.05</v>
      </c>
    </row>
    <row r="46" spans="1:8" x14ac:dyDescent="0.2">
      <c r="A46" s="240">
        <f t="array" ref="A46">IFERROR(INDEX('Annex 2 EHV charges'!$D$11:$D$260, MATCH(0, IF(ISBLANK('Annex 2 EHV charges'!$D$11:$D$260),1, COUNTIF(A$4:$A45, 'Annex 2 EHV charges'!$D$11:$D$260)), 0)),"")</f>
        <v>792</v>
      </c>
      <c r="B46" s="239">
        <f>IF($A46="","",VLOOKUP($A46,'Annex 2 EHV charges'!$D:$O,2,0))</f>
        <v>792</v>
      </c>
      <c r="C46" s="240">
        <f>IF($A46="","",VLOOKUP($A46,'Annex 2 EHV charges'!$D:$O,3,0))</f>
        <v>2100041113335</v>
      </c>
      <c r="D46" s="239" t="str">
        <f>IF($A46="","",VLOOKUP($A46,'Annex 2 EHV charges'!$D:$O,4,0))</f>
        <v xml:space="preserve">Jordanston Farm PV </v>
      </c>
      <c r="E46" s="244" t="str">
        <f>IFERROR(IF(VLOOKUP($A46,'Annex 2 EHV charges'!$D:$O,9,FALSE)=0,"",VLOOKUP($A46,'Annex 2 EHV charges'!$D:$O,9,FALSE)),"")</f>
        <v/>
      </c>
      <c r="F46" s="245">
        <f>IFERROR(IF(VLOOKUP($A46,'Annex 2 EHV charges'!$D:$O,10,FALSE)=0,"",VLOOKUP($A46,'Annex 2 EHV charges'!$D:$O,10,FALSE)),"")</f>
        <v>488.24</v>
      </c>
      <c r="G46" s="246">
        <f>IFERROR(IF(VLOOKUP($A46,'Annex 2 EHV charges'!$D:$O,11,FALSE)=0,"",VLOOKUP($A46,'Annex 2 EHV charges'!$D:$O,11,FALSE)),"")</f>
        <v>0.05</v>
      </c>
      <c r="H46" s="246">
        <f>IFERROR(IF(VLOOKUP($A46,'Annex 2 EHV charges'!$D:$O,12,FALSE)=0,"",VLOOKUP($A46,'Annex 2 EHV charges'!$D:$O,12,FALSE)),"")</f>
        <v>0.05</v>
      </c>
    </row>
    <row r="47" spans="1:8" x14ac:dyDescent="0.2">
      <c r="A47" s="240">
        <f t="array" ref="A47">IFERROR(INDEX('Annex 2 EHV charges'!$D$11:$D$260, MATCH(0, IF(ISBLANK('Annex 2 EHV charges'!$D$11:$D$260),1, COUNTIF(A$4:$A46, 'Annex 2 EHV charges'!$D$11:$D$260)), 0)),"")</f>
        <v>793</v>
      </c>
      <c r="B47" s="239">
        <f>IF($A47="","",VLOOKUP($A47,'Annex 2 EHV charges'!$D:$O,2,0))</f>
        <v>793</v>
      </c>
      <c r="C47" s="240">
        <f>IF($A47="","",VLOOKUP($A47,'Annex 2 EHV charges'!$D:$O,3,0))</f>
        <v>2100041115796</v>
      </c>
      <c r="D47" s="239" t="str">
        <f>IF($A47="","",VLOOKUP($A47,'Annex 2 EHV charges'!$D:$O,4,0))</f>
        <v>RUDBAXTON 33KV GEN</v>
      </c>
      <c r="E47" s="244" t="str">
        <f>IFERROR(IF(VLOOKUP($A47,'Annex 2 EHV charges'!$D:$O,9,FALSE)=0,"",VLOOKUP($A47,'Annex 2 EHV charges'!$D:$O,9,FALSE)),"")</f>
        <v/>
      </c>
      <c r="F47" s="245">
        <f>IFERROR(IF(VLOOKUP($A47,'Annex 2 EHV charges'!$D:$O,10,FALSE)=0,"",VLOOKUP($A47,'Annex 2 EHV charges'!$D:$O,10,FALSE)),"")</f>
        <v>954.88</v>
      </c>
      <c r="G47" s="246">
        <f>IFERROR(IF(VLOOKUP($A47,'Annex 2 EHV charges'!$D:$O,11,FALSE)=0,"",VLOOKUP($A47,'Annex 2 EHV charges'!$D:$O,11,FALSE)),"")</f>
        <v>0.05</v>
      </c>
      <c r="H47" s="246">
        <f>IFERROR(IF(VLOOKUP($A47,'Annex 2 EHV charges'!$D:$O,12,FALSE)=0,"",VLOOKUP($A47,'Annex 2 EHV charges'!$D:$O,12,FALSE)),"")</f>
        <v>0.05</v>
      </c>
    </row>
    <row r="48" spans="1:8" x14ac:dyDescent="0.2">
      <c r="A48" s="240">
        <f t="array" ref="A48">IFERROR(INDEX('Annex 2 EHV charges'!$D$11:$D$260, MATCH(0, IF(ISBLANK('Annex 2 EHV charges'!$D$11:$D$260),1, COUNTIF(A$4:$A47, 'Annex 2 EHV charges'!$D$11:$D$260)), 0)),"")</f>
        <v>941</v>
      </c>
      <c r="B48" s="239">
        <f>IF($A48="","",VLOOKUP($A48,'Annex 2 EHV charges'!$D:$O,2,0))</f>
        <v>941</v>
      </c>
      <c r="C48" s="240">
        <f>IF($A48="","",VLOOKUP($A48,'Annex 2 EHV charges'!$D:$O,3,0))</f>
        <v>2100041119267</v>
      </c>
      <c r="D48" s="239" t="str">
        <f>IF($A48="","",VLOOKUP($A48,'Annex 2 EHV charges'!$D:$O,4,0))</f>
        <v>WOGASTON FARM 33KV</v>
      </c>
      <c r="E48" s="244" t="str">
        <f>IFERROR(IF(VLOOKUP($A48,'Annex 2 EHV charges'!$D:$O,9,FALSE)=0,"",VLOOKUP($A48,'Annex 2 EHV charges'!$D:$O,9,FALSE)),"")</f>
        <v/>
      </c>
      <c r="F48" s="245">
        <f>IFERROR(IF(VLOOKUP($A48,'Annex 2 EHV charges'!$D:$O,10,FALSE)=0,"",VLOOKUP($A48,'Annex 2 EHV charges'!$D:$O,10,FALSE)),"")</f>
        <v>544.74</v>
      </c>
      <c r="G48" s="246">
        <f>IFERROR(IF(VLOOKUP($A48,'Annex 2 EHV charges'!$D:$O,11,FALSE)=0,"",VLOOKUP($A48,'Annex 2 EHV charges'!$D:$O,11,FALSE)),"")</f>
        <v>0.05</v>
      </c>
      <c r="H48" s="246">
        <f>IFERROR(IF(VLOOKUP($A48,'Annex 2 EHV charges'!$D:$O,12,FALSE)=0,"",VLOOKUP($A48,'Annex 2 EHV charges'!$D:$O,12,FALSE)),"")</f>
        <v>0.05</v>
      </c>
    </row>
    <row r="49" spans="1:8" x14ac:dyDescent="0.2">
      <c r="A49" s="240">
        <f t="array" ref="A49">IFERROR(INDEX('Annex 2 EHV charges'!$D$11:$D$260, MATCH(0, IF(ISBLANK('Annex 2 EHV charges'!$D$11:$D$260),1, COUNTIF(A$4:$A48, 'Annex 2 EHV charges'!$D$11:$D$260)), 0)),"")</f>
        <v>942</v>
      </c>
      <c r="B49" s="239">
        <f>IF($A49="","",VLOOKUP($A49,'Annex 2 EHV charges'!$D:$O,2,0))</f>
        <v>942</v>
      </c>
      <c r="C49" s="240">
        <f>IF($A49="","",VLOOKUP($A49,'Annex 2 EHV charges'!$D:$O,3,0))</f>
        <v>2100041120360</v>
      </c>
      <c r="D49" s="239" t="str">
        <f>IF($A49="","",VLOOKUP($A49,'Annex 2 EHV charges'!$D:$O,4,0))</f>
        <v>DOWLAIS STOR 33KV GEN</v>
      </c>
      <c r="E49" s="244">
        <f>IFERROR(IF(VLOOKUP($A49,'Annex 2 EHV charges'!$D:$O,9,FALSE)=0,"",VLOOKUP($A49,'Annex 2 EHV charges'!$D:$O,9,FALSE)),"")</f>
        <v>-4.7E-2</v>
      </c>
      <c r="F49" s="245">
        <f>IFERROR(IF(VLOOKUP($A49,'Annex 2 EHV charges'!$D:$O,10,FALSE)=0,"",VLOOKUP($A49,'Annex 2 EHV charges'!$D:$O,10,FALSE)),"")</f>
        <v>780.09</v>
      </c>
      <c r="G49" s="246">
        <f>IFERROR(IF(VLOOKUP($A49,'Annex 2 EHV charges'!$D:$O,11,FALSE)=0,"",VLOOKUP($A49,'Annex 2 EHV charges'!$D:$O,11,FALSE)),"")</f>
        <v>0.05</v>
      </c>
      <c r="H49" s="246">
        <f>IFERROR(IF(VLOOKUP($A49,'Annex 2 EHV charges'!$D:$O,12,FALSE)=0,"",VLOOKUP($A49,'Annex 2 EHV charges'!$D:$O,12,FALSE)),"")</f>
        <v>0.05</v>
      </c>
    </row>
    <row r="50" spans="1:8" x14ac:dyDescent="0.2">
      <c r="A50" s="240">
        <f t="array" ref="A50">IFERROR(INDEX('Annex 2 EHV charges'!$D$11:$D$260, MATCH(0, IF(ISBLANK('Annex 2 EHV charges'!$D$11:$D$260),1, COUNTIF(A$4:$A49, 'Annex 2 EHV charges'!$D$11:$D$260)), 0)),"")</f>
        <v>943</v>
      </c>
      <c r="B50" s="239">
        <f>IF($A50="","",VLOOKUP($A50,'Annex 2 EHV charges'!$D:$O,2,0))</f>
        <v>943</v>
      </c>
      <c r="C50" s="240">
        <f>IF($A50="","",VLOOKUP($A50,'Annex 2 EHV charges'!$D:$O,3,0))</f>
        <v>2100041136546</v>
      </c>
      <c r="D50" s="239" t="str">
        <f>IF($A50="","",VLOOKUP($A50,'Annex 2 EHV charges'!$D:$O,4,0))</f>
        <v>HOPLASS FARM</v>
      </c>
      <c r="E50" s="244" t="str">
        <f>IFERROR(IF(VLOOKUP($A50,'Annex 2 EHV charges'!$D:$O,9,FALSE)=0,"",VLOOKUP($A50,'Annex 2 EHV charges'!$D:$O,9,FALSE)),"")</f>
        <v/>
      </c>
      <c r="F50" s="245">
        <f>IFERROR(IF(VLOOKUP($A50,'Annex 2 EHV charges'!$D:$O,10,FALSE)=0,"",VLOOKUP($A50,'Annex 2 EHV charges'!$D:$O,10,FALSE)),"")</f>
        <v>568.04</v>
      </c>
      <c r="G50" s="246">
        <f>IFERROR(IF(VLOOKUP($A50,'Annex 2 EHV charges'!$D:$O,11,FALSE)=0,"",VLOOKUP($A50,'Annex 2 EHV charges'!$D:$O,11,FALSE)),"")</f>
        <v>0.05</v>
      </c>
      <c r="H50" s="246">
        <f>IFERROR(IF(VLOOKUP($A50,'Annex 2 EHV charges'!$D:$O,12,FALSE)=0,"",VLOOKUP($A50,'Annex 2 EHV charges'!$D:$O,12,FALSE)),"")</f>
        <v>0.05</v>
      </c>
    </row>
    <row r="51" spans="1:8" x14ac:dyDescent="0.2">
      <c r="A51" s="240">
        <f t="array" ref="A51">IFERROR(INDEX('Annex 2 EHV charges'!$D$11:$D$260, MATCH(0, IF(ISBLANK('Annex 2 EHV charges'!$D$11:$D$260),1, COUNTIF(A$4:$A50, 'Annex 2 EHV charges'!$D$11:$D$260)), 0)),"")</f>
        <v>944</v>
      </c>
      <c r="B51" s="239">
        <f>IF($A51="","",VLOOKUP($A51,'Annex 2 EHV charges'!$D:$O,2,0))</f>
        <v>944</v>
      </c>
      <c r="C51" s="240">
        <f>IF($A51="","",VLOOKUP($A51,'Annex 2 EHV charges'!$D:$O,3,0))</f>
        <v>2100041142381</v>
      </c>
      <c r="D51" s="239" t="str">
        <f>IF($A51="","",VLOOKUP($A51,'Annex 2 EHV charges'!$D:$O,4,0))</f>
        <v>TRIDENT PARK</v>
      </c>
      <c r="E51" s="244">
        <f>IFERROR(IF(VLOOKUP($A51,'Annex 2 EHV charges'!$D:$O,9,FALSE)=0,"",VLOOKUP($A51,'Annex 2 EHV charges'!$D:$O,9,FALSE)),"")</f>
        <v>-7.0000000000000001E-3</v>
      </c>
      <c r="F51" s="245">
        <f>IFERROR(IF(VLOOKUP($A51,'Annex 2 EHV charges'!$D:$O,10,FALSE)=0,"",VLOOKUP($A51,'Annex 2 EHV charges'!$D:$O,10,FALSE)),"")</f>
        <v>1290.48</v>
      </c>
      <c r="G51" s="246">
        <f>IFERROR(IF(VLOOKUP($A51,'Annex 2 EHV charges'!$D:$O,11,FALSE)=0,"",VLOOKUP($A51,'Annex 2 EHV charges'!$D:$O,11,FALSE)),"")</f>
        <v>0.05</v>
      </c>
      <c r="H51" s="246">
        <f>IFERROR(IF(VLOOKUP($A51,'Annex 2 EHV charges'!$D:$O,12,FALSE)=0,"",VLOOKUP($A51,'Annex 2 EHV charges'!$D:$O,12,FALSE)),"")</f>
        <v>0.05</v>
      </c>
    </row>
    <row r="52" spans="1:8" x14ac:dyDescent="0.2">
      <c r="A52" s="240">
        <f t="array" ref="A52">IFERROR(INDEX('Annex 2 EHV charges'!$D$11:$D$260, MATCH(0, IF(ISBLANK('Annex 2 EHV charges'!$D$11:$D$260),1, COUNTIF(A$4:$A51, 'Annex 2 EHV charges'!$D$11:$D$260)), 0)),"")</f>
        <v>945</v>
      </c>
      <c r="B52" s="239">
        <f>IF($A52="","",VLOOKUP($A52,'Annex 2 EHV charges'!$D:$O,2,0))</f>
        <v>945</v>
      </c>
      <c r="C52" s="240">
        <f>IF($A52="","",VLOOKUP($A52,'Annex 2 EHV charges'!$D:$O,3,0))</f>
        <v>2100041150772</v>
      </c>
      <c r="D52" s="239" t="str">
        <f>IF($A52="","",VLOOKUP($A52,'Annex 2 EHV charges'!$D:$O,4,0))</f>
        <v>BAGLAN</v>
      </c>
      <c r="E52" s="244" t="str">
        <f>IFERROR(IF(VLOOKUP($A52,'Annex 2 EHV charges'!$D:$O,9,FALSE)=0,"",VLOOKUP($A52,'Annex 2 EHV charges'!$D:$O,9,FALSE)),"")</f>
        <v/>
      </c>
      <c r="F52" s="245">
        <f>IFERROR(IF(VLOOKUP($A52,'Annex 2 EHV charges'!$D:$O,10,FALSE)=0,"",VLOOKUP($A52,'Annex 2 EHV charges'!$D:$O,10,FALSE)),"")</f>
        <v>1220.6600000000001</v>
      </c>
      <c r="G52" s="246">
        <f>IFERROR(IF(VLOOKUP($A52,'Annex 2 EHV charges'!$D:$O,11,FALSE)=0,"",VLOOKUP($A52,'Annex 2 EHV charges'!$D:$O,11,FALSE)),"")</f>
        <v>0.05</v>
      </c>
      <c r="H52" s="246">
        <f>IFERROR(IF(VLOOKUP($A52,'Annex 2 EHV charges'!$D:$O,12,FALSE)=0,"",VLOOKUP($A52,'Annex 2 EHV charges'!$D:$O,12,FALSE)),"")</f>
        <v>0.05</v>
      </c>
    </row>
    <row r="53" spans="1:8" x14ac:dyDescent="0.2">
      <c r="A53" s="240">
        <f t="array" ref="A53">IFERROR(INDEX('Annex 2 EHV charges'!$D$11:$D$260, MATCH(0, IF(ISBLANK('Annex 2 EHV charges'!$D$11:$D$260),1, COUNTIF(A$4:$A52, 'Annex 2 EHV charges'!$D$11:$D$260)), 0)),"")</f>
        <v>946</v>
      </c>
      <c r="B53" s="239">
        <f>IF($A53="","",VLOOKUP($A53,'Annex 2 EHV charges'!$D:$O,2,0))</f>
        <v>946</v>
      </c>
      <c r="C53" s="240">
        <f>IF($A53="","",VLOOKUP($A53,'Annex 2 EHV charges'!$D:$O,3,0))</f>
        <v>2100041150790</v>
      </c>
      <c r="D53" s="239" t="str">
        <f>IF($A53="","",VLOOKUP($A53,'Annex 2 EHV charges'!$D:$O,4,0))</f>
        <v>Whitland (Caermelyn)</v>
      </c>
      <c r="E53" s="244" t="str">
        <f>IFERROR(IF(VLOOKUP($A53,'Annex 2 EHV charges'!$D:$O,9,FALSE)=0,"",VLOOKUP($A53,'Annex 2 EHV charges'!$D:$O,9,FALSE)),"")</f>
        <v/>
      </c>
      <c r="F53" s="245">
        <f>IFERROR(IF(VLOOKUP($A53,'Annex 2 EHV charges'!$D:$O,10,FALSE)=0,"",VLOOKUP($A53,'Annex 2 EHV charges'!$D:$O,10,FALSE)),"")</f>
        <v>388.03</v>
      </c>
      <c r="G53" s="246">
        <f>IFERROR(IF(VLOOKUP($A53,'Annex 2 EHV charges'!$D:$O,11,FALSE)=0,"",VLOOKUP($A53,'Annex 2 EHV charges'!$D:$O,11,FALSE)),"")</f>
        <v>0.05</v>
      </c>
      <c r="H53" s="246">
        <f>IFERROR(IF(VLOOKUP($A53,'Annex 2 EHV charges'!$D:$O,12,FALSE)=0,"",VLOOKUP($A53,'Annex 2 EHV charges'!$D:$O,12,FALSE)),"")</f>
        <v>0.05</v>
      </c>
    </row>
    <row r="54" spans="1:8" x14ac:dyDescent="0.2">
      <c r="A54" s="240">
        <f t="array" ref="A54">IFERROR(INDEX('Annex 2 EHV charges'!$D$11:$D$260, MATCH(0, IF(ISBLANK('Annex 2 EHV charges'!$D$11:$D$260),1, COUNTIF(A$4:$A53, 'Annex 2 EHV charges'!$D$11:$D$260)), 0)),"")</f>
        <v>947</v>
      </c>
      <c r="B54" s="239">
        <f>IF($A54="","",VLOOKUP($A54,'Annex 2 EHV charges'!$D:$O,2,0))</f>
        <v>947</v>
      </c>
      <c r="C54" s="240">
        <f>IF($A54="","",VLOOKUP($A54,'Annex 2 EHV charges'!$D:$O,3,0))</f>
        <v>2100041150842</v>
      </c>
      <c r="D54" s="239" t="str">
        <f>IF($A54="","",VLOOKUP($A54,'Annex 2 EHV charges'!$D:$O,4,0))</f>
        <v>LIDDLESTONE RIDGE</v>
      </c>
      <c r="E54" s="244" t="str">
        <f>IFERROR(IF(VLOOKUP($A54,'Annex 2 EHV charges'!$D:$O,9,FALSE)=0,"",VLOOKUP($A54,'Annex 2 EHV charges'!$D:$O,9,FALSE)),"")</f>
        <v/>
      </c>
      <c r="F54" s="245">
        <f>IFERROR(IF(VLOOKUP($A54,'Annex 2 EHV charges'!$D:$O,10,FALSE)=0,"",VLOOKUP($A54,'Annex 2 EHV charges'!$D:$O,10,FALSE)),"")</f>
        <v>444.17</v>
      </c>
      <c r="G54" s="246">
        <f>IFERROR(IF(VLOOKUP($A54,'Annex 2 EHV charges'!$D:$O,11,FALSE)=0,"",VLOOKUP($A54,'Annex 2 EHV charges'!$D:$O,11,FALSE)),"")</f>
        <v>0.05</v>
      </c>
      <c r="H54" s="246">
        <f>IFERROR(IF(VLOOKUP($A54,'Annex 2 EHV charges'!$D:$O,12,FALSE)=0,"",VLOOKUP($A54,'Annex 2 EHV charges'!$D:$O,12,FALSE)),"")</f>
        <v>0.05</v>
      </c>
    </row>
    <row r="55" spans="1:8" x14ac:dyDescent="0.2">
      <c r="A55" s="240">
        <f t="array" ref="A55">IFERROR(INDEX('Annex 2 EHV charges'!$D$11:$D$260, MATCH(0, IF(ISBLANK('Annex 2 EHV charges'!$D$11:$D$260),1, COUNTIF(A$4:$A54, 'Annex 2 EHV charges'!$D$11:$D$260)), 0)),"")</f>
        <v>948</v>
      </c>
      <c r="B55" s="239">
        <f>IF($A55="","",VLOOKUP($A55,'Annex 2 EHV charges'!$D:$O,2,0))</f>
        <v>948</v>
      </c>
      <c r="C55" s="240">
        <f>IF($A55="","",VLOOKUP($A55,'Annex 2 EHV charges'!$D:$O,3,0))</f>
        <v>2100041172109</v>
      </c>
      <c r="D55" s="239" t="str">
        <f>IF($A55="","",VLOOKUP($A55,'Annex 2 EHV charges'!$D:$O,4,0))</f>
        <v>GARN FARM</v>
      </c>
      <c r="E55" s="244" t="str">
        <f>IFERROR(IF(VLOOKUP($A55,'Annex 2 EHV charges'!$D:$O,9,FALSE)=0,"",VLOOKUP($A55,'Annex 2 EHV charges'!$D:$O,9,FALSE)),"")</f>
        <v/>
      </c>
      <c r="F55" s="245">
        <f>IFERROR(IF(VLOOKUP($A55,'Annex 2 EHV charges'!$D:$O,10,FALSE)=0,"",VLOOKUP($A55,'Annex 2 EHV charges'!$D:$O,10,FALSE)),"")</f>
        <v>427.61</v>
      </c>
      <c r="G55" s="246">
        <f>IFERROR(IF(VLOOKUP($A55,'Annex 2 EHV charges'!$D:$O,11,FALSE)=0,"",VLOOKUP($A55,'Annex 2 EHV charges'!$D:$O,11,FALSE)),"")</f>
        <v>0.05</v>
      </c>
      <c r="H55" s="246">
        <f>IFERROR(IF(VLOOKUP($A55,'Annex 2 EHV charges'!$D:$O,12,FALSE)=0,"",VLOOKUP($A55,'Annex 2 EHV charges'!$D:$O,12,FALSE)),"")</f>
        <v>0.05</v>
      </c>
    </row>
    <row r="56" spans="1:8" x14ac:dyDescent="0.2">
      <c r="A56" s="240">
        <f t="array" ref="A56">IFERROR(INDEX('Annex 2 EHV charges'!$D$11:$D$260, MATCH(0, IF(ISBLANK('Annex 2 EHV charges'!$D$11:$D$260),1, COUNTIF(A$4:$A55, 'Annex 2 EHV charges'!$D$11:$D$260)), 0)),"")</f>
        <v>949</v>
      </c>
      <c r="B56" s="239">
        <f>IF($A56="","",VLOOKUP($A56,'Annex 2 EHV charges'!$D:$O,2,0))</f>
        <v>949</v>
      </c>
      <c r="C56" s="240">
        <f>IF($A56="","",VLOOKUP($A56,'Annex 2 EHV charges'!$D:$O,3,0))</f>
        <v>2100041172084</v>
      </c>
      <c r="D56" s="239" t="str">
        <f>IF($A56="","",VLOOKUP($A56,'Annex 2 EHV charges'!$D:$O,4,0))</f>
        <v>PEAKGEN</v>
      </c>
      <c r="E56" s="244">
        <f>IFERROR(IF(VLOOKUP($A56,'Annex 2 EHV charges'!$D:$O,9,FALSE)=0,"",VLOOKUP($A56,'Annex 2 EHV charges'!$D:$O,9,FALSE)),"")</f>
        <v>-7.1999999999999995E-2</v>
      </c>
      <c r="F56" s="245">
        <f>IFERROR(IF(VLOOKUP($A56,'Annex 2 EHV charges'!$D:$O,10,FALSE)=0,"",VLOOKUP($A56,'Annex 2 EHV charges'!$D:$O,10,FALSE)),"")</f>
        <v>422.03</v>
      </c>
      <c r="G56" s="246">
        <f>IFERROR(IF(VLOOKUP($A56,'Annex 2 EHV charges'!$D:$O,11,FALSE)=0,"",VLOOKUP($A56,'Annex 2 EHV charges'!$D:$O,11,FALSE)),"")</f>
        <v>0.05</v>
      </c>
      <c r="H56" s="246">
        <f>IFERROR(IF(VLOOKUP($A56,'Annex 2 EHV charges'!$D:$O,12,FALSE)=0,"",VLOOKUP($A56,'Annex 2 EHV charges'!$D:$O,12,FALSE)),"")</f>
        <v>0.05</v>
      </c>
    </row>
    <row r="57" spans="1:8" x14ac:dyDescent="0.2">
      <c r="A57" s="240">
        <f t="array" ref="A57">IFERROR(INDEX('Annex 2 EHV charges'!$D$11:$D$260, MATCH(0, IF(ISBLANK('Annex 2 EHV charges'!$D$11:$D$260),1, COUNTIF(A$4:$A56, 'Annex 2 EHV charges'!$D$11:$D$260)), 0)),"")</f>
        <v>950</v>
      </c>
      <c r="B57" s="239">
        <f>IF($A57="","",VLOOKUP($A57,'Annex 2 EHV charges'!$D:$O,2,0))</f>
        <v>950</v>
      </c>
      <c r="C57" s="240">
        <f>IF($A57="","",VLOOKUP($A57,'Annex 2 EHV charges'!$D:$O,3,0))</f>
        <v>2100041195106</v>
      </c>
      <c r="D57" s="239" t="str">
        <f>IF($A57="","",VLOOKUP($A57,'Annex 2 EHV charges'!$D:$O,4,0))</f>
        <v>TREGUFF</v>
      </c>
      <c r="E57" s="244" t="str">
        <f>IFERROR(IF(VLOOKUP($A57,'Annex 2 EHV charges'!$D:$O,9,FALSE)=0,"",VLOOKUP($A57,'Annex 2 EHV charges'!$D:$O,9,FALSE)),"")</f>
        <v/>
      </c>
      <c r="F57" s="245">
        <f>IFERROR(IF(VLOOKUP($A57,'Annex 2 EHV charges'!$D:$O,10,FALSE)=0,"",VLOOKUP($A57,'Annex 2 EHV charges'!$D:$O,10,FALSE)),"")</f>
        <v>380.19</v>
      </c>
      <c r="G57" s="246">
        <f>IFERROR(IF(VLOOKUP($A57,'Annex 2 EHV charges'!$D:$O,11,FALSE)=0,"",VLOOKUP($A57,'Annex 2 EHV charges'!$D:$O,11,FALSE)),"")</f>
        <v>0.05</v>
      </c>
      <c r="H57" s="246">
        <f>IFERROR(IF(VLOOKUP($A57,'Annex 2 EHV charges'!$D:$O,12,FALSE)=0,"",VLOOKUP($A57,'Annex 2 EHV charges'!$D:$O,12,FALSE)),"")</f>
        <v>0.05</v>
      </c>
    </row>
    <row r="58" spans="1:8" x14ac:dyDescent="0.2">
      <c r="A58" s="240">
        <f t="array" ref="A58">IFERROR(INDEX('Annex 2 EHV charges'!$D$11:$D$260, MATCH(0, IF(ISBLANK('Annex 2 EHV charges'!$D$11:$D$260),1, COUNTIF(A$4:$A57, 'Annex 2 EHV charges'!$D$11:$D$260)), 0)),"")</f>
        <v>951</v>
      </c>
      <c r="B58" s="239">
        <f>IF($A58="","",VLOOKUP($A58,'Annex 2 EHV charges'!$D:$O,2,0))</f>
        <v>951</v>
      </c>
      <c r="C58" s="240">
        <f>IF($A58="","",VLOOKUP($A58,'Annex 2 EHV charges'!$D:$O,3,0))</f>
        <v>2100041197896</v>
      </c>
      <c r="D58" s="239" t="str">
        <f>IF($A58="","",VLOOKUP($A58,'Annex 2 EHV charges'!$D:$O,4,0))</f>
        <v>LOUGHOR FARM</v>
      </c>
      <c r="E58" s="244" t="str">
        <f>IFERROR(IF(VLOOKUP($A58,'Annex 2 EHV charges'!$D:$O,9,FALSE)=0,"",VLOOKUP($A58,'Annex 2 EHV charges'!$D:$O,9,FALSE)),"")</f>
        <v/>
      </c>
      <c r="F58" s="245">
        <f>IFERROR(IF(VLOOKUP($A58,'Annex 2 EHV charges'!$D:$O,10,FALSE)=0,"",VLOOKUP($A58,'Annex 2 EHV charges'!$D:$O,10,FALSE)),"")</f>
        <v>402.66</v>
      </c>
      <c r="G58" s="246">
        <f>IFERROR(IF(VLOOKUP($A58,'Annex 2 EHV charges'!$D:$O,11,FALSE)=0,"",VLOOKUP($A58,'Annex 2 EHV charges'!$D:$O,11,FALSE)),"")</f>
        <v>0.05</v>
      </c>
      <c r="H58" s="246">
        <f>IFERROR(IF(VLOOKUP($A58,'Annex 2 EHV charges'!$D:$O,12,FALSE)=0,"",VLOOKUP($A58,'Annex 2 EHV charges'!$D:$O,12,FALSE)),"")</f>
        <v>0.05</v>
      </c>
    </row>
    <row r="59" spans="1:8" x14ac:dyDescent="0.2">
      <c r="A59" s="240">
        <f t="array" ref="A59">IFERROR(INDEX('Annex 2 EHV charges'!$D$11:$D$260, MATCH(0, IF(ISBLANK('Annex 2 EHV charges'!$D$11:$D$260),1, COUNTIF(A$4:$A58, 'Annex 2 EHV charges'!$D$11:$D$260)), 0)),"")</f>
        <v>952</v>
      </c>
      <c r="B59" s="239">
        <f>IF($A59="","",VLOOKUP($A59,'Annex 2 EHV charges'!$D:$O,2,0))</f>
        <v>952</v>
      </c>
      <c r="C59" s="240">
        <f>IF($A59="","",VLOOKUP($A59,'Annex 2 EHV charges'!$D:$O,3,0))</f>
        <v>2100041197878</v>
      </c>
      <c r="D59" s="239" t="str">
        <f>IF($A59="","",VLOOKUP($A59,'Annex 2 EHV charges'!$D:$O,4,0))</f>
        <v>SUTTON FARM</v>
      </c>
      <c r="E59" s="244" t="str">
        <f>IFERROR(IF(VLOOKUP($A59,'Annex 2 EHV charges'!$D:$O,9,FALSE)=0,"",VLOOKUP($A59,'Annex 2 EHV charges'!$D:$O,9,FALSE)),"")</f>
        <v/>
      </c>
      <c r="F59" s="245">
        <f>IFERROR(IF(VLOOKUP($A59,'Annex 2 EHV charges'!$D:$O,10,FALSE)=0,"",VLOOKUP($A59,'Annex 2 EHV charges'!$D:$O,10,FALSE)),"")</f>
        <v>766.08</v>
      </c>
      <c r="G59" s="246">
        <f>IFERROR(IF(VLOOKUP($A59,'Annex 2 EHV charges'!$D:$O,11,FALSE)=0,"",VLOOKUP($A59,'Annex 2 EHV charges'!$D:$O,11,FALSE)),"")</f>
        <v>0.05</v>
      </c>
      <c r="H59" s="246">
        <f>IFERROR(IF(VLOOKUP($A59,'Annex 2 EHV charges'!$D:$O,12,FALSE)=0,"",VLOOKUP($A59,'Annex 2 EHV charges'!$D:$O,12,FALSE)),"")</f>
        <v>0.05</v>
      </c>
    </row>
    <row r="60" spans="1:8" x14ac:dyDescent="0.2">
      <c r="A60" s="240">
        <f t="array" ref="A60">IFERROR(INDEX('Annex 2 EHV charges'!$D$11:$D$260, MATCH(0, IF(ISBLANK('Annex 2 EHV charges'!$D$11:$D$260),1, COUNTIF(A$4:$A59, 'Annex 2 EHV charges'!$D$11:$D$260)), 0)),"")</f>
        <v>953</v>
      </c>
      <c r="B60" s="239">
        <f>IF($A60="","",VLOOKUP($A60,'Annex 2 EHV charges'!$D:$O,2,0))</f>
        <v>953</v>
      </c>
      <c r="C60" s="240">
        <f>IF($A60="","",VLOOKUP($A60,'Annex 2 EHV charges'!$D:$O,3,0))</f>
        <v>2100041201327</v>
      </c>
      <c r="D60" s="239" t="str">
        <f>IF($A60="","",VLOOKUP($A60,'Annex 2 EHV charges'!$D:$O,4,0))</f>
        <v>CEFN BETINGAU</v>
      </c>
      <c r="E60" s="244" t="str">
        <f>IFERROR(IF(VLOOKUP($A60,'Annex 2 EHV charges'!$D:$O,9,FALSE)=0,"",VLOOKUP($A60,'Annex 2 EHV charges'!$D:$O,9,FALSE)),"")</f>
        <v/>
      </c>
      <c r="F60" s="245">
        <f>IFERROR(IF(VLOOKUP($A60,'Annex 2 EHV charges'!$D:$O,10,FALSE)=0,"",VLOOKUP($A60,'Annex 2 EHV charges'!$D:$O,10,FALSE)),"")</f>
        <v>716.61</v>
      </c>
      <c r="G60" s="246">
        <f>IFERROR(IF(VLOOKUP($A60,'Annex 2 EHV charges'!$D:$O,11,FALSE)=0,"",VLOOKUP($A60,'Annex 2 EHV charges'!$D:$O,11,FALSE)),"")</f>
        <v>0.05</v>
      </c>
      <c r="H60" s="246">
        <f>IFERROR(IF(VLOOKUP($A60,'Annex 2 EHV charges'!$D:$O,12,FALSE)=0,"",VLOOKUP($A60,'Annex 2 EHV charges'!$D:$O,12,FALSE)),"")</f>
        <v>0.05</v>
      </c>
    </row>
    <row r="61" spans="1:8" x14ac:dyDescent="0.2">
      <c r="A61" s="240">
        <f t="array" ref="A61">IFERROR(INDEX('Annex 2 EHV charges'!$D$11:$D$260, MATCH(0, IF(ISBLANK('Annex 2 EHV charges'!$D$11:$D$260),1, COUNTIF(A$4:$A60, 'Annex 2 EHV charges'!$D$11:$D$260)), 0)),"")</f>
        <v>954</v>
      </c>
      <c r="B61" s="239">
        <f>IF($A61="","",VLOOKUP($A61,'Annex 2 EHV charges'!$D:$O,2,0))</f>
        <v>954</v>
      </c>
      <c r="C61" s="240">
        <f>IF($A61="","",VLOOKUP($A61,'Annex 2 EHV charges'!$D:$O,3,0))</f>
        <v>2100041201309</v>
      </c>
      <c r="D61" s="239" t="str">
        <f>IF($A61="","",VLOOKUP($A61,'Annex 2 EHV charges'!$D:$O,4,0))</f>
        <v>CLAWDD DU 33KV GEN</v>
      </c>
      <c r="E61" s="244" t="str">
        <f>IFERROR(IF(VLOOKUP($A61,'Annex 2 EHV charges'!$D:$O,9,FALSE)=0,"",VLOOKUP($A61,'Annex 2 EHV charges'!$D:$O,9,FALSE)),"")</f>
        <v/>
      </c>
      <c r="F61" s="245">
        <f>IFERROR(IF(VLOOKUP($A61,'Annex 2 EHV charges'!$D:$O,10,FALSE)=0,"",VLOOKUP($A61,'Annex 2 EHV charges'!$D:$O,10,FALSE)),"")</f>
        <v>619.89</v>
      </c>
      <c r="G61" s="246">
        <f>IFERROR(IF(VLOOKUP($A61,'Annex 2 EHV charges'!$D:$O,11,FALSE)=0,"",VLOOKUP($A61,'Annex 2 EHV charges'!$D:$O,11,FALSE)),"")</f>
        <v>0.05</v>
      </c>
      <c r="H61" s="246">
        <f>IFERROR(IF(VLOOKUP($A61,'Annex 2 EHV charges'!$D:$O,12,FALSE)=0,"",VLOOKUP($A61,'Annex 2 EHV charges'!$D:$O,12,FALSE)),"")</f>
        <v>0.05</v>
      </c>
    </row>
    <row r="62" spans="1:8" x14ac:dyDescent="0.2">
      <c r="A62" s="240">
        <f t="array" ref="A62">IFERROR(INDEX('Annex 2 EHV charges'!$D$11:$D$260, MATCH(0, IF(ISBLANK('Annex 2 EHV charges'!$D$11:$D$260),1, COUNTIF(A$4:$A61, 'Annex 2 EHV charges'!$D$11:$D$260)), 0)),"")</f>
        <v>955</v>
      </c>
      <c r="B62" s="239">
        <f>IF($A62="","",VLOOKUP($A62,'Annex 2 EHV charges'!$D:$O,2,0))</f>
        <v>955</v>
      </c>
      <c r="C62" s="240">
        <f>IF($A62="","",VLOOKUP($A62,'Annex 2 EHV charges'!$D:$O,3,0))</f>
        <v>2100041212230</v>
      </c>
      <c r="D62" s="239" t="str">
        <f>IF($A62="","",VLOOKUP($A62,'Annex 2 EHV charges'!$D:$O,4,0))</f>
        <v>PENTRE FARM</v>
      </c>
      <c r="E62" s="244" t="str">
        <f>IFERROR(IF(VLOOKUP($A62,'Annex 2 EHV charges'!$D:$O,9,FALSE)=0,"",VLOOKUP($A62,'Annex 2 EHV charges'!$D:$O,9,FALSE)),"")</f>
        <v/>
      </c>
      <c r="F62" s="245">
        <f>IFERROR(IF(VLOOKUP($A62,'Annex 2 EHV charges'!$D:$O,10,FALSE)=0,"",VLOOKUP($A62,'Annex 2 EHV charges'!$D:$O,10,FALSE)),"")</f>
        <v>1211.44</v>
      </c>
      <c r="G62" s="246">
        <f>IFERROR(IF(VLOOKUP($A62,'Annex 2 EHV charges'!$D:$O,11,FALSE)=0,"",VLOOKUP($A62,'Annex 2 EHV charges'!$D:$O,11,FALSE)),"")</f>
        <v>0.05</v>
      </c>
      <c r="H62" s="246">
        <f>IFERROR(IF(VLOOKUP($A62,'Annex 2 EHV charges'!$D:$O,12,FALSE)=0,"",VLOOKUP($A62,'Annex 2 EHV charges'!$D:$O,12,FALSE)),"")</f>
        <v>0.05</v>
      </c>
    </row>
    <row r="63" spans="1:8" x14ac:dyDescent="0.2">
      <c r="A63" s="240">
        <f t="array" ref="A63">IFERROR(INDEX('Annex 2 EHV charges'!$D$11:$D$260, MATCH(0, IF(ISBLANK('Annex 2 EHV charges'!$D$11:$D$260),1, COUNTIF(A$4:$A62, 'Annex 2 EHV charges'!$D$11:$D$260)), 0)),"")</f>
        <v>956</v>
      </c>
      <c r="B63" s="239">
        <f>IF($A63="","",VLOOKUP($A63,'Annex 2 EHV charges'!$D:$O,2,0))</f>
        <v>956</v>
      </c>
      <c r="C63" s="240">
        <f>IF($A63="","",VLOOKUP($A63,'Annex 2 EHV charges'!$D:$O,3,0))</f>
        <v>2100041221068</v>
      </c>
      <c r="D63" s="239" t="str">
        <f>IF($A63="","",VLOOKUP($A63,'Annex 2 EHV charges'!$D:$O,4,0))</f>
        <v>BARRY STOR</v>
      </c>
      <c r="E63" s="244">
        <f>IFERROR(IF(VLOOKUP($A63,'Annex 2 EHV charges'!$D:$O,9,FALSE)=0,"",VLOOKUP($A63,'Annex 2 EHV charges'!$D:$O,9,FALSE)),"")</f>
        <v>-7.0000000000000001E-3</v>
      </c>
      <c r="F63" s="245">
        <f>IFERROR(IF(VLOOKUP($A63,'Annex 2 EHV charges'!$D:$O,10,FALSE)=0,"",VLOOKUP($A63,'Annex 2 EHV charges'!$D:$O,10,FALSE)),"")</f>
        <v>384.44</v>
      </c>
      <c r="G63" s="246">
        <f>IFERROR(IF(VLOOKUP($A63,'Annex 2 EHV charges'!$D:$O,11,FALSE)=0,"",VLOOKUP($A63,'Annex 2 EHV charges'!$D:$O,11,FALSE)),"")</f>
        <v>0.05</v>
      </c>
      <c r="H63" s="246">
        <f>IFERROR(IF(VLOOKUP($A63,'Annex 2 EHV charges'!$D:$O,12,FALSE)=0,"",VLOOKUP($A63,'Annex 2 EHV charges'!$D:$O,12,FALSE)),"")</f>
        <v>0.05</v>
      </c>
    </row>
    <row r="64" spans="1:8" x14ac:dyDescent="0.2">
      <c r="A64" s="240">
        <f t="array" ref="A64">IFERROR(INDEX('Annex 2 EHV charges'!$D$11:$D$260, MATCH(0, IF(ISBLANK('Annex 2 EHV charges'!$D$11:$D$260),1, COUNTIF(A$4:$A63, 'Annex 2 EHV charges'!$D$11:$D$260)), 0)),"")</f>
        <v>957</v>
      </c>
      <c r="B64" s="239">
        <f>IF($A64="","",VLOOKUP($A64,'Annex 2 EHV charges'!$D:$O,2,0))</f>
        <v>957</v>
      </c>
      <c r="C64" s="240">
        <f>IF($A64="","",VLOOKUP($A64,'Annex 2 EHV charges'!$D:$O,3,0))</f>
        <v>2100041230842</v>
      </c>
      <c r="D64" s="239" t="str">
        <f>IF($A64="","",VLOOKUP($A64,'Annex 2 EHV charges'!$D:$O,4,0))</f>
        <v>FENTON FARM</v>
      </c>
      <c r="E64" s="244" t="str">
        <f>IFERROR(IF(VLOOKUP($A64,'Annex 2 EHV charges'!$D:$O,9,FALSE)=0,"",VLOOKUP($A64,'Annex 2 EHV charges'!$D:$O,9,FALSE)),"")</f>
        <v/>
      </c>
      <c r="F64" s="245">
        <f>IFERROR(IF(VLOOKUP($A64,'Annex 2 EHV charges'!$D:$O,10,FALSE)=0,"",VLOOKUP($A64,'Annex 2 EHV charges'!$D:$O,10,FALSE)),"")</f>
        <v>1787.62</v>
      </c>
      <c r="G64" s="246">
        <f>IFERROR(IF(VLOOKUP($A64,'Annex 2 EHV charges'!$D:$O,11,FALSE)=0,"",VLOOKUP($A64,'Annex 2 EHV charges'!$D:$O,11,FALSE)),"")</f>
        <v>0.05</v>
      </c>
      <c r="H64" s="246">
        <f>IFERROR(IF(VLOOKUP($A64,'Annex 2 EHV charges'!$D:$O,12,FALSE)=0,"",VLOOKUP($A64,'Annex 2 EHV charges'!$D:$O,12,FALSE)),"")</f>
        <v>0.05</v>
      </c>
    </row>
    <row r="65" spans="1:8" x14ac:dyDescent="0.2">
      <c r="A65" s="240">
        <f t="array" ref="A65">IFERROR(INDEX('Annex 2 EHV charges'!$D$11:$D$260, MATCH(0, IF(ISBLANK('Annex 2 EHV charges'!$D$11:$D$260),1, COUNTIF(A$4:$A64, 'Annex 2 EHV charges'!$D$11:$D$260)), 0)),"")</f>
        <v>958</v>
      </c>
      <c r="B65" s="239">
        <f>IF($A65="","",VLOOKUP($A65,'Annex 2 EHV charges'!$D:$O,2,0))</f>
        <v>958</v>
      </c>
      <c r="C65" s="240">
        <f>IF($A65="","",VLOOKUP($A65,'Annex 2 EHV charges'!$D:$O,3,0))</f>
        <v>2100041240353</v>
      </c>
      <c r="D65" s="239" t="str">
        <f>IF($A65="","",VLOOKUP($A65,'Annex 2 EHV charges'!$D:$O,4,0))</f>
        <v>YERBESTON GATE</v>
      </c>
      <c r="E65" s="244" t="str">
        <f>IFERROR(IF(VLOOKUP($A65,'Annex 2 EHV charges'!$D:$O,9,FALSE)=0,"",VLOOKUP($A65,'Annex 2 EHV charges'!$D:$O,9,FALSE)),"")</f>
        <v/>
      </c>
      <c r="F65" s="245">
        <f>IFERROR(IF(VLOOKUP($A65,'Annex 2 EHV charges'!$D:$O,10,FALSE)=0,"",VLOOKUP($A65,'Annex 2 EHV charges'!$D:$O,10,FALSE)),"")</f>
        <v>389.22</v>
      </c>
      <c r="G65" s="246">
        <f>IFERROR(IF(VLOOKUP($A65,'Annex 2 EHV charges'!$D:$O,11,FALSE)=0,"",VLOOKUP($A65,'Annex 2 EHV charges'!$D:$O,11,FALSE)),"")</f>
        <v>0.05</v>
      </c>
      <c r="H65" s="246">
        <f>IFERROR(IF(VLOOKUP($A65,'Annex 2 EHV charges'!$D:$O,12,FALSE)=0,"",VLOOKUP($A65,'Annex 2 EHV charges'!$D:$O,12,FALSE)),"")</f>
        <v>0.05</v>
      </c>
    </row>
    <row r="66" spans="1:8" x14ac:dyDescent="0.2">
      <c r="A66" s="240">
        <f t="array" ref="A66">IFERROR(INDEX('Annex 2 EHV charges'!$D$11:$D$260, MATCH(0, IF(ISBLANK('Annex 2 EHV charges'!$D$11:$D$260),1, COUNTIF(A$4:$A65, 'Annex 2 EHV charges'!$D$11:$D$260)), 0)),"")</f>
        <v>959</v>
      </c>
      <c r="B66" s="239">
        <f>IF($A66="","",VLOOKUP($A66,'Annex 2 EHV charges'!$D:$O,2,0))</f>
        <v>959</v>
      </c>
      <c r="C66" s="240">
        <f>IF($A66="","",VLOOKUP($A66,'Annex 2 EHV charges'!$D:$O,3,0))</f>
        <v>2100041251267</v>
      </c>
      <c r="D66" s="239" t="str">
        <f>IF($A66="","",VLOOKUP($A66,'Annex 2 EHV charges'!$D:$O,4,0))</f>
        <v>PENYCAE</v>
      </c>
      <c r="E66" s="244" t="str">
        <f>IFERROR(IF(VLOOKUP($A66,'Annex 2 EHV charges'!$D:$O,9,FALSE)=0,"",VLOOKUP($A66,'Annex 2 EHV charges'!$D:$O,9,FALSE)),"")</f>
        <v/>
      </c>
      <c r="F66" s="245" t="str">
        <f>IFERROR(IF(VLOOKUP($A66,'Annex 2 EHV charges'!$D:$O,10,FALSE)=0,"",VLOOKUP($A66,'Annex 2 EHV charges'!$D:$O,10,FALSE)),"")</f>
        <v/>
      </c>
      <c r="G66" s="246">
        <f>IFERROR(IF(VLOOKUP($A66,'Annex 2 EHV charges'!$D:$O,11,FALSE)=0,"",VLOOKUP($A66,'Annex 2 EHV charges'!$D:$O,11,FALSE)),"")</f>
        <v>0.05</v>
      </c>
      <c r="H66" s="246">
        <f>IFERROR(IF(VLOOKUP($A66,'Annex 2 EHV charges'!$D:$O,12,FALSE)=0,"",VLOOKUP($A66,'Annex 2 EHV charges'!$D:$O,12,FALSE)),"")</f>
        <v>0.05</v>
      </c>
    </row>
    <row r="67" spans="1:8" x14ac:dyDescent="0.2">
      <c r="A67" s="240">
        <f t="array" ref="A67">IFERROR(INDEX('Annex 2 EHV charges'!$D$11:$D$260, MATCH(0, IF(ISBLANK('Annex 2 EHV charges'!$D$11:$D$260),1, COUNTIF(A$4:$A66, 'Annex 2 EHV charges'!$D$11:$D$260)), 0)),"")</f>
        <v>960</v>
      </c>
      <c r="B67" s="239">
        <f>IF($A67="","",VLOOKUP($A67,'Annex 2 EHV charges'!$D:$O,2,0))</f>
        <v>960</v>
      </c>
      <c r="C67" s="240">
        <f>IF($A67="","",VLOOKUP($A67,'Annex 2 EHV charges'!$D:$O,3,0))</f>
        <v>2100041251285</v>
      </c>
      <c r="D67" s="239" t="str">
        <f>IF($A67="","",VLOOKUP($A67,'Annex 2 EHV charges'!$D:$O,4,0))</f>
        <v>SARON</v>
      </c>
      <c r="E67" s="244" t="str">
        <f>IFERROR(IF(VLOOKUP($A67,'Annex 2 EHV charges'!$D:$O,9,FALSE)=0,"",VLOOKUP($A67,'Annex 2 EHV charges'!$D:$O,9,FALSE)),"")</f>
        <v/>
      </c>
      <c r="F67" s="245">
        <f>IFERROR(IF(VLOOKUP($A67,'Annex 2 EHV charges'!$D:$O,10,FALSE)=0,"",VLOOKUP($A67,'Annex 2 EHV charges'!$D:$O,10,FALSE)),"")</f>
        <v>1025.42</v>
      </c>
      <c r="G67" s="246">
        <f>IFERROR(IF(VLOOKUP($A67,'Annex 2 EHV charges'!$D:$O,11,FALSE)=0,"",VLOOKUP($A67,'Annex 2 EHV charges'!$D:$O,11,FALSE)),"")</f>
        <v>0.05</v>
      </c>
      <c r="H67" s="246">
        <f>IFERROR(IF(VLOOKUP($A67,'Annex 2 EHV charges'!$D:$O,12,FALSE)=0,"",VLOOKUP($A67,'Annex 2 EHV charges'!$D:$O,12,FALSE)),"")</f>
        <v>0.05</v>
      </c>
    </row>
    <row r="68" spans="1:8" x14ac:dyDescent="0.2">
      <c r="A68" s="240">
        <f t="array" ref="A68">IFERROR(INDEX('Annex 2 EHV charges'!$D$11:$D$260, MATCH(0, IF(ISBLANK('Annex 2 EHV charges'!$D$11:$D$260),1, COUNTIF(A$4:$A67, 'Annex 2 EHV charges'!$D$11:$D$260)), 0)),"")</f>
        <v>961</v>
      </c>
      <c r="B68" s="239">
        <f>IF($A68="","",VLOOKUP($A68,'Annex 2 EHV charges'!$D:$O,2,0))</f>
        <v>961</v>
      </c>
      <c r="C68" s="240">
        <f>IF($A68="","",VLOOKUP($A68,'Annex 2 EHV charges'!$D:$O,3,0))</f>
        <v>2100041254978</v>
      </c>
      <c r="D68" s="239" t="str">
        <f>IF($A68="","",VLOOKUP($A68,'Annex 2 EHV charges'!$D:$O,4,0))</f>
        <v>HENDRE FAWR FARM</v>
      </c>
      <c r="E68" s="244" t="str">
        <f>IFERROR(IF(VLOOKUP($A68,'Annex 2 EHV charges'!$D:$O,9,FALSE)=0,"",VLOOKUP($A68,'Annex 2 EHV charges'!$D:$O,9,FALSE)),"")</f>
        <v/>
      </c>
      <c r="F68" s="245">
        <f>IFERROR(IF(VLOOKUP($A68,'Annex 2 EHV charges'!$D:$O,10,FALSE)=0,"",VLOOKUP($A68,'Annex 2 EHV charges'!$D:$O,10,FALSE)),"")</f>
        <v>495.35</v>
      </c>
      <c r="G68" s="246">
        <f>IFERROR(IF(VLOOKUP($A68,'Annex 2 EHV charges'!$D:$O,11,FALSE)=0,"",VLOOKUP($A68,'Annex 2 EHV charges'!$D:$O,11,FALSE)),"")</f>
        <v>0.05</v>
      </c>
      <c r="H68" s="246">
        <f>IFERROR(IF(VLOOKUP($A68,'Annex 2 EHV charges'!$D:$O,12,FALSE)=0,"",VLOOKUP($A68,'Annex 2 EHV charges'!$D:$O,12,FALSE)),"")</f>
        <v>0.05</v>
      </c>
    </row>
    <row r="69" spans="1:8" x14ac:dyDescent="0.2">
      <c r="A69" s="240">
        <f t="array" ref="A69">IFERROR(INDEX('Annex 2 EHV charges'!$D$11:$D$260, MATCH(0, IF(ISBLANK('Annex 2 EHV charges'!$D$11:$D$260),1, COUNTIF(A$4:$A68, 'Annex 2 EHV charges'!$D$11:$D$260)), 0)),"")</f>
        <v>962</v>
      </c>
      <c r="B69" s="239">
        <f>IF($A69="","",VLOOKUP($A69,'Annex 2 EHV charges'!$D:$O,2,0))</f>
        <v>962</v>
      </c>
      <c r="C69" s="240">
        <f>IF($A69="","",VLOOKUP($A69,'Annex 2 EHV charges'!$D:$O,3,0))</f>
        <v>2100041257269</v>
      </c>
      <c r="D69" s="239" t="str">
        <f>IF($A69="","",VLOOKUP($A69,'Annex 2 EHV charges'!$D:$O,4,0))</f>
        <v>HENDAI FARM</v>
      </c>
      <c r="E69" s="244" t="str">
        <f>IFERROR(IF(VLOOKUP($A69,'Annex 2 EHV charges'!$D:$O,9,FALSE)=0,"",VLOOKUP($A69,'Annex 2 EHV charges'!$D:$O,9,FALSE)),"")</f>
        <v/>
      </c>
      <c r="F69" s="245">
        <f>IFERROR(IF(VLOOKUP($A69,'Annex 2 EHV charges'!$D:$O,10,FALSE)=0,"",VLOOKUP($A69,'Annex 2 EHV charges'!$D:$O,10,FALSE)),"")</f>
        <v>559.98</v>
      </c>
      <c r="G69" s="246">
        <f>IFERROR(IF(VLOOKUP($A69,'Annex 2 EHV charges'!$D:$O,11,FALSE)=0,"",VLOOKUP($A69,'Annex 2 EHV charges'!$D:$O,11,FALSE)),"")</f>
        <v>0.05</v>
      </c>
      <c r="H69" s="246">
        <f>IFERROR(IF(VLOOKUP($A69,'Annex 2 EHV charges'!$D:$O,12,FALSE)=0,"",VLOOKUP($A69,'Annex 2 EHV charges'!$D:$O,12,FALSE)),"")</f>
        <v>0.05</v>
      </c>
    </row>
    <row r="70" spans="1:8" x14ac:dyDescent="0.2">
      <c r="A70" s="240">
        <f t="array" ref="A70">IFERROR(INDEX('Annex 2 EHV charges'!$D$11:$D$260, MATCH(0, IF(ISBLANK('Annex 2 EHV charges'!$D$11:$D$260),1, COUNTIF(A$4:$A69, 'Annex 2 EHV charges'!$D$11:$D$260)), 0)),"")</f>
        <v>963</v>
      </c>
      <c r="B70" s="239">
        <f>IF($A70="","",VLOOKUP($A70,'Annex 2 EHV charges'!$D:$O,2,0))</f>
        <v>963</v>
      </c>
      <c r="C70" s="240">
        <f>IF($A70="","",VLOOKUP($A70,'Annex 2 EHV charges'!$D:$O,3,0))</f>
        <v>2100041258607</v>
      </c>
      <c r="D70" s="239" t="str">
        <f>IF($A70="","",VLOOKUP($A70,'Annex 2 EHV charges'!$D:$O,4,0))</f>
        <v>CWM CAE SINGRUG</v>
      </c>
      <c r="E70" s="244" t="str">
        <f>IFERROR(IF(VLOOKUP($A70,'Annex 2 EHV charges'!$D:$O,9,FALSE)=0,"",VLOOKUP($A70,'Annex 2 EHV charges'!$D:$O,9,FALSE)),"")</f>
        <v/>
      </c>
      <c r="F70" s="245">
        <f>IFERROR(IF(VLOOKUP($A70,'Annex 2 EHV charges'!$D:$O,10,FALSE)=0,"",VLOOKUP($A70,'Annex 2 EHV charges'!$D:$O,10,FALSE)),"")</f>
        <v>390.15</v>
      </c>
      <c r="G70" s="246">
        <f>IFERROR(IF(VLOOKUP($A70,'Annex 2 EHV charges'!$D:$O,11,FALSE)=0,"",VLOOKUP($A70,'Annex 2 EHV charges'!$D:$O,11,FALSE)),"")</f>
        <v>0.05</v>
      </c>
      <c r="H70" s="246">
        <f>IFERROR(IF(VLOOKUP($A70,'Annex 2 EHV charges'!$D:$O,12,FALSE)=0,"",VLOOKUP($A70,'Annex 2 EHV charges'!$D:$O,12,FALSE)),"")</f>
        <v>0.05</v>
      </c>
    </row>
    <row r="71" spans="1:8" x14ac:dyDescent="0.2">
      <c r="A71" s="240">
        <f t="array" ref="A71">IFERROR(INDEX('Annex 2 EHV charges'!$D$11:$D$260, MATCH(0, IF(ISBLANK('Annex 2 EHV charges'!$D$11:$D$260),1, COUNTIF(A$4:$A70, 'Annex 2 EHV charges'!$D$11:$D$260)), 0)),"")</f>
        <v>964</v>
      </c>
      <c r="B71" s="239">
        <f>IF($A71="","",VLOOKUP($A71,'Annex 2 EHV charges'!$D:$O,2,0))</f>
        <v>964</v>
      </c>
      <c r="C71" s="240">
        <f>IF($A71="","",VLOOKUP($A71,'Annex 2 EHV charges'!$D:$O,3,0))</f>
        <v>2100041252837</v>
      </c>
      <c r="D71" s="239" t="str">
        <f>IF($A71="","",VLOOKUP($A71,'Annex 2 EHV charges'!$D:$O,4,0))</f>
        <v>BRYNTEG FARM</v>
      </c>
      <c r="E71" s="244" t="str">
        <f>IFERROR(IF(VLOOKUP($A71,'Annex 2 EHV charges'!$D:$O,9,FALSE)=0,"",VLOOKUP($A71,'Annex 2 EHV charges'!$D:$O,9,FALSE)),"")</f>
        <v/>
      </c>
      <c r="F71" s="245">
        <f>IFERROR(IF(VLOOKUP($A71,'Annex 2 EHV charges'!$D:$O,10,FALSE)=0,"",VLOOKUP($A71,'Annex 2 EHV charges'!$D:$O,10,FALSE)),"")</f>
        <v>395.17</v>
      </c>
      <c r="G71" s="246">
        <f>IFERROR(IF(VLOOKUP($A71,'Annex 2 EHV charges'!$D:$O,11,FALSE)=0,"",VLOOKUP($A71,'Annex 2 EHV charges'!$D:$O,11,FALSE)),"")</f>
        <v>0.05</v>
      </c>
      <c r="H71" s="246">
        <f>IFERROR(IF(VLOOKUP($A71,'Annex 2 EHV charges'!$D:$O,12,FALSE)=0,"",VLOOKUP($A71,'Annex 2 EHV charges'!$D:$O,12,FALSE)),"")</f>
        <v>0.05</v>
      </c>
    </row>
    <row r="72" spans="1:8" x14ac:dyDescent="0.2">
      <c r="A72" s="240">
        <f t="array" ref="A72">IFERROR(INDEX('Annex 2 EHV charges'!$D$11:$D$260, MATCH(0, IF(ISBLANK('Annex 2 EHV charges'!$D$11:$D$260),1, COUNTIF(A$4:$A71, 'Annex 2 EHV charges'!$D$11:$D$260)), 0)),"")</f>
        <v>965</v>
      </c>
      <c r="B72" s="239">
        <f>IF($A72="","",VLOOKUP($A72,'Annex 2 EHV charges'!$D:$O,2,0))</f>
        <v>965</v>
      </c>
      <c r="C72" s="240">
        <f>IF($A72="","",VLOOKUP($A72,'Annex 2 EHV charges'!$D:$O,3,0))</f>
        <v>2100041260313</v>
      </c>
      <c r="D72" s="239" t="str">
        <f>IF($A72="","",VLOOKUP($A72,'Annex 2 EHV charges'!$D:$O,4,0))</f>
        <v>COURT COLEMAN</v>
      </c>
      <c r="E72" s="244" t="str">
        <f>IFERROR(IF(VLOOKUP($A72,'Annex 2 EHV charges'!$D:$O,9,FALSE)=0,"",VLOOKUP($A72,'Annex 2 EHV charges'!$D:$O,9,FALSE)),"")</f>
        <v/>
      </c>
      <c r="F72" s="245">
        <f>IFERROR(IF(VLOOKUP($A72,'Annex 2 EHV charges'!$D:$O,10,FALSE)=0,"",VLOOKUP($A72,'Annex 2 EHV charges'!$D:$O,10,FALSE)),"")</f>
        <v>2461.16</v>
      </c>
      <c r="G72" s="246">
        <f>IFERROR(IF(VLOOKUP($A72,'Annex 2 EHV charges'!$D:$O,11,FALSE)=0,"",VLOOKUP($A72,'Annex 2 EHV charges'!$D:$O,11,FALSE)),"")</f>
        <v>0.05</v>
      </c>
      <c r="H72" s="246">
        <f>IFERROR(IF(VLOOKUP($A72,'Annex 2 EHV charges'!$D:$O,12,FALSE)=0,"",VLOOKUP($A72,'Annex 2 EHV charges'!$D:$O,12,FALSE)),"")</f>
        <v>0.05</v>
      </c>
    </row>
    <row r="73" spans="1:8" x14ac:dyDescent="0.2">
      <c r="A73" s="240">
        <f t="array" ref="A73">IFERROR(INDEX('Annex 2 EHV charges'!$D$11:$D$260, MATCH(0, IF(ISBLANK('Annex 2 EHV charges'!$D$11:$D$260),1, COUNTIF(A$4:$A72, 'Annex 2 EHV charges'!$D$11:$D$260)), 0)),"")</f>
        <v>966</v>
      </c>
      <c r="B73" s="239">
        <f>IF($A73="","",VLOOKUP($A73,'Annex 2 EHV charges'!$D:$O,2,0))</f>
        <v>966</v>
      </c>
      <c r="C73" s="240">
        <f>IF($A73="","",VLOOKUP($A73,'Annex 2 EHV charges'!$D:$O,3,0))</f>
        <v>2100041260340</v>
      </c>
      <c r="D73" s="239" t="str">
        <f>IF($A73="","",VLOOKUP($A73,'Annex 2 EHV charges'!$D:$O,4,0))</f>
        <v>LLWYNDDU</v>
      </c>
      <c r="E73" s="244" t="str">
        <f>IFERROR(IF(VLOOKUP($A73,'Annex 2 EHV charges'!$D:$O,9,FALSE)=0,"",VLOOKUP($A73,'Annex 2 EHV charges'!$D:$O,9,FALSE)),"")</f>
        <v/>
      </c>
      <c r="F73" s="245">
        <f>IFERROR(IF(VLOOKUP($A73,'Annex 2 EHV charges'!$D:$O,10,FALSE)=0,"",VLOOKUP($A73,'Annex 2 EHV charges'!$D:$O,10,FALSE)),"")</f>
        <v>407.29</v>
      </c>
      <c r="G73" s="246">
        <f>IFERROR(IF(VLOOKUP($A73,'Annex 2 EHV charges'!$D:$O,11,FALSE)=0,"",VLOOKUP($A73,'Annex 2 EHV charges'!$D:$O,11,FALSE)),"")</f>
        <v>0.05</v>
      </c>
      <c r="H73" s="246">
        <f>IFERROR(IF(VLOOKUP($A73,'Annex 2 EHV charges'!$D:$O,12,FALSE)=0,"",VLOOKUP($A73,'Annex 2 EHV charges'!$D:$O,12,FALSE)),"")</f>
        <v>0.05</v>
      </c>
    </row>
    <row r="74" spans="1:8" x14ac:dyDescent="0.2">
      <c r="A74" s="240">
        <f t="array" ref="A74">IFERROR(INDEX('Annex 2 EHV charges'!$D$11:$D$260, MATCH(0, IF(ISBLANK('Annex 2 EHV charges'!$D$11:$D$260),1, COUNTIF(A$4:$A73, 'Annex 2 EHV charges'!$D$11:$D$260)), 0)),"")</f>
        <v>967</v>
      </c>
      <c r="B74" s="239">
        <f>IF($A74="","",VLOOKUP($A74,'Annex 2 EHV charges'!$D:$O,2,0))</f>
        <v>967</v>
      </c>
      <c r="C74" s="240">
        <f>IF($A74="","",VLOOKUP($A74,'Annex 2 EHV charges'!$D:$O,3,0))</f>
        <v>2100041260660</v>
      </c>
      <c r="D74" s="239" t="str">
        <f>IF($A74="","",VLOOKUP($A74,'Annex 2 EHV charges'!$D:$O,4,0))</f>
        <v>STORMY DOWN</v>
      </c>
      <c r="E74" s="244">
        <f>IFERROR(IF(VLOOKUP($A74,'Annex 2 EHV charges'!$D:$O,9,FALSE)=0,"",VLOOKUP($A74,'Annex 2 EHV charges'!$D:$O,9,FALSE)),"")</f>
        <v>-1.256</v>
      </c>
      <c r="F74" s="245">
        <f>IFERROR(IF(VLOOKUP($A74,'Annex 2 EHV charges'!$D:$O,10,FALSE)=0,"",VLOOKUP($A74,'Annex 2 EHV charges'!$D:$O,10,FALSE)),"")</f>
        <v>356.35</v>
      </c>
      <c r="G74" s="246">
        <f>IFERROR(IF(VLOOKUP($A74,'Annex 2 EHV charges'!$D:$O,11,FALSE)=0,"",VLOOKUP($A74,'Annex 2 EHV charges'!$D:$O,11,FALSE)),"")</f>
        <v>0.05</v>
      </c>
      <c r="H74" s="246">
        <f>IFERROR(IF(VLOOKUP($A74,'Annex 2 EHV charges'!$D:$O,12,FALSE)=0,"",VLOOKUP($A74,'Annex 2 EHV charges'!$D:$O,12,FALSE)),"")</f>
        <v>0.05</v>
      </c>
    </row>
    <row r="75" spans="1:8" x14ac:dyDescent="0.2">
      <c r="A75" s="240">
        <f t="array" ref="A75">IFERROR(INDEX('Annex 2 EHV charges'!$D$11:$D$260, MATCH(0, IF(ISBLANK('Annex 2 EHV charges'!$D$11:$D$260),1, COUNTIF(A$4:$A74, 'Annex 2 EHV charges'!$D$11:$D$260)), 0)),"")</f>
        <v>968</v>
      </c>
      <c r="B75" s="239">
        <f>IF($A75="","",VLOOKUP($A75,'Annex 2 EHV charges'!$D:$O,2,0))</f>
        <v>968</v>
      </c>
      <c r="C75" s="240">
        <f>IF($A75="","",VLOOKUP($A75,'Annex 2 EHV charges'!$D:$O,3,0))</f>
        <v>2100041260642</v>
      </c>
      <c r="D75" s="239" t="str">
        <f>IF($A75="","",VLOOKUP($A75,'Annex 2 EHV charges'!$D:$O,4,0))</f>
        <v>ABERGELLI FARM</v>
      </c>
      <c r="E75" s="244" t="str">
        <f>IFERROR(IF(VLOOKUP($A75,'Annex 2 EHV charges'!$D:$O,9,FALSE)=0,"",VLOOKUP($A75,'Annex 2 EHV charges'!$D:$O,9,FALSE)),"")</f>
        <v/>
      </c>
      <c r="F75" s="245">
        <f>IFERROR(IF(VLOOKUP($A75,'Annex 2 EHV charges'!$D:$O,10,FALSE)=0,"",VLOOKUP($A75,'Annex 2 EHV charges'!$D:$O,10,FALSE)),"")</f>
        <v>1534.88</v>
      </c>
      <c r="G75" s="246">
        <f>IFERROR(IF(VLOOKUP($A75,'Annex 2 EHV charges'!$D:$O,11,FALSE)=0,"",VLOOKUP($A75,'Annex 2 EHV charges'!$D:$O,11,FALSE)),"")</f>
        <v>0.05</v>
      </c>
      <c r="H75" s="246">
        <f>IFERROR(IF(VLOOKUP($A75,'Annex 2 EHV charges'!$D:$O,12,FALSE)=0,"",VLOOKUP($A75,'Annex 2 EHV charges'!$D:$O,12,FALSE)),"")</f>
        <v>0.05</v>
      </c>
    </row>
    <row r="76" spans="1:8" x14ac:dyDescent="0.2">
      <c r="A76" s="240">
        <f t="array" ref="A76">IFERROR(INDEX('Annex 2 EHV charges'!$D$11:$D$260, MATCH(0, IF(ISBLANK('Annex 2 EHV charges'!$D$11:$D$260),1, COUNTIF(A$4:$A75, 'Annex 2 EHV charges'!$D$11:$D$260)), 0)),"")</f>
        <v>970</v>
      </c>
      <c r="B76" s="239">
        <f>IF($A76="","",VLOOKUP($A76,'Annex 2 EHV charges'!$D:$O,2,0))</f>
        <v>970</v>
      </c>
      <c r="C76" s="240">
        <f>IF($A76="","",VLOOKUP($A76,'Annex 2 EHV charges'!$D:$O,3,0))</f>
        <v>2100041265525</v>
      </c>
      <c r="D76" s="239" t="str">
        <f>IF($A76="","",VLOOKUP($A76,'Annex 2 EHV charges'!$D:$O,4,0))</f>
        <v>YERBESTON Chapel Hill</v>
      </c>
      <c r="E76" s="244" t="str">
        <f>IFERROR(IF(VLOOKUP($A76,'Annex 2 EHV charges'!$D:$O,9,FALSE)=0,"",VLOOKUP($A76,'Annex 2 EHV charges'!$D:$O,9,FALSE)),"")</f>
        <v/>
      </c>
      <c r="F76" s="245">
        <f>IFERROR(IF(VLOOKUP($A76,'Annex 2 EHV charges'!$D:$O,10,FALSE)=0,"",VLOOKUP($A76,'Annex 2 EHV charges'!$D:$O,10,FALSE)),"")</f>
        <v>1695.88</v>
      </c>
      <c r="G76" s="246">
        <f>IFERROR(IF(VLOOKUP($A76,'Annex 2 EHV charges'!$D:$O,11,FALSE)=0,"",VLOOKUP($A76,'Annex 2 EHV charges'!$D:$O,11,FALSE)),"")</f>
        <v>0.05</v>
      </c>
      <c r="H76" s="246">
        <f>IFERROR(IF(VLOOKUP($A76,'Annex 2 EHV charges'!$D:$O,12,FALSE)=0,"",VLOOKUP($A76,'Annex 2 EHV charges'!$D:$O,12,FALSE)),"")</f>
        <v>0.05</v>
      </c>
    </row>
    <row r="77" spans="1:8" x14ac:dyDescent="0.2">
      <c r="A77" s="240">
        <f t="array" ref="A77">IFERROR(INDEX('Annex 2 EHV charges'!$D$11:$D$260, MATCH(0, IF(ISBLANK('Annex 2 EHV charges'!$D$11:$D$260),1, COUNTIF(A$4:$A76, 'Annex 2 EHV charges'!$D$11:$D$260)), 0)),"")</f>
        <v>7051</v>
      </c>
      <c r="B77" s="239">
        <f>IF($A77="","",VLOOKUP($A77,'Annex 2 EHV charges'!$D:$O,2,0))</f>
        <v>7051</v>
      </c>
      <c r="C77" s="240" t="str">
        <f>IF($A77="","",VLOOKUP($A77,'Annex 2 EHV charges'!$D:$O,3,0))</f>
        <v/>
      </c>
      <c r="D77" s="239" t="str">
        <f>IF($A77="","",VLOOKUP($A77,'Annex 2 EHV charges'!$D:$O,4,0))</f>
        <v>Centrica</v>
      </c>
      <c r="E77" s="244" t="str">
        <f>IFERROR(IF(VLOOKUP($A77,'Annex 2 EHV charges'!$D:$O,9,FALSE)=0,"",VLOOKUP($A77,'Annex 2 EHV charges'!$D:$O,9,FALSE)),"")</f>
        <v/>
      </c>
      <c r="F77" s="245" t="str">
        <f>IFERROR(IF(VLOOKUP($A77,'Annex 2 EHV charges'!$D:$O,10,FALSE)=0,"",VLOOKUP($A77,'Annex 2 EHV charges'!$D:$O,10,FALSE)),"")</f>
        <v/>
      </c>
      <c r="G77" s="246" t="str">
        <f>IFERROR(IF(VLOOKUP($A77,'Annex 2 EHV charges'!$D:$O,11,FALSE)=0,"",VLOOKUP($A77,'Annex 2 EHV charges'!$D:$O,11,FALSE)),"")</f>
        <v/>
      </c>
      <c r="H77" s="246" t="str">
        <f>IFERROR(IF(VLOOKUP($A77,'Annex 2 EHV charges'!$D:$O,12,FALSE)=0,"",VLOOKUP($A77,'Annex 2 EHV charges'!$D:$O,12,FALSE)),"")</f>
        <v/>
      </c>
    </row>
    <row r="78" spans="1:8" x14ac:dyDescent="0.2">
      <c r="A78" s="240">
        <f t="array" ref="A78">IFERROR(INDEX('Annex 2 EHV charges'!$D$11:$D$260, MATCH(0, IF(ISBLANK('Annex 2 EHV charges'!$D$11:$D$260),1, COUNTIF(A$4:$A77, 'Annex 2 EHV charges'!$D$11:$D$260)), 0)),"")</f>
        <v>7159</v>
      </c>
      <c r="B78" s="239">
        <f>IF($A78="","",VLOOKUP($A78,'Annex 2 EHV charges'!$D:$O,2,0))</f>
        <v>7159</v>
      </c>
      <c r="C78" s="240" t="str">
        <f>IF($A78="","",VLOOKUP($A78,'Annex 2 EHV charges'!$D:$O,3,0))</f>
        <v/>
      </c>
      <c r="D78" s="239" t="str">
        <f>IF($A78="","",VLOOKUP($A78,'Annex 2 EHV charges'!$D:$O,4,0))</f>
        <v>Solutia CVA</v>
      </c>
      <c r="E78" s="244">
        <f>IFERROR(IF(VLOOKUP($A78,'Annex 2 EHV charges'!$D:$O,9,FALSE)=0,"",VLOOKUP($A78,'Annex 2 EHV charges'!$D:$O,9,FALSE)),"")</f>
        <v>-3.7999999999999999E-2</v>
      </c>
      <c r="F78" s="245">
        <f>IFERROR(IF(VLOOKUP($A78,'Annex 2 EHV charges'!$D:$O,10,FALSE)=0,"",VLOOKUP($A78,'Annex 2 EHV charges'!$D:$O,10,FALSE)),"")</f>
        <v>255.78</v>
      </c>
      <c r="G78" s="246">
        <f>IFERROR(IF(VLOOKUP($A78,'Annex 2 EHV charges'!$D:$O,11,FALSE)=0,"",VLOOKUP($A78,'Annex 2 EHV charges'!$D:$O,11,FALSE)),"")</f>
        <v>0.05</v>
      </c>
      <c r="H78" s="246">
        <f>IFERROR(IF(VLOOKUP($A78,'Annex 2 EHV charges'!$D:$O,12,FALSE)=0,"",VLOOKUP($A78,'Annex 2 EHV charges'!$D:$O,12,FALSE)),"")</f>
        <v>0.05</v>
      </c>
    </row>
    <row r="79" spans="1:8" x14ac:dyDescent="0.2">
      <c r="A79" s="240">
        <f t="array" ref="A79">IFERROR(INDEX('Annex 2 EHV charges'!$D$11:$D$260, MATCH(0, IF(ISBLANK('Annex 2 EHV charges'!$D$11:$D$260),1, COUNTIF(A$4:$A78, 'Annex 2 EHV charges'!$D$11:$D$260)), 0)),"")</f>
        <v>7163</v>
      </c>
      <c r="B79" s="239">
        <f>IF($A79="","",VLOOKUP($A79,'Annex 2 EHV charges'!$D:$O,2,0))</f>
        <v>7163</v>
      </c>
      <c r="C79" s="240" t="str">
        <f>IF($A79="","",VLOOKUP($A79,'Annex 2 EHV charges'!$D:$O,3,0))</f>
        <v/>
      </c>
      <c r="D79" s="239" t="str">
        <f>IF($A79="","",VLOOKUP($A79,'Annex 2 EHV charges'!$D:$O,4,0))</f>
        <v>Aberaman Park</v>
      </c>
      <c r="E79" s="244">
        <f>IFERROR(IF(VLOOKUP($A79,'Annex 2 EHV charges'!$D:$O,9,FALSE)=0,"",VLOOKUP($A79,'Annex 2 EHV charges'!$D:$O,9,FALSE)),"")</f>
        <v>-7.4999999999999997E-2</v>
      </c>
      <c r="F79" s="245">
        <f>IFERROR(IF(VLOOKUP($A79,'Annex 2 EHV charges'!$D:$O,10,FALSE)=0,"",VLOOKUP($A79,'Annex 2 EHV charges'!$D:$O,10,FALSE)),"")</f>
        <v>449.08</v>
      </c>
      <c r="G79" s="246">
        <f>IFERROR(IF(VLOOKUP($A79,'Annex 2 EHV charges'!$D:$O,11,FALSE)=0,"",VLOOKUP($A79,'Annex 2 EHV charges'!$D:$O,11,FALSE)),"")</f>
        <v>0.05</v>
      </c>
      <c r="H79" s="246">
        <f>IFERROR(IF(VLOOKUP($A79,'Annex 2 EHV charges'!$D:$O,12,FALSE)=0,"",VLOOKUP($A79,'Annex 2 EHV charges'!$D:$O,12,FALSE)),"")</f>
        <v>0.05</v>
      </c>
    </row>
    <row r="80" spans="1:8" x14ac:dyDescent="0.2">
      <c r="A80" s="240">
        <f t="array" ref="A80">IFERROR(INDEX('Annex 2 EHV charges'!$D$11:$D$260, MATCH(0, IF(ISBLANK('Annex 2 EHV charges'!$D$11:$D$260),1, COUNTIF(A$4:$A79, 'Annex 2 EHV charges'!$D$11:$D$260)), 0)),"")</f>
        <v>971</v>
      </c>
      <c r="B80" s="239">
        <f>IF($A80="","",VLOOKUP($A80,'Annex 2 EHV charges'!$D:$O,2,0))</f>
        <v>971</v>
      </c>
      <c r="C80" s="240">
        <f>IF($A80="","",VLOOKUP($A80,'Annex 2 EHV charges'!$D:$O,3,0))</f>
        <v>2100041265818</v>
      </c>
      <c r="D80" s="239" t="str">
        <f>IF($A80="","",VLOOKUP($A80,'Annex 2 EHV charges'!$D:$O,4,0))</f>
        <v>Aberaman Park Phase 2</v>
      </c>
      <c r="E80" s="244">
        <f>IFERROR(IF(VLOOKUP($A80,'Annex 2 EHV charges'!$D:$O,9,FALSE)=0,"",VLOOKUP($A80,'Annex 2 EHV charges'!$D:$O,9,FALSE)),"")</f>
        <v>-0.19</v>
      </c>
      <c r="F80" s="245">
        <f>IFERROR(IF(VLOOKUP($A80,'Annex 2 EHV charges'!$D:$O,10,FALSE)=0,"",VLOOKUP($A80,'Annex 2 EHV charges'!$D:$O,10,FALSE)),"")</f>
        <v>1213.78</v>
      </c>
      <c r="G80" s="246">
        <f>IFERROR(IF(VLOOKUP($A80,'Annex 2 EHV charges'!$D:$O,11,FALSE)=0,"",VLOOKUP($A80,'Annex 2 EHV charges'!$D:$O,11,FALSE)),"")</f>
        <v>0.05</v>
      </c>
      <c r="H80" s="246">
        <f>IFERROR(IF(VLOOKUP($A80,'Annex 2 EHV charges'!$D:$O,12,FALSE)=0,"",VLOOKUP($A80,'Annex 2 EHV charges'!$D:$O,12,FALSE)),"")</f>
        <v>0.05</v>
      </c>
    </row>
    <row r="81" spans="1:8" x14ac:dyDescent="0.2">
      <c r="A81" s="240" t="str">
        <f t="array" ref="A81">IFERROR(INDEX('Annex 2 EHV charges'!$D$11:$D$260, MATCH(0, IF(ISBLANK('Annex 2 EHV charges'!$D$11:$D$260),1, COUNTIF(A$4:$A80, 'Annex 2 EHV charges'!$D$11:$D$260)), 0)),"")</f>
        <v>New Export 1</v>
      </c>
      <c r="B81" s="239" t="str">
        <f>IF($A81="","",VLOOKUP($A81,'Annex 2 EHV charges'!$D:$O,2,0))</f>
        <v>New Export 1</v>
      </c>
      <c r="C81" s="240" t="str">
        <f>IF($A81="","",VLOOKUP($A81,'Annex 2 EHV charges'!$D:$O,3,0))</f>
        <v>New Export 1</v>
      </c>
      <c r="D81" s="239" t="str">
        <f>IF($A81="","",VLOOKUP($A81,'Annex 2 EHV charges'!$D:$O,4,0))</f>
        <v>BEDLINOG</v>
      </c>
      <c r="E81" s="244" t="str">
        <f>IFERROR(IF(VLOOKUP($A81,'Annex 2 EHV charges'!$D:$O,9,FALSE)=0,"",VLOOKUP($A81,'Annex 2 EHV charges'!$D:$O,9,FALSE)),"")</f>
        <v/>
      </c>
      <c r="F81" s="245">
        <f>IFERROR(IF(VLOOKUP($A81,'Annex 2 EHV charges'!$D:$O,10,FALSE)=0,"",VLOOKUP($A81,'Annex 2 EHV charges'!$D:$O,10,FALSE)),"")</f>
        <v>449.67</v>
      </c>
      <c r="G81" s="246">
        <f>IFERROR(IF(VLOOKUP($A81,'Annex 2 EHV charges'!$D:$O,11,FALSE)=0,"",VLOOKUP($A81,'Annex 2 EHV charges'!$D:$O,11,FALSE)),"")</f>
        <v>0.05</v>
      </c>
      <c r="H81" s="246">
        <f>IFERROR(IF(VLOOKUP($A81,'Annex 2 EHV charges'!$D:$O,12,FALSE)=0,"",VLOOKUP($A81,'Annex 2 EHV charges'!$D:$O,12,FALSE)),"")</f>
        <v>0.05</v>
      </c>
    </row>
    <row r="82" spans="1:8" x14ac:dyDescent="0.2">
      <c r="A82" s="240" t="str">
        <f t="array" ref="A82">IFERROR(INDEX('Annex 2 EHV charges'!$D$11:$D$260, MATCH(0, IF(ISBLANK('Annex 2 EHV charges'!$D$11:$D$260),1, COUNTIF(A$4:$A81, 'Annex 2 EHV charges'!$D$11:$D$260)), 0)),"")</f>
        <v>New Export 2</v>
      </c>
      <c r="B82" s="239" t="str">
        <f>IF($A82="","",VLOOKUP($A82,'Annex 2 EHV charges'!$D:$O,2,0))</f>
        <v>New Export 2</v>
      </c>
      <c r="C82" s="240" t="str">
        <f>IF($A82="","",VLOOKUP($A82,'Annex 2 EHV charges'!$D:$O,3,0))</f>
        <v>New Export 2</v>
      </c>
      <c r="D82" s="239" t="str">
        <f>IF($A82="","",VLOOKUP($A82,'Annex 2 EHV charges'!$D:$O,4,0))</f>
        <v>BERTHLLWYD FARM</v>
      </c>
      <c r="E82" s="244" t="str">
        <f>IFERROR(IF(VLOOKUP($A82,'Annex 2 EHV charges'!$D:$O,9,FALSE)=0,"",VLOOKUP($A82,'Annex 2 EHV charges'!$D:$O,9,FALSE)),"")</f>
        <v/>
      </c>
      <c r="F82" s="245">
        <f>IFERROR(IF(VLOOKUP($A82,'Annex 2 EHV charges'!$D:$O,10,FALSE)=0,"",VLOOKUP($A82,'Annex 2 EHV charges'!$D:$O,10,FALSE)),"")</f>
        <v>493.84</v>
      </c>
      <c r="G82" s="246">
        <f>IFERROR(IF(VLOOKUP($A82,'Annex 2 EHV charges'!$D:$O,11,FALSE)=0,"",VLOOKUP($A82,'Annex 2 EHV charges'!$D:$O,11,FALSE)),"")</f>
        <v>0.05</v>
      </c>
      <c r="H82" s="246">
        <f>IFERROR(IF(VLOOKUP($A82,'Annex 2 EHV charges'!$D:$O,12,FALSE)=0,"",VLOOKUP($A82,'Annex 2 EHV charges'!$D:$O,12,FALSE)),"")</f>
        <v>0.05</v>
      </c>
    </row>
    <row r="83" spans="1:8" x14ac:dyDescent="0.2">
      <c r="A83" s="240" t="str">
        <f t="array" ref="A83">IFERROR(INDEX('Annex 2 EHV charges'!$D$11:$D$260, MATCH(0, IF(ISBLANK('Annex 2 EHV charges'!$D$11:$D$260),1, COUNTIF(A$4:$A82, 'Annex 2 EHV charges'!$D$11:$D$260)), 0)),"")</f>
        <v>New Export 3</v>
      </c>
      <c r="B83" s="239" t="str">
        <f>IF($A83="","",VLOOKUP($A83,'Annex 2 EHV charges'!$D:$O,2,0))</f>
        <v>New Export 3</v>
      </c>
      <c r="C83" s="240" t="str">
        <f>IF($A83="","",VLOOKUP($A83,'Annex 2 EHV charges'!$D:$O,3,0))</f>
        <v>New Export 3</v>
      </c>
      <c r="D83" s="239" t="str">
        <f>IF($A83="","",VLOOKUP($A83,'Annex 2 EHV charges'!$D:$O,4,0))</f>
        <v>BRYN CYRNAU ISAF</v>
      </c>
      <c r="E83" s="244" t="str">
        <f>IFERROR(IF(VLOOKUP($A83,'Annex 2 EHV charges'!$D:$O,9,FALSE)=0,"",VLOOKUP($A83,'Annex 2 EHV charges'!$D:$O,9,FALSE)),"")</f>
        <v/>
      </c>
      <c r="F83" s="245">
        <f>IFERROR(IF(VLOOKUP($A83,'Annex 2 EHV charges'!$D:$O,10,FALSE)=0,"",VLOOKUP($A83,'Annex 2 EHV charges'!$D:$O,10,FALSE)),"")</f>
        <v>541.64</v>
      </c>
      <c r="G83" s="246">
        <f>IFERROR(IF(VLOOKUP($A83,'Annex 2 EHV charges'!$D:$O,11,FALSE)=0,"",VLOOKUP($A83,'Annex 2 EHV charges'!$D:$O,11,FALSE)),"")</f>
        <v>0.05</v>
      </c>
      <c r="H83" s="246">
        <f>IFERROR(IF(VLOOKUP($A83,'Annex 2 EHV charges'!$D:$O,12,FALSE)=0,"",VLOOKUP($A83,'Annex 2 EHV charges'!$D:$O,12,FALSE)),"")</f>
        <v>0.05</v>
      </c>
    </row>
    <row r="84" spans="1:8" x14ac:dyDescent="0.2">
      <c r="A84" s="240">
        <f t="array" ref="A84">IFERROR(INDEX('Annex 2 EHV charges'!$D$11:$D$260, MATCH(0, IF(ISBLANK('Annex 2 EHV charges'!$D$11:$D$260),1, COUNTIF(A$4:$A83, 'Annex 2 EHV charges'!$D$11:$D$260)), 0)),"")</f>
        <v>969</v>
      </c>
      <c r="B84" s="239">
        <f>IF($A84="","",VLOOKUP($A84,'Annex 2 EHV charges'!$D:$O,2,0))</f>
        <v>969</v>
      </c>
      <c r="C84" s="240">
        <f>IF($A84="","",VLOOKUP($A84,'Annex 2 EHV charges'!$D:$O,3,0))</f>
        <v>2100041264099</v>
      </c>
      <c r="D84" s="239" t="str">
        <f>IF($A84="","",VLOOKUP($A84,'Annex 2 EHV charges'!$D:$O,4,0))</f>
        <v>Crug Mawr Farm</v>
      </c>
      <c r="E84" s="244" t="str">
        <f>IFERROR(IF(VLOOKUP($A84,'Annex 2 EHV charges'!$D:$O,9,FALSE)=0,"",VLOOKUP($A84,'Annex 2 EHV charges'!$D:$O,9,FALSE)),"")</f>
        <v/>
      </c>
      <c r="F84" s="245">
        <f>IFERROR(IF(VLOOKUP($A84,'Annex 2 EHV charges'!$D:$O,10,FALSE)=0,"",VLOOKUP($A84,'Annex 2 EHV charges'!$D:$O,10,FALSE)),"")</f>
        <v>654.46</v>
      </c>
      <c r="G84" s="246">
        <f>IFERROR(IF(VLOOKUP($A84,'Annex 2 EHV charges'!$D:$O,11,FALSE)=0,"",VLOOKUP($A84,'Annex 2 EHV charges'!$D:$O,11,FALSE)),"")</f>
        <v>0.05</v>
      </c>
      <c r="H84" s="246">
        <f>IFERROR(IF(VLOOKUP($A84,'Annex 2 EHV charges'!$D:$O,12,FALSE)=0,"",VLOOKUP($A84,'Annex 2 EHV charges'!$D:$O,12,FALSE)),"")</f>
        <v>0.05</v>
      </c>
    </row>
    <row r="85" spans="1:8" x14ac:dyDescent="0.2">
      <c r="A85" s="240" t="str">
        <f t="array" ref="A85">IFERROR(INDEX('Annex 2 EHV charges'!$D$11:$D$260, MATCH(0, IF(ISBLANK('Annex 2 EHV charges'!$D$11:$D$260),1, COUNTIF(A$4:$A84, 'Annex 2 EHV charges'!$D$11:$D$260)), 0)),"")</f>
        <v>New Export 4</v>
      </c>
      <c r="B85" s="239" t="str">
        <f>IF($A85="","",VLOOKUP($A85,'Annex 2 EHV charges'!$D:$O,2,0))</f>
        <v>New Export 4</v>
      </c>
      <c r="C85" s="240" t="str">
        <f>IF($A85="","",VLOOKUP($A85,'Annex 2 EHV charges'!$D:$O,3,0))</f>
        <v>New Export 4</v>
      </c>
      <c r="D85" s="239" t="str">
        <f>IF($A85="","",VLOOKUP($A85,'Annex 2 EHV charges'!$D:$O,4,0))</f>
        <v>DAFEN PARK</v>
      </c>
      <c r="E85" s="244">
        <f>IFERROR(IF(VLOOKUP($A85,'Annex 2 EHV charges'!$D:$O,9,FALSE)=0,"",VLOOKUP($A85,'Annex 2 EHV charges'!$D:$O,9,FALSE)),"")</f>
        <v>-1.3859999999999999</v>
      </c>
      <c r="F85" s="245">
        <f>IFERROR(IF(VLOOKUP($A85,'Annex 2 EHV charges'!$D:$O,10,FALSE)=0,"",VLOOKUP($A85,'Annex 2 EHV charges'!$D:$O,10,FALSE)),"")</f>
        <v>113.97</v>
      </c>
      <c r="G85" s="246">
        <f>IFERROR(IF(VLOOKUP($A85,'Annex 2 EHV charges'!$D:$O,11,FALSE)=0,"",VLOOKUP($A85,'Annex 2 EHV charges'!$D:$O,11,FALSE)),"")</f>
        <v>0.05</v>
      </c>
      <c r="H85" s="246">
        <f>IFERROR(IF(VLOOKUP($A85,'Annex 2 EHV charges'!$D:$O,12,FALSE)=0,"",VLOOKUP($A85,'Annex 2 EHV charges'!$D:$O,12,FALSE)),"")</f>
        <v>0.05</v>
      </c>
    </row>
    <row r="86" spans="1:8" x14ac:dyDescent="0.2">
      <c r="A86" s="240" t="str">
        <f t="array" ref="A86">IFERROR(INDEX('Annex 2 EHV charges'!$D$11:$D$260, MATCH(0, IF(ISBLANK('Annex 2 EHV charges'!$D$11:$D$260),1, COUNTIF(A$4:$A85, 'Annex 2 EHV charges'!$D$11:$D$260)), 0)),"")</f>
        <v>New Export 5</v>
      </c>
      <c r="B86" s="239" t="str">
        <f>IF($A86="","",VLOOKUP($A86,'Annex 2 EHV charges'!$D:$O,2,0))</f>
        <v>New Export 5</v>
      </c>
      <c r="C86" s="240" t="str">
        <f>IF($A86="","",VLOOKUP($A86,'Annex 2 EHV charges'!$D:$O,3,0))</f>
        <v>New Export 5</v>
      </c>
      <c r="D86" s="239" t="str">
        <f>IF($A86="","",VLOOKUP($A86,'Annex 2 EHV charges'!$D:$O,4,0))</f>
        <v>HAFOD Y DAFAL</v>
      </c>
      <c r="E86" s="244" t="str">
        <f>IFERROR(IF(VLOOKUP($A86,'Annex 2 EHV charges'!$D:$O,9,FALSE)=0,"",VLOOKUP($A86,'Annex 2 EHV charges'!$D:$O,9,FALSE)),"")</f>
        <v/>
      </c>
      <c r="F86" s="245">
        <f>IFERROR(IF(VLOOKUP($A86,'Annex 2 EHV charges'!$D:$O,10,FALSE)=0,"",VLOOKUP($A86,'Annex 2 EHV charges'!$D:$O,10,FALSE)),"")</f>
        <v>1020.11</v>
      </c>
      <c r="G86" s="246">
        <f>IFERROR(IF(VLOOKUP($A86,'Annex 2 EHV charges'!$D:$O,11,FALSE)=0,"",VLOOKUP($A86,'Annex 2 EHV charges'!$D:$O,11,FALSE)),"")</f>
        <v>0.05</v>
      </c>
      <c r="H86" s="246">
        <f>IFERROR(IF(VLOOKUP($A86,'Annex 2 EHV charges'!$D:$O,12,FALSE)=0,"",VLOOKUP($A86,'Annex 2 EHV charges'!$D:$O,12,FALSE)),"")</f>
        <v>0.05</v>
      </c>
    </row>
    <row r="87" spans="1:8" x14ac:dyDescent="0.2">
      <c r="A87" s="240" t="str">
        <f t="array" ref="A87">IFERROR(INDEX('Annex 2 EHV charges'!$D$11:$D$260, MATCH(0, IF(ISBLANK('Annex 2 EHV charges'!$D$11:$D$260),1, COUNTIF(A$4:$A86, 'Annex 2 EHV charges'!$D$11:$D$260)), 0)),"")</f>
        <v>New Export 6</v>
      </c>
      <c r="B87" s="239" t="str">
        <f>IF($A87="","",VLOOKUP($A87,'Annex 2 EHV charges'!$D:$O,2,0))</f>
        <v>New Export 6</v>
      </c>
      <c r="C87" s="240" t="str">
        <f>IF($A87="","",VLOOKUP($A87,'Annex 2 EHV charges'!$D:$O,3,0))</f>
        <v>New Export 6</v>
      </c>
      <c r="D87" s="239" t="str">
        <f>IF($A87="","",VLOOKUP($A87,'Annex 2 EHV charges'!$D:$O,4,0))</f>
        <v>JESUS COLLEGE</v>
      </c>
      <c r="E87" s="244" t="str">
        <f>IFERROR(IF(VLOOKUP($A87,'Annex 2 EHV charges'!$D:$O,9,FALSE)=0,"",VLOOKUP($A87,'Annex 2 EHV charges'!$D:$O,9,FALSE)),"")</f>
        <v/>
      </c>
      <c r="F87" s="245">
        <f>IFERROR(IF(VLOOKUP($A87,'Annex 2 EHV charges'!$D:$O,10,FALSE)=0,"",VLOOKUP($A87,'Annex 2 EHV charges'!$D:$O,10,FALSE)),"")</f>
        <v>473.62</v>
      </c>
      <c r="G87" s="246">
        <f>IFERROR(IF(VLOOKUP($A87,'Annex 2 EHV charges'!$D:$O,11,FALSE)=0,"",VLOOKUP($A87,'Annex 2 EHV charges'!$D:$O,11,FALSE)),"")</f>
        <v>0.05</v>
      </c>
      <c r="H87" s="246">
        <f>IFERROR(IF(VLOOKUP($A87,'Annex 2 EHV charges'!$D:$O,12,FALSE)=0,"",VLOOKUP($A87,'Annex 2 EHV charges'!$D:$O,12,FALSE)),"")</f>
        <v>0.05</v>
      </c>
    </row>
    <row r="88" spans="1:8" x14ac:dyDescent="0.2">
      <c r="A88" s="240" t="str">
        <f t="array" ref="A88">IFERROR(INDEX('Annex 2 EHV charges'!$D$11:$D$260, MATCH(0, IF(ISBLANK('Annex 2 EHV charges'!$D$11:$D$260),1, COUNTIF(A$4:$A87, 'Annex 2 EHV charges'!$D$11:$D$260)), 0)),"")</f>
        <v>New Export 7</v>
      </c>
      <c r="B88" s="239" t="str">
        <f>IF($A88="","",VLOOKUP($A88,'Annex 2 EHV charges'!$D:$O,2,0))</f>
        <v>New Export 7</v>
      </c>
      <c r="C88" s="240" t="str">
        <f>IF($A88="","",VLOOKUP($A88,'Annex 2 EHV charges'!$D:$O,3,0))</f>
        <v>New Export 7</v>
      </c>
      <c r="D88" s="239" t="str">
        <f>IF($A88="","",VLOOKUP($A88,'Annex 2 EHV charges'!$D:$O,4,0))</f>
        <v>LOWER HOUSE FARM</v>
      </c>
      <c r="E88" s="244" t="str">
        <f>IFERROR(IF(VLOOKUP($A88,'Annex 2 EHV charges'!$D:$O,9,FALSE)=0,"",VLOOKUP($A88,'Annex 2 EHV charges'!$D:$O,9,FALSE)),"")</f>
        <v/>
      </c>
      <c r="F88" s="245">
        <f>IFERROR(IF(VLOOKUP($A88,'Annex 2 EHV charges'!$D:$O,10,FALSE)=0,"",VLOOKUP($A88,'Annex 2 EHV charges'!$D:$O,10,FALSE)),"")</f>
        <v>858.58</v>
      </c>
      <c r="G88" s="246">
        <f>IFERROR(IF(VLOOKUP($A88,'Annex 2 EHV charges'!$D:$O,11,FALSE)=0,"",VLOOKUP($A88,'Annex 2 EHV charges'!$D:$O,11,FALSE)),"")</f>
        <v>0.05</v>
      </c>
      <c r="H88" s="246">
        <f>IFERROR(IF(VLOOKUP($A88,'Annex 2 EHV charges'!$D:$O,12,FALSE)=0,"",VLOOKUP($A88,'Annex 2 EHV charges'!$D:$O,12,FALSE)),"")</f>
        <v>0.05</v>
      </c>
    </row>
    <row r="89" spans="1:8" x14ac:dyDescent="0.2">
      <c r="A89" s="240" t="str">
        <f t="array" ref="A89">IFERROR(INDEX('Annex 2 EHV charges'!$D$11:$D$260, MATCH(0, IF(ISBLANK('Annex 2 EHV charges'!$D$11:$D$260),1, COUNTIF(A$4:$A88, 'Annex 2 EHV charges'!$D$11:$D$260)), 0)),"")</f>
        <v>New Export 8</v>
      </c>
      <c r="B89" s="239" t="str">
        <f>IF($A89="","",VLOOKUP($A89,'Annex 2 EHV charges'!$D:$O,2,0))</f>
        <v>New Export 8</v>
      </c>
      <c r="C89" s="240" t="str">
        <f>IF($A89="","",VLOOKUP($A89,'Annex 2 EHV charges'!$D:$O,3,0))</f>
        <v>New Export 8</v>
      </c>
      <c r="D89" s="239" t="str">
        <f>IF($A89="","",VLOOKUP($A89,'Annex 2 EHV charges'!$D:$O,4,0))</f>
        <v>NORTH TENEMENT</v>
      </c>
      <c r="E89" s="244" t="str">
        <f>IFERROR(IF(VLOOKUP($A89,'Annex 2 EHV charges'!$D:$O,9,FALSE)=0,"",VLOOKUP($A89,'Annex 2 EHV charges'!$D:$O,9,FALSE)),"")</f>
        <v/>
      </c>
      <c r="F89" s="245">
        <f>IFERROR(IF(VLOOKUP($A89,'Annex 2 EHV charges'!$D:$O,10,FALSE)=0,"",VLOOKUP($A89,'Annex 2 EHV charges'!$D:$O,10,FALSE)),"")</f>
        <v>386.46</v>
      </c>
      <c r="G89" s="246">
        <f>IFERROR(IF(VLOOKUP($A89,'Annex 2 EHV charges'!$D:$O,11,FALSE)=0,"",VLOOKUP($A89,'Annex 2 EHV charges'!$D:$O,11,FALSE)),"")</f>
        <v>0.05</v>
      </c>
      <c r="H89" s="246">
        <f>IFERROR(IF(VLOOKUP($A89,'Annex 2 EHV charges'!$D:$O,12,FALSE)=0,"",VLOOKUP($A89,'Annex 2 EHV charges'!$D:$O,12,FALSE)),"")</f>
        <v>0.05</v>
      </c>
    </row>
    <row r="90" spans="1:8" x14ac:dyDescent="0.2">
      <c r="A90" s="240" t="str">
        <f t="array" ref="A90">IFERROR(INDEX('Annex 2 EHV charges'!$D$11:$D$260, MATCH(0, IF(ISBLANK('Annex 2 EHV charges'!$D$11:$D$260),1, COUNTIF(A$4:$A89, 'Annex 2 EHV charges'!$D$11:$D$260)), 0)),"")</f>
        <v>New Export 9</v>
      </c>
      <c r="B90" s="239" t="str">
        <f>IF($A90="","",VLOOKUP($A90,'Annex 2 EHV charges'!$D:$O,2,0))</f>
        <v>New Export 9</v>
      </c>
      <c r="C90" s="240" t="str">
        <f>IF($A90="","",VLOOKUP($A90,'Annex 2 EHV charges'!$D:$O,3,0))</f>
        <v>New Export 9</v>
      </c>
      <c r="D90" s="239" t="str">
        <f>IF($A90="","",VLOOKUP($A90,'Annex 2 EHV charges'!$D:$O,4,0))</f>
        <v>PANTYMOCH</v>
      </c>
      <c r="E90" s="244" t="str">
        <f>IFERROR(IF(VLOOKUP($A90,'Annex 2 EHV charges'!$D:$O,9,FALSE)=0,"",VLOOKUP($A90,'Annex 2 EHV charges'!$D:$O,9,FALSE)),"")</f>
        <v/>
      </c>
      <c r="F90" s="245">
        <f>IFERROR(IF(VLOOKUP($A90,'Annex 2 EHV charges'!$D:$O,10,FALSE)=0,"",VLOOKUP($A90,'Annex 2 EHV charges'!$D:$O,10,FALSE)),"")</f>
        <v>600.84</v>
      </c>
      <c r="G90" s="246">
        <f>IFERROR(IF(VLOOKUP($A90,'Annex 2 EHV charges'!$D:$O,11,FALSE)=0,"",VLOOKUP($A90,'Annex 2 EHV charges'!$D:$O,11,FALSE)),"")</f>
        <v>0.05</v>
      </c>
      <c r="H90" s="246">
        <f>IFERROR(IF(VLOOKUP($A90,'Annex 2 EHV charges'!$D:$O,12,FALSE)=0,"",VLOOKUP($A90,'Annex 2 EHV charges'!$D:$O,12,FALSE)),"")</f>
        <v>0.05</v>
      </c>
    </row>
    <row r="91" spans="1:8" x14ac:dyDescent="0.2">
      <c r="A91" s="240" t="str">
        <f t="array" ref="A91">IFERROR(INDEX('Annex 2 EHV charges'!$D$11:$D$260, MATCH(0, IF(ISBLANK('Annex 2 EHV charges'!$D$11:$D$260),1, COUNTIF(A$4:$A90, 'Annex 2 EHV charges'!$D$11:$D$260)), 0)),"")</f>
        <v>New Export 10</v>
      </c>
      <c r="B91" s="239" t="str">
        <f>IF($A91="","",VLOOKUP($A91,'Annex 2 EHV charges'!$D:$O,2,0))</f>
        <v>New Export 10</v>
      </c>
      <c r="C91" s="240" t="str">
        <f>IF($A91="","",VLOOKUP($A91,'Annex 2 EHV charges'!$D:$O,3,0))</f>
        <v>New Export 10</v>
      </c>
      <c r="D91" s="239" t="str">
        <f>IF($A91="","",VLOOKUP($A91,'Annex 2 EHV charges'!$D:$O,4,0))</f>
        <v>PENRHIN</v>
      </c>
      <c r="E91" s="244" t="str">
        <f>IFERROR(IF(VLOOKUP($A91,'Annex 2 EHV charges'!$D:$O,9,FALSE)=0,"",VLOOKUP($A91,'Annex 2 EHV charges'!$D:$O,9,FALSE)),"")</f>
        <v/>
      </c>
      <c r="F91" s="245">
        <f>IFERROR(IF(VLOOKUP($A91,'Annex 2 EHV charges'!$D:$O,10,FALSE)=0,"",VLOOKUP($A91,'Annex 2 EHV charges'!$D:$O,10,FALSE)),"")</f>
        <v>430.48</v>
      </c>
      <c r="G91" s="246">
        <f>IFERROR(IF(VLOOKUP($A91,'Annex 2 EHV charges'!$D:$O,11,FALSE)=0,"",VLOOKUP($A91,'Annex 2 EHV charges'!$D:$O,11,FALSE)),"")</f>
        <v>0.05</v>
      </c>
      <c r="H91" s="246">
        <f>IFERROR(IF(VLOOKUP($A91,'Annex 2 EHV charges'!$D:$O,12,FALSE)=0,"",VLOOKUP($A91,'Annex 2 EHV charges'!$D:$O,12,FALSE)),"")</f>
        <v>0.05</v>
      </c>
    </row>
    <row r="92" spans="1:8" x14ac:dyDescent="0.2">
      <c r="A92" s="240" t="str">
        <f t="array" ref="A92">IFERROR(INDEX('Annex 2 EHV charges'!$D$11:$D$260, MATCH(0, IF(ISBLANK('Annex 2 EHV charges'!$D$11:$D$260),1, COUNTIF(A$4:$A91, 'Annex 2 EHV charges'!$D$11:$D$260)), 0)),"")</f>
        <v>New Export 11</v>
      </c>
      <c r="B92" s="239" t="str">
        <f>IF($A92="","",VLOOKUP($A92,'Annex 2 EHV charges'!$D:$O,2,0))</f>
        <v>New Export 11</v>
      </c>
      <c r="C92" s="240" t="str">
        <f>IF($A92="","",VLOOKUP($A92,'Annex 2 EHV charges'!$D:$O,3,0))</f>
        <v>New Export 11</v>
      </c>
      <c r="D92" s="239" t="str">
        <f>IF($A92="","",VLOOKUP($A92,'Annex 2 EHV charges'!$D:$O,4,0))</f>
        <v>WHITTON MAWR</v>
      </c>
      <c r="E92" s="244" t="str">
        <f>IFERROR(IF(VLOOKUP($A92,'Annex 2 EHV charges'!$D:$O,9,FALSE)=0,"",VLOOKUP($A92,'Annex 2 EHV charges'!$D:$O,9,FALSE)),"")</f>
        <v/>
      </c>
      <c r="F92" s="245">
        <f>IFERROR(IF(VLOOKUP($A92,'Annex 2 EHV charges'!$D:$O,10,FALSE)=0,"",VLOOKUP($A92,'Annex 2 EHV charges'!$D:$O,10,FALSE)),"")</f>
        <v>403.11</v>
      </c>
      <c r="G92" s="246">
        <f>IFERROR(IF(VLOOKUP($A92,'Annex 2 EHV charges'!$D:$O,11,FALSE)=0,"",VLOOKUP($A92,'Annex 2 EHV charges'!$D:$O,11,FALSE)),"")</f>
        <v>0.05</v>
      </c>
      <c r="H92" s="246">
        <f>IFERROR(IF(VLOOKUP($A92,'Annex 2 EHV charges'!$D:$O,12,FALSE)=0,"",VLOOKUP($A92,'Annex 2 EHV charges'!$D:$O,12,FALSE)),"")</f>
        <v>0.05</v>
      </c>
    </row>
    <row r="93" spans="1:8" x14ac:dyDescent="0.2">
      <c r="A93" s="240" t="str">
        <f t="array" ref="A93">IFERROR(INDEX('Annex 2 EHV charges'!$D$11:$D$260, MATCH(0, IF(ISBLANK('Annex 2 EHV charges'!$D$11:$D$260),1, COUNTIF(A$4:$A92, 'Annex 2 EHV charges'!$D$11:$D$260)), 0)),"")</f>
        <v>New Export 12</v>
      </c>
      <c r="B93" s="239" t="str">
        <f>IF($A93="","",VLOOKUP($A93,'Annex 2 EHV charges'!$D:$O,2,0))</f>
        <v>New Export 12</v>
      </c>
      <c r="C93" s="240" t="str">
        <f>IF($A93="","",VLOOKUP($A93,'Annex 2 EHV charges'!$D:$O,3,0))</f>
        <v>New Export 12</v>
      </c>
      <c r="D93" s="239" t="str">
        <f>IF($A93="","",VLOOKUP($A93,'Annex 2 EHV charges'!$D:$O,4,0))</f>
        <v>CEFN BLAENAU</v>
      </c>
      <c r="E93" s="244" t="str">
        <f>IFERROR(IF(VLOOKUP($A93,'Annex 2 EHV charges'!$D:$O,9,FALSE)=0,"",VLOOKUP($A93,'Annex 2 EHV charges'!$D:$O,9,FALSE)),"")</f>
        <v/>
      </c>
      <c r="F93" s="245">
        <f>IFERROR(IF(VLOOKUP($A93,'Annex 2 EHV charges'!$D:$O,10,FALSE)=0,"",VLOOKUP($A93,'Annex 2 EHV charges'!$D:$O,10,FALSE)),"")</f>
        <v>117.32</v>
      </c>
      <c r="G93" s="246">
        <f>IFERROR(IF(VLOOKUP($A93,'Annex 2 EHV charges'!$D:$O,11,FALSE)=0,"",VLOOKUP($A93,'Annex 2 EHV charges'!$D:$O,11,FALSE)),"")</f>
        <v>0.05</v>
      </c>
      <c r="H93" s="246">
        <f>IFERROR(IF(VLOOKUP($A93,'Annex 2 EHV charges'!$D:$O,12,FALSE)=0,"",VLOOKUP($A93,'Annex 2 EHV charges'!$D:$O,12,FALSE)),"")</f>
        <v>0.05</v>
      </c>
    </row>
    <row r="94" spans="1:8" x14ac:dyDescent="0.2">
      <c r="A94" s="240" t="str">
        <f t="array" ref="A94">IFERROR(INDEX('Annex 2 EHV charges'!$D$11:$D$260, MATCH(0, IF(ISBLANK('Annex 2 EHV charges'!$D$11:$D$260),1, COUNTIF(A$4:$A93, 'Annex 2 EHV charges'!$D$11:$D$260)), 0)),"")</f>
        <v>New Export 13</v>
      </c>
      <c r="B94" s="239" t="str">
        <f>IF($A94="","",VLOOKUP($A94,'Annex 2 EHV charges'!$D:$O,2,0))</f>
        <v>New Export 13</v>
      </c>
      <c r="C94" s="240" t="str">
        <f>IF($A94="","",VLOOKUP($A94,'Annex 2 EHV charges'!$D:$O,3,0))</f>
        <v>New Export 13</v>
      </c>
      <c r="D94" s="239" t="str">
        <f>IF($A94="","",VLOOKUP($A94,'Annex 2 EHV charges'!$D:$O,4,0))</f>
        <v>GWENLAIS UCHAF FM</v>
      </c>
      <c r="E94" s="244" t="str">
        <f>IFERROR(IF(VLOOKUP($A94,'Annex 2 EHV charges'!$D:$O,9,FALSE)=0,"",VLOOKUP($A94,'Annex 2 EHV charges'!$D:$O,9,FALSE)),"")</f>
        <v/>
      </c>
      <c r="F94" s="245">
        <f>IFERROR(IF(VLOOKUP($A94,'Annex 2 EHV charges'!$D:$O,10,FALSE)=0,"",VLOOKUP($A94,'Annex 2 EHV charges'!$D:$O,10,FALSE)),"")</f>
        <v>387.25</v>
      </c>
      <c r="G94" s="246">
        <f>IFERROR(IF(VLOOKUP($A94,'Annex 2 EHV charges'!$D:$O,11,FALSE)=0,"",VLOOKUP($A94,'Annex 2 EHV charges'!$D:$O,11,FALSE)),"")</f>
        <v>0.05</v>
      </c>
      <c r="H94" s="246">
        <f>IFERROR(IF(VLOOKUP($A94,'Annex 2 EHV charges'!$D:$O,12,FALSE)=0,"",VLOOKUP($A94,'Annex 2 EHV charges'!$D:$O,12,FALSE)),"")</f>
        <v>0.05</v>
      </c>
    </row>
    <row r="95" spans="1:8" x14ac:dyDescent="0.2">
      <c r="A95" s="240" t="str">
        <f t="array" ref="A95">IFERROR(INDEX('Annex 2 EHV charges'!$D$11:$D$260, MATCH(0, IF(ISBLANK('Annex 2 EHV charges'!$D$11:$D$260),1, COUNTIF(A$4:$A94, 'Annex 2 EHV charges'!$D$11:$D$260)), 0)),"")</f>
        <v>New Export 14</v>
      </c>
      <c r="B95" s="239" t="str">
        <f>IF($A95="","",VLOOKUP($A95,'Annex 2 EHV charges'!$D:$O,2,0))</f>
        <v>New Export 14</v>
      </c>
      <c r="C95" s="240" t="str">
        <f>IF($A95="","",VLOOKUP($A95,'Annex 2 EHV charges'!$D:$O,3,0))</f>
        <v>New Export 14</v>
      </c>
      <c r="D95" s="239" t="str">
        <f>IF($A95="","",VLOOKUP($A95,'Annex 2 EHV charges'!$D:$O,4,0))</f>
        <v>MYNYDD Y GYNON</v>
      </c>
      <c r="E95" s="244" t="str">
        <f>IFERROR(IF(VLOOKUP($A95,'Annex 2 EHV charges'!$D:$O,9,FALSE)=0,"",VLOOKUP($A95,'Annex 2 EHV charges'!$D:$O,9,FALSE)),"")</f>
        <v/>
      </c>
      <c r="F95" s="245">
        <f>IFERROR(IF(VLOOKUP($A95,'Annex 2 EHV charges'!$D:$O,10,FALSE)=0,"",VLOOKUP($A95,'Annex 2 EHV charges'!$D:$O,10,FALSE)),"")</f>
        <v>1831.65</v>
      </c>
      <c r="G95" s="246">
        <f>IFERROR(IF(VLOOKUP($A95,'Annex 2 EHV charges'!$D:$O,11,FALSE)=0,"",VLOOKUP($A95,'Annex 2 EHV charges'!$D:$O,11,FALSE)),"")</f>
        <v>0.05</v>
      </c>
      <c r="H95" s="246">
        <f>IFERROR(IF(VLOOKUP($A95,'Annex 2 EHV charges'!$D:$O,12,FALSE)=0,"",VLOOKUP($A95,'Annex 2 EHV charges'!$D:$O,12,FALSE)),"")</f>
        <v>0.05</v>
      </c>
    </row>
    <row r="96" spans="1:8" x14ac:dyDescent="0.2">
      <c r="A96" s="240" t="str">
        <f t="array" ref="A96">IFERROR(INDEX('Annex 2 EHV charges'!$D$11:$D$260, MATCH(0, IF(ISBLANK('Annex 2 EHV charges'!$D$11:$D$260),1, COUNTIF(A$4:$A95, 'Annex 2 EHV charges'!$D$11:$D$260)), 0)),"")</f>
        <v>New Export 15</v>
      </c>
      <c r="B96" s="239" t="str">
        <f>IF($A96="","",VLOOKUP($A96,'Annex 2 EHV charges'!$D:$O,2,0))</f>
        <v>New Export 15</v>
      </c>
      <c r="C96" s="240" t="str">
        <f>IF($A96="","",VLOOKUP($A96,'Annex 2 EHV charges'!$D:$O,3,0))</f>
        <v>New Export 15</v>
      </c>
      <c r="D96" s="239" t="str">
        <f>IF($A96="","",VLOOKUP($A96,'Annex 2 EHV charges'!$D:$O,4,0))</f>
        <v>MYNYDD Y GWAIR</v>
      </c>
      <c r="E96" s="244" t="str">
        <f>IFERROR(IF(VLOOKUP($A96,'Annex 2 EHV charges'!$D:$O,9,FALSE)=0,"",VLOOKUP($A96,'Annex 2 EHV charges'!$D:$O,9,FALSE)),"")</f>
        <v/>
      </c>
      <c r="F96" s="245">
        <f>IFERROR(IF(VLOOKUP($A96,'Annex 2 EHV charges'!$D:$O,10,FALSE)=0,"",VLOOKUP($A96,'Annex 2 EHV charges'!$D:$O,10,FALSE)),"")</f>
        <v>1065.7</v>
      </c>
      <c r="G96" s="246">
        <f>IFERROR(IF(VLOOKUP($A96,'Annex 2 EHV charges'!$D:$O,11,FALSE)=0,"",VLOOKUP($A96,'Annex 2 EHV charges'!$D:$O,11,FALSE)),"")</f>
        <v>0.05</v>
      </c>
      <c r="H96" s="246">
        <f>IFERROR(IF(VLOOKUP($A96,'Annex 2 EHV charges'!$D:$O,12,FALSE)=0,"",VLOOKUP($A96,'Annex 2 EHV charges'!$D:$O,12,FALSE)),"")</f>
        <v>0.05</v>
      </c>
    </row>
    <row r="97" spans="1:8" x14ac:dyDescent="0.2">
      <c r="A97" s="240" t="str">
        <f t="array" ref="A97">IFERROR(INDEX('Annex 2 EHV charges'!$D$11:$D$260, MATCH(0, IF(ISBLANK('Annex 2 EHV charges'!$D$11:$D$260),1, COUNTIF(A$4:$A96, 'Annex 2 EHV charges'!$D$11:$D$260)), 0)),"")</f>
        <v>New Export 16</v>
      </c>
      <c r="B97" s="239" t="str">
        <f>IF($A97="","",VLOOKUP($A97,'Annex 2 EHV charges'!$D:$O,2,0))</f>
        <v>New Export 16</v>
      </c>
      <c r="C97" s="240" t="str">
        <f>IF($A97="","",VLOOKUP($A97,'Annex 2 EHV charges'!$D:$O,3,0))</f>
        <v>New Export 16</v>
      </c>
      <c r="D97" s="239" t="str">
        <f>IF($A97="","",VLOOKUP($A97,'Annex 2 EHV charges'!$D:$O,4,0))</f>
        <v>MYNYDD Y GWRHYD</v>
      </c>
      <c r="E97" s="244" t="str">
        <f>IFERROR(IF(VLOOKUP($A97,'Annex 2 EHV charges'!$D:$O,9,FALSE)=0,"",VLOOKUP($A97,'Annex 2 EHV charges'!$D:$O,9,FALSE)),"")</f>
        <v/>
      </c>
      <c r="F97" s="245">
        <f>IFERROR(IF(VLOOKUP($A97,'Annex 2 EHV charges'!$D:$O,10,FALSE)=0,"",VLOOKUP($A97,'Annex 2 EHV charges'!$D:$O,10,FALSE)),"")</f>
        <v>633.98</v>
      </c>
      <c r="G97" s="246">
        <f>IFERROR(IF(VLOOKUP($A97,'Annex 2 EHV charges'!$D:$O,11,FALSE)=0,"",VLOOKUP($A97,'Annex 2 EHV charges'!$D:$O,11,FALSE)),"")</f>
        <v>0.05</v>
      </c>
      <c r="H97" s="246">
        <f>IFERROR(IF(VLOOKUP($A97,'Annex 2 EHV charges'!$D:$O,12,FALSE)=0,"",VLOOKUP($A97,'Annex 2 EHV charges'!$D:$O,12,FALSE)),"")</f>
        <v>0.05</v>
      </c>
    </row>
    <row r="98" spans="1:8" x14ac:dyDescent="0.2">
      <c r="A98" s="240">
        <f t="array" ref="A98">IFERROR(INDEX('Annex 2 EHV charges'!$D$11:$D$260, MATCH(0, IF(ISBLANK('Annex 2 EHV charges'!$D$11:$D$260),1, COUNTIF(A$4:$A97, 'Annex 2 EHV charges'!$D$11:$D$260)), 0)),"")</f>
        <v>974</v>
      </c>
      <c r="B98" s="239">
        <f>IF($A98="","",VLOOKUP($A98,'Annex 2 EHV charges'!$D:$O,2,0))</f>
        <v>974</v>
      </c>
      <c r="C98" s="240" t="str">
        <f>IF($A98="","",VLOOKUP($A98,'Annex 2 EHV charges'!$D:$O,3,0))</f>
        <v>2100041269821</v>
      </c>
      <c r="D98" s="239" t="str">
        <f>IF($A98="","",VLOOKUP($A98,'Annex 2 EHV charges'!$D:$O,4,0))</f>
        <v>BLAENLLIEDI FM</v>
      </c>
      <c r="E98" s="244" t="str">
        <f>IFERROR(IF(VLOOKUP($A98,'Annex 2 EHV charges'!$D:$O,9,FALSE)=0,"",VLOOKUP($A98,'Annex 2 EHV charges'!$D:$O,9,FALSE)),"")</f>
        <v/>
      </c>
      <c r="F98" s="245">
        <f>IFERROR(IF(VLOOKUP($A98,'Annex 2 EHV charges'!$D:$O,10,FALSE)=0,"",VLOOKUP($A98,'Annex 2 EHV charges'!$D:$O,10,FALSE)),"")</f>
        <v>508.94</v>
      </c>
      <c r="G98" s="246">
        <f>IFERROR(IF(VLOOKUP($A98,'Annex 2 EHV charges'!$D:$O,11,FALSE)=0,"",VLOOKUP($A98,'Annex 2 EHV charges'!$D:$O,11,FALSE)),"")</f>
        <v>0.05</v>
      </c>
      <c r="H98" s="246">
        <f>IFERROR(IF(VLOOKUP($A98,'Annex 2 EHV charges'!$D:$O,12,FALSE)=0,"",VLOOKUP($A98,'Annex 2 EHV charges'!$D:$O,12,FALSE)),"")</f>
        <v>0.05</v>
      </c>
    </row>
    <row r="99" spans="1:8" x14ac:dyDescent="0.2">
      <c r="A99" s="240">
        <f t="array" ref="A99">IFERROR(INDEX('Annex 2 EHV charges'!$D$11:$D$260, MATCH(0, IF(ISBLANK('Annex 2 EHV charges'!$D$11:$D$260),1, COUNTIF(A$4:$A98, 'Annex 2 EHV charges'!$D$11:$D$260)), 0)),"")</f>
        <v>972</v>
      </c>
      <c r="B99" s="239">
        <f>IF($A99="","",VLOOKUP($A99,'Annex 2 EHV charges'!$D:$O,2,0))</f>
        <v>972</v>
      </c>
      <c r="C99" s="240" t="str">
        <f>IF($A99="","",VLOOKUP($A99,'Annex 2 EHV charges'!$D:$O,3,0))</f>
        <v>2100041267930</v>
      </c>
      <c r="D99" s="239" t="str">
        <f>IF($A99="","",VLOOKUP($A99,'Annex 2 EHV charges'!$D:$O,4,0))</f>
        <v>CEFN BETINGAU B (Rhyd Y Pandy)</v>
      </c>
      <c r="E99" s="244" t="str">
        <f>IFERROR(IF(VLOOKUP($A99,'Annex 2 EHV charges'!$D:$O,9,FALSE)=0,"",VLOOKUP($A99,'Annex 2 EHV charges'!$D:$O,9,FALSE)),"")</f>
        <v/>
      </c>
      <c r="F99" s="245">
        <f>IFERROR(IF(VLOOKUP($A99,'Annex 2 EHV charges'!$D:$O,10,FALSE)=0,"",VLOOKUP($A99,'Annex 2 EHV charges'!$D:$O,10,FALSE)),"")</f>
        <v>622.66</v>
      </c>
      <c r="G99" s="246">
        <f>IFERROR(IF(VLOOKUP($A99,'Annex 2 EHV charges'!$D:$O,11,FALSE)=0,"",VLOOKUP($A99,'Annex 2 EHV charges'!$D:$O,11,FALSE)),"")</f>
        <v>0.05</v>
      </c>
      <c r="H99" s="246">
        <f>IFERROR(IF(VLOOKUP($A99,'Annex 2 EHV charges'!$D:$O,12,FALSE)=0,"",VLOOKUP($A99,'Annex 2 EHV charges'!$D:$O,12,FALSE)),"")</f>
        <v>0.05</v>
      </c>
    </row>
    <row r="100" spans="1:8" x14ac:dyDescent="0.2">
      <c r="A100" s="240" t="str">
        <f t="array" ref="A100">IFERROR(INDEX('Annex 2 EHV charges'!$D$11:$D$260, MATCH(0, IF(ISBLANK('Annex 2 EHV charges'!$D$11:$D$260),1, COUNTIF(A$4:$A99, 'Annex 2 EHV charges'!$D$11:$D$260)), 0)),"")</f>
        <v>New Export 19</v>
      </c>
      <c r="B100" s="239" t="str">
        <f>IF($A100="","",VLOOKUP($A100,'Annex 2 EHV charges'!$D:$O,2,0))</f>
        <v>New Export 19</v>
      </c>
      <c r="C100" s="240" t="str">
        <f>IF($A100="","",VLOOKUP($A100,'Annex 2 EHV charges'!$D:$O,3,0))</f>
        <v>New Export 19</v>
      </c>
      <c r="D100" s="239" t="str">
        <f>IF($A100="","",VLOOKUP($A100,'Annex 2 EHV charges'!$D:$O,4,0))</f>
        <v>CLAWDDCAM</v>
      </c>
      <c r="E100" s="244" t="str">
        <f>IFERROR(IF(VLOOKUP($A100,'Annex 2 EHV charges'!$D:$O,9,FALSE)=0,"",VLOOKUP($A100,'Annex 2 EHV charges'!$D:$O,9,FALSE)),"")</f>
        <v/>
      </c>
      <c r="F100" s="245">
        <f>IFERROR(IF(VLOOKUP($A100,'Annex 2 EHV charges'!$D:$O,10,FALSE)=0,"",VLOOKUP($A100,'Annex 2 EHV charges'!$D:$O,10,FALSE)),"")</f>
        <v>742.18</v>
      </c>
      <c r="G100" s="246">
        <f>IFERROR(IF(VLOOKUP($A100,'Annex 2 EHV charges'!$D:$O,11,FALSE)=0,"",VLOOKUP($A100,'Annex 2 EHV charges'!$D:$O,11,FALSE)),"")</f>
        <v>0.05</v>
      </c>
      <c r="H100" s="246">
        <f>IFERROR(IF(VLOOKUP($A100,'Annex 2 EHV charges'!$D:$O,12,FALSE)=0,"",VLOOKUP($A100,'Annex 2 EHV charges'!$D:$O,12,FALSE)),"")</f>
        <v>0.05</v>
      </c>
    </row>
    <row r="101" spans="1:8" x14ac:dyDescent="0.2">
      <c r="A101" s="240" t="str">
        <f t="array" ref="A101">IFERROR(INDEX('Annex 2 EHV charges'!$D$11:$D$260, MATCH(0, IF(ISBLANK('Annex 2 EHV charges'!$D$11:$D$260),1, COUNTIF(A$4:$A100, 'Annex 2 EHV charges'!$D$11:$D$260)), 0)),"")</f>
        <v>New Export 20</v>
      </c>
      <c r="B101" s="239" t="str">
        <f>IF($A101="","",VLOOKUP($A101,'Annex 2 EHV charges'!$D:$O,2,0))</f>
        <v>New Export 20</v>
      </c>
      <c r="C101" s="240" t="str">
        <f>IF($A101="","",VLOOKUP($A101,'Annex 2 EHV charges'!$D:$O,3,0))</f>
        <v>New Export 20</v>
      </c>
      <c r="D101" s="239" t="str">
        <f>IF($A101="","",VLOOKUP($A101,'Annex 2 EHV charges'!$D:$O,4,0))</f>
        <v>COOMBE FM</v>
      </c>
      <c r="E101" s="244" t="str">
        <f>IFERROR(IF(VLOOKUP($A101,'Annex 2 EHV charges'!$D:$O,9,FALSE)=0,"",VLOOKUP($A101,'Annex 2 EHV charges'!$D:$O,9,FALSE)),"")</f>
        <v/>
      </c>
      <c r="F101" s="245">
        <f>IFERROR(IF(VLOOKUP($A101,'Annex 2 EHV charges'!$D:$O,10,FALSE)=0,"",VLOOKUP($A101,'Annex 2 EHV charges'!$D:$O,10,FALSE)),"")</f>
        <v>601.44000000000005</v>
      </c>
      <c r="G101" s="246">
        <f>IFERROR(IF(VLOOKUP($A101,'Annex 2 EHV charges'!$D:$O,11,FALSE)=0,"",VLOOKUP($A101,'Annex 2 EHV charges'!$D:$O,11,FALSE)),"")</f>
        <v>0.05</v>
      </c>
      <c r="H101" s="246">
        <f>IFERROR(IF(VLOOKUP($A101,'Annex 2 EHV charges'!$D:$O,12,FALSE)=0,"",VLOOKUP($A101,'Annex 2 EHV charges'!$D:$O,12,FALSE)),"")</f>
        <v>0.05</v>
      </c>
    </row>
    <row r="102" spans="1:8" x14ac:dyDescent="0.2">
      <c r="A102" s="240" t="str">
        <f t="array" ref="A102">IFERROR(INDEX('Annex 2 EHV charges'!$D$11:$D$260, MATCH(0, IF(ISBLANK('Annex 2 EHV charges'!$D$11:$D$260),1, COUNTIF(A$4:$A101, 'Annex 2 EHV charges'!$D$11:$D$260)), 0)),"")</f>
        <v>New Export 21</v>
      </c>
      <c r="B102" s="239" t="str">
        <f>IF($A102="","",VLOOKUP($A102,'Annex 2 EHV charges'!$D:$O,2,0))</f>
        <v>New Export 21</v>
      </c>
      <c r="C102" s="240" t="str">
        <f>IF($A102="","",VLOOKUP($A102,'Annex 2 EHV charges'!$D:$O,3,0))</f>
        <v>New Export 21</v>
      </c>
      <c r="D102" s="239" t="str">
        <f>IF($A102="","",VLOOKUP($A102,'Annex 2 EHV charges'!$D:$O,4,0))</f>
        <v>CWM RISCA</v>
      </c>
      <c r="E102" s="244" t="str">
        <f>IFERROR(IF(VLOOKUP($A102,'Annex 2 EHV charges'!$D:$O,9,FALSE)=0,"",VLOOKUP($A102,'Annex 2 EHV charges'!$D:$O,9,FALSE)),"")</f>
        <v/>
      </c>
      <c r="F102" s="245">
        <f>IFERROR(IF(VLOOKUP($A102,'Annex 2 EHV charges'!$D:$O,10,FALSE)=0,"",VLOOKUP($A102,'Annex 2 EHV charges'!$D:$O,10,FALSE)),"")</f>
        <v>392.65</v>
      </c>
      <c r="G102" s="246">
        <f>IFERROR(IF(VLOOKUP($A102,'Annex 2 EHV charges'!$D:$O,11,FALSE)=0,"",VLOOKUP($A102,'Annex 2 EHV charges'!$D:$O,11,FALSE)),"")</f>
        <v>0.05</v>
      </c>
      <c r="H102" s="246">
        <f>IFERROR(IF(VLOOKUP($A102,'Annex 2 EHV charges'!$D:$O,12,FALSE)=0,"",VLOOKUP($A102,'Annex 2 EHV charges'!$D:$O,12,FALSE)),"")</f>
        <v>0.05</v>
      </c>
    </row>
    <row r="103" spans="1:8" x14ac:dyDescent="0.2">
      <c r="A103" s="240" t="str">
        <f t="array" ref="A103">IFERROR(INDEX('Annex 2 EHV charges'!$D$11:$D$260, MATCH(0, IF(ISBLANK('Annex 2 EHV charges'!$D$11:$D$260),1, COUNTIF(A$4:$A102, 'Annex 2 EHV charges'!$D$11:$D$260)), 0)),"")</f>
        <v>New Export 22</v>
      </c>
      <c r="B103" s="239" t="str">
        <f>IF($A103="","",VLOOKUP($A103,'Annex 2 EHV charges'!$D:$O,2,0))</f>
        <v>New Export 22</v>
      </c>
      <c r="C103" s="240" t="str">
        <f>IF($A103="","",VLOOKUP($A103,'Annex 2 EHV charges'!$D:$O,3,0))</f>
        <v>New Export 22</v>
      </c>
      <c r="D103" s="239" t="str">
        <f>IF($A103="","",VLOOKUP($A103,'Annex 2 EHV charges'!$D:$O,4,0))</f>
        <v>GELLIWERN ISAF</v>
      </c>
      <c r="E103" s="244" t="str">
        <f>IFERROR(IF(VLOOKUP($A103,'Annex 2 EHV charges'!$D:$O,9,FALSE)=0,"",VLOOKUP($A103,'Annex 2 EHV charges'!$D:$O,9,FALSE)),"")</f>
        <v/>
      </c>
      <c r="F103" s="245">
        <f>IFERROR(IF(VLOOKUP($A103,'Annex 2 EHV charges'!$D:$O,10,FALSE)=0,"",VLOOKUP($A103,'Annex 2 EHV charges'!$D:$O,10,FALSE)),"")</f>
        <v>558.24</v>
      </c>
      <c r="G103" s="246">
        <f>IFERROR(IF(VLOOKUP($A103,'Annex 2 EHV charges'!$D:$O,11,FALSE)=0,"",VLOOKUP($A103,'Annex 2 EHV charges'!$D:$O,11,FALSE)),"")</f>
        <v>0.05</v>
      </c>
      <c r="H103" s="246">
        <f>IFERROR(IF(VLOOKUP($A103,'Annex 2 EHV charges'!$D:$O,12,FALSE)=0,"",VLOOKUP($A103,'Annex 2 EHV charges'!$D:$O,12,FALSE)),"")</f>
        <v>0.05</v>
      </c>
    </row>
    <row r="104" spans="1:8" x14ac:dyDescent="0.2">
      <c r="A104" s="240" t="str">
        <f t="array" ref="A104">IFERROR(INDEX('Annex 2 EHV charges'!$D$11:$D$260, MATCH(0, IF(ISBLANK('Annex 2 EHV charges'!$D$11:$D$260),1, COUNTIF(A$4:$A103, 'Annex 2 EHV charges'!$D$11:$D$260)), 0)),"")</f>
        <v>New Export 23</v>
      </c>
      <c r="B104" s="239" t="str">
        <f>IF($A104="","",VLOOKUP($A104,'Annex 2 EHV charges'!$D:$O,2,0))</f>
        <v>New Export 23</v>
      </c>
      <c r="C104" s="240" t="str">
        <f>IF($A104="","",VLOOKUP($A104,'Annex 2 EHV charges'!$D:$O,3,0))</f>
        <v>New Export 23</v>
      </c>
      <c r="D104" s="239" t="str">
        <f>IF($A104="","",VLOOKUP($A104,'Annex 2 EHV charges'!$D:$O,4,0))</f>
        <v>HAFOD Y DAFAL #2</v>
      </c>
      <c r="E104" s="244" t="str">
        <f>IFERROR(IF(VLOOKUP($A104,'Annex 2 EHV charges'!$D:$O,9,FALSE)=0,"",VLOOKUP($A104,'Annex 2 EHV charges'!$D:$O,9,FALSE)),"")</f>
        <v/>
      </c>
      <c r="F104" s="245">
        <f>IFERROR(IF(VLOOKUP($A104,'Annex 2 EHV charges'!$D:$O,10,FALSE)=0,"",VLOOKUP($A104,'Annex 2 EHV charges'!$D:$O,10,FALSE)),"")</f>
        <v>1360.93</v>
      </c>
      <c r="G104" s="246">
        <f>IFERROR(IF(VLOOKUP($A104,'Annex 2 EHV charges'!$D:$O,11,FALSE)=0,"",VLOOKUP($A104,'Annex 2 EHV charges'!$D:$O,11,FALSE)),"")</f>
        <v>0.05</v>
      </c>
      <c r="H104" s="246">
        <f>IFERROR(IF(VLOOKUP($A104,'Annex 2 EHV charges'!$D:$O,12,FALSE)=0,"",VLOOKUP($A104,'Annex 2 EHV charges'!$D:$O,12,FALSE)),"")</f>
        <v>0.05</v>
      </c>
    </row>
    <row r="105" spans="1:8" x14ac:dyDescent="0.2">
      <c r="A105" s="240" t="str">
        <f t="array" ref="A105">IFERROR(INDEX('Annex 2 EHV charges'!$D$11:$D$260, MATCH(0, IF(ISBLANK('Annex 2 EHV charges'!$D$11:$D$260),1, COUNTIF(A$4:$A104, 'Annex 2 EHV charges'!$D$11:$D$260)), 0)),"")</f>
        <v>New Export 24</v>
      </c>
      <c r="B105" s="239" t="str">
        <f>IF($A105="","",VLOOKUP($A105,'Annex 2 EHV charges'!$D:$O,2,0))</f>
        <v>New Export 24</v>
      </c>
      <c r="C105" s="240" t="str">
        <f>IF($A105="","",VLOOKUP($A105,'Annex 2 EHV charges'!$D:$O,3,0))</f>
        <v>New Export 24</v>
      </c>
      <c r="D105" s="239" t="str">
        <f>IF($A105="","",VLOOKUP($A105,'Annex 2 EHV charges'!$D:$O,4,0))</f>
        <v>MAESGWYN PV</v>
      </c>
      <c r="E105" s="244" t="str">
        <f>IFERROR(IF(VLOOKUP($A105,'Annex 2 EHV charges'!$D:$O,9,FALSE)=0,"",VLOOKUP($A105,'Annex 2 EHV charges'!$D:$O,9,FALSE)),"")</f>
        <v/>
      </c>
      <c r="F105" s="245">
        <f>IFERROR(IF(VLOOKUP($A105,'Annex 2 EHV charges'!$D:$O,10,FALSE)=0,"",VLOOKUP($A105,'Annex 2 EHV charges'!$D:$O,10,FALSE)),"")</f>
        <v>403.11</v>
      </c>
      <c r="G105" s="246">
        <f>IFERROR(IF(VLOOKUP($A105,'Annex 2 EHV charges'!$D:$O,11,FALSE)=0,"",VLOOKUP($A105,'Annex 2 EHV charges'!$D:$O,11,FALSE)),"")</f>
        <v>0.05</v>
      </c>
      <c r="H105" s="246">
        <f>IFERROR(IF(VLOOKUP($A105,'Annex 2 EHV charges'!$D:$O,12,FALSE)=0,"",VLOOKUP($A105,'Annex 2 EHV charges'!$D:$O,12,FALSE)),"")</f>
        <v>0.05</v>
      </c>
    </row>
    <row r="106" spans="1:8" x14ac:dyDescent="0.2">
      <c r="A106" s="240" t="str">
        <f t="array" ref="A106">IFERROR(INDEX('Annex 2 EHV charges'!$D$11:$D$260, MATCH(0, IF(ISBLANK('Annex 2 EHV charges'!$D$11:$D$260),1, COUNTIF(A$4:$A105, 'Annex 2 EHV charges'!$D$11:$D$260)), 0)),"")</f>
        <v>New Export 25</v>
      </c>
      <c r="B106" s="239" t="str">
        <f>IF($A106="","",VLOOKUP($A106,'Annex 2 EHV charges'!$D:$O,2,0))</f>
        <v>New Export 25</v>
      </c>
      <c r="C106" s="240" t="str">
        <f>IF($A106="","",VLOOKUP($A106,'Annex 2 EHV charges'!$D:$O,3,0))</f>
        <v>New Export 25</v>
      </c>
      <c r="D106" s="239" t="str">
        <f>IF($A106="","",VLOOKUP($A106,'Annex 2 EHV charges'!$D:$O,4,0))</f>
        <v>OAK COTTAGE</v>
      </c>
      <c r="E106" s="244" t="str">
        <f>IFERROR(IF(VLOOKUP($A106,'Annex 2 EHV charges'!$D:$O,9,FALSE)=0,"",VLOOKUP($A106,'Annex 2 EHV charges'!$D:$O,9,FALSE)),"")</f>
        <v/>
      </c>
      <c r="F106" s="245">
        <f>IFERROR(IF(VLOOKUP($A106,'Annex 2 EHV charges'!$D:$O,10,FALSE)=0,"",VLOOKUP($A106,'Annex 2 EHV charges'!$D:$O,10,FALSE)),"")</f>
        <v>980.18</v>
      </c>
      <c r="G106" s="246">
        <f>IFERROR(IF(VLOOKUP($A106,'Annex 2 EHV charges'!$D:$O,11,FALSE)=0,"",VLOOKUP($A106,'Annex 2 EHV charges'!$D:$O,11,FALSE)),"")</f>
        <v>0.05</v>
      </c>
      <c r="H106" s="246">
        <f>IFERROR(IF(VLOOKUP($A106,'Annex 2 EHV charges'!$D:$O,12,FALSE)=0,"",VLOOKUP($A106,'Annex 2 EHV charges'!$D:$O,12,FALSE)),"")</f>
        <v>0.05</v>
      </c>
    </row>
    <row r="107" spans="1:8" x14ac:dyDescent="0.2">
      <c r="A107" s="240" t="str">
        <f t="array" ref="A107">IFERROR(INDEX('Annex 2 EHV charges'!$D$11:$D$260, MATCH(0, IF(ISBLANK('Annex 2 EHV charges'!$D$11:$D$260),1, COUNTIF(A$4:$A106, 'Annex 2 EHV charges'!$D$11:$D$260)), 0)),"")</f>
        <v>New Export 26</v>
      </c>
      <c r="B107" s="239" t="str">
        <f>IF($A107="","",VLOOKUP($A107,'Annex 2 EHV charges'!$D:$O,2,0))</f>
        <v>New Export 26</v>
      </c>
      <c r="C107" s="240" t="str">
        <f>IF($A107="","",VLOOKUP($A107,'Annex 2 EHV charges'!$D:$O,3,0))</f>
        <v>New Export 26</v>
      </c>
      <c r="D107" s="239" t="str">
        <f>IF($A107="","",VLOOKUP($A107,'Annex 2 EHV charges'!$D:$O,4,0))</f>
        <v>PENCEFNARDA UCHAF FM</v>
      </c>
      <c r="E107" s="244" t="str">
        <f>IFERROR(IF(VLOOKUP($A107,'Annex 2 EHV charges'!$D:$O,9,FALSE)=0,"",VLOOKUP($A107,'Annex 2 EHV charges'!$D:$O,9,FALSE)),"")</f>
        <v/>
      </c>
      <c r="F107" s="245">
        <f>IFERROR(IF(VLOOKUP($A107,'Annex 2 EHV charges'!$D:$O,10,FALSE)=0,"",VLOOKUP($A107,'Annex 2 EHV charges'!$D:$O,10,FALSE)),"")</f>
        <v>943.76</v>
      </c>
      <c r="G107" s="246">
        <f>IFERROR(IF(VLOOKUP($A107,'Annex 2 EHV charges'!$D:$O,11,FALSE)=0,"",VLOOKUP($A107,'Annex 2 EHV charges'!$D:$O,11,FALSE)),"")</f>
        <v>0.05</v>
      </c>
      <c r="H107" s="246">
        <f>IFERROR(IF(VLOOKUP($A107,'Annex 2 EHV charges'!$D:$O,12,FALSE)=0,"",VLOOKUP($A107,'Annex 2 EHV charges'!$D:$O,12,FALSE)),"")</f>
        <v>0.05</v>
      </c>
    </row>
    <row r="108" spans="1:8" x14ac:dyDescent="0.2">
      <c r="A108" s="240">
        <f t="array" ref="A108">IFERROR(INDEX('Annex 2 EHV charges'!$D$11:$D$260, MATCH(0, IF(ISBLANK('Annex 2 EHV charges'!$D$11:$D$260),1, COUNTIF(A$4:$A107, 'Annex 2 EHV charges'!$D$11:$D$260)), 0)),"")</f>
        <v>975</v>
      </c>
      <c r="B108" s="239">
        <f>IF($A108="","",VLOOKUP($A108,'Annex 2 EHV charges'!$D:$O,2,0))</f>
        <v>975</v>
      </c>
      <c r="C108" s="240" t="str">
        <f>IF($A108="","",VLOOKUP($A108,'Annex 2 EHV charges'!$D:$O,3,0))</f>
        <v>2100041270320</v>
      </c>
      <c r="D108" s="239" t="str">
        <f>IF($A108="","",VLOOKUP($A108,'Annex 2 EHV charges'!$D:$O,4,0))</f>
        <v>PENRHIWARWYDD FM</v>
      </c>
      <c r="E108" s="244" t="str">
        <f>IFERROR(IF(VLOOKUP($A108,'Annex 2 EHV charges'!$D:$O,9,FALSE)=0,"",VLOOKUP($A108,'Annex 2 EHV charges'!$D:$O,9,FALSE)),"")</f>
        <v/>
      </c>
      <c r="F108" s="245">
        <f>IFERROR(IF(VLOOKUP($A108,'Annex 2 EHV charges'!$D:$O,10,FALSE)=0,"",VLOOKUP($A108,'Annex 2 EHV charges'!$D:$O,10,FALSE)),"")</f>
        <v>494.51</v>
      </c>
      <c r="G108" s="246">
        <f>IFERROR(IF(VLOOKUP($A108,'Annex 2 EHV charges'!$D:$O,11,FALSE)=0,"",VLOOKUP($A108,'Annex 2 EHV charges'!$D:$O,11,FALSE)),"")</f>
        <v>0.05</v>
      </c>
      <c r="H108" s="246">
        <f>IFERROR(IF(VLOOKUP($A108,'Annex 2 EHV charges'!$D:$O,12,FALSE)=0,"",VLOOKUP($A108,'Annex 2 EHV charges'!$D:$O,12,FALSE)),"")</f>
        <v>0.05</v>
      </c>
    </row>
    <row r="109" spans="1:8" x14ac:dyDescent="0.2">
      <c r="A109" s="240" t="str">
        <f t="array" ref="A109">IFERROR(INDEX('Annex 2 EHV charges'!$D$11:$D$260, MATCH(0, IF(ISBLANK('Annex 2 EHV charges'!$D$11:$D$260),1, COUNTIF(A$4:$A108, 'Annex 2 EHV charges'!$D$11:$D$260)), 0)),"")</f>
        <v>New Export 28</v>
      </c>
      <c r="B109" s="239" t="str">
        <f>IF($A109="","",VLOOKUP($A109,'Annex 2 EHV charges'!$D:$O,2,0))</f>
        <v>New Export 28</v>
      </c>
      <c r="C109" s="240" t="str">
        <f>IF($A109="","",VLOOKUP($A109,'Annex 2 EHV charges'!$D:$O,3,0))</f>
        <v>New Export 28</v>
      </c>
      <c r="D109" s="239" t="str">
        <f>IF($A109="","",VLOOKUP($A109,'Annex 2 EHV charges'!$D:$O,4,0))</f>
        <v>RED COURT</v>
      </c>
      <c r="E109" s="244" t="str">
        <f>IFERROR(IF(VLOOKUP($A109,'Annex 2 EHV charges'!$D:$O,9,FALSE)=0,"",VLOOKUP($A109,'Annex 2 EHV charges'!$D:$O,9,FALSE)),"")</f>
        <v/>
      </c>
      <c r="F109" s="245">
        <f>IFERROR(IF(VLOOKUP($A109,'Annex 2 EHV charges'!$D:$O,10,FALSE)=0,"",VLOOKUP($A109,'Annex 2 EHV charges'!$D:$O,10,FALSE)),"")</f>
        <v>451.17</v>
      </c>
      <c r="G109" s="246">
        <f>IFERROR(IF(VLOOKUP($A109,'Annex 2 EHV charges'!$D:$O,11,FALSE)=0,"",VLOOKUP($A109,'Annex 2 EHV charges'!$D:$O,11,FALSE)),"")</f>
        <v>0.05</v>
      </c>
      <c r="H109" s="246">
        <f>IFERROR(IF(VLOOKUP($A109,'Annex 2 EHV charges'!$D:$O,12,FALSE)=0,"",VLOOKUP($A109,'Annex 2 EHV charges'!$D:$O,12,FALSE)),"")</f>
        <v>0.05</v>
      </c>
    </row>
    <row r="110" spans="1:8" x14ac:dyDescent="0.2">
      <c r="A110" s="240" t="str">
        <f t="array" ref="A110">IFERROR(INDEX('Annex 2 EHV charges'!$D$11:$D$260, MATCH(0, IF(ISBLANK('Annex 2 EHV charges'!$D$11:$D$260),1, COUNTIF(A$4:$A109, 'Annex 2 EHV charges'!$D$11:$D$260)), 0)),"")</f>
        <v>New Export 29</v>
      </c>
      <c r="B110" s="239" t="str">
        <f>IF($A110="","",VLOOKUP($A110,'Annex 2 EHV charges'!$D:$O,2,0))</f>
        <v>New Export 29</v>
      </c>
      <c r="C110" s="240" t="str">
        <f>IF($A110="","",VLOOKUP($A110,'Annex 2 EHV charges'!$D:$O,3,0))</f>
        <v>New Export 29</v>
      </c>
      <c r="D110" s="239" t="str">
        <f>IF($A110="","",VLOOKUP($A110,'Annex 2 EHV charges'!$D:$O,4,0))</f>
        <v>RHEWL FM</v>
      </c>
      <c r="E110" s="244" t="str">
        <f>IFERROR(IF(VLOOKUP($A110,'Annex 2 EHV charges'!$D:$O,9,FALSE)=0,"",VLOOKUP($A110,'Annex 2 EHV charges'!$D:$O,9,FALSE)),"")</f>
        <v/>
      </c>
      <c r="F110" s="245">
        <f>IFERROR(IF(VLOOKUP($A110,'Annex 2 EHV charges'!$D:$O,10,FALSE)=0,"",VLOOKUP($A110,'Annex 2 EHV charges'!$D:$O,10,FALSE)),"")</f>
        <v>476.79</v>
      </c>
      <c r="G110" s="246">
        <f>IFERROR(IF(VLOOKUP($A110,'Annex 2 EHV charges'!$D:$O,11,FALSE)=0,"",VLOOKUP($A110,'Annex 2 EHV charges'!$D:$O,11,FALSE)),"")</f>
        <v>0.05</v>
      </c>
      <c r="H110" s="246">
        <f>IFERROR(IF(VLOOKUP($A110,'Annex 2 EHV charges'!$D:$O,12,FALSE)=0,"",VLOOKUP($A110,'Annex 2 EHV charges'!$D:$O,12,FALSE)),"")</f>
        <v>0.05</v>
      </c>
    </row>
    <row r="111" spans="1:8" x14ac:dyDescent="0.2">
      <c r="A111" s="240" t="str">
        <f t="array" ref="A111">IFERROR(INDEX('Annex 2 EHV charges'!$D$11:$D$260, MATCH(0, IF(ISBLANK('Annex 2 EHV charges'!$D$11:$D$260),1, COUNTIF(A$4:$A110, 'Annex 2 EHV charges'!$D$11:$D$260)), 0)),"")</f>
        <v>New Export 30</v>
      </c>
      <c r="B111" s="239" t="str">
        <f>IF($A111="","",VLOOKUP($A111,'Annex 2 EHV charges'!$D:$O,2,0))</f>
        <v>New Export 30</v>
      </c>
      <c r="C111" s="240" t="str">
        <f>IF($A111="","",VLOOKUP($A111,'Annex 2 EHV charges'!$D:$O,3,0))</f>
        <v>New Export 30</v>
      </c>
      <c r="D111" s="239" t="str">
        <f>IF($A111="","",VLOOKUP($A111,'Annex 2 EHV charges'!$D:$O,4,0))</f>
        <v>ROSEDEW FM</v>
      </c>
      <c r="E111" s="244" t="str">
        <f>IFERROR(IF(VLOOKUP($A111,'Annex 2 EHV charges'!$D:$O,9,FALSE)=0,"",VLOOKUP($A111,'Annex 2 EHV charges'!$D:$O,9,FALSE)),"")</f>
        <v/>
      </c>
      <c r="F111" s="245">
        <f>IFERROR(IF(VLOOKUP($A111,'Annex 2 EHV charges'!$D:$O,10,FALSE)=0,"",VLOOKUP($A111,'Annex 2 EHV charges'!$D:$O,10,FALSE)),"")</f>
        <v>637.54999999999995</v>
      </c>
      <c r="G111" s="246">
        <f>IFERROR(IF(VLOOKUP($A111,'Annex 2 EHV charges'!$D:$O,11,FALSE)=0,"",VLOOKUP($A111,'Annex 2 EHV charges'!$D:$O,11,FALSE)),"")</f>
        <v>0.05</v>
      </c>
      <c r="H111" s="246">
        <f>IFERROR(IF(VLOOKUP($A111,'Annex 2 EHV charges'!$D:$O,12,FALSE)=0,"",VLOOKUP($A111,'Annex 2 EHV charges'!$D:$O,12,FALSE)),"")</f>
        <v>0.05</v>
      </c>
    </row>
    <row r="112" spans="1:8" x14ac:dyDescent="0.2">
      <c r="A112" s="240" t="str">
        <f t="array" ref="A112">IFERROR(INDEX('Annex 2 EHV charges'!$D$11:$D$260, MATCH(0, IF(ISBLANK('Annex 2 EHV charges'!$D$11:$D$260),1, COUNTIF(A$4:$A111, 'Annex 2 EHV charges'!$D$11:$D$260)), 0)),"")</f>
        <v>New Export 31</v>
      </c>
      <c r="B112" s="239" t="str">
        <f>IF($A112="","",VLOOKUP($A112,'Annex 2 EHV charges'!$D:$O,2,0))</f>
        <v>New Export 31</v>
      </c>
      <c r="C112" s="240" t="str">
        <f>IF($A112="","",VLOOKUP($A112,'Annex 2 EHV charges'!$D:$O,3,0))</f>
        <v>New Export 31</v>
      </c>
      <c r="D112" s="239" t="str">
        <f>IF($A112="","",VLOOKUP($A112,'Annex 2 EHV charges'!$D:$O,4,0))</f>
        <v>SULLY MOORS</v>
      </c>
      <c r="E112" s="244">
        <f>IFERROR(IF(VLOOKUP($A112,'Annex 2 EHV charges'!$D:$O,9,FALSE)=0,"",VLOOKUP($A112,'Annex 2 EHV charges'!$D:$O,9,FALSE)),"")</f>
        <v>-5.8000000000000003E-2</v>
      </c>
      <c r="F112" s="245">
        <f>IFERROR(IF(VLOOKUP($A112,'Annex 2 EHV charges'!$D:$O,10,FALSE)=0,"",VLOOKUP($A112,'Annex 2 EHV charges'!$D:$O,10,FALSE)),"")</f>
        <v>379.8</v>
      </c>
      <c r="G112" s="246">
        <f>IFERROR(IF(VLOOKUP($A112,'Annex 2 EHV charges'!$D:$O,11,FALSE)=0,"",VLOOKUP($A112,'Annex 2 EHV charges'!$D:$O,11,FALSE)),"")</f>
        <v>0.05</v>
      </c>
      <c r="H112" s="246">
        <f>IFERROR(IF(VLOOKUP($A112,'Annex 2 EHV charges'!$D:$O,12,FALSE)=0,"",VLOOKUP($A112,'Annex 2 EHV charges'!$D:$O,12,FALSE)),"")</f>
        <v>0.05</v>
      </c>
    </row>
    <row r="113" spans="1:8" x14ac:dyDescent="0.2">
      <c r="A113" s="240">
        <f t="array" ref="A113">IFERROR(INDEX('Annex 2 EHV charges'!$D$11:$D$260, MATCH(0, IF(ISBLANK('Annex 2 EHV charges'!$D$11:$D$260),1, COUNTIF(A$4:$A112, 'Annex 2 EHV charges'!$D$11:$D$260)), 0)),"")</f>
        <v>973</v>
      </c>
      <c r="B113" s="239">
        <f>IF($A113="","",VLOOKUP($A113,'Annex 2 EHV charges'!$D:$O,2,0))</f>
        <v>973</v>
      </c>
      <c r="C113" s="240" t="str">
        <f>IF($A113="","",VLOOKUP($A113,'Annex 2 EHV charges'!$D:$O,3,0))</f>
        <v>2100041268846</v>
      </c>
      <c r="D113" s="239" t="str">
        <f>IF($A113="","",VLOOKUP($A113,'Annex 2 EHV charges'!$D:$O,4,0))</f>
        <v>TG &amp; AE MORGAN (Haverfordwest PV)</v>
      </c>
      <c r="E113" s="244" t="str">
        <f>IFERROR(IF(VLOOKUP($A113,'Annex 2 EHV charges'!$D:$O,9,FALSE)=0,"",VLOOKUP($A113,'Annex 2 EHV charges'!$D:$O,9,FALSE)),"")</f>
        <v/>
      </c>
      <c r="F113" s="245">
        <f>IFERROR(IF(VLOOKUP($A113,'Annex 2 EHV charges'!$D:$O,10,FALSE)=0,"",VLOOKUP($A113,'Annex 2 EHV charges'!$D:$O,10,FALSE)),"")</f>
        <v>686.05</v>
      </c>
      <c r="G113" s="246">
        <f>IFERROR(IF(VLOOKUP($A113,'Annex 2 EHV charges'!$D:$O,11,FALSE)=0,"",VLOOKUP($A113,'Annex 2 EHV charges'!$D:$O,11,FALSE)),"")</f>
        <v>0.05</v>
      </c>
      <c r="H113" s="246">
        <f>IFERROR(IF(VLOOKUP($A113,'Annex 2 EHV charges'!$D:$O,12,FALSE)=0,"",VLOOKUP($A113,'Annex 2 EHV charges'!$D:$O,12,FALSE)),"")</f>
        <v>0.05</v>
      </c>
    </row>
    <row r="114" spans="1:8" x14ac:dyDescent="0.2">
      <c r="A114" s="240" t="str">
        <f t="array" ref="A114">IFERROR(INDEX('Annex 2 EHV charges'!$D$11:$D$260, MATCH(0, IF(ISBLANK('Annex 2 EHV charges'!$D$11:$D$260),1, COUNTIF(A$4:$A113, 'Annex 2 EHV charges'!$D$11:$D$260)), 0)),"")</f>
        <v>New Export 33</v>
      </c>
      <c r="B114" s="239" t="str">
        <f>IF($A114="","",VLOOKUP($A114,'Annex 2 EHV charges'!$D:$O,2,0))</f>
        <v>New Export 33</v>
      </c>
      <c r="C114" s="240" t="str">
        <f>IF($A114="","",VLOOKUP($A114,'Annex 2 EHV charges'!$D:$O,3,0))</f>
        <v>New Export 33</v>
      </c>
      <c r="D114" s="239" t="str">
        <f>IF($A114="","",VLOOKUP($A114,'Annex 2 EHV charges'!$D:$O,4,0))</f>
        <v>TIR LAN</v>
      </c>
      <c r="E114" s="244" t="str">
        <f>IFERROR(IF(VLOOKUP($A114,'Annex 2 EHV charges'!$D:$O,9,FALSE)=0,"",VLOOKUP($A114,'Annex 2 EHV charges'!$D:$O,9,FALSE)),"")</f>
        <v/>
      </c>
      <c r="F114" s="245">
        <f>IFERROR(IF(VLOOKUP($A114,'Annex 2 EHV charges'!$D:$O,10,FALSE)=0,"",VLOOKUP($A114,'Annex 2 EHV charges'!$D:$O,10,FALSE)),"")</f>
        <v>558.24</v>
      </c>
      <c r="G114" s="246">
        <f>IFERROR(IF(VLOOKUP($A114,'Annex 2 EHV charges'!$D:$O,11,FALSE)=0,"",VLOOKUP($A114,'Annex 2 EHV charges'!$D:$O,11,FALSE)),"")</f>
        <v>0.05</v>
      </c>
      <c r="H114" s="246">
        <f>IFERROR(IF(VLOOKUP($A114,'Annex 2 EHV charges'!$D:$O,12,FALSE)=0,"",VLOOKUP($A114,'Annex 2 EHV charges'!$D:$O,12,FALSE)),"")</f>
        <v>0.05</v>
      </c>
    </row>
    <row r="115" spans="1:8" x14ac:dyDescent="0.2">
      <c r="A115" s="240" t="str">
        <f t="array" ref="A115">IFERROR(INDEX('Annex 2 EHV charges'!$D$11:$D$260, MATCH(0, IF(ISBLANK('Annex 2 EHV charges'!$D$11:$D$260),1, COUNTIF(A$4:$A114, 'Annex 2 EHV charges'!$D$11:$D$260)), 0)),"")</f>
        <v>New Export 34</v>
      </c>
      <c r="B115" s="239" t="str">
        <f>IF($A115="","",VLOOKUP($A115,'Annex 2 EHV charges'!$D:$O,2,0))</f>
        <v>New Export 34</v>
      </c>
      <c r="C115" s="240" t="str">
        <f>IF($A115="","",VLOOKUP($A115,'Annex 2 EHV charges'!$D:$O,3,0))</f>
        <v>New Export 34</v>
      </c>
      <c r="D115" s="239" t="str">
        <f>IF($A115="","",VLOOKUP($A115,'Annex 2 EHV charges'!$D:$O,4,0))</f>
        <v>TRECOED</v>
      </c>
      <c r="E115" s="244" t="str">
        <f>IFERROR(IF(VLOOKUP($A115,'Annex 2 EHV charges'!$D:$O,9,FALSE)=0,"",VLOOKUP($A115,'Annex 2 EHV charges'!$D:$O,9,FALSE)),"")</f>
        <v/>
      </c>
      <c r="F115" s="245">
        <f>IFERROR(IF(VLOOKUP($A115,'Annex 2 EHV charges'!$D:$O,10,FALSE)=0,"",VLOOKUP($A115,'Annex 2 EHV charges'!$D:$O,10,FALSE)),"")</f>
        <v>441.81</v>
      </c>
      <c r="G115" s="246">
        <f>IFERROR(IF(VLOOKUP($A115,'Annex 2 EHV charges'!$D:$O,11,FALSE)=0,"",VLOOKUP($A115,'Annex 2 EHV charges'!$D:$O,11,FALSE)),"")</f>
        <v>0.05</v>
      </c>
      <c r="H115" s="246">
        <f>IFERROR(IF(VLOOKUP($A115,'Annex 2 EHV charges'!$D:$O,12,FALSE)=0,"",VLOOKUP($A115,'Annex 2 EHV charges'!$D:$O,12,FALSE)),"")</f>
        <v>0.05</v>
      </c>
    </row>
    <row r="116" spans="1:8" x14ac:dyDescent="0.2">
      <c r="A116" s="240" t="str">
        <f t="array" ref="A116">IFERROR(INDEX('Annex 2 EHV charges'!$D$11:$D$260, MATCH(0, IF(ISBLANK('Annex 2 EHV charges'!$D$11:$D$260),1, COUNTIF(A$4:$A115, 'Annex 2 EHV charges'!$D$11:$D$260)), 0)),"")</f>
        <v>New Export 35</v>
      </c>
      <c r="B116" s="239" t="str">
        <f>IF($A116="","",VLOOKUP($A116,'Annex 2 EHV charges'!$D:$O,2,0))</f>
        <v>New Export 35</v>
      </c>
      <c r="C116" s="240" t="str">
        <f>IF($A116="","",VLOOKUP($A116,'Annex 2 EHV charges'!$D:$O,3,0))</f>
        <v>New Export 35</v>
      </c>
      <c r="D116" s="239" t="str">
        <f>IF($A116="","",VLOOKUP($A116,'Annex 2 EHV charges'!$D:$O,4,0))</f>
        <v>WESTERN LOG</v>
      </c>
      <c r="E116" s="244">
        <f>IFERROR(IF(VLOOKUP($A116,'Annex 2 EHV charges'!$D:$O,9,FALSE)=0,"",VLOOKUP($A116,'Annex 2 EHV charges'!$D:$O,9,FALSE)),"")</f>
        <v>-2.7E-2</v>
      </c>
      <c r="F116" s="245">
        <f>IFERROR(IF(VLOOKUP($A116,'Annex 2 EHV charges'!$D:$O,10,FALSE)=0,"",VLOOKUP($A116,'Annex 2 EHV charges'!$D:$O,10,FALSE)),"")</f>
        <v>3257.79</v>
      </c>
      <c r="G116" s="246">
        <f>IFERROR(IF(VLOOKUP($A116,'Annex 2 EHV charges'!$D:$O,11,FALSE)=0,"",VLOOKUP($A116,'Annex 2 EHV charges'!$D:$O,11,FALSE)),"")</f>
        <v>0.05</v>
      </c>
      <c r="H116" s="246">
        <f>IFERROR(IF(VLOOKUP($A116,'Annex 2 EHV charges'!$D:$O,12,FALSE)=0,"",VLOOKUP($A116,'Annex 2 EHV charges'!$D:$O,12,FALSE)),"")</f>
        <v>0.05</v>
      </c>
    </row>
    <row r="117" spans="1:8" x14ac:dyDescent="0.2">
      <c r="A117" s="240" t="str">
        <f t="array" ref="A117">IFERROR(INDEX('Annex 2 EHV charges'!$D$11:$D$260, MATCH(0, IF(ISBLANK('Annex 2 EHV charges'!$D$11:$D$260),1, COUNTIF(A$4:$A116, 'Annex 2 EHV charges'!$D$11:$D$260)), 0)),"")</f>
        <v>New Export 36</v>
      </c>
      <c r="B117" s="239" t="str">
        <f>IF($A117="","",VLOOKUP($A117,'Annex 2 EHV charges'!$D:$O,2,0))</f>
        <v>New Export 36</v>
      </c>
      <c r="C117" s="240" t="str">
        <f>IF($A117="","",VLOOKUP($A117,'Annex 2 EHV charges'!$D:$O,3,0))</f>
        <v>New Export 36</v>
      </c>
      <c r="D117" s="239" t="str">
        <f>IF($A117="","",VLOOKUP($A117,'Annex 2 EHV charges'!$D:$O,4,0))</f>
        <v>TYTHEGSTON</v>
      </c>
      <c r="E117" s="244">
        <f>IFERROR(IF(VLOOKUP($A117,'Annex 2 EHV charges'!$D:$O,9,FALSE)=0,"",VLOOKUP($A117,'Annex 2 EHV charges'!$D:$O,9,FALSE)),"")</f>
        <v>-1.98</v>
      </c>
      <c r="F117" s="245">
        <f>IFERROR(IF(VLOOKUP($A117,'Annex 2 EHV charges'!$D:$O,10,FALSE)=0,"",VLOOKUP($A117,'Annex 2 EHV charges'!$D:$O,10,FALSE)),"")</f>
        <v>702.52</v>
      </c>
      <c r="G117" s="246">
        <f>IFERROR(IF(VLOOKUP($A117,'Annex 2 EHV charges'!$D:$O,11,FALSE)=0,"",VLOOKUP($A117,'Annex 2 EHV charges'!$D:$O,11,FALSE)),"")</f>
        <v>0.05</v>
      </c>
      <c r="H117" s="246">
        <f>IFERROR(IF(VLOOKUP($A117,'Annex 2 EHV charges'!$D:$O,12,FALSE)=0,"",VLOOKUP($A117,'Annex 2 EHV charges'!$D:$O,12,FALSE)),"")</f>
        <v>0.05</v>
      </c>
    </row>
    <row r="118" spans="1:8" x14ac:dyDescent="0.2">
      <c r="A118" s="240" t="str">
        <f t="array" ref="A118">IFERROR(INDEX('Annex 2 EHV charges'!$D$11:$D$260, MATCH(0, IF(ISBLANK('Annex 2 EHV charges'!$D$11:$D$260),1, COUNTIF(A$4:$A117, 'Annex 2 EHV charges'!$D$11:$D$260)), 0)),"")</f>
        <v/>
      </c>
      <c r="B118" s="239" t="str">
        <f>IF($A118="","",VLOOKUP($A118,'Annex 2 EHV charges'!$D:$O,2,0))</f>
        <v/>
      </c>
      <c r="C118" s="240" t="str">
        <f>IF($A118="","",VLOOKUP($A118,'Annex 2 EHV charges'!$D:$O,3,0))</f>
        <v/>
      </c>
      <c r="D118" s="239" t="str">
        <f>IF($A118="","",VLOOKUP($A118,'Annex 2 EHV charges'!$D:$O,4,0))</f>
        <v/>
      </c>
      <c r="E118" s="244" t="str">
        <f>IFERROR(IF(VLOOKUP($A118,'Annex 2 EHV charges'!$D:$O,9,FALSE)=0,"",VLOOKUP($A118,'Annex 2 EHV charges'!$D:$O,9,FALSE)),"")</f>
        <v/>
      </c>
      <c r="F118" s="245" t="str">
        <f>IFERROR(IF(VLOOKUP($A118,'Annex 2 EHV charges'!$D:$O,10,FALSE)=0,"",VLOOKUP($A118,'Annex 2 EHV charges'!$D:$O,10,FALSE)),"")</f>
        <v/>
      </c>
      <c r="G118" s="246" t="str">
        <f>IFERROR(IF(VLOOKUP($A118,'Annex 2 EHV charges'!$D:$O,11,FALSE)=0,"",VLOOKUP($A118,'Annex 2 EHV charges'!$D:$O,11,FALSE)),"")</f>
        <v/>
      </c>
      <c r="H118" s="246" t="str">
        <f>IFERROR(IF(VLOOKUP($A118,'Annex 2 EHV charges'!$D:$O,12,FALSE)=0,"",VLOOKUP($A118,'Annex 2 EHV charges'!$D:$O,12,FALSE)),"")</f>
        <v/>
      </c>
    </row>
    <row r="119" spans="1:8" x14ac:dyDescent="0.2">
      <c r="A119" s="240" t="str">
        <f t="array" ref="A119">IFERROR(INDEX('Annex 2 EHV charges'!$D$11:$D$260, MATCH(0, IF(ISBLANK('Annex 2 EHV charges'!$D$11:$D$260),1, COUNTIF(A$4:$A118, 'Annex 2 EHV charges'!$D$11:$D$260)), 0)),"")</f>
        <v/>
      </c>
      <c r="B119" s="239" t="str">
        <f>IF($A119="","",VLOOKUP($A119,'Annex 2 EHV charges'!$D:$O,2,0))</f>
        <v/>
      </c>
      <c r="C119" s="240" t="str">
        <f>IF($A119="","",VLOOKUP($A119,'Annex 2 EHV charges'!$D:$O,3,0))</f>
        <v/>
      </c>
      <c r="D119" s="239" t="str">
        <f>IF($A119="","",VLOOKUP($A119,'Annex 2 EHV charges'!$D:$O,4,0))</f>
        <v/>
      </c>
      <c r="E119" s="244" t="str">
        <f>IFERROR(IF(VLOOKUP($A119,'Annex 2 EHV charges'!$D:$O,9,FALSE)=0,"",VLOOKUP($A119,'Annex 2 EHV charges'!$D:$O,9,FALSE)),"")</f>
        <v/>
      </c>
      <c r="F119" s="245" t="str">
        <f>IFERROR(IF(VLOOKUP($A119,'Annex 2 EHV charges'!$D:$O,10,FALSE)=0,"",VLOOKUP($A119,'Annex 2 EHV charges'!$D:$O,10,FALSE)),"")</f>
        <v/>
      </c>
      <c r="G119" s="246" t="str">
        <f>IFERROR(IF(VLOOKUP($A119,'Annex 2 EHV charges'!$D:$O,11,FALSE)=0,"",VLOOKUP($A119,'Annex 2 EHV charges'!$D:$O,11,FALSE)),"")</f>
        <v/>
      </c>
      <c r="H119" s="246" t="str">
        <f>IFERROR(IF(VLOOKUP($A119,'Annex 2 EHV charges'!$D:$O,12,FALSE)=0,"",VLOOKUP($A119,'Annex 2 EHV charges'!$D:$O,12,FALSE)),"")</f>
        <v/>
      </c>
    </row>
    <row r="120" spans="1:8" x14ac:dyDescent="0.2">
      <c r="A120" s="240" t="str">
        <f t="array" ref="A120">IFERROR(INDEX('Annex 2 EHV charges'!$D$11:$D$260, MATCH(0, IF(ISBLANK('Annex 2 EHV charges'!$D$11:$D$260),1, COUNTIF(A$4:$A119, 'Annex 2 EHV charges'!$D$11:$D$260)), 0)),"")</f>
        <v/>
      </c>
      <c r="B120" s="239" t="str">
        <f>IF($A120="","",VLOOKUP($A120,'Annex 2 EHV charges'!$D:$O,2,0))</f>
        <v/>
      </c>
      <c r="C120" s="240" t="str">
        <f>IF($A120="","",VLOOKUP($A120,'Annex 2 EHV charges'!$D:$O,3,0))</f>
        <v/>
      </c>
      <c r="D120" s="239" t="str">
        <f>IF($A120="","",VLOOKUP($A120,'Annex 2 EHV charges'!$D:$O,4,0))</f>
        <v/>
      </c>
      <c r="E120" s="244" t="str">
        <f>IFERROR(IF(VLOOKUP($A120,'Annex 2 EHV charges'!$D:$O,9,FALSE)=0,"",VLOOKUP($A120,'Annex 2 EHV charges'!$D:$O,9,FALSE)),"")</f>
        <v/>
      </c>
      <c r="F120" s="245" t="str">
        <f>IFERROR(IF(VLOOKUP($A120,'Annex 2 EHV charges'!$D:$O,10,FALSE)=0,"",VLOOKUP($A120,'Annex 2 EHV charges'!$D:$O,10,FALSE)),"")</f>
        <v/>
      </c>
      <c r="G120" s="246" t="str">
        <f>IFERROR(IF(VLOOKUP($A120,'Annex 2 EHV charges'!$D:$O,11,FALSE)=0,"",VLOOKUP($A120,'Annex 2 EHV charges'!$D:$O,11,FALSE)),"")</f>
        <v/>
      </c>
      <c r="H120" s="246" t="str">
        <f>IFERROR(IF(VLOOKUP($A120,'Annex 2 EHV charges'!$D:$O,12,FALSE)=0,"",VLOOKUP($A120,'Annex 2 EHV charges'!$D:$O,12,FALSE)),"")</f>
        <v/>
      </c>
    </row>
    <row r="121" spans="1:8" x14ac:dyDescent="0.2">
      <c r="A121" s="240" t="str">
        <f t="array" ref="A121">IFERROR(INDEX('Annex 2 EHV charges'!$D$11:$D$260, MATCH(0, IF(ISBLANK('Annex 2 EHV charges'!$D$11:$D$260),1, COUNTIF(A$4:$A120, 'Annex 2 EHV charges'!$D$11:$D$260)), 0)),"")</f>
        <v/>
      </c>
      <c r="B121" s="239" t="str">
        <f>IF($A121="","",VLOOKUP($A121,'Annex 2 EHV charges'!$D:$O,2,0))</f>
        <v/>
      </c>
      <c r="C121" s="240" t="str">
        <f>IF($A121="","",VLOOKUP($A121,'Annex 2 EHV charges'!$D:$O,3,0))</f>
        <v/>
      </c>
      <c r="D121" s="239" t="str">
        <f>IF($A121="","",VLOOKUP($A121,'Annex 2 EHV charges'!$D:$O,4,0))</f>
        <v/>
      </c>
      <c r="E121" s="244" t="str">
        <f>IFERROR(IF(VLOOKUP($A121,'Annex 2 EHV charges'!$D:$O,9,FALSE)=0,"",VLOOKUP($A121,'Annex 2 EHV charges'!$D:$O,9,FALSE)),"")</f>
        <v/>
      </c>
      <c r="F121" s="245" t="str">
        <f>IFERROR(IF(VLOOKUP($A121,'Annex 2 EHV charges'!$D:$O,10,FALSE)=0,"",VLOOKUP($A121,'Annex 2 EHV charges'!$D:$O,10,FALSE)),"")</f>
        <v/>
      </c>
      <c r="G121" s="246" t="str">
        <f>IFERROR(IF(VLOOKUP($A121,'Annex 2 EHV charges'!$D:$O,11,FALSE)=0,"",VLOOKUP($A121,'Annex 2 EHV charges'!$D:$O,11,FALSE)),"")</f>
        <v/>
      </c>
      <c r="H121" s="246" t="str">
        <f>IFERROR(IF(VLOOKUP($A121,'Annex 2 EHV charges'!$D:$O,12,FALSE)=0,"",VLOOKUP($A121,'Annex 2 EHV charges'!$D:$O,12,FALSE)),"")</f>
        <v/>
      </c>
    </row>
    <row r="122" spans="1:8" x14ac:dyDescent="0.2">
      <c r="A122" s="240" t="str">
        <f t="array" ref="A122">IFERROR(INDEX('Annex 2 EHV charges'!$D$11:$D$260, MATCH(0, IF(ISBLANK('Annex 2 EHV charges'!$D$11:$D$260),1, COUNTIF(A$4:$A121, 'Annex 2 EHV charges'!$D$11:$D$260)), 0)),"")</f>
        <v/>
      </c>
      <c r="B122" s="239" t="str">
        <f>IF($A122="","",VLOOKUP($A122,'Annex 2 EHV charges'!$D:$O,2,0))</f>
        <v/>
      </c>
      <c r="C122" s="240" t="str">
        <f>IF($A122="","",VLOOKUP($A122,'Annex 2 EHV charges'!$D:$O,3,0))</f>
        <v/>
      </c>
      <c r="D122" s="239" t="str">
        <f>IF($A122="","",VLOOKUP($A122,'Annex 2 EHV charges'!$D:$O,4,0))</f>
        <v/>
      </c>
      <c r="E122" s="244" t="str">
        <f>IFERROR(IF(VLOOKUP($A122,'Annex 2 EHV charges'!$D:$O,9,FALSE)=0,"",VLOOKUP($A122,'Annex 2 EHV charges'!$D:$O,9,FALSE)),"")</f>
        <v/>
      </c>
      <c r="F122" s="245" t="str">
        <f>IFERROR(IF(VLOOKUP($A122,'Annex 2 EHV charges'!$D:$O,10,FALSE)=0,"",VLOOKUP($A122,'Annex 2 EHV charges'!$D:$O,10,FALSE)),"")</f>
        <v/>
      </c>
      <c r="G122" s="246" t="str">
        <f>IFERROR(IF(VLOOKUP($A122,'Annex 2 EHV charges'!$D:$O,11,FALSE)=0,"",VLOOKUP($A122,'Annex 2 EHV charges'!$D:$O,11,FALSE)),"")</f>
        <v/>
      </c>
      <c r="H122" s="246" t="str">
        <f>IFERROR(IF(VLOOKUP($A122,'Annex 2 EHV charges'!$D:$O,12,FALSE)=0,"",VLOOKUP($A122,'Annex 2 EHV charges'!$D:$O,12,FALSE)),"")</f>
        <v/>
      </c>
    </row>
    <row r="123" spans="1:8" x14ac:dyDescent="0.2">
      <c r="A123" s="240" t="str">
        <f t="array" ref="A123">IFERROR(INDEX('Annex 2 EHV charges'!$D$11:$D$260, MATCH(0, IF(ISBLANK('Annex 2 EHV charges'!$D$11:$D$260),1, COUNTIF(A$4:$A122, 'Annex 2 EHV charges'!$D$11:$D$260)), 0)),"")</f>
        <v/>
      </c>
      <c r="B123" s="239" t="str">
        <f>IF($A123="","",VLOOKUP($A123,'Annex 2 EHV charges'!$D:$O,2,0))</f>
        <v/>
      </c>
      <c r="C123" s="240" t="str">
        <f>IF($A123="","",VLOOKUP($A123,'Annex 2 EHV charges'!$D:$O,3,0))</f>
        <v/>
      </c>
      <c r="D123" s="239" t="str">
        <f>IF($A123="","",VLOOKUP($A123,'Annex 2 EHV charges'!$D:$O,4,0))</f>
        <v/>
      </c>
      <c r="E123" s="244" t="str">
        <f>IFERROR(IF(VLOOKUP($A123,'Annex 2 EHV charges'!$D:$O,9,FALSE)=0,"",VLOOKUP($A123,'Annex 2 EHV charges'!$D:$O,9,FALSE)),"")</f>
        <v/>
      </c>
      <c r="F123" s="245" t="str">
        <f>IFERROR(IF(VLOOKUP($A123,'Annex 2 EHV charges'!$D:$O,10,FALSE)=0,"",VLOOKUP($A123,'Annex 2 EHV charges'!$D:$O,10,FALSE)),"")</f>
        <v/>
      </c>
      <c r="G123" s="246" t="str">
        <f>IFERROR(IF(VLOOKUP($A123,'Annex 2 EHV charges'!$D:$O,11,FALSE)=0,"",VLOOKUP($A123,'Annex 2 EHV charges'!$D:$O,11,FALSE)),"")</f>
        <v/>
      </c>
      <c r="H123" s="246" t="str">
        <f>IFERROR(IF(VLOOKUP($A123,'Annex 2 EHV charges'!$D:$O,12,FALSE)=0,"",VLOOKUP($A123,'Annex 2 EHV charges'!$D:$O,12,FALSE)),"")</f>
        <v/>
      </c>
    </row>
    <row r="124" spans="1:8" x14ac:dyDescent="0.2">
      <c r="A124" s="240" t="str">
        <f t="array" ref="A124">IFERROR(INDEX('Annex 2 EHV charges'!$D$11:$D$260, MATCH(0, IF(ISBLANK('Annex 2 EHV charges'!$D$11:$D$260),1, COUNTIF(A$4:$A123, 'Annex 2 EHV charges'!$D$11:$D$260)), 0)),"")</f>
        <v/>
      </c>
      <c r="B124" s="239" t="str">
        <f>IF($A124="","",VLOOKUP($A124,'Annex 2 EHV charges'!$D:$O,2,0))</f>
        <v/>
      </c>
      <c r="C124" s="240" t="str">
        <f>IF($A124="","",VLOOKUP($A124,'Annex 2 EHV charges'!$D:$O,3,0))</f>
        <v/>
      </c>
      <c r="D124" s="239" t="str">
        <f>IF($A124="","",VLOOKUP($A124,'Annex 2 EHV charges'!$D:$O,4,0))</f>
        <v/>
      </c>
      <c r="E124" s="244" t="str">
        <f>IFERROR(IF(VLOOKUP($A124,'Annex 2 EHV charges'!$D:$O,9,FALSE)=0,"",VLOOKUP($A124,'Annex 2 EHV charges'!$D:$O,9,FALSE)),"")</f>
        <v/>
      </c>
      <c r="F124" s="245" t="str">
        <f>IFERROR(IF(VLOOKUP($A124,'Annex 2 EHV charges'!$D:$O,10,FALSE)=0,"",VLOOKUP($A124,'Annex 2 EHV charges'!$D:$O,10,FALSE)),"")</f>
        <v/>
      </c>
      <c r="G124" s="246" t="str">
        <f>IFERROR(IF(VLOOKUP($A124,'Annex 2 EHV charges'!$D:$O,11,FALSE)=0,"",VLOOKUP($A124,'Annex 2 EHV charges'!$D:$O,11,FALSE)),"")</f>
        <v/>
      </c>
      <c r="H124" s="246" t="str">
        <f>IFERROR(IF(VLOOKUP($A124,'Annex 2 EHV charges'!$D:$O,12,FALSE)=0,"",VLOOKUP($A124,'Annex 2 EHV charges'!$D:$O,12,FALSE)),"")</f>
        <v/>
      </c>
    </row>
    <row r="125" spans="1:8" x14ac:dyDescent="0.2">
      <c r="A125" s="240" t="str">
        <f t="array" ref="A125">IFERROR(INDEX('Annex 2 EHV charges'!$D$11:$D$260, MATCH(0, IF(ISBLANK('Annex 2 EHV charges'!$D$11:$D$260),1, COUNTIF(A$4:$A124, 'Annex 2 EHV charges'!$D$11:$D$260)), 0)),"")</f>
        <v/>
      </c>
      <c r="B125" s="239" t="str">
        <f>IF($A125="","",VLOOKUP($A125,'Annex 2 EHV charges'!$D:$O,2,0))</f>
        <v/>
      </c>
      <c r="C125" s="240" t="str">
        <f>IF($A125="","",VLOOKUP($A125,'Annex 2 EHV charges'!$D:$O,3,0))</f>
        <v/>
      </c>
      <c r="D125" s="239" t="str">
        <f>IF($A125="","",VLOOKUP($A125,'Annex 2 EHV charges'!$D:$O,4,0))</f>
        <v/>
      </c>
      <c r="E125" s="244" t="str">
        <f>IFERROR(IF(VLOOKUP($A125,'Annex 2 EHV charges'!$D:$O,9,FALSE)=0,"",VLOOKUP($A125,'Annex 2 EHV charges'!$D:$O,9,FALSE)),"")</f>
        <v/>
      </c>
      <c r="F125" s="245" t="str">
        <f>IFERROR(IF(VLOOKUP($A125,'Annex 2 EHV charges'!$D:$O,10,FALSE)=0,"",VLOOKUP($A125,'Annex 2 EHV charges'!$D:$O,10,FALSE)),"")</f>
        <v/>
      </c>
      <c r="G125" s="246" t="str">
        <f>IFERROR(IF(VLOOKUP($A125,'Annex 2 EHV charges'!$D:$O,11,FALSE)=0,"",VLOOKUP($A125,'Annex 2 EHV charges'!$D:$O,11,FALSE)),"")</f>
        <v/>
      </c>
      <c r="H125" s="246" t="str">
        <f>IFERROR(IF(VLOOKUP($A125,'Annex 2 EHV charges'!$D:$O,12,FALSE)=0,"",VLOOKUP($A125,'Annex 2 EHV charges'!$D:$O,12,FALSE)),"")</f>
        <v/>
      </c>
    </row>
    <row r="126" spans="1:8" x14ac:dyDescent="0.2">
      <c r="A126" s="240" t="str">
        <f t="array" ref="A126">IFERROR(INDEX('Annex 2 EHV charges'!$D$11:$D$260, MATCH(0, IF(ISBLANK('Annex 2 EHV charges'!$D$11:$D$260),1, COUNTIF(A$4:$A125, 'Annex 2 EHV charges'!$D$11:$D$260)), 0)),"")</f>
        <v/>
      </c>
      <c r="B126" s="239" t="str">
        <f>IF($A126="","",VLOOKUP($A126,'Annex 2 EHV charges'!$D:$O,2,0))</f>
        <v/>
      </c>
      <c r="C126" s="240" t="str">
        <f>IF($A126="","",VLOOKUP($A126,'Annex 2 EHV charges'!$D:$O,3,0))</f>
        <v/>
      </c>
      <c r="D126" s="239" t="str">
        <f>IF($A126="","",VLOOKUP($A126,'Annex 2 EHV charges'!$D:$O,4,0))</f>
        <v/>
      </c>
      <c r="E126" s="244" t="str">
        <f>IFERROR(IF(VLOOKUP($A126,'Annex 2 EHV charges'!$D:$O,9,FALSE)=0,"",VLOOKUP($A126,'Annex 2 EHV charges'!$D:$O,9,FALSE)),"")</f>
        <v/>
      </c>
      <c r="F126" s="245" t="str">
        <f>IFERROR(IF(VLOOKUP($A126,'Annex 2 EHV charges'!$D:$O,10,FALSE)=0,"",VLOOKUP($A126,'Annex 2 EHV charges'!$D:$O,10,FALSE)),"")</f>
        <v/>
      </c>
      <c r="G126" s="246" t="str">
        <f>IFERROR(IF(VLOOKUP($A126,'Annex 2 EHV charges'!$D:$O,11,FALSE)=0,"",VLOOKUP($A126,'Annex 2 EHV charges'!$D:$O,11,FALSE)),"")</f>
        <v/>
      </c>
      <c r="H126" s="246" t="str">
        <f>IFERROR(IF(VLOOKUP($A126,'Annex 2 EHV charges'!$D:$O,12,FALSE)=0,"",VLOOKUP($A126,'Annex 2 EHV charges'!$D:$O,12,FALSE)),"")</f>
        <v/>
      </c>
    </row>
    <row r="127" spans="1:8" x14ac:dyDescent="0.2">
      <c r="A127" s="240" t="str">
        <f t="array" ref="A127">IFERROR(INDEX('Annex 2 EHV charges'!$D$11:$D$260, MATCH(0, IF(ISBLANK('Annex 2 EHV charges'!$D$11:$D$260),1, COUNTIF(A$4:$A126, 'Annex 2 EHV charges'!$D$11:$D$260)), 0)),"")</f>
        <v/>
      </c>
      <c r="B127" s="239" t="str">
        <f>IF($A127="","",VLOOKUP($A127,'Annex 2 EHV charges'!$D:$O,2,0))</f>
        <v/>
      </c>
      <c r="C127" s="240" t="str">
        <f>IF($A127="","",VLOOKUP($A127,'Annex 2 EHV charges'!$D:$O,3,0))</f>
        <v/>
      </c>
      <c r="D127" s="239" t="str">
        <f>IF($A127="","",VLOOKUP($A127,'Annex 2 EHV charges'!$D:$O,4,0))</f>
        <v/>
      </c>
      <c r="E127" s="244" t="str">
        <f>IFERROR(IF(VLOOKUP($A127,'Annex 2 EHV charges'!$D:$O,9,FALSE)=0,"",VLOOKUP($A127,'Annex 2 EHV charges'!$D:$O,9,FALSE)),"")</f>
        <v/>
      </c>
      <c r="F127" s="245" t="str">
        <f>IFERROR(IF(VLOOKUP($A127,'Annex 2 EHV charges'!$D:$O,10,FALSE)=0,"",VLOOKUP($A127,'Annex 2 EHV charges'!$D:$O,10,FALSE)),"")</f>
        <v/>
      </c>
      <c r="G127" s="246" t="str">
        <f>IFERROR(IF(VLOOKUP($A127,'Annex 2 EHV charges'!$D:$O,11,FALSE)=0,"",VLOOKUP($A127,'Annex 2 EHV charges'!$D:$O,11,FALSE)),"")</f>
        <v/>
      </c>
      <c r="H127" s="246" t="str">
        <f>IFERROR(IF(VLOOKUP($A127,'Annex 2 EHV charges'!$D:$O,12,FALSE)=0,"",VLOOKUP($A127,'Annex 2 EHV charges'!$D:$O,12,FALSE)),"")</f>
        <v/>
      </c>
    </row>
    <row r="128" spans="1:8" x14ac:dyDescent="0.2">
      <c r="A128" s="240" t="str">
        <f t="array" ref="A128">IFERROR(INDEX('Annex 2 EHV charges'!$D$11:$D$260, MATCH(0, IF(ISBLANK('Annex 2 EHV charges'!$D$11:$D$260),1, COUNTIF(A$4:$A127, 'Annex 2 EHV charges'!$D$11:$D$260)), 0)),"")</f>
        <v/>
      </c>
      <c r="B128" s="239" t="str">
        <f>IF($A128="","",VLOOKUP($A128,'Annex 2 EHV charges'!$D:$O,2,0))</f>
        <v/>
      </c>
      <c r="C128" s="240" t="str">
        <f>IF($A128="","",VLOOKUP($A128,'Annex 2 EHV charges'!$D:$O,3,0))</f>
        <v/>
      </c>
      <c r="D128" s="239" t="str">
        <f>IF($A128="","",VLOOKUP($A128,'Annex 2 EHV charges'!$D:$O,4,0))</f>
        <v/>
      </c>
      <c r="E128" s="244" t="str">
        <f>IFERROR(IF(VLOOKUP($A128,'Annex 2 EHV charges'!$D:$O,9,FALSE)=0,"",VLOOKUP($A128,'Annex 2 EHV charges'!$D:$O,9,FALSE)),"")</f>
        <v/>
      </c>
      <c r="F128" s="245" t="str">
        <f>IFERROR(IF(VLOOKUP($A128,'Annex 2 EHV charges'!$D:$O,10,FALSE)=0,"",VLOOKUP($A128,'Annex 2 EHV charges'!$D:$O,10,FALSE)),"")</f>
        <v/>
      </c>
      <c r="G128" s="246" t="str">
        <f>IFERROR(IF(VLOOKUP($A128,'Annex 2 EHV charges'!$D:$O,11,FALSE)=0,"",VLOOKUP($A128,'Annex 2 EHV charges'!$D:$O,11,FALSE)),"")</f>
        <v/>
      </c>
      <c r="H128" s="246" t="str">
        <f>IFERROR(IF(VLOOKUP($A128,'Annex 2 EHV charges'!$D:$O,12,FALSE)=0,"",VLOOKUP($A128,'Annex 2 EHV charges'!$D:$O,12,FALSE)),"")</f>
        <v/>
      </c>
    </row>
    <row r="129" spans="1:8" x14ac:dyDescent="0.2">
      <c r="A129" s="240" t="str">
        <f t="array" ref="A129">IFERROR(INDEX('Annex 2 EHV charges'!$D$11:$D$260, MATCH(0, IF(ISBLANK('Annex 2 EHV charges'!$D$11:$D$260),1, COUNTIF(A$4:$A128, 'Annex 2 EHV charges'!$D$11:$D$260)), 0)),"")</f>
        <v/>
      </c>
      <c r="B129" s="239" t="str">
        <f>IF($A129="","",VLOOKUP($A129,'Annex 2 EHV charges'!$D:$O,2,0))</f>
        <v/>
      </c>
      <c r="C129" s="240" t="str">
        <f>IF($A129="","",VLOOKUP($A129,'Annex 2 EHV charges'!$D:$O,3,0))</f>
        <v/>
      </c>
      <c r="D129" s="239" t="str">
        <f>IF($A129="","",VLOOKUP($A129,'Annex 2 EHV charges'!$D:$O,4,0))</f>
        <v/>
      </c>
      <c r="E129" s="244" t="str">
        <f>IFERROR(IF(VLOOKUP($A129,'Annex 2 EHV charges'!$D:$O,9,FALSE)=0,"",VLOOKUP($A129,'Annex 2 EHV charges'!$D:$O,9,FALSE)),"")</f>
        <v/>
      </c>
      <c r="F129" s="245" t="str">
        <f>IFERROR(IF(VLOOKUP($A129,'Annex 2 EHV charges'!$D:$O,10,FALSE)=0,"",VLOOKUP($A129,'Annex 2 EHV charges'!$D:$O,10,FALSE)),"")</f>
        <v/>
      </c>
      <c r="G129" s="246" t="str">
        <f>IFERROR(IF(VLOOKUP($A129,'Annex 2 EHV charges'!$D:$O,11,FALSE)=0,"",VLOOKUP($A129,'Annex 2 EHV charges'!$D:$O,11,FALSE)),"")</f>
        <v/>
      </c>
      <c r="H129" s="246" t="str">
        <f>IFERROR(IF(VLOOKUP($A129,'Annex 2 EHV charges'!$D:$O,12,FALSE)=0,"",VLOOKUP($A129,'Annex 2 EHV charges'!$D:$O,12,FALSE)),"")</f>
        <v/>
      </c>
    </row>
    <row r="130" spans="1:8" x14ac:dyDescent="0.2">
      <c r="A130" s="240" t="str">
        <f t="array" ref="A130">IFERROR(INDEX('Annex 2 EHV charges'!$D$11:$D$260, MATCH(0, IF(ISBLANK('Annex 2 EHV charges'!$D$11:$D$260),1, COUNTIF(A$4:$A129, 'Annex 2 EHV charges'!$D$11:$D$260)), 0)),"")</f>
        <v/>
      </c>
      <c r="B130" s="239" t="str">
        <f>IF($A130="","",VLOOKUP($A130,'Annex 2 EHV charges'!$D:$O,2,0))</f>
        <v/>
      </c>
      <c r="C130" s="240" t="str">
        <f>IF($A130="","",VLOOKUP($A130,'Annex 2 EHV charges'!$D:$O,3,0))</f>
        <v/>
      </c>
      <c r="D130" s="239" t="str">
        <f>IF($A130="","",VLOOKUP($A130,'Annex 2 EHV charges'!$D:$O,4,0))</f>
        <v/>
      </c>
      <c r="E130" s="244" t="str">
        <f>IFERROR(IF(VLOOKUP($A130,'Annex 2 EHV charges'!$D:$O,9,FALSE)=0,"",VLOOKUP($A130,'Annex 2 EHV charges'!$D:$O,9,FALSE)),"")</f>
        <v/>
      </c>
      <c r="F130" s="245" t="str">
        <f>IFERROR(IF(VLOOKUP($A130,'Annex 2 EHV charges'!$D:$O,10,FALSE)=0,"",VLOOKUP($A130,'Annex 2 EHV charges'!$D:$O,10,FALSE)),"")</f>
        <v/>
      </c>
      <c r="G130" s="246" t="str">
        <f>IFERROR(IF(VLOOKUP($A130,'Annex 2 EHV charges'!$D:$O,11,FALSE)=0,"",VLOOKUP($A130,'Annex 2 EHV charges'!$D:$O,11,FALSE)),"")</f>
        <v/>
      </c>
      <c r="H130" s="246" t="str">
        <f>IFERROR(IF(VLOOKUP($A130,'Annex 2 EHV charges'!$D:$O,12,FALSE)=0,"",VLOOKUP($A130,'Annex 2 EHV charges'!$D:$O,12,FALSE)),"")</f>
        <v/>
      </c>
    </row>
    <row r="131" spans="1:8" x14ac:dyDescent="0.2">
      <c r="A131" s="240" t="str">
        <f t="array" ref="A131">IFERROR(INDEX('Annex 2 EHV charges'!$D$11:$D$260, MATCH(0, IF(ISBLANK('Annex 2 EHV charges'!$D$11:$D$260),1, COUNTIF(A$4:$A130, 'Annex 2 EHV charges'!$D$11:$D$260)), 0)),"")</f>
        <v/>
      </c>
      <c r="B131" s="239" t="str">
        <f>IF($A131="","",VLOOKUP($A131,'Annex 2 EHV charges'!$D:$O,2,0))</f>
        <v/>
      </c>
      <c r="C131" s="240" t="str">
        <f>IF($A131="","",VLOOKUP($A131,'Annex 2 EHV charges'!$D:$O,3,0))</f>
        <v/>
      </c>
      <c r="D131" s="239" t="str">
        <f>IF($A131="","",VLOOKUP($A131,'Annex 2 EHV charges'!$D:$O,4,0))</f>
        <v/>
      </c>
      <c r="E131" s="244" t="str">
        <f>IFERROR(IF(VLOOKUP($A131,'Annex 2 EHV charges'!$D:$O,9,FALSE)=0,"",VLOOKUP($A131,'Annex 2 EHV charges'!$D:$O,9,FALSE)),"")</f>
        <v/>
      </c>
      <c r="F131" s="245" t="str">
        <f>IFERROR(IF(VLOOKUP($A131,'Annex 2 EHV charges'!$D:$O,10,FALSE)=0,"",VLOOKUP($A131,'Annex 2 EHV charges'!$D:$O,10,FALSE)),"")</f>
        <v/>
      </c>
      <c r="G131" s="246" t="str">
        <f>IFERROR(IF(VLOOKUP($A131,'Annex 2 EHV charges'!$D:$O,11,FALSE)=0,"",VLOOKUP($A131,'Annex 2 EHV charges'!$D:$O,11,FALSE)),"")</f>
        <v/>
      </c>
      <c r="H131" s="246" t="str">
        <f>IFERROR(IF(VLOOKUP($A131,'Annex 2 EHV charges'!$D:$O,12,FALSE)=0,"",VLOOKUP($A131,'Annex 2 EHV charges'!$D:$O,12,FALSE)),"")</f>
        <v/>
      </c>
    </row>
    <row r="132" spans="1:8" x14ac:dyDescent="0.2">
      <c r="A132" s="240" t="str">
        <f t="array" ref="A132">IFERROR(INDEX('Annex 2 EHV charges'!$D$11:$D$260, MATCH(0, IF(ISBLANK('Annex 2 EHV charges'!$D$11:$D$260),1, COUNTIF(A$4:$A131, 'Annex 2 EHV charges'!$D$11:$D$260)), 0)),"")</f>
        <v/>
      </c>
      <c r="B132" s="239" t="str">
        <f>IF($A132="","",VLOOKUP($A132,'Annex 2 EHV charges'!$D:$O,2,0))</f>
        <v/>
      </c>
      <c r="C132" s="240" t="str">
        <f>IF($A132="","",VLOOKUP($A132,'Annex 2 EHV charges'!$D:$O,3,0))</f>
        <v/>
      </c>
      <c r="D132" s="239" t="str">
        <f>IF($A132="","",VLOOKUP($A132,'Annex 2 EHV charges'!$D:$O,4,0))</f>
        <v/>
      </c>
      <c r="E132" s="244" t="str">
        <f>IFERROR(IF(VLOOKUP($A132,'Annex 2 EHV charges'!$D:$O,9,FALSE)=0,"",VLOOKUP($A132,'Annex 2 EHV charges'!$D:$O,9,FALSE)),"")</f>
        <v/>
      </c>
      <c r="F132" s="245" t="str">
        <f>IFERROR(IF(VLOOKUP($A132,'Annex 2 EHV charges'!$D:$O,10,FALSE)=0,"",VLOOKUP($A132,'Annex 2 EHV charges'!$D:$O,10,FALSE)),"")</f>
        <v/>
      </c>
      <c r="G132" s="246" t="str">
        <f>IFERROR(IF(VLOOKUP($A132,'Annex 2 EHV charges'!$D:$O,11,FALSE)=0,"",VLOOKUP($A132,'Annex 2 EHV charges'!$D:$O,11,FALSE)),"")</f>
        <v/>
      </c>
      <c r="H132" s="246" t="str">
        <f>IFERROR(IF(VLOOKUP($A132,'Annex 2 EHV charges'!$D:$O,12,FALSE)=0,"",VLOOKUP($A132,'Annex 2 EHV charges'!$D:$O,12,FALSE)),"")</f>
        <v/>
      </c>
    </row>
    <row r="133" spans="1:8" x14ac:dyDescent="0.2">
      <c r="A133" s="240" t="str">
        <f t="array" ref="A133">IFERROR(INDEX('Annex 2 EHV charges'!$D$11:$D$260, MATCH(0, IF(ISBLANK('Annex 2 EHV charges'!$D$11:$D$260),1, COUNTIF(A$4:$A132, 'Annex 2 EHV charges'!$D$11:$D$260)), 0)),"")</f>
        <v/>
      </c>
      <c r="B133" s="239" t="str">
        <f>IF($A133="","",VLOOKUP($A133,'Annex 2 EHV charges'!$D:$O,2,0))</f>
        <v/>
      </c>
      <c r="C133" s="240" t="str">
        <f>IF($A133="","",VLOOKUP($A133,'Annex 2 EHV charges'!$D:$O,3,0))</f>
        <v/>
      </c>
      <c r="D133" s="239" t="str">
        <f>IF($A133="","",VLOOKUP($A133,'Annex 2 EHV charges'!$D:$O,4,0))</f>
        <v/>
      </c>
      <c r="E133" s="244" t="str">
        <f>IFERROR(IF(VLOOKUP($A133,'Annex 2 EHV charges'!$D:$O,9,FALSE)=0,"",VLOOKUP($A133,'Annex 2 EHV charges'!$D:$O,9,FALSE)),"")</f>
        <v/>
      </c>
      <c r="F133" s="245" t="str">
        <f>IFERROR(IF(VLOOKUP($A133,'Annex 2 EHV charges'!$D:$O,10,FALSE)=0,"",VLOOKUP($A133,'Annex 2 EHV charges'!$D:$O,10,FALSE)),"")</f>
        <v/>
      </c>
      <c r="G133" s="246" t="str">
        <f>IFERROR(IF(VLOOKUP($A133,'Annex 2 EHV charges'!$D:$O,11,FALSE)=0,"",VLOOKUP($A133,'Annex 2 EHV charges'!$D:$O,11,FALSE)),"")</f>
        <v/>
      </c>
      <c r="H133" s="246" t="str">
        <f>IFERROR(IF(VLOOKUP($A133,'Annex 2 EHV charges'!$D:$O,12,FALSE)=0,"",VLOOKUP($A133,'Annex 2 EHV charges'!$D:$O,12,FALSE)),"")</f>
        <v/>
      </c>
    </row>
    <row r="134" spans="1:8" x14ac:dyDescent="0.2">
      <c r="A134" s="240" t="str">
        <f t="array" ref="A134">IFERROR(INDEX('Annex 2 EHV charges'!$D$11:$D$260, MATCH(0, IF(ISBLANK('Annex 2 EHV charges'!$D$11:$D$260),1, COUNTIF(A$4:$A133, 'Annex 2 EHV charges'!$D$11:$D$260)), 0)),"")</f>
        <v/>
      </c>
      <c r="B134" s="239" t="str">
        <f>IF($A134="","",VLOOKUP($A134,'Annex 2 EHV charges'!$D:$O,2,0))</f>
        <v/>
      </c>
      <c r="C134" s="240" t="str">
        <f>IF($A134="","",VLOOKUP($A134,'Annex 2 EHV charges'!$D:$O,3,0))</f>
        <v/>
      </c>
      <c r="D134" s="239" t="str">
        <f>IF($A134="","",VLOOKUP($A134,'Annex 2 EHV charges'!$D:$O,4,0))</f>
        <v/>
      </c>
      <c r="E134" s="244" t="str">
        <f>IFERROR(IF(VLOOKUP($A134,'Annex 2 EHV charges'!$D:$O,9,FALSE)=0,"",VLOOKUP($A134,'Annex 2 EHV charges'!$D:$O,9,FALSE)),"")</f>
        <v/>
      </c>
      <c r="F134" s="245" t="str">
        <f>IFERROR(IF(VLOOKUP($A134,'Annex 2 EHV charges'!$D:$O,10,FALSE)=0,"",VLOOKUP($A134,'Annex 2 EHV charges'!$D:$O,10,FALSE)),"")</f>
        <v/>
      </c>
      <c r="G134" s="246" t="str">
        <f>IFERROR(IF(VLOOKUP($A134,'Annex 2 EHV charges'!$D:$O,11,FALSE)=0,"",VLOOKUP($A134,'Annex 2 EHV charges'!$D:$O,11,FALSE)),"")</f>
        <v/>
      </c>
      <c r="H134" s="246" t="str">
        <f>IFERROR(IF(VLOOKUP($A134,'Annex 2 EHV charges'!$D:$O,12,FALSE)=0,"",VLOOKUP($A134,'Annex 2 EHV charges'!$D:$O,12,FALSE)),"")</f>
        <v/>
      </c>
    </row>
    <row r="135" spans="1:8" x14ac:dyDescent="0.2">
      <c r="A135" s="240" t="str">
        <f t="array" ref="A135">IFERROR(INDEX('Annex 2 EHV charges'!$D$11:$D$260, MATCH(0, IF(ISBLANK('Annex 2 EHV charges'!$D$11:$D$260),1, COUNTIF(A$4:$A134, 'Annex 2 EHV charges'!$D$11:$D$260)), 0)),"")</f>
        <v/>
      </c>
      <c r="B135" s="239" t="str">
        <f>IF($A135="","",VLOOKUP($A135,'Annex 2 EHV charges'!$D:$O,2,0))</f>
        <v/>
      </c>
      <c r="C135" s="240" t="str">
        <f>IF($A135="","",VLOOKUP($A135,'Annex 2 EHV charges'!$D:$O,3,0))</f>
        <v/>
      </c>
      <c r="D135" s="239" t="str">
        <f>IF($A135="","",VLOOKUP($A135,'Annex 2 EHV charges'!$D:$O,4,0))</f>
        <v/>
      </c>
      <c r="E135" s="244" t="str">
        <f>IFERROR(IF(VLOOKUP($A135,'Annex 2 EHV charges'!$D:$O,9,FALSE)=0,"",VLOOKUP($A135,'Annex 2 EHV charges'!$D:$O,9,FALSE)),"")</f>
        <v/>
      </c>
      <c r="F135" s="245" t="str">
        <f>IFERROR(IF(VLOOKUP($A135,'Annex 2 EHV charges'!$D:$O,10,FALSE)=0,"",VLOOKUP($A135,'Annex 2 EHV charges'!$D:$O,10,FALSE)),"")</f>
        <v/>
      </c>
      <c r="G135" s="246" t="str">
        <f>IFERROR(IF(VLOOKUP($A135,'Annex 2 EHV charges'!$D:$O,11,FALSE)=0,"",VLOOKUP($A135,'Annex 2 EHV charges'!$D:$O,11,FALSE)),"")</f>
        <v/>
      </c>
      <c r="H135" s="246" t="str">
        <f>IFERROR(IF(VLOOKUP($A135,'Annex 2 EHV charges'!$D:$O,12,FALSE)=0,"",VLOOKUP($A135,'Annex 2 EHV charges'!$D:$O,12,FALSE)),"")</f>
        <v/>
      </c>
    </row>
    <row r="136" spans="1:8" x14ac:dyDescent="0.2">
      <c r="A136" s="240" t="str">
        <f t="array" ref="A136">IFERROR(INDEX('Annex 2 EHV charges'!$D$11:$D$260, MATCH(0, IF(ISBLANK('Annex 2 EHV charges'!$D$11:$D$260),1, COUNTIF(A$4:$A135, 'Annex 2 EHV charges'!$D$11:$D$260)), 0)),"")</f>
        <v/>
      </c>
      <c r="B136" s="239" t="str">
        <f>IF($A136="","",VLOOKUP($A136,'Annex 2 EHV charges'!$D:$O,2,0))</f>
        <v/>
      </c>
      <c r="C136" s="240" t="str">
        <f>IF($A136="","",VLOOKUP($A136,'Annex 2 EHV charges'!$D:$O,3,0))</f>
        <v/>
      </c>
      <c r="D136" s="239" t="str">
        <f>IF($A136="","",VLOOKUP($A136,'Annex 2 EHV charges'!$D:$O,4,0))</f>
        <v/>
      </c>
      <c r="E136" s="244" t="str">
        <f>IFERROR(IF(VLOOKUP($A136,'Annex 2 EHV charges'!$D:$O,9,FALSE)=0,"",VLOOKUP($A136,'Annex 2 EHV charges'!$D:$O,9,FALSE)),"")</f>
        <v/>
      </c>
      <c r="F136" s="245" t="str">
        <f>IFERROR(IF(VLOOKUP($A136,'Annex 2 EHV charges'!$D:$O,10,FALSE)=0,"",VLOOKUP($A136,'Annex 2 EHV charges'!$D:$O,10,FALSE)),"")</f>
        <v/>
      </c>
      <c r="G136" s="246" t="str">
        <f>IFERROR(IF(VLOOKUP($A136,'Annex 2 EHV charges'!$D:$O,11,FALSE)=0,"",VLOOKUP($A136,'Annex 2 EHV charges'!$D:$O,11,FALSE)),"")</f>
        <v/>
      </c>
      <c r="H136" s="246" t="str">
        <f>IFERROR(IF(VLOOKUP($A136,'Annex 2 EHV charges'!$D:$O,12,FALSE)=0,"",VLOOKUP($A136,'Annex 2 EHV charges'!$D:$O,12,FALSE)),"")</f>
        <v/>
      </c>
    </row>
    <row r="137" spans="1:8" x14ac:dyDescent="0.2">
      <c r="A137" s="240" t="str">
        <f t="array" ref="A137">IFERROR(INDEX('Annex 2 EHV charges'!$D$11:$D$260, MATCH(0, IF(ISBLANK('Annex 2 EHV charges'!$D$11:$D$260),1, COUNTIF(A$4:$A136, 'Annex 2 EHV charges'!$D$11:$D$260)), 0)),"")</f>
        <v/>
      </c>
      <c r="B137" s="239" t="str">
        <f>IF($A137="","",VLOOKUP($A137,'Annex 2 EHV charges'!$D:$O,2,0))</f>
        <v/>
      </c>
      <c r="C137" s="240" t="str">
        <f>IF($A137="","",VLOOKUP($A137,'Annex 2 EHV charges'!$D:$O,3,0))</f>
        <v/>
      </c>
      <c r="D137" s="239" t="str">
        <f>IF($A137="","",VLOOKUP($A137,'Annex 2 EHV charges'!$D:$O,4,0))</f>
        <v/>
      </c>
      <c r="E137" s="244" t="str">
        <f>IFERROR(IF(VLOOKUP($A137,'Annex 2 EHV charges'!$D:$O,9,FALSE)=0,"",VLOOKUP($A137,'Annex 2 EHV charges'!$D:$O,9,FALSE)),"")</f>
        <v/>
      </c>
      <c r="F137" s="245" t="str">
        <f>IFERROR(IF(VLOOKUP($A137,'Annex 2 EHV charges'!$D:$O,10,FALSE)=0,"",VLOOKUP($A137,'Annex 2 EHV charges'!$D:$O,10,FALSE)),"")</f>
        <v/>
      </c>
      <c r="G137" s="246" t="str">
        <f>IFERROR(IF(VLOOKUP($A137,'Annex 2 EHV charges'!$D:$O,11,FALSE)=0,"",VLOOKUP($A137,'Annex 2 EHV charges'!$D:$O,11,FALSE)),"")</f>
        <v/>
      </c>
      <c r="H137" s="246" t="str">
        <f>IFERROR(IF(VLOOKUP($A137,'Annex 2 EHV charges'!$D:$O,12,FALSE)=0,"",VLOOKUP($A137,'Annex 2 EHV charges'!$D:$O,12,FALSE)),"")</f>
        <v/>
      </c>
    </row>
    <row r="138" spans="1:8" x14ac:dyDescent="0.2">
      <c r="A138" s="240" t="str">
        <f t="array" ref="A138">IFERROR(INDEX('Annex 2 EHV charges'!$D$11:$D$260, MATCH(0, IF(ISBLANK('Annex 2 EHV charges'!$D$11:$D$260),1, COUNTIF(A$4:$A137, 'Annex 2 EHV charges'!$D$11:$D$260)), 0)),"")</f>
        <v/>
      </c>
      <c r="B138" s="239" t="str">
        <f>IF($A138="","",VLOOKUP($A138,'Annex 2 EHV charges'!$D:$O,2,0))</f>
        <v/>
      </c>
      <c r="C138" s="240" t="str">
        <f>IF($A138="","",VLOOKUP($A138,'Annex 2 EHV charges'!$D:$O,3,0))</f>
        <v/>
      </c>
      <c r="D138" s="239" t="str">
        <f>IF($A138="","",VLOOKUP($A138,'Annex 2 EHV charges'!$D:$O,4,0))</f>
        <v/>
      </c>
      <c r="E138" s="244" t="str">
        <f>IFERROR(IF(VLOOKUP($A138,'Annex 2 EHV charges'!$D:$O,9,FALSE)=0,"",VLOOKUP($A138,'Annex 2 EHV charges'!$D:$O,9,FALSE)),"")</f>
        <v/>
      </c>
      <c r="F138" s="245" t="str">
        <f>IFERROR(IF(VLOOKUP($A138,'Annex 2 EHV charges'!$D:$O,10,FALSE)=0,"",VLOOKUP($A138,'Annex 2 EHV charges'!$D:$O,10,FALSE)),"")</f>
        <v/>
      </c>
      <c r="G138" s="246" t="str">
        <f>IFERROR(IF(VLOOKUP($A138,'Annex 2 EHV charges'!$D:$O,11,FALSE)=0,"",VLOOKUP($A138,'Annex 2 EHV charges'!$D:$O,11,FALSE)),"")</f>
        <v/>
      </c>
      <c r="H138" s="246" t="str">
        <f>IFERROR(IF(VLOOKUP($A138,'Annex 2 EHV charges'!$D:$O,12,FALSE)=0,"",VLOOKUP($A138,'Annex 2 EHV charges'!$D:$O,12,FALSE)),"")</f>
        <v/>
      </c>
    </row>
    <row r="139" spans="1:8" x14ac:dyDescent="0.2">
      <c r="A139" s="240" t="str">
        <f t="array" ref="A139">IFERROR(INDEX('Annex 2 EHV charges'!$D$11:$D$260, MATCH(0, IF(ISBLANK('Annex 2 EHV charges'!$D$11:$D$260),1, COUNTIF(A$4:$A138, 'Annex 2 EHV charges'!$D$11:$D$260)), 0)),"")</f>
        <v/>
      </c>
      <c r="B139" s="239" t="str">
        <f>IF($A139="","",VLOOKUP($A139,'Annex 2 EHV charges'!$D:$O,2,0))</f>
        <v/>
      </c>
      <c r="C139" s="240" t="str">
        <f>IF($A139="","",VLOOKUP($A139,'Annex 2 EHV charges'!$D:$O,3,0))</f>
        <v/>
      </c>
      <c r="D139" s="239" t="str">
        <f>IF($A139="","",VLOOKUP($A139,'Annex 2 EHV charges'!$D:$O,4,0))</f>
        <v/>
      </c>
      <c r="E139" s="244" t="str">
        <f>IFERROR(IF(VLOOKUP($A139,'Annex 2 EHV charges'!$D:$O,9,FALSE)=0,"",VLOOKUP($A139,'Annex 2 EHV charges'!$D:$O,9,FALSE)),"")</f>
        <v/>
      </c>
      <c r="F139" s="245" t="str">
        <f>IFERROR(IF(VLOOKUP($A139,'Annex 2 EHV charges'!$D:$O,10,FALSE)=0,"",VLOOKUP($A139,'Annex 2 EHV charges'!$D:$O,10,FALSE)),"")</f>
        <v/>
      </c>
      <c r="G139" s="246" t="str">
        <f>IFERROR(IF(VLOOKUP($A139,'Annex 2 EHV charges'!$D:$O,11,FALSE)=0,"",VLOOKUP($A139,'Annex 2 EHV charges'!$D:$O,11,FALSE)),"")</f>
        <v/>
      </c>
      <c r="H139" s="246" t="str">
        <f>IFERROR(IF(VLOOKUP($A139,'Annex 2 EHV charges'!$D:$O,12,FALSE)=0,"",VLOOKUP($A139,'Annex 2 EHV charges'!$D:$O,12,FALSE)),"")</f>
        <v/>
      </c>
    </row>
    <row r="140" spans="1:8" x14ac:dyDescent="0.2">
      <c r="A140" s="240" t="str">
        <f t="array" ref="A140">IFERROR(INDEX('Annex 2 EHV charges'!$D$11:$D$260, MATCH(0, IF(ISBLANK('Annex 2 EHV charges'!$D$11:$D$260),1, COUNTIF(A$4:$A139, 'Annex 2 EHV charges'!$D$11:$D$260)), 0)),"")</f>
        <v/>
      </c>
      <c r="B140" s="239" t="str">
        <f>IF($A140="","",VLOOKUP($A140,'Annex 2 EHV charges'!$D:$O,2,0))</f>
        <v/>
      </c>
      <c r="C140" s="240" t="str">
        <f>IF($A140="","",VLOOKUP($A140,'Annex 2 EHV charges'!$D:$O,3,0))</f>
        <v/>
      </c>
      <c r="D140" s="239" t="str">
        <f>IF($A140="","",VLOOKUP($A140,'Annex 2 EHV charges'!$D:$O,4,0))</f>
        <v/>
      </c>
      <c r="E140" s="244" t="str">
        <f>IFERROR(IF(VLOOKUP($A140,'Annex 2 EHV charges'!$D:$O,9,FALSE)=0,"",VLOOKUP($A140,'Annex 2 EHV charges'!$D:$O,9,FALSE)),"")</f>
        <v/>
      </c>
      <c r="F140" s="245" t="str">
        <f>IFERROR(IF(VLOOKUP($A140,'Annex 2 EHV charges'!$D:$O,10,FALSE)=0,"",VLOOKUP($A140,'Annex 2 EHV charges'!$D:$O,10,FALSE)),"")</f>
        <v/>
      </c>
      <c r="G140" s="246" t="str">
        <f>IFERROR(IF(VLOOKUP($A140,'Annex 2 EHV charges'!$D:$O,11,FALSE)=0,"",VLOOKUP($A140,'Annex 2 EHV charges'!$D:$O,11,FALSE)),"")</f>
        <v/>
      </c>
      <c r="H140" s="246" t="str">
        <f>IFERROR(IF(VLOOKUP($A140,'Annex 2 EHV charges'!$D:$O,12,FALSE)=0,"",VLOOKUP($A140,'Annex 2 EHV charges'!$D:$O,12,FALSE)),"")</f>
        <v/>
      </c>
    </row>
    <row r="141" spans="1:8" x14ac:dyDescent="0.2">
      <c r="A141" s="240" t="str">
        <f t="array" ref="A141">IFERROR(INDEX('Annex 2 EHV charges'!$D$11:$D$260, MATCH(0, IF(ISBLANK('Annex 2 EHV charges'!$D$11:$D$260),1, COUNTIF(A$4:$A140, 'Annex 2 EHV charges'!$D$11:$D$260)), 0)),"")</f>
        <v/>
      </c>
      <c r="B141" s="239" t="str">
        <f>IF($A141="","",VLOOKUP($A141,'Annex 2 EHV charges'!$D:$O,2,0))</f>
        <v/>
      </c>
      <c r="C141" s="240" t="str">
        <f>IF($A141="","",VLOOKUP($A141,'Annex 2 EHV charges'!$D:$O,3,0))</f>
        <v/>
      </c>
      <c r="D141" s="239" t="str">
        <f>IF($A141="","",VLOOKUP($A141,'Annex 2 EHV charges'!$D:$O,4,0))</f>
        <v/>
      </c>
      <c r="E141" s="244" t="str">
        <f>IFERROR(IF(VLOOKUP($A141,'Annex 2 EHV charges'!$D:$O,9,FALSE)=0,"",VLOOKUP($A141,'Annex 2 EHV charges'!$D:$O,9,FALSE)),"")</f>
        <v/>
      </c>
      <c r="F141" s="245" t="str">
        <f>IFERROR(IF(VLOOKUP($A141,'Annex 2 EHV charges'!$D:$O,10,FALSE)=0,"",VLOOKUP($A141,'Annex 2 EHV charges'!$D:$O,10,FALSE)),"")</f>
        <v/>
      </c>
      <c r="G141" s="246" t="str">
        <f>IFERROR(IF(VLOOKUP($A141,'Annex 2 EHV charges'!$D:$O,11,FALSE)=0,"",VLOOKUP($A141,'Annex 2 EHV charges'!$D:$O,11,FALSE)),"")</f>
        <v/>
      </c>
      <c r="H141" s="246" t="str">
        <f>IFERROR(IF(VLOOKUP($A141,'Annex 2 EHV charges'!$D:$O,12,FALSE)=0,"",VLOOKUP($A141,'Annex 2 EHV charges'!$D:$O,12,FALSE)),"")</f>
        <v/>
      </c>
    </row>
    <row r="142" spans="1:8" x14ac:dyDescent="0.2">
      <c r="A142" s="240" t="str">
        <f t="array" ref="A142">IFERROR(INDEX('Annex 2 EHV charges'!$D$11:$D$260, MATCH(0, IF(ISBLANK('Annex 2 EHV charges'!$D$11:$D$260),1, COUNTIF(A$4:$A141, 'Annex 2 EHV charges'!$D$11:$D$260)), 0)),"")</f>
        <v/>
      </c>
      <c r="B142" s="239" t="str">
        <f>IF($A142="","",VLOOKUP($A142,'Annex 2 EHV charges'!$D:$O,2,0))</f>
        <v/>
      </c>
      <c r="C142" s="240" t="str">
        <f>IF($A142="","",VLOOKUP($A142,'Annex 2 EHV charges'!$D:$O,3,0))</f>
        <v/>
      </c>
      <c r="D142" s="239" t="str">
        <f>IF($A142="","",VLOOKUP($A142,'Annex 2 EHV charges'!$D:$O,4,0))</f>
        <v/>
      </c>
      <c r="E142" s="244" t="str">
        <f>IFERROR(IF(VLOOKUP($A142,'Annex 2 EHV charges'!$D:$O,9,FALSE)=0,"",VLOOKUP($A142,'Annex 2 EHV charges'!$D:$O,9,FALSE)),"")</f>
        <v/>
      </c>
      <c r="F142" s="245" t="str">
        <f>IFERROR(IF(VLOOKUP($A142,'Annex 2 EHV charges'!$D:$O,10,FALSE)=0,"",VLOOKUP($A142,'Annex 2 EHV charges'!$D:$O,10,FALSE)),"")</f>
        <v/>
      </c>
      <c r="G142" s="246" t="str">
        <f>IFERROR(IF(VLOOKUP($A142,'Annex 2 EHV charges'!$D:$O,11,FALSE)=0,"",VLOOKUP($A142,'Annex 2 EHV charges'!$D:$O,11,FALSE)),"")</f>
        <v/>
      </c>
      <c r="H142" s="246" t="str">
        <f>IFERROR(IF(VLOOKUP($A142,'Annex 2 EHV charges'!$D:$O,12,FALSE)=0,"",VLOOKUP($A142,'Annex 2 EHV charges'!$D:$O,12,FALSE)),"")</f>
        <v/>
      </c>
    </row>
    <row r="143" spans="1:8" x14ac:dyDescent="0.2">
      <c r="A143" s="240" t="str">
        <f t="array" ref="A143">IFERROR(INDEX('Annex 2 EHV charges'!$D$11:$D$260, MATCH(0, IF(ISBLANK('Annex 2 EHV charges'!$D$11:$D$260),1, COUNTIF(A$4:$A142, 'Annex 2 EHV charges'!$D$11:$D$260)), 0)),"")</f>
        <v/>
      </c>
      <c r="B143" s="239" t="str">
        <f>IF($A143="","",VLOOKUP($A143,'Annex 2 EHV charges'!$D:$O,2,0))</f>
        <v/>
      </c>
      <c r="C143" s="240" t="str">
        <f>IF($A143="","",VLOOKUP($A143,'Annex 2 EHV charges'!$D:$O,3,0))</f>
        <v/>
      </c>
      <c r="D143" s="239" t="str">
        <f>IF($A143="","",VLOOKUP($A143,'Annex 2 EHV charges'!$D:$O,4,0))</f>
        <v/>
      </c>
      <c r="E143" s="244" t="str">
        <f>IFERROR(IF(VLOOKUP($A143,'Annex 2 EHV charges'!$D:$O,9,FALSE)=0,"",VLOOKUP($A143,'Annex 2 EHV charges'!$D:$O,9,FALSE)),"")</f>
        <v/>
      </c>
      <c r="F143" s="245" t="str">
        <f>IFERROR(IF(VLOOKUP($A143,'Annex 2 EHV charges'!$D:$O,10,FALSE)=0,"",VLOOKUP($A143,'Annex 2 EHV charges'!$D:$O,10,FALSE)),"")</f>
        <v/>
      </c>
      <c r="G143" s="246" t="str">
        <f>IFERROR(IF(VLOOKUP($A143,'Annex 2 EHV charges'!$D:$O,11,FALSE)=0,"",VLOOKUP($A143,'Annex 2 EHV charges'!$D:$O,11,FALSE)),"")</f>
        <v/>
      </c>
      <c r="H143" s="246" t="str">
        <f>IFERROR(IF(VLOOKUP($A143,'Annex 2 EHV charges'!$D:$O,12,FALSE)=0,"",VLOOKUP($A143,'Annex 2 EHV charges'!$D:$O,12,FALSE)),"")</f>
        <v/>
      </c>
    </row>
    <row r="144" spans="1:8" x14ac:dyDescent="0.2">
      <c r="A144" s="240" t="str">
        <f t="array" ref="A144">IFERROR(INDEX('Annex 2 EHV charges'!$D$11:$D$260, MATCH(0, IF(ISBLANK('Annex 2 EHV charges'!$D$11:$D$260),1, COUNTIF(A$4:$A143, 'Annex 2 EHV charges'!$D$11:$D$260)), 0)),"")</f>
        <v/>
      </c>
      <c r="B144" s="239" t="str">
        <f>IF($A144="","",VLOOKUP($A144,'Annex 2 EHV charges'!$D:$O,2,0))</f>
        <v/>
      </c>
      <c r="C144" s="240" t="str">
        <f>IF($A144="","",VLOOKUP($A144,'Annex 2 EHV charges'!$D:$O,3,0))</f>
        <v/>
      </c>
      <c r="D144" s="239" t="str">
        <f>IF($A144="","",VLOOKUP($A144,'Annex 2 EHV charges'!$D:$O,4,0))</f>
        <v/>
      </c>
      <c r="E144" s="244" t="str">
        <f>IFERROR(IF(VLOOKUP($A144,'Annex 2 EHV charges'!$D:$O,9,FALSE)=0,"",VLOOKUP($A144,'Annex 2 EHV charges'!$D:$O,9,FALSE)),"")</f>
        <v/>
      </c>
      <c r="F144" s="245" t="str">
        <f>IFERROR(IF(VLOOKUP($A144,'Annex 2 EHV charges'!$D:$O,10,FALSE)=0,"",VLOOKUP($A144,'Annex 2 EHV charges'!$D:$O,10,FALSE)),"")</f>
        <v/>
      </c>
      <c r="G144" s="246" t="str">
        <f>IFERROR(IF(VLOOKUP($A144,'Annex 2 EHV charges'!$D:$O,11,FALSE)=0,"",VLOOKUP($A144,'Annex 2 EHV charges'!$D:$O,11,FALSE)),"")</f>
        <v/>
      </c>
      <c r="H144" s="246" t="str">
        <f>IFERROR(IF(VLOOKUP($A144,'Annex 2 EHV charges'!$D:$O,12,FALSE)=0,"",VLOOKUP($A144,'Annex 2 EHV charges'!$D:$O,12,FALSE)),"")</f>
        <v/>
      </c>
    </row>
    <row r="145" spans="1:8" x14ac:dyDescent="0.2">
      <c r="A145" s="240" t="str">
        <f t="array" ref="A145">IFERROR(INDEX('Annex 2 EHV charges'!$D$11:$D$260, MATCH(0, IF(ISBLANK('Annex 2 EHV charges'!$D$11:$D$260),1, COUNTIF(A$4:$A144, 'Annex 2 EHV charges'!$D$11:$D$260)), 0)),"")</f>
        <v/>
      </c>
      <c r="B145" s="239" t="str">
        <f>IF($A145="","",VLOOKUP($A145,'Annex 2 EHV charges'!$D:$O,2,0))</f>
        <v/>
      </c>
      <c r="C145" s="240" t="str">
        <f>IF($A145="","",VLOOKUP($A145,'Annex 2 EHV charges'!$D:$O,3,0))</f>
        <v/>
      </c>
      <c r="D145" s="239" t="str">
        <f>IF($A145="","",VLOOKUP($A145,'Annex 2 EHV charges'!$D:$O,4,0))</f>
        <v/>
      </c>
      <c r="E145" s="244" t="str">
        <f>IFERROR(IF(VLOOKUP($A145,'Annex 2 EHV charges'!$D:$O,9,FALSE)=0,"",VLOOKUP($A145,'Annex 2 EHV charges'!$D:$O,9,FALSE)),"")</f>
        <v/>
      </c>
      <c r="F145" s="245" t="str">
        <f>IFERROR(IF(VLOOKUP($A145,'Annex 2 EHV charges'!$D:$O,10,FALSE)=0,"",VLOOKUP($A145,'Annex 2 EHV charges'!$D:$O,10,FALSE)),"")</f>
        <v/>
      </c>
      <c r="G145" s="246" t="str">
        <f>IFERROR(IF(VLOOKUP($A145,'Annex 2 EHV charges'!$D:$O,11,FALSE)=0,"",VLOOKUP($A145,'Annex 2 EHV charges'!$D:$O,11,FALSE)),"")</f>
        <v/>
      </c>
      <c r="H145" s="246" t="str">
        <f>IFERROR(IF(VLOOKUP($A145,'Annex 2 EHV charges'!$D:$O,12,FALSE)=0,"",VLOOKUP($A145,'Annex 2 EHV charges'!$D:$O,12,FALSE)),"")</f>
        <v/>
      </c>
    </row>
    <row r="146" spans="1:8" x14ac:dyDescent="0.2">
      <c r="A146" s="240" t="str">
        <f t="array" ref="A146">IFERROR(INDEX('Annex 2 EHV charges'!$D$11:$D$260, MATCH(0, IF(ISBLANK('Annex 2 EHV charges'!$D$11:$D$260),1, COUNTIF(A$4:$A145, 'Annex 2 EHV charges'!$D$11:$D$260)), 0)),"")</f>
        <v/>
      </c>
      <c r="B146" s="239" t="str">
        <f>IF($A146="","",VLOOKUP($A146,'Annex 2 EHV charges'!$D:$O,2,0))</f>
        <v/>
      </c>
      <c r="C146" s="240" t="str">
        <f>IF($A146="","",VLOOKUP($A146,'Annex 2 EHV charges'!$D:$O,3,0))</f>
        <v/>
      </c>
      <c r="D146" s="239" t="str">
        <f>IF($A146="","",VLOOKUP($A146,'Annex 2 EHV charges'!$D:$O,4,0))</f>
        <v/>
      </c>
      <c r="E146" s="244" t="str">
        <f>IFERROR(IF(VLOOKUP($A146,'Annex 2 EHV charges'!$D:$O,9,FALSE)=0,"",VLOOKUP($A146,'Annex 2 EHV charges'!$D:$O,9,FALSE)),"")</f>
        <v/>
      </c>
      <c r="F146" s="245" t="str">
        <f>IFERROR(IF(VLOOKUP($A146,'Annex 2 EHV charges'!$D:$O,10,FALSE)=0,"",VLOOKUP($A146,'Annex 2 EHV charges'!$D:$O,10,FALSE)),"")</f>
        <v/>
      </c>
      <c r="G146" s="246" t="str">
        <f>IFERROR(IF(VLOOKUP($A146,'Annex 2 EHV charges'!$D:$O,11,FALSE)=0,"",VLOOKUP($A146,'Annex 2 EHV charges'!$D:$O,11,FALSE)),"")</f>
        <v/>
      </c>
      <c r="H146" s="246" t="str">
        <f>IFERROR(IF(VLOOKUP($A146,'Annex 2 EHV charges'!$D:$O,12,FALSE)=0,"",VLOOKUP($A146,'Annex 2 EHV charges'!$D:$O,12,FALSE)),"")</f>
        <v/>
      </c>
    </row>
    <row r="147" spans="1:8" x14ac:dyDescent="0.2">
      <c r="A147" s="240" t="str">
        <f t="array" ref="A147">IFERROR(INDEX('Annex 2 EHV charges'!$D$11:$D$260, MATCH(0, IF(ISBLANK('Annex 2 EHV charges'!$D$11:$D$260),1, COUNTIF(A$4:$A146, 'Annex 2 EHV charges'!$D$11:$D$260)), 0)),"")</f>
        <v/>
      </c>
      <c r="B147" s="239" t="str">
        <f>IF($A147="","",VLOOKUP($A147,'Annex 2 EHV charges'!$D:$O,2,0))</f>
        <v/>
      </c>
      <c r="C147" s="240" t="str">
        <f>IF($A147="","",VLOOKUP($A147,'Annex 2 EHV charges'!$D:$O,3,0))</f>
        <v/>
      </c>
      <c r="D147" s="239" t="str">
        <f>IF($A147="","",VLOOKUP($A147,'Annex 2 EHV charges'!$D:$O,4,0))</f>
        <v/>
      </c>
      <c r="E147" s="244" t="str">
        <f>IFERROR(IF(VLOOKUP($A147,'Annex 2 EHV charges'!$D:$O,9,FALSE)=0,"",VLOOKUP($A147,'Annex 2 EHV charges'!$D:$O,9,FALSE)),"")</f>
        <v/>
      </c>
      <c r="F147" s="245" t="str">
        <f>IFERROR(IF(VLOOKUP($A147,'Annex 2 EHV charges'!$D:$O,10,FALSE)=0,"",VLOOKUP($A147,'Annex 2 EHV charges'!$D:$O,10,FALSE)),"")</f>
        <v/>
      </c>
      <c r="G147" s="246" t="str">
        <f>IFERROR(IF(VLOOKUP($A147,'Annex 2 EHV charges'!$D:$O,11,FALSE)=0,"",VLOOKUP($A147,'Annex 2 EHV charges'!$D:$O,11,FALSE)),"")</f>
        <v/>
      </c>
      <c r="H147" s="246" t="str">
        <f>IFERROR(IF(VLOOKUP($A147,'Annex 2 EHV charges'!$D:$O,12,FALSE)=0,"",VLOOKUP($A147,'Annex 2 EHV charges'!$D:$O,12,FALSE)),"")</f>
        <v/>
      </c>
    </row>
    <row r="148" spans="1:8" x14ac:dyDescent="0.2">
      <c r="A148" s="240" t="str">
        <f t="array" ref="A148">IFERROR(INDEX('Annex 2 EHV charges'!$D$11:$D$260, MATCH(0, IF(ISBLANK('Annex 2 EHV charges'!$D$11:$D$260),1, COUNTIF(A$4:$A147, 'Annex 2 EHV charges'!$D$11:$D$260)), 0)),"")</f>
        <v/>
      </c>
      <c r="B148" s="239" t="str">
        <f>IF($A148="","",VLOOKUP($A148,'Annex 2 EHV charges'!$D:$O,2,0))</f>
        <v/>
      </c>
      <c r="C148" s="240" t="str">
        <f>IF($A148="","",VLOOKUP($A148,'Annex 2 EHV charges'!$D:$O,3,0))</f>
        <v/>
      </c>
      <c r="D148" s="239" t="str">
        <f>IF($A148="","",VLOOKUP($A148,'Annex 2 EHV charges'!$D:$O,4,0))</f>
        <v/>
      </c>
      <c r="E148" s="244" t="str">
        <f>IFERROR(IF(VLOOKUP($A148,'Annex 2 EHV charges'!$D:$O,9,FALSE)=0,"",VLOOKUP($A148,'Annex 2 EHV charges'!$D:$O,9,FALSE)),"")</f>
        <v/>
      </c>
      <c r="F148" s="245" t="str">
        <f>IFERROR(IF(VLOOKUP($A148,'Annex 2 EHV charges'!$D:$O,10,FALSE)=0,"",VLOOKUP($A148,'Annex 2 EHV charges'!$D:$O,10,FALSE)),"")</f>
        <v/>
      </c>
      <c r="G148" s="246" t="str">
        <f>IFERROR(IF(VLOOKUP($A148,'Annex 2 EHV charges'!$D:$O,11,FALSE)=0,"",VLOOKUP($A148,'Annex 2 EHV charges'!$D:$O,11,FALSE)),"")</f>
        <v/>
      </c>
      <c r="H148" s="246" t="str">
        <f>IFERROR(IF(VLOOKUP($A148,'Annex 2 EHV charges'!$D:$O,12,FALSE)=0,"",VLOOKUP($A148,'Annex 2 EHV charges'!$D:$O,12,FALSE)),"")</f>
        <v/>
      </c>
    </row>
    <row r="149" spans="1:8" x14ac:dyDescent="0.2">
      <c r="A149" s="240" t="str">
        <f t="array" ref="A149">IFERROR(INDEX('Annex 2 EHV charges'!$D$11:$D$260, MATCH(0, IF(ISBLANK('Annex 2 EHV charges'!$D$11:$D$260),1, COUNTIF(A$4:$A148, 'Annex 2 EHV charges'!$D$11:$D$260)), 0)),"")</f>
        <v/>
      </c>
      <c r="B149" s="239" t="str">
        <f>IF($A149="","",VLOOKUP($A149,'Annex 2 EHV charges'!$D:$O,2,0))</f>
        <v/>
      </c>
      <c r="C149" s="240" t="str">
        <f>IF($A149="","",VLOOKUP($A149,'Annex 2 EHV charges'!$D:$O,3,0))</f>
        <v/>
      </c>
      <c r="D149" s="239" t="str">
        <f>IF($A149="","",VLOOKUP($A149,'Annex 2 EHV charges'!$D:$O,4,0))</f>
        <v/>
      </c>
      <c r="E149" s="244" t="str">
        <f>IFERROR(IF(VLOOKUP($A149,'Annex 2 EHV charges'!$D:$O,9,FALSE)=0,"",VLOOKUP($A149,'Annex 2 EHV charges'!$D:$O,9,FALSE)),"")</f>
        <v/>
      </c>
      <c r="F149" s="245" t="str">
        <f>IFERROR(IF(VLOOKUP($A149,'Annex 2 EHV charges'!$D:$O,10,FALSE)=0,"",VLOOKUP($A149,'Annex 2 EHV charges'!$D:$O,10,FALSE)),"")</f>
        <v/>
      </c>
      <c r="G149" s="246" t="str">
        <f>IFERROR(IF(VLOOKUP($A149,'Annex 2 EHV charges'!$D:$O,11,FALSE)=0,"",VLOOKUP($A149,'Annex 2 EHV charges'!$D:$O,11,FALSE)),"")</f>
        <v/>
      </c>
      <c r="H149" s="246" t="str">
        <f>IFERROR(IF(VLOOKUP($A149,'Annex 2 EHV charges'!$D:$O,12,FALSE)=0,"",VLOOKUP($A149,'Annex 2 EHV charges'!$D:$O,12,FALSE)),"")</f>
        <v/>
      </c>
    </row>
    <row r="150" spans="1:8" x14ac:dyDescent="0.2">
      <c r="A150" s="240" t="str">
        <f t="array" ref="A150">IFERROR(INDEX('Annex 2 EHV charges'!$D$11:$D$260, MATCH(0, IF(ISBLANK('Annex 2 EHV charges'!$D$11:$D$260),1, COUNTIF(A$4:$A149, 'Annex 2 EHV charges'!$D$11:$D$260)), 0)),"")</f>
        <v/>
      </c>
      <c r="B150" s="239" t="str">
        <f>IF($A150="","",VLOOKUP($A150,'Annex 2 EHV charges'!$D:$O,2,0))</f>
        <v/>
      </c>
      <c r="C150" s="240" t="str">
        <f>IF($A150="","",VLOOKUP($A150,'Annex 2 EHV charges'!$D:$O,3,0))</f>
        <v/>
      </c>
      <c r="D150" s="239" t="str">
        <f>IF($A150="","",VLOOKUP($A150,'Annex 2 EHV charges'!$D:$O,4,0))</f>
        <v/>
      </c>
      <c r="E150" s="244" t="str">
        <f>IFERROR(IF(VLOOKUP($A150,'Annex 2 EHV charges'!$D:$O,9,FALSE)=0,"",VLOOKUP($A150,'Annex 2 EHV charges'!$D:$O,9,FALSE)),"")</f>
        <v/>
      </c>
      <c r="F150" s="245" t="str">
        <f>IFERROR(IF(VLOOKUP($A150,'Annex 2 EHV charges'!$D:$O,10,FALSE)=0,"",VLOOKUP($A150,'Annex 2 EHV charges'!$D:$O,10,FALSE)),"")</f>
        <v/>
      </c>
      <c r="G150" s="246" t="str">
        <f>IFERROR(IF(VLOOKUP($A150,'Annex 2 EHV charges'!$D:$O,11,FALSE)=0,"",VLOOKUP($A150,'Annex 2 EHV charges'!$D:$O,11,FALSE)),"")</f>
        <v/>
      </c>
      <c r="H150" s="246" t="str">
        <f>IFERROR(IF(VLOOKUP($A150,'Annex 2 EHV charges'!$D:$O,12,FALSE)=0,"",VLOOKUP($A150,'Annex 2 EHV charges'!$D:$O,12,FALSE)),"")</f>
        <v/>
      </c>
    </row>
    <row r="151" spans="1:8" x14ac:dyDescent="0.2">
      <c r="A151" s="240" t="str">
        <f t="array" ref="A151">IFERROR(INDEX('Annex 2 EHV charges'!$D$11:$D$260, MATCH(0, IF(ISBLANK('Annex 2 EHV charges'!$D$11:$D$260),1, COUNTIF(A$4:$A150, 'Annex 2 EHV charges'!$D$11:$D$260)), 0)),"")</f>
        <v/>
      </c>
      <c r="B151" s="239" t="str">
        <f>IF($A151="","",VLOOKUP($A151,'Annex 2 EHV charges'!$D:$O,2,0))</f>
        <v/>
      </c>
      <c r="C151" s="240" t="str">
        <f>IF($A151="","",VLOOKUP($A151,'Annex 2 EHV charges'!$D:$O,3,0))</f>
        <v/>
      </c>
      <c r="D151" s="239" t="str">
        <f>IF($A151="","",VLOOKUP($A151,'Annex 2 EHV charges'!$D:$O,4,0))</f>
        <v/>
      </c>
      <c r="E151" s="244" t="str">
        <f>IFERROR(IF(VLOOKUP($A151,'Annex 2 EHV charges'!$D:$O,9,FALSE)=0,"",VLOOKUP($A151,'Annex 2 EHV charges'!$D:$O,9,FALSE)),"")</f>
        <v/>
      </c>
      <c r="F151" s="245" t="str">
        <f>IFERROR(IF(VLOOKUP($A151,'Annex 2 EHV charges'!$D:$O,10,FALSE)=0,"",VLOOKUP($A151,'Annex 2 EHV charges'!$D:$O,10,FALSE)),"")</f>
        <v/>
      </c>
      <c r="G151" s="246" t="str">
        <f>IFERROR(IF(VLOOKUP($A151,'Annex 2 EHV charges'!$D:$O,11,FALSE)=0,"",VLOOKUP($A151,'Annex 2 EHV charges'!$D:$O,11,FALSE)),"")</f>
        <v/>
      </c>
      <c r="H151" s="246" t="str">
        <f>IFERROR(IF(VLOOKUP($A151,'Annex 2 EHV charges'!$D:$O,12,FALSE)=0,"",VLOOKUP($A151,'Annex 2 EHV charges'!$D:$O,12,FALSE)),"")</f>
        <v/>
      </c>
    </row>
    <row r="152" spans="1:8" x14ac:dyDescent="0.2">
      <c r="A152" s="240" t="str">
        <f t="array" ref="A152">IFERROR(INDEX('Annex 2 EHV charges'!$D$11:$D$260, MATCH(0, IF(ISBLANK('Annex 2 EHV charges'!$D$11:$D$260),1, COUNTIF(A$4:$A151, 'Annex 2 EHV charges'!$D$11:$D$260)), 0)),"")</f>
        <v/>
      </c>
      <c r="B152" s="239" t="str">
        <f>IF($A152="","",VLOOKUP($A152,'Annex 2 EHV charges'!$D:$O,2,0))</f>
        <v/>
      </c>
      <c r="C152" s="240" t="str">
        <f>IF($A152="","",VLOOKUP($A152,'Annex 2 EHV charges'!$D:$O,3,0))</f>
        <v/>
      </c>
      <c r="D152" s="239" t="str">
        <f>IF($A152="","",VLOOKUP($A152,'Annex 2 EHV charges'!$D:$O,4,0))</f>
        <v/>
      </c>
      <c r="E152" s="244" t="str">
        <f>IFERROR(IF(VLOOKUP($A152,'Annex 2 EHV charges'!$D:$O,9,FALSE)=0,"",VLOOKUP($A152,'Annex 2 EHV charges'!$D:$O,9,FALSE)),"")</f>
        <v/>
      </c>
      <c r="F152" s="245" t="str">
        <f>IFERROR(IF(VLOOKUP($A152,'Annex 2 EHV charges'!$D:$O,10,FALSE)=0,"",VLOOKUP($A152,'Annex 2 EHV charges'!$D:$O,10,FALSE)),"")</f>
        <v/>
      </c>
      <c r="G152" s="246" t="str">
        <f>IFERROR(IF(VLOOKUP($A152,'Annex 2 EHV charges'!$D:$O,11,FALSE)=0,"",VLOOKUP($A152,'Annex 2 EHV charges'!$D:$O,11,FALSE)),"")</f>
        <v/>
      </c>
      <c r="H152" s="246" t="str">
        <f>IFERROR(IF(VLOOKUP($A152,'Annex 2 EHV charges'!$D:$O,12,FALSE)=0,"",VLOOKUP($A152,'Annex 2 EHV charges'!$D:$O,12,FALSE)),"")</f>
        <v/>
      </c>
    </row>
    <row r="153" spans="1:8" x14ac:dyDescent="0.2">
      <c r="A153" s="240" t="str">
        <f t="array" ref="A153">IFERROR(INDEX('Annex 2 EHV charges'!$D$11:$D$260, MATCH(0, IF(ISBLANK('Annex 2 EHV charges'!$D$11:$D$260),1, COUNTIF(A$4:$A152, 'Annex 2 EHV charges'!$D$11:$D$260)), 0)),"")</f>
        <v/>
      </c>
      <c r="B153" s="239" t="str">
        <f>IF($A153="","",VLOOKUP($A153,'Annex 2 EHV charges'!$D:$O,2,0))</f>
        <v/>
      </c>
      <c r="C153" s="240" t="str">
        <f>IF($A153="","",VLOOKUP($A153,'Annex 2 EHV charges'!$D:$O,3,0))</f>
        <v/>
      </c>
      <c r="D153" s="239" t="str">
        <f>IF($A153="","",VLOOKUP($A153,'Annex 2 EHV charges'!$D:$O,4,0))</f>
        <v/>
      </c>
      <c r="E153" s="244" t="str">
        <f>IFERROR(IF(VLOOKUP($A153,'Annex 2 EHV charges'!$D:$O,9,FALSE)=0,"",VLOOKUP($A153,'Annex 2 EHV charges'!$D:$O,9,FALSE)),"")</f>
        <v/>
      </c>
      <c r="F153" s="245" t="str">
        <f>IFERROR(IF(VLOOKUP($A153,'Annex 2 EHV charges'!$D:$O,10,FALSE)=0,"",VLOOKUP($A153,'Annex 2 EHV charges'!$D:$O,10,FALSE)),"")</f>
        <v/>
      </c>
      <c r="G153" s="246" t="str">
        <f>IFERROR(IF(VLOOKUP($A153,'Annex 2 EHV charges'!$D:$O,11,FALSE)=0,"",VLOOKUP($A153,'Annex 2 EHV charges'!$D:$O,11,FALSE)),"")</f>
        <v/>
      </c>
      <c r="H153" s="246" t="str">
        <f>IFERROR(IF(VLOOKUP($A153,'Annex 2 EHV charges'!$D:$O,12,FALSE)=0,"",VLOOKUP($A153,'Annex 2 EHV charges'!$D:$O,12,FALSE)),"")</f>
        <v/>
      </c>
    </row>
    <row r="154" spans="1:8" x14ac:dyDescent="0.2">
      <c r="A154" s="240" t="str">
        <f t="array" ref="A154">IFERROR(INDEX('Annex 2 EHV charges'!$D$11:$D$260, MATCH(0, IF(ISBLANK('Annex 2 EHV charges'!$D$11:$D$260),1, COUNTIF(A$4:$A153, 'Annex 2 EHV charges'!$D$11:$D$260)), 0)),"")</f>
        <v/>
      </c>
      <c r="B154" s="239" t="str">
        <f>IF($A154="","",VLOOKUP($A154,'Annex 2 EHV charges'!$D:$O,2,0))</f>
        <v/>
      </c>
      <c r="C154" s="240" t="str">
        <f>IF($A154="","",VLOOKUP($A154,'Annex 2 EHV charges'!$D:$O,3,0))</f>
        <v/>
      </c>
      <c r="D154" s="239" t="str">
        <f>IF($A154="","",VLOOKUP($A154,'Annex 2 EHV charges'!$D:$O,4,0))</f>
        <v/>
      </c>
      <c r="E154" s="244" t="str">
        <f>IFERROR(IF(VLOOKUP($A154,'Annex 2 EHV charges'!$D:$O,9,FALSE)=0,"",VLOOKUP($A154,'Annex 2 EHV charges'!$D:$O,9,FALSE)),"")</f>
        <v/>
      </c>
      <c r="F154" s="245" t="str">
        <f>IFERROR(IF(VLOOKUP($A154,'Annex 2 EHV charges'!$D:$O,10,FALSE)=0,"",VLOOKUP($A154,'Annex 2 EHV charges'!$D:$O,10,FALSE)),"")</f>
        <v/>
      </c>
      <c r="G154" s="246" t="str">
        <f>IFERROR(IF(VLOOKUP($A154,'Annex 2 EHV charges'!$D:$O,11,FALSE)=0,"",VLOOKUP($A154,'Annex 2 EHV charges'!$D:$O,11,FALSE)),"")</f>
        <v/>
      </c>
      <c r="H154" s="246" t="str">
        <f>IFERROR(IF(VLOOKUP($A154,'Annex 2 EHV charges'!$D:$O,12,FALSE)=0,"",VLOOKUP($A154,'Annex 2 EHV charges'!$D:$O,12,FALSE)),"")</f>
        <v/>
      </c>
    </row>
    <row r="155" spans="1:8" x14ac:dyDescent="0.2">
      <c r="A155" s="240" t="str">
        <f t="array" ref="A155">IFERROR(INDEX('Annex 2 EHV charges'!$D$11:$D$260, MATCH(0, IF(ISBLANK('Annex 2 EHV charges'!$D$11:$D$260),1, COUNTIF(A$4:$A154, 'Annex 2 EHV charges'!$D$11:$D$260)), 0)),"")</f>
        <v/>
      </c>
      <c r="B155" s="239" t="str">
        <f>IF($A155="","",VLOOKUP($A155,'Annex 2 EHV charges'!$D:$O,2,0))</f>
        <v/>
      </c>
      <c r="C155" s="240" t="str">
        <f>IF($A155="","",VLOOKUP($A155,'Annex 2 EHV charges'!$D:$O,3,0))</f>
        <v/>
      </c>
      <c r="D155" s="239" t="str">
        <f>IF($A155="","",VLOOKUP($A155,'Annex 2 EHV charges'!$D:$O,4,0))</f>
        <v/>
      </c>
      <c r="E155" s="244" t="str">
        <f>IFERROR(IF(VLOOKUP($A155,'Annex 2 EHV charges'!$D:$O,9,FALSE)=0,"",VLOOKUP($A155,'Annex 2 EHV charges'!$D:$O,9,FALSE)),"")</f>
        <v/>
      </c>
      <c r="F155" s="245" t="str">
        <f>IFERROR(IF(VLOOKUP($A155,'Annex 2 EHV charges'!$D:$O,10,FALSE)=0,"",VLOOKUP($A155,'Annex 2 EHV charges'!$D:$O,10,FALSE)),"")</f>
        <v/>
      </c>
      <c r="G155" s="246" t="str">
        <f>IFERROR(IF(VLOOKUP($A155,'Annex 2 EHV charges'!$D:$O,11,FALSE)=0,"",VLOOKUP($A155,'Annex 2 EHV charges'!$D:$O,11,FALSE)),"")</f>
        <v/>
      </c>
      <c r="H155" s="246" t="str">
        <f>IFERROR(IF(VLOOKUP($A155,'Annex 2 EHV charges'!$D:$O,12,FALSE)=0,"",VLOOKUP($A155,'Annex 2 EHV charges'!$D:$O,12,FALSE)),"")</f>
        <v/>
      </c>
    </row>
    <row r="156" spans="1:8" x14ac:dyDescent="0.2">
      <c r="A156" s="240" t="str">
        <f t="array" ref="A156">IFERROR(INDEX('Annex 2 EHV charges'!$D$11:$D$260, MATCH(0, IF(ISBLANK('Annex 2 EHV charges'!$D$11:$D$260),1, COUNTIF(A$4:$A155, 'Annex 2 EHV charges'!$D$11:$D$260)), 0)),"")</f>
        <v/>
      </c>
      <c r="B156" s="239" t="str">
        <f>IF($A156="","",VLOOKUP($A156,'Annex 2 EHV charges'!$D:$O,2,0))</f>
        <v/>
      </c>
      <c r="C156" s="240" t="str">
        <f>IF($A156="","",VLOOKUP($A156,'Annex 2 EHV charges'!$D:$O,3,0))</f>
        <v/>
      </c>
      <c r="D156" s="239" t="str">
        <f>IF($A156="","",VLOOKUP($A156,'Annex 2 EHV charges'!$D:$O,4,0))</f>
        <v/>
      </c>
      <c r="E156" s="244" t="str">
        <f>IFERROR(IF(VLOOKUP($A156,'Annex 2 EHV charges'!$D:$O,9,FALSE)=0,"",VLOOKUP($A156,'Annex 2 EHV charges'!$D:$O,9,FALSE)),"")</f>
        <v/>
      </c>
      <c r="F156" s="245" t="str">
        <f>IFERROR(IF(VLOOKUP($A156,'Annex 2 EHV charges'!$D:$O,10,FALSE)=0,"",VLOOKUP($A156,'Annex 2 EHV charges'!$D:$O,10,FALSE)),"")</f>
        <v/>
      </c>
      <c r="G156" s="246" t="str">
        <f>IFERROR(IF(VLOOKUP($A156,'Annex 2 EHV charges'!$D:$O,11,FALSE)=0,"",VLOOKUP($A156,'Annex 2 EHV charges'!$D:$O,11,FALSE)),"")</f>
        <v/>
      </c>
      <c r="H156" s="246" t="str">
        <f>IFERROR(IF(VLOOKUP($A156,'Annex 2 EHV charges'!$D:$O,12,FALSE)=0,"",VLOOKUP($A156,'Annex 2 EHV charges'!$D:$O,12,FALSE)),"")</f>
        <v/>
      </c>
    </row>
    <row r="157" spans="1:8" x14ac:dyDescent="0.2">
      <c r="A157" s="240" t="str">
        <f t="array" ref="A157">IFERROR(INDEX('Annex 2 EHV charges'!$D$11:$D$260, MATCH(0, IF(ISBLANK('Annex 2 EHV charges'!$D$11:$D$260),1, COUNTIF(A$4:$A156, 'Annex 2 EHV charges'!$D$11:$D$260)), 0)),"")</f>
        <v/>
      </c>
      <c r="B157" s="239" t="str">
        <f>IF($A157="","",VLOOKUP($A157,'Annex 2 EHV charges'!$D:$O,2,0))</f>
        <v/>
      </c>
      <c r="C157" s="240" t="str">
        <f>IF($A157="","",VLOOKUP($A157,'Annex 2 EHV charges'!$D:$O,3,0))</f>
        <v/>
      </c>
      <c r="D157" s="239" t="str">
        <f>IF($A157="","",VLOOKUP($A157,'Annex 2 EHV charges'!$D:$O,4,0))</f>
        <v/>
      </c>
      <c r="E157" s="244" t="str">
        <f>IFERROR(IF(VLOOKUP($A157,'Annex 2 EHV charges'!$D:$O,9,FALSE)=0,"",VLOOKUP($A157,'Annex 2 EHV charges'!$D:$O,9,FALSE)),"")</f>
        <v/>
      </c>
      <c r="F157" s="245" t="str">
        <f>IFERROR(IF(VLOOKUP($A157,'Annex 2 EHV charges'!$D:$O,10,FALSE)=0,"",VLOOKUP($A157,'Annex 2 EHV charges'!$D:$O,10,FALSE)),"")</f>
        <v/>
      </c>
      <c r="G157" s="246" t="str">
        <f>IFERROR(IF(VLOOKUP($A157,'Annex 2 EHV charges'!$D:$O,11,FALSE)=0,"",VLOOKUP($A157,'Annex 2 EHV charges'!$D:$O,11,FALSE)),"")</f>
        <v/>
      </c>
      <c r="H157" s="246" t="str">
        <f>IFERROR(IF(VLOOKUP($A157,'Annex 2 EHV charges'!$D:$O,12,FALSE)=0,"",VLOOKUP($A157,'Annex 2 EHV charges'!$D:$O,12,FALSE)),"")</f>
        <v/>
      </c>
    </row>
    <row r="158" spans="1:8" x14ac:dyDescent="0.2">
      <c r="A158" s="240" t="str">
        <f t="array" ref="A158">IFERROR(INDEX('Annex 2 EHV charges'!$D$11:$D$260, MATCH(0, IF(ISBLANK('Annex 2 EHV charges'!$D$11:$D$260),1, COUNTIF(A$4:$A157, 'Annex 2 EHV charges'!$D$11:$D$260)), 0)),"")</f>
        <v/>
      </c>
      <c r="B158" s="239" t="str">
        <f>IF($A158="","",VLOOKUP($A158,'Annex 2 EHV charges'!$D:$O,2,0))</f>
        <v/>
      </c>
      <c r="C158" s="240" t="str">
        <f>IF($A158="","",VLOOKUP($A158,'Annex 2 EHV charges'!$D:$O,3,0))</f>
        <v/>
      </c>
      <c r="D158" s="239" t="str">
        <f>IF($A158="","",VLOOKUP($A158,'Annex 2 EHV charges'!$D:$O,4,0))</f>
        <v/>
      </c>
      <c r="E158" s="244" t="str">
        <f>IFERROR(IF(VLOOKUP($A158,'Annex 2 EHV charges'!$D:$O,9,FALSE)=0,"",VLOOKUP($A158,'Annex 2 EHV charges'!$D:$O,9,FALSE)),"")</f>
        <v/>
      </c>
      <c r="F158" s="245" t="str">
        <f>IFERROR(IF(VLOOKUP($A158,'Annex 2 EHV charges'!$D:$O,10,FALSE)=0,"",VLOOKUP($A158,'Annex 2 EHV charges'!$D:$O,10,FALSE)),"")</f>
        <v/>
      </c>
      <c r="G158" s="246" t="str">
        <f>IFERROR(IF(VLOOKUP($A158,'Annex 2 EHV charges'!$D:$O,11,FALSE)=0,"",VLOOKUP($A158,'Annex 2 EHV charges'!$D:$O,11,FALSE)),"")</f>
        <v/>
      </c>
      <c r="H158" s="246" t="str">
        <f>IFERROR(IF(VLOOKUP($A158,'Annex 2 EHV charges'!$D:$O,12,FALSE)=0,"",VLOOKUP($A158,'Annex 2 EHV charges'!$D:$O,12,FALSE)),"")</f>
        <v/>
      </c>
    </row>
    <row r="159" spans="1:8" x14ac:dyDescent="0.2">
      <c r="A159" s="240" t="str">
        <f t="array" ref="A159">IFERROR(INDEX('Annex 2 EHV charges'!$D$11:$D$260, MATCH(0, IF(ISBLANK('Annex 2 EHV charges'!$D$11:$D$260),1, COUNTIF(A$4:$A158, 'Annex 2 EHV charges'!$D$11:$D$260)), 0)),"")</f>
        <v/>
      </c>
      <c r="B159" s="239" t="str">
        <f>IF($A159="","",VLOOKUP($A159,'Annex 2 EHV charges'!$D:$O,2,0))</f>
        <v/>
      </c>
      <c r="C159" s="240" t="str">
        <f>IF($A159="","",VLOOKUP($A159,'Annex 2 EHV charges'!$D:$O,3,0))</f>
        <v/>
      </c>
      <c r="D159" s="239" t="str">
        <f>IF($A159="","",VLOOKUP($A159,'Annex 2 EHV charges'!$D:$O,4,0))</f>
        <v/>
      </c>
      <c r="E159" s="244" t="str">
        <f>IFERROR(IF(VLOOKUP($A159,'Annex 2 EHV charges'!$D:$O,9,FALSE)=0,"",VLOOKUP($A159,'Annex 2 EHV charges'!$D:$O,9,FALSE)),"")</f>
        <v/>
      </c>
      <c r="F159" s="245" t="str">
        <f>IFERROR(IF(VLOOKUP($A159,'Annex 2 EHV charges'!$D:$O,10,FALSE)=0,"",VLOOKUP($A159,'Annex 2 EHV charges'!$D:$O,10,FALSE)),"")</f>
        <v/>
      </c>
      <c r="G159" s="246" t="str">
        <f>IFERROR(IF(VLOOKUP($A159,'Annex 2 EHV charges'!$D:$O,11,FALSE)=0,"",VLOOKUP($A159,'Annex 2 EHV charges'!$D:$O,11,FALSE)),"")</f>
        <v/>
      </c>
      <c r="H159" s="246" t="str">
        <f>IFERROR(IF(VLOOKUP($A159,'Annex 2 EHV charges'!$D:$O,12,FALSE)=0,"",VLOOKUP($A159,'Annex 2 EHV charges'!$D:$O,12,FALSE)),"")</f>
        <v/>
      </c>
    </row>
    <row r="160" spans="1:8" x14ac:dyDescent="0.2">
      <c r="A160" s="240" t="str">
        <f t="array" ref="A160">IFERROR(INDEX('Annex 2 EHV charges'!$D$11:$D$260, MATCH(0, IF(ISBLANK('Annex 2 EHV charges'!$D$11:$D$260),1, COUNTIF(A$4:$A159, 'Annex 2 EHV charges'!$D$11:$D$260)), 0)),"")</f>
        <v/>
      </c>
      <c r="B160" s="239" t="str">
        <f>IF($A160="","",VLOOKUP($A160,'Annex 2 EHV charges'!$D:$O,2,0))</f>
        <v/>
      </c>
      <c r="C160" s="240" t="str">
        <f>IF($A160="","",VLOOKUP($A160,'Annex 2 EHV charges'!$D:$O,3,0))</f>
        <v/>
      </c>
      <c r="D160" s="239" t="str">
        <f>IF($A160="","",VLOOKUP($A160,'Annex 2 EHV charges'!$D:$O,4,0))</f>
        <v/>
      </c>
      <c r="E160" s="244" t="str">
        <f>IFERROR(IF(VLOOKUP($A160,'Annex 2 EHV charges'!$D:$O,9,FALSE)=0,"",VLOOKUP($A160,'Annex 2 EHV charges'!$D:$O,9,FALSE)),"")</f>
        <v/>
      </c>
      <c r="F160" s="245" t="str">
        <f>IFERROR(IF(VLOOKUP($A160,'Annex 2 EHV charges'!$D:$O,10,FALSE)=0,"",VLOOKUP($A160,'Annex 2 EHV charges'!$D:$O,10,FALSE)),"")</f>
        <v/>
      </c>
      <c r="G160" s="246" t="str">
        <f>IFERROR(IF(VLOOKUP($A160,'Annex 2 EHV charges'!$D:$O,11,FALSE)=0,"",VLOOKUP($A160,'Annex 2 EHV charges'!$D:$O,11,FALSE)),"")</f>
        <v/>
      </c>
      <c r="H160" s="246" t="str">
        <f>IFERROR(IF(VLOOKUP($A160,'Annex 2 EHV charges'!$D:$O,12,FALSE)=0,"",VLOOKUP($A160,'Annex 2 EHV charges'!$D:$O,12,FALSE)),"")</f>
        <v/>
      </c>
    </row>
    <row r="161" spans="1:8" x14ac:dyDescent="0.2">
      <c r="A161" s="240" t="str">
        <f t="array" ref="A161">IFERROR(INDEX('Annex 2 EHV charges'!$D$11:$D$260, MATCH(0, IF(ISBLANK('Annex 2 EHV charges'!$D$11:$D$260),1, COUNTIF(A$4:$A160, 'Annex 2 EHV charges'!$D$11:$D$260)), 0)),"")</f>
        <v/>
      </c>
      <c r="B161" s="239" t="str">
        <f>IF($A161="","",VLOOKUP($A161,'Annex 2 EHV charges'!$D:$O,2,0))</f>
        <v/>
      </c>
      <c r="C161" s="240" t="str">
        <f>IF($A161="","",VLOOKUP($A161,'Annex 2 EHV charges'!$D:$O,3,0))</f>
        <v/>
      </c>
      <c r="D161" s="239" t="str">
        <f>IF($A161="","",VLOOKUP($A161,'Annex 2 EHV charges'!$D:$O,4,0))</f>
        <v/>
      </c>
      <c r="E161" s="244" t="str">
        <f>IFERROR(IF(VLOOKUP($A161,'Annex 2 EHV charges'!$D:$O,9,FALSE)=0,"",VLOOKUP($A161,'Annex 2 EHV charges'!$D:$O,9,FALSE)),"")</f>
        <v/>
      </c>
      <c r="F161" s="245" t="str">
        <f>IFERROR(IF(VLOOKUP($A161,'Annex 2 EHV charges'!$D:$O,10,FALSE)=0,"",VLOOKUP($A161,'Annex 2 EHV charges'!$D:$O,10,FALSE)),"")</f>
        <v/>
      </c>
      <c r="G161" s="246" t="str">
        <f>IFERROR(IF(VLOOKUP($A161,'Annex 2 EHV charges'!$D:$O,11,FALSE)=0,"",VLOOKUP($A161,'Annex 2 EHV charges'!$D:$O,11,FALSE)),"")</f>
        <v/>
      </c>
      <c r="H161" s="246" t="str">
        <f>IFERROR(IF(VLOOKUP($A161,'Annex 2 EHV charges'!$D:$O,12,FALSE)=0,"",VLOOKUP($A161,'Annex 2 EHV charges'!$D:$O,12,FALSE)),"")</f>
        <v/>
      </c>
    </row>
    <row r="162" spans="1:8" x14ac:dyDescent="0.2">
      <c r="A162" s="240" t="str">
        <f t="array" ref="A162">IFERROR(INDEX('Annex 2 EHV charges'!$D$11:$D$260, MATCH(0, IF(ISBLANK('Annex 2 EHV charges'!$D$11:$D$260),1, COUNTIF(A$4:$A161, 'Annex 2 EHV charges'!$D$11:$D$260)), 0)),"")</f>
        <v/>
      </c>
      <c r="B162" s="239" t="str">
        <f>IF($A162="","",VLOOKUP($A162,'Annex 2 EHV charges'!$D:$O,2,0))</f>
        <v/>
      </c>
      <c r="C162" s="240" t="str">
        <f>IF($A162="","",VLOOKUP($A162,'Annex 2 EHV charges'!$D:$O,3,0))</f>
        <v/>
      </c>
      <c r="D162" s="239" t="str">
        <f>IF($A162="","",VLOOKUP($A162,'Annex 2 EHV charges'!$D:$O,4,0))</f>
        <v/>
      </c>
      <c r="E162" s="244" t="str">
        <f>IFERROR(IF(VLOOKUP($A162,'Annex 2 EHV charges'!$D:$O,9,FALSE)=0,"",VLOOKUP($A162,'Annex 2 EHV charges'!$D:$O,9,FALSE)),"")</f>
        <v/>
      </c>
      <c r="F162" s="245" t="str">
        <f>IFERROR(IF(VLOOKUP($A162,'Annex 2 EHV charges'!$D:$O,10,FALSE)=0,"",VLOOKUP($A162,'Annex 2 EHV charges'!$D:$O,10,FALSE)),"")</f>
        <v/>
      </c>
      <c r="G162" s="246" t="str">
        <f>IFERROR(IF(VLOOKUP($A162,'Annex 2 EHV charges'!$D:$O,11,FALSE)=0,"",VLOOKUP($A162,'Annex 2 EHV charges'!$D:$O,11,FALSE)),"")</f>
        <v/>
      </c>
      <c r="H162" s="246" t="str">
        <f>IFERROR(IF(VLOOKUP($A162,'Annex 2 EHV charges'!$D:$O,12,FALSE)=0,"",VLOOKUP($A162,'Annex 2 EHV charges'!$D:$O,12,FALSE)),"")</f>
        <v/>
      </c>
    </row>
    <row r="163" spans="1:8" x14ac:dyDescent="0.2">
      <c r="A163" s="240" t="str">
        <f t="array" ref="A163">IFERROR(INDEX('Annex 2 EHV charges'!$D$11:$D$260, MATCH(0, IF(ISBLANK('Annex 2 EHV charges'!$D$11:$D$260),1, COUNTIF(A$4:$A162, 'Annex 2 EHV charges'!$D$11:$D$260)), 0)),"")</f>
        <v/>
      </c>
      <c r="B163" s="239" t="str">
        <f>IF($A163="","",VLOOKUP($A163,'Annex 2 EHV charges'!$D:$O,2,0))</f>
        <v/>
      </c>
      <c r="C163" s="240" t="str">
        <f>IF($A163="","",VLOOKUP($A163,'Annex 2 EHV charges'!$D:$O,3,0))</f>
        <v/>
      </c>
      <c r="D163" s="239" t="str">
        <f>IF($A163="","",VLOOKUP($A163,'Annex 2 EHV charges'!$D:$O,4,0))</f>
        <v/>
      </c>
      <c r="E163" s="244" t="str">
        <f>IFERROR(IF(VLOOKUP($A163,'Annex 2 EHV charges'!$D:$O,9,FALSE)=0,"",VLOOKUP($A163,'Annex 2 EHV charges'!$D:$O,9,FALSE)),"")</f>
        <v/>
      </c>
      <c r="F163" s="245" t="str">
        <f>IFERROR(IF(VLOOKUP($A163,'Annex 2 EHV charges'!$D:$O,10,FALSE)=0,"",VLOOKUP($A163,'Annex 2 EHV charges'!$D:$O,10,FALSE)),"")</f>
        <v/>
      </c>
      <c r="G163" s="246" t="str">
        <f>IFERROR(IF(VLOOKUP($A163,'Annex 2 EHV charges'!$D:$O,11,FALSE)=0,"",VLOOKUP($A163,'Annex 2 EHV charges'!$D:$O,11,FALSE)),"")</f>
        <v/>
      </c>
      <c r="H163" s="246" t="str">
        <f>IFERROR(IF(VLOOKUP($A163,'Annex 2 EHV charges'!$D:$O,12,FALSE)=0,"",VLOOKUP($A163,'Annex 2 EHV charges'!$D:$O,12,FALSE)),"")</f>
        <v/>
      </c>
    </row>
    <row r="164" spans="1:8" x14ac:dyDescent="0.2">
      <c r="A164" s="240" t="str">
        <f t="array" ref="A164">IFERROR(INDEX('Annex 2 EHV charges'!$D$11:$D$260, MATCH(0, IF(ISBLANK('Annex 2 EHV charges'!$D$11:$D$260),1, COUNTIF(A$4:$A163, 'Annex 2 EHV charges'!$D$11:$D$260)), 0)),"")</f>
        <v/>
      </c>
      <c r="B164" s="239" t="str">
        <f>IF($A164="","",VLOOKUP($A164,'Annex 2 EHV charges'!$D:$O,2,0))</f>
        <v/>
      </c>
      <c r="C164" s="240" t="str">
        <f>IF($A164="","",VLOOKUP($A164,'Annex 2 EHV charges'!$D:$O,3,0))</f>
        <v/>
      </c>
      <c r="D164" s="239" t="str">
        <f>IF($A164="","",VLOOKUP($A164,'Annex 2 EHV charges'!$D:$O,4,0))</f>
        <v/>
      </c>
      <c r="E164" s="244" t="str">
        <f>IFERROR(IF(VLOOKUP($A164,'Annex 2 EHV charges'!$D:$O,9,FALSE)=0,"",VLOOKUP($A164,'Annex 2 EHV charges'!$D:$O,9,FALSE)),"")</f>
        <v/>
      </c>
      <c r="F164" s="245" t="str">
        <f>IFERROR(IF(VLOOKUP($A164,'Annex 2 EHV charges'!$D:$O,10,FALSE)=0,"",VLOOKUP($A164,'Annex 2 EHV charges'!$D:$O,10,FALSE)),"")</f>
        <v/>
      </c>
      <c r="G164" s="246" t="str">
        <f>IFERROR(IF(VLOOKUP($A164,'Annex 2 EHV charges'!$D:$O,11,FALSE)=0,"",VLOOKUP($A164,'Annex 2 EHV charges'!$D:$O,11,FALSE)),"")</f>
        <v/>
      </c>
      <c r="H164" s="246" t="str">
        <f>IFERROR(IF(VLOOKUP($A164,'Annex 2 EHV charges'!$D:$O,12,FALSE)=0,"",VLOOKUP($A164,'Annex 2 EHV charges'!$D:$O,12,FALSE)),"")</f>
        <v/>
      </c>
    </row>
    <row r="165" spans="1:8" x14ac:dyDescent="0.2">
      <c r="A165" s="240" t="str">
        <f t="array" ref="A165">IFERROR(INDEX('Annex 2 EHV charges'!$D$11:$D$260, MATCH(0, IF(ISBLANK('Annex 2 EHV charges'!$D$11:$D$260),1, COUNTIF(A$4:$A164, 'Annex 2 EHV charges'!$D$11:$D$260)), 0)),"")</f>
        <v/>
      </c>
      <c r="B165" s="239" t="str">
        <f>IF($A165="","",VLOOKUP($A165,'Annex 2 EHV charges'!$D:$O,2,0))</f>
        <v/>
      </c>
      <c r="C165" s="240" t="str">
        <f>IF($A165="","",VLOOKUP($A165,'Annex 2 EHV charges'!$D:$O,3,0))</f>
        <v/>
      </c>
      <c r="D165" s="239" t="str">
        <f>IF($A165="","",VLOOKUP($A165,'Annex 2 EHV charges'!$D:$O,4,0))</f>
        <v/>
      </c>
      <c r="E165" s="244" t="str">
        <f>IFERROR(IF(VLOOKUP($A165,'Annex 2 EHV charges'!$D:$O,9,FALSE)=0,"",VLOOKUP($A165,'Annex 2 EHV charges'!$D:$O,9,FALSE)),"")</f>
        <v/>
      </c>
      <c r="F165" s="245" t="str">
        <f>IFERROR(IF(VLOOKUP($A165,'Annex 2 EHV charges'!$D:$O,10,FALSE)=0,"",VLOOKUP($A165,'Annex 2 EHV charges'!$D:$O,10,FALSE)),"")</f>
        <v/>
      </c>
      <c r="G165" s="246" t="str">
        <f>IFERROR(IF(VLOOKUP($A165,'Annex 2 EHV charges'!$D:$O,11,FALSE)=0,"",VLOOKUP($A165,'Annex 2 EHV charges'!$D:$O,11,FALSE)),"")</f>
        <v/>
      </c>
      <c r="H165" s="246" t="str">
        <f>IFERROR(IF(VLOOKUP($A165,'Annex 2 EHV charges'!$D:$O,12,FALSE)=0,"",VLOOKUP($A165,'Annex 2 EHV charges'!$D:$O,12,FALSE)),"")</f>
        <v/>
      </c>
    </row>
    <row r="166" spans="1:8" x14ac:dyDescent="0.2">
      <c r="A166" s="240" t="str">
        <f t="array" ref="A166">IFERROR(INDEX('Annex 2 EHV charges'!$D$11:$D$260, MATCH(0, IF(ISBLANK('Annex 2 EHV charges'!$D$11:$D$260),1, COUNTIF(A$4:$A165, 'Annex 2 EHV charges'!$D$11:$D$260)), 0)),"")</f>
        <v/>
      </c>
      <c r="B166" s="239" t="str">
        <f>IF($A166="","",VLOOKUP($A166,'Annex 2 EHV charges'!$D:$O,2,0))</f>
        <v/>
      </c>
      <c r="C166" s="240" t="str">
        <f>IF($A166="","",VLOOKUP($A166,'Annex 2 EHV charges'!$D:$O,3,0))</f>
        <v/>
      </c>
      <c r="D166" s="239" t="str">
        <f>IF($A166="","",VLOOKUP($A166,'Annex 2 EHV charges'!$D:$O,4,0))</f>
        <v/>
      </c>
      <c r="E166" s="244" t="str">
        <f>IFERROR(IF(VLOOKUP($A166,'Annex 2 EHV charges'!$D:$O,9,FALSE)=0,"",VLOOKUP($A166,'Annex 2 EHV charges'!$D:$O,9,FALSE)),"")</f>
        <v/>
      </c>
      <c r="F166" s="245" t="str">
        <f>IFERROR(IF(VLOOKUP($A166,'Annex 2 EHV charges'!$D:$O,10,FALSE)=0,"",VLOOKUP($A166,'Annex 2 EHV charges'!$D:$O,10,FALSE)),"")</f>
        <v/>
      </c>
      <c r="G166" s="246" t="str">
        <f>IFERROR(IF(VLOOKUP($A166,'Annex 2 EHV charges'!$D:$O,11,FALSE)=0,"",VLOOKUP($A166,'Annex 2 EHV charges'!$D:$O,11,FALSE)),"")</f>
        <v/>
      </c>
      <c r="H166" s="246" t="str">
        <f>IFERROR(IF(VLOOKUP($A166,'Annex 2 EHV charges'!$D:$O,12,FALSE)=0,"",VLOOKUP($A166,'Annex 2 EHV charges'!$D:$O,12,FALSE)),"")</f>
        <v/>
      </c>
    </row>
    <row r="167" spans="1:8" x14ac:dyDescent="0.2">
      <c r="A167" s="240" t="str">
        <f t="array" ref="A167">IFERROR(INDEX('Annex 2 EHV charges'!$D$11:$D$260, MATCH(0, IF(ISBLANK('Annex 2 EHV charges'!$D$11:$D$260),1, COUNTIF(A$4:$A166, 'Annex 2 EHV charges'!$D$11:$D$260)), 0)),"")</f>
        <v/>
      </c>
      <c r="B167" s="239" t="str">
        <f>IF($A167="","",VLOOKUP($A167,'Annex 2 EHV charges'!$D:$O,2,0))</f>
        <v/>
      </c>
      <c r="C167" s="240" t="str">
        <f>IF($A167="","",VLOOKUP($A167,'Annex 2 EHV charges'!$D:$O,3,0))</f>
        <v/>
      </c>
      <c r="D167" s="239" t="str">
        <f>IF($A167="","",VLOOKUP($A167,'Annex 2 EHV charges'!$D:$O,4,0))</f>
        <v/>
      </c>
      <c r="E167" s="244" t="str">
        <f>IFERROR(IF(VLOOKUP($A167,'Annex 2 EHV charges'!$D:$O,9,FALSE)=0,"",VLOOKUP($A167,'Annex 2 EHV charges'!$D:$O,9,FALSE)),"")</f>
        <v/>
      </c>
      <c r="F167" s="245" t="str">
        <f>IFERROR(IF(VLOOKUP($A167,'Annex 2 EHV charges'!$D:$O,10,FALSE)=0,"",VLOOKUP($A167,'Annex 2 EHV charges'!$D:$O,10,FALSE)),"")</f>
        <v/>
      </c>
      <c r="G167" s="246" t="str">
        <f>IFERROR(IF(VLOOKUP($A167,'Annex 2 EHV charges'!$D:$O,11,FALSE)=0,"",VLOOKUP($A167,'Annex 2 EHV charges'!$D:$O,11,FALSE)),"")</f>
        <v/>
      </c>
      <c r="H167" s="246" t="str">
        <f>IFERROR(IF(VLOOKUP($A167,'Annex 2 EHV charges'!$D:$O,12,FALSE)=0,"",VLOOKUP($A167,'Annex 2 EHV charges'!$D:$O,12,FALSE)),"")</f>
        <v/>
      </c>
    </row>
    <row r="168" spans="1:8" x14ac:dyDescent="0.2">
      <c r="A168" s="240" t="str">
        <f t="array" ref="A168">IFERROR(INDEX('Annex 2 EHV charges'!$D$11:$D$260, MATCH(0, IF(ISBLANK('Annex 2 EHV charges'!$D$11:$D$260),1, COUNTIF(A$4:$A167, 'Annex 2 EHV charges'!$D$11:$D$260)), 0)),"")</f>
        <v/>
      </c>
      <c r="B168" s="239" t="str">
        <f>IF($A168="","",VLOOKUP($A168,'Annex 2 EHV charges'!$D:$O,2,0))</f>
        <v/>
      </c>
      <c r="C168" s="240" t="str">
        <f>IF($A168="","",VLOOKUP($A168,'Annex 2 EHV charges'!$D:$O,3,0))</f>
        <v/>
      </c>
      <c r="D168" s="239" t="str">
        <f>IF($A168="","",VLOOKUP($A168,'Annex 2 EHV charges'!$D:$O,4,0))</f>
        <v/>
      </c>
      <c r="E168" s="244" t="str">
        <f>IFERROR(IF(VLOOKUP($A168,'Annex 2 EHV charges'!$D:$O,9,FALSE)=0,"",VLOOKUP($A168,'Annex 2 EHV charges'!$D:$O,9,FALSE)),"")</f>
        <v/>
      </c>
      <c r="F168" s="245" t="str">
        <f>IFERROR(IF(VLOOKUP($A168,'Annex 2 EHV charges'!$D:$O,10,FALSE)=0,"",VLOOKUP($A168,'Annex 2 EHV charges'!$D:$O,10,FALSE)),"")</f>
        <v/>
      </c>
      <c r="G168" s="246" t="str">
        <f>IFERROR(IF(VLOOKUP($A168,'Annex 2 EHV charges'!$D:$O,11,FALSE)=0,"",VLOOKUP($A168,'Annex 2 EHV charges'!$D:$O,11,FALSE)),"")</f>
        <v/>
      </c>
      <c r="H168" s="246" t="str">
        <f>IFERROR(IF(VLOOKUP($A168,'Annex 2 EHV charges'!$D:$O,12,FALSE)=0,"",VLOOKUP($A168,'Annex 2 EHV charges'!$D:$O,12,FALSE)),"")</f>
        <v/>
      </c>
    </row>
    <row r="169" spans="1:8" x14ac:dyDescent="0.2">
      <c r="A169" s="240" t="str">
        <f t="array" ref="A169">IFERROR(INDEX('Annex 2 EHV charges'!$D$11:$D$260, MATCH(0, IF(ISBLANK('Annex 2 EHV charges'!$D$11:$D$260),1, COUNTIF(A$4:$A168, 'Annex 2 EHV charges'!$D$11:$D$260)), 0)),"")</f>
        <v/>
      </c>
      <c r="B169" s="239" t="str">
        <f>IF($A169="","",VLOOKUP($A169,'Annex 2 EHV charges'!$D:$O,2,0))</f>
        <v/>
      </c>
      <c r="C169" s="240" t="str">
        <f>IF($A169="","",VLOOKUP($A169,'Annex 2 EHV charges'!$D:$O,3,0))</f>
        <v/>
      </c>
      <c r="D169" s="239" t="str">
        <f>IF($A169="","",VLOOKUP($A169,'Annex 2 EHV charges'!$D:$O,4,0))</f>
        <v/>
      </c>
      <c r="E169" s="244" t="str">
        <f>IFERROR(IF(VLOOKUP($A169,'Annex 2 EHV charges'!$D:$O,9,FALSE)=0,"",VLOOKUP($A169,'Annex 2 EHV charges'!$D:$O,9,FALSE)),"")</f>
        <v/>
      </c>
      <c r="F169" s="245" t="str">
        <f>IFERROR(IF(VLOOKUP($A169,'Annex 2 EHV charges'!$D:$O,10,FALSE)=0,"",VLOOKUP($A169,'Annex 2 EHV charges'!$D:$O,10,FALSE)),"")</f>
        <v/>
      </c>
      <c r="G169" s="246" t="str">
        <f>IFERROR(IF(VLOOKUP($A169,'Annex 2 EHV charges'!$D:$O,11,FALSE)=0,"",VLOOKUP($A169,'Annex 2 EHV charges'!$D:$O,11,FALSE)),"")</f>
        <v/>
      </c>
      <c r="H169" s="246" t="str">
        <f>IFERROR(IF(VLOOKUP($A169,'Annex 2 EHV charges'!$D:$O,12,FALSE)=0,"",VLOOKUP($A169,'Annex 2 EHV charges'!$D:$O,12,FALSE)),"")</f>
        <v/>
      </c>
    </row>
    <row r="170" spans="1:8" x14ac:dyDescent="0.2">
      <c r="A170" s="240" t="str">
        <f t="array" ref="A170">IFERROR(INDEX('Annex 2 EHV charges'!$D$11:$D$260, MATCH(0, IF(ISBLANK('Annex 2 EHV charges'!$D$11:$D$260),1, COUNTIF(A$4:$A169, 'Annex 2 EHV charges'!$D$11:$D$260)), 0)),"")</f>
        <v/>
      </c>
      <c r="B170" s="239" t="str">
        <f>IF($A170="","",VLOOKUP($A170,'Annex 2 EHV charges'!$D:$O,2,0))</f>
        <v/>
      </c>
      <c r="C170" s="240" t="str">
        <f>IF($A170="","",VLOOKUP($A170,'Annex 2 EHV charges'!$D:$O,3,0))</f>
        <v/>
      </c>
      <c r="D170" s="239" t="str">
        <f>IF($A170="","",VLOOKUP($A170,'Annex 2 EHV charges'!$D:$O,4,0))</f>
        <v/>
      </c>
      <c r="E170" s="244" t="str">
        <f>IFERROR(IF(VLOOKUP($A170,'Annex 2 EHV charges'!$D:$O,9,FALSE)=0,"",VLOOKUP($A170,'Annex 2 EHV charges'!$D:$O,9,FALSE)),"")</f>
        <v/>
      </c>
      <c r="F170" s="245" t="str">
        <f>IFERROR(IF(VLOOKUP($A170,'Annex 2 EHV charges'!$D:$O,10,FALSE)=0,"",VLOOKUP($A170,'Annex 2 EHV charges'!$D:$O,10,FALSE)),"")</f>
        <v/>
      </c>
      <c r="G170" s="246" t="str">
        <f>IFERROR(IF(VLOOKUP($A170,'Annex 2 EHV charges'!$D:$O,11,FALSE)=0,"",VLOOKUP($A170,'Annex 2 EHV charges'!$D:$O,11,FALSE)),"")</f>
        <v/>
      </c>
      <c r="H170" s="246" t="str">
        <f>IFERROR(IF(VLOOKUP($A170,'Annex 2 EHV charges'!$D:$O,12,FALSE)=0,"",VLOOKUP($A170,'Annex 2 EHV charges'!$D:$O,12,FALSE)),"")</f>
        <v/>
      </c>
    </row>
    <row r="171" spans="1:8" x14ac:dyDescent="0.2">
      <c r="A171" s="240" t="str">
        <f t="array" ref="A171">IFERROR(INDEX('Annex 2 EHV charges'!$D$11:$D$260, MATCH(0, IF(ISBLANK('Annex 2 EHV charges'!$D$11:$D$260),1, COUNTIF(A$4:$A170, 'Annex 2 EHV charges'!$D$11:$D$260)), 0)),"")</f>
        <v/>
      </c>
      <c r="B171" s="239" t="str">
        <f>IF($A171="","",VLOOKUP($A171,'Annex 2 EHV charges'!$D:$O,2,0))</f>
        <v/>
      </c>
      <c r="C171" s="240" t="str">
        <f>IF($A171="","",VLOOKUP($A171,'Annex 2 EHV charges'!$D:$O,3,0))</f>
        <v/>
      </c>
      <c r="D171" s="239" t="str">
        <f>IF($A171="","",VLOOKUP($A171,'Annex 2 EHV charges'!$D:$O,4,0))</f>
        <v/>
      </c>
      <c r="E171" s="244" t="str">
        <f>IFERROR(IF(VLOOKUP($A171,'Annex 2 EHV charges'!$D:$O,9,FALSE)=0,"",VLOOKUP($A171,'Annex 2 EHV charges'!$D:$O,9,FALSE)),"")</f>
        <v/>
      </c>
      <c r="F171" s="245" t="str">
        <f>IFERROR(IF(VLOOKUP($A171,'Annex 2 EHV charges'!$D:$O,10,FALSE)=0,"",VLOOKUP($A171,'Annex 2 EHV charges'!$D:$O,10,FALSE)),"")</f>
        <v/>
      </c>
      <c r="G171" s="246" t="str">
        <f>IFERROR(IF(VLOOKUP($A171,'Annex 2 EHV charges'!$D:$O,11,FALSE)=0,"",VLOOKUP($A171,'Annex 2 EHV charges'!$D:$O,11,FALSE)),"")</f>
        <v/>
      </c>
      <c r="H171" s="246" t="str">
        <f>IFERROR(IF(VLOOKUP($A171,'Annex 2 EHV charges'!$D:$O,12,FALSE)=0,"",VLOOKUP($A171,'Annex 2 EHV charges'!$D:$O,12,FALSE)),"")</f>
        <v/>
      </c>
    </row>
    <row r="172" spans="1:8" x14ac:dyDescent="0.2">
      <c r="A172" s="240" t="str">
        <f t="array" ref="A172">IFERROR(INDEX('Annex 2 EHV charges'!$D$11:$D$260, MATCH(0, IF(ISBLANK('Annex 2 EHV charges'!$D$11:$D$260),1, COUNTIF(A$4:$A171, 'Annex 2 EHV charges'!$D$11:$D$260)), 0)),"")</f>
        <v/>
      </c>
      <c r="B172" s="239" t="str">
        <f>IF($A172="","",VLOOKUP($A172,'Annex 2 EHV charges'!$D:$O,2,0))</f>
        <v/>
      </c>
      <c r="C172" s="240" t="str">
        <f>IF($A172="","",VLOOKUP($A172,'Annex 2 EHV charges'!$D:$O,3,0))</f>
        <v/>
      </c>
      <c r="D172" s="239" t="str">
        <f>IF($A172="","",VLOOKUP($A172,'Annex 2 EHV charges'!$D:$O,4,0))</f>
        <v/>
      </c>
      <c r="E172" s="244" t="str">
        <f>IFERROR(IF(VLOOKUP($A172,'Annex 2 EHV charges'!$D:$O,9,FALSE)=0,"",VLOOKUP($A172,'Annex 2 EHV charges'!$D:$O,9,FALSE)),"")</f>
        <v/>
      </c>
      <c r="F172" s="245" t="str">
        <f>IFERROR(IF(VLOOKUP($A172,'Annex 2 EHV charges'!$D:$O,10,FALSE)=0,"",VLOOKUP($A172,'Annex 2 EHV charges'!$D:$O,10,FALSE)),"")</f>
        <v/>
      </c>
      <c r="G172" s="246" t="str">
        <f>IFERROR(IF(VLOOKUP($A172,'Annex 2 EHV charges'!$D:$O,11,FALSE)=0,"",VLOOKUP($A172,'Annex 2 EHV charges'!$D:$O,11,FALSE)),"")</f>
        <v/>
      </c>
      <c r="H172" s="246" t="str">
        <f>IFERROR(IF(VLOOKUP($A172,'Annex 2 EHV charges'!$D:$O,12,FALSE)=0,"",VLOOKUP($A172,'Annex 2 EHV charges'!$D:$O,12,FALSE)),"")</f>
        <v/>
      </c>
    </row>
    <row r="173" spans="1:8" x14ac:dyDescent="0.2">
      <c r="A173" s="240" t="str">
        <f t="array" ref="A173">IFERROR(INDEX('Annex 2 EHV charges'!$D$11:$D$260, MATCH(0, IF(ISBLANK('Annex 2 EHV charges'!$D$11:$D$260),1, COUNTIF(A$4:$A172, 'Annex 2 EHV charges'!$D$11:$D$260)), 0)),"")</f>
        <v/>
      </c>
      <c r="B173" s="239" t="str">
        <f>IF($A173="","",VLOOKUP($A173,'Annex 2 EHV charges'!$D:$O,2,0))</f>
        <v/>
      </c>
      <c r="C173" s="240" t="str">
        <f>IF($A173="","",VLOOKUP($A173,'Annex 2 EHV charges'!$D:$O,3,0))</f>
        <v/>
      </c>
      <c r="D173" s="239" t="str">
        <f>IF($A173="","",VLOOKUP($A173,'Annex 2 EHV charges'!$D:$O,4,0))</f>
        <v/>
      </c>
      <c r="E173" s="244" t="str">
        <f>IFERROR(IF(VLOOKUP($A173,'Annex 2 EHV charges'!$D:$O,9,FALSE)=0,"",VLOOKUP($A173,'Annex 2 EHV charges'!$D:$O,9,FALSE)),"")</f>
        <v/>
      </c>
      <c r="F173" s="245" t="str">
        <f>IFERROR(IF(VLOOKUP($A173,'Annex 2 EHV charges'!$D:$O,10,FALSE)=0,"",VLOOKUP($A173,'Annex 2 EHV charges'!$D:$O,10,FALSE)),"")</f>
        <v/>
      </c>
      <c r="G173" s="246" t="str">
        <f>IFERROR(IF(VLOOKUP($A173,'Annex 2 EHV charges'!$D:$O,11,FALSE)=0,"",VLOOKUP($A173,'Annex 2 EHV charges'!$D:$O,11,FALSE)),"")</f>
        <v/>
      </c>
      <c r="H173" s="246" t="str">
        <f>IFERROR(IF(VLOOKUP($A173,'Annex 2 EHV charges'!$D:$O,12,FALSE)=0,"",VLOOKUP($A173,'Annex 2 EHV charges'!$D:$O,12,FALSE)),"")</f>
        <v/>
      </c>
    </row>
    <row r="174" spans="1:8" x14ac:dyDescent="0.2">
      <c r="A174" s="240" t="str">
        <f t="array" ref="A174">IFERROR(INDEX('Annex 2 EHV charges'!$D$11:$D$260, MATCH(0, IF(ISBLANK('Annex 2 EHV charges'!$D$11:$D$260),1, COUNTIF(A$4:$A173, 'Annex 2 EHV charges'!$D$11:$D$260)), 0)),"")</f>
        <v/>
      </c>
      <c r="B174" s="239" t="str">
        <f>IF($A174="","",VLOOKUP($A174,'Annex 2 EHV charges'!$D:$O,2,0))</f>
        <v/>
      </c>
      <c r="C174" s="240" t="str">
        <f>IF($A174="","",VLOOKUP($A174,'Annex 2 EHV charges'!$D:$O,3,0))</f>
        <v/>
      </c>
      <c r="D174" s="239" t="str">
        <f>IF($A174="","",VLOOKUP($A174,'Annex 2 EHV charges'!$D:$O,4,0))</f>
        <v/>
      </c>
      <c r="E174" s="244" t="str">
        <f>IFERROR(IF(VLOOKUP($A174,'Annex 2 EHV charges'!$D:$O,9,FALSE)=0,"",VLOOKUP($A174,'Annex 2 EHV charges'!$D:$O,9,FALSE)),"")</f>
        <v/>
      </c>
      <c r="F174" s="245" t="str">
        <f>IFERROR(IF(VLOOKUP($A174,'Annex 2 EHV charges'!$D:$O,10,FALSE)=0,"",VLOOKUP($A174,'Annex 2 EHV charges'!$D:$O,10,FALSE)),"")</f>
        <v/>
      </c>
      <c r="G174" s="246" t="str">
        <f>IFERROR(IF(VLOOKUP($A174,'Annex 2 EHV charges'!$D:$O,11,FALSE)=0,"",VLOOKUP($A174,'Annex 2 EHV charges'!$D:$O,11,FALSE)),"")</f>
        <v/>
      </c>
      <c r="H174" s="246" t="str">
        <f>IFERROR(IF(VLOOKUP($A174,'Annex 2 EHV charges'!$D:$O,12,FALSE)=0,"",VLOOKUP($A174,'Annex 2 EHV charges'!$D:$O,12,FALSE)),"")</f>
        <v/>
      </c>
    </row>
    <row r="175" spans="1:8" x14ac:dyDescent="0.2">
      <c r="A175" s="240" t="str">
        <f t="array" ref="A175">IFERROR(INDEX('Annex 2 EHV charges'!$D$11:$D$260, MATCH(0, IF(ISBLANK('Annex 2 EHV charges'!$D$11:$D$260),1, COUNTIF(A$4:$A174, 'Annex 2 EHV charges'!$D$11:$D$260)), 0)),"")</f>
        <v/>
      </c>
      <c r="B175" s="239" t="str">
        <f>IF($A175="","",VLOOKUP($A175,'Annex 2 EHV charges'!$D:$O,2,0))</f>
        <v/>
      </c>
      <c r="C175" s="240" t="str">
        <f>IF($A175="","",VLOOKUP($A175,'Annex 2 EHV charges'!$D:$O,3,0))</f>
        <v/>
      </c>
      <c r="D175" s="239" t="str">
        <f>IF($A175="","",VLOOKUP($A175,'Annex 2 EHV charges'!$D:$O,4,0))</f>
        <v/>
      </c>
      <c r="E175" s="244" t="str">
        <f>IFERROR(IF(VLOOKUP($A175,'Annex 2 EHV charges'!$D:$O,9,FALSE)=0,"",VLOOKUP($A175,'Annex 2 EHV charges'!$D:$O,9,FALSE)),"")</f>
        <v/>
      </c>
      <c r="F175" s="245" t="str">
        <f>IFERROR(IF(VLOOKUP($A175,'Annex 2 EHV charges'!$D:$O,10,FALSE)=0,"",VLOOKUP($A175,'Annex 2 EHV charges'!$D:$O,10,FALSE)),"")</f>
        <v/>
      </c>
      <c r="G175" s="246" t="str">
        <f>IFERROR(IF(VLOOKUP($A175,'Annex 2 EHV charges'!$D:$O,11,FALSE)=0,"",VLOOKUP($A175,'Annex 2 EHV charges'!$D:$O,11,FALSE)),"")</f>
        <v/>
      </c>
      <c r="H175" s="246" t="str">
        <f>IFERROR(IF(VLOOKUP($A175,'Annex 2 EHV charges'!$D:$O,12,FALSE)=0,"",VLOOKUP($A175,'Annex 2 EHV charges'!$D:$O,12,FALSE)),"")</f>
        <v/>
      </c>
    </row>
    <row r="176" spans="1:8" x14ac:dyDescent="0.2">
      <c r="A176" s="240" t="str">
        <f t="array" ref="A176">IFERROR(INDEX('Annex 2 EHV charges'!$D$11:$D$260, MATCH(0, IF(ISBLANK('Annex 2 EHV charges'!$D$11:$D$260),1, COUNTIF(A$4:$A175, 'Annex 2 EHV charges'!$D$11:$D$260)), 0)),"")</f>
        <v/>
      </c>
      <c r="B176" s="239" t="str">
        <f>IF($A176="","",VLOOKUP($A176,'Annex 2 EHV charges'!$D:$O,2,0))</f>
        <v/>
      </c>
      <c r="C176" s="240" t="str">
        <f>IF($A176="","",VLOOKUP($A176,'Annex 2 EHV charges'!$D:$O,3,0))</f>
        <v/>
      </c>
      <c r="D176" s="239" t="str">
        <f>IF($A176="","",VLOOKUP($A176,'Annex 2 EHV charges'!$D:$O,4,0))</f>
        <v/>
      </c>
      <c r="E176" s="244" t="str">
        <f>IFERROR(IF(VLOOKUP($A176,'Annex 2 EHV charges'!$D:$O,9,FALSE)=0,"",VLOOKUP($A176,'Annex 2 EHV charges'!$D:$O,9,FALSE)),"")</f>
        <v/>
      </c>
      <c r="F176" s="245" t="str">
        <f>IFERROR(IF(VLOOKUP($A176,'Annex 2 EHV charges'!$D:$O,10,FALSE)=0,"",VLOOKUP($A176,'Annex 2 EHV charges'!$D:$O,10,FALSE)),"")</f>
        <v/>
      </c>
      <c r="G176" s="246" t="str">
        <f>IFERROR(IF(VLOOKUP($A176,'Annex 2 EHV charges'!$D:$O,11,FALSE)=0,"",VLOOKUP($A176,'Annex 2 EHV charges'!$D:$O,11,FALSE)),"")</f>
        <v/>
      </c>
      <c r="H176" s="246" t="str">
        <f>IFERROR(IF(VLOOKUP($A176,'Annex 2 EHV charges'!$D:$O,12,FALSE)=0,"",VLOOKUP($A176,'Annex 2 EHV charges'!$D:$O,12,FALSE)),"")</f>
        <v/>
      </c>
    </row>
    <row r="177" spans="1:8" x14ac:dyDescent="0.2">
      <c r="A177" s="240" t="str">
        <f t="array" ref="A177">IFERROR(INDEX('Annex 2 EHV charges'!$D$11:$D$260, MATCH(0, IF(ISBLANK('Annex 2 EHV charges'!$D$11:$D$260),1, COUNTIF(A$4:$A176, 'Annex 2 EHV charges'!$D$11:$D$260)), 0)),"")</f>
        <v/>
      </c>
      <c r="B177" s="239" t="str">
        <f>IF($A177="","",VLOOKUP($A177,'Annex 2 EHV charges'!$D:$O,2,0))</f>
        <v/>
      </c>
      <c r="C177" s="240" t="str">
        <f>IF($A177="","",VLOOKUP($A177,'Annex 2 EHV charges'!$D:$O,3,0))</f>
        <v/>
      </c>
      <c r="D177" s="239" t="str">
        <f>IF($A177="","",VLOOKUP($A177,'Annex 2 EHV charges'!$D:$O,4,0))</f>
        <v/>
      </c>
      <c r="E177" s="244" t="str">
        <f>IFERROR(IF(VLOOKUP($A177,'Annex 2 EHV charges'!$D:$O,9,FALSE)=0,"",VLOOKUP($A177,'Annex 2 EHV charges'!$D:$O,9,FALSE)),"")</f>
        <v/>
      </c>
      <c r="F177" s="245" t="str">
        <f>IFERROR(IF(VLOOKUP($A177,'Annex 2 EHV charges'!$D:$O,10,FALSE)=0,"",VLOOKUP($A177,'Annex 2 EHV charges'!$D:$O,10,FALSE)),"")</f>
        <v/>
      </c>
      <c r="G177" s="246" t="str">
        <f>IFERROR(IF(VLOOKUP($A177,'Annex 2 EHV charges'!$D:$O,11,FALSE)=0,"",VLOOKUP($A177,'Annex 2 EHV charges'!$D:$O,11,FALSE)),"")</f>
        <v/>
      </c>
      <c r="H177" s="246" t="str">
        <f>IFERROR(IF(VLOOKUP($A177,'Annex 2 EHV charges'!$D:$O,12,FALSE)=0,"",VLOOKUP($A177,'Annex 2 EHV charges'!$D:$O,12,FALSE)),"")</f>
        <v/>
      </c>
    </row>
    <row r="178" spans="1:8" x14ac:dyDescent="0.2">
      <c r="A178" s="240" t="str">
        <f t="array" ref="A178">IFERROR(INDEX('Annex 2 EHV charges'!$D$11:$D$260, MATCH(0, IF(ISBLANK('Annex 2 EHV charges'!$D$11:$D$260),1, COUNTIF(A$4:$A177, 'Annex 2 EHV charges'!$D$11:$D$260)), 0)),"")</f>
        <v/>
      </c>
      <c r="B178" s="239" t="str">
        <f>IF($A178="","",VLOOKUP($A178,'Annex 2 EHV charges'!$D:$O,2,0))</f>
        <v/>
      </c>
      <c r="C178" s="240" t="str">
        <f>IF($A178="","",VLOOKUP($A178,'Annex 2 EHV charges'!$D:$O,3,0))</f>
        <v/>
      </c>
      <c r="D178" s="239" t="str">
        <f>IF($A178="","",VLOOKUP($A178,'Annex 2 EHV charges'!$D:$O,4,0))</f>
        <v/>
      </c>
      <c r="E178" s="244" t="str">
        <f>IFERROR(IF(VLOOKUP($A178,'Annex 2 EHV charges'!$D:$O,9,FALSE)=0,"",VLOOKUP($A178,'Annex 2 EHV charges'!$D:$O,9,FALSE)),"")</f>
        <v/>
      </c>
      <c r="F178" s="245" t="str">
        <f>IFERROR(IF(VLOOKUP($A178,'Annex 2 EHV charges'!$D:$O,10,FALSE)=0,"",VLOOKUP($A178,'Annex 2 EHV charges'!$D:$O,10,FALSE)),"")</f>
        <v/>
      </c>
      <c r="G178" s="246" t="str">
        <f>IFERROR(IF(VLOOKUP($A178,'Annex 2 EHV charges'!$D:$O,11,FALSE)=0,"",VLOOKUP($A178,'Annex 2 EHV charges'!$D:$O,11,FALSE)),"")</f>
        <v/>
      </c>
      <c r="H178" s="246" t="str">
        <f>IFERROR(IF(VLOOKUP($A178,'Annex 2 EHV charges'!$D:$O,12,FALSE)=0,"",VLOOKUP($A178,'Annex 2 EHV charges'!$D:$O,12,FALSE)),"")</f>
        <v/>
      </c>
    </row>
    <row r="179" spans="1:8" x14ac:dyDescent="0.2">
      <c r="A179" s="240" t="str">
        <f t="array" ref="A179">IFERROR(INDEX('Annex 2 EHV charges'!$D$11:$D$260, MATCH(0, IF(ISBLANK('Annex 2 EHV charges'!$D$11:$D$260),1, COUNTIF(A$4:$A178, 'Annex 2 EHV charges'!$D$11:$D$260)), 0)),"")</f>
        <v/>
      </c>
      <c r="B179" s="239" t="str">
        <f>IF($A179="","",VLOOKUP($A179,'Annex 2 EHV charges'!$D:$O,2,0))</f>
        <v/>
      </c>
      <c r="C179" s="240" t="str">
        <f>IF($A179="","",VLOOKUP($A179,'Annex 2 EHV charges'!$D:$O,3,0))</f>
        <v/>
      </c>
      <c r="D179" s="239" t="str">
        <f>IF($A179="","",VLOOKUP($A179,'Annex 2 EHV charges'!$D:$O,4,0))</f>
        <v/>
      </c>
      <c r="E179" s="244" t="str">
        <f>IFERROR(IF(VLOOKUP($A179,'Annex 2 EHV charges'!$D:$O,9,FALSE)=0,"",VLOOKUP($A179,'Annex 2 EHV charges'!$D:$O,9,FALSE)),"")</f>
        <v/>
      </c>
      <c r="F179" s="245" t="str">
        <f>IFERROR(IF(VLOOKUP($A179,'Annex 2 EHV charges'!$D:$O,10,FALSE)=0,"",VLOOKUP($A179,'Annex 2 EHV charges'!$D:$O,10,FALSE)),"")</f>
        <v/>
      </c>
      <c r="G179" s="246" t="str">
        <f>IFERROR(IF(VLOOKUP($A179,'Annex 2 EHV charges'!$D:$O,11,FALSE)=0,"",VLOOKUP($A179,'Annex 2 EHV charges'!$D:$O,11,FALSE)),"")</f>
        <v/>
      </c>
      <c r="H179" s="246" t="str">
        <f>IFERROR(IF(VLOOKUP($A179,'Annex 2 EHV charges'!$D:$O,12,FALSE)=0,"",VLOOKUP($A179,'Annex 2 EHV charges'!$D:$O,12,FALSE)),"")</f>
        <v/>
      </c>
    </row>
    <row r="180" spans="1:8" x14ac:dyDescent="0.2">
      <c r="A180" s="240" t="str">
        <f t="array" ref="A180">IFERROR(INDEX('Annex 2 EHV charges'!$D$11:$D$260, MATCH(0, IF(ISBLANK('Annex 2 EHV charges'!$D$11:$D$260),1, COUNTIF(A$4:$A179, 'Annex 2 EHV charges'!$D$11:$D$260)), 0)),"")</f>
        <v/>
      </c>
      <c r="B180" s="239" t="str">
        <f>IF($A180="","",VLOOKUP($A180,'Annex 2 EHV charges'!$D:$O,2,0))</f>
        <v/>
      </c>
      <c r="C180" s="240" t="str">
        <f>IF($A180="","",VLOOKUP($A180,'Annex 2 EHV charges'!$D:$O,3,0))</f>
        <v/>
      </c>
      <c r="D180" s="239" t="str">
        <f>IF($A180="","",VLOOKUP($A180,'Annex 2 EHV charges'!$D:$O,4,0))</f>
        <v/>
      </c>
      <c r="E180" s="244" t="str">
        <f>IFERROR(IF(VLOOKUP($A180,'Annex 2 EHV charges'!$D:$O,9,FALSE)=0,"",VLOOKUP($A180,'Annex 2 EHV charges'!$D:$O,9,FALSE)),"")</f>
        <v/>
      </c>
      <c r="F180" s="245" t="str">
        <f>IFERROR(IF(VLOOKUP($A180,'Annex 2 EHV charges'!$D:$O,10,FALSE)=0,"",VLOOKUP($A180,'Annex 2 EHV charges'!$D:$O,10,FALSE)),"")</f>
        <v/>
      </c>
      <c r="G180" s="246" t="str">
        <f>IFERROR(IF(VLOOKUP($A180,'Annex 2 EHV charges'!$D:$O,11,FALSE)=0,"",VLOOKUP($A180,'Annex 2 EHV charges'!$D:$O,11,FALSE)),"")</f>
        <v/>
      </c>
      <c r="H180" s="246" t="str">
        <f>IFERROR(IF(VLOOKUP($A180,'Annex 2 EHV charges'!$D:$O,12,FALSE)=0,"",VLOOKUP($A180,'Annex 2 EHV charges'!$D:$O,12,FALSE)),"")</f>
        <v/>
      </c>
    </row>
    <row r="181" spans="1:8" x14ac:dyDescent="0.2">
      <c r="A181" s="240" t="str">
        <f t="array" ref="A181">IFERROR(INDEX('Annex 2 EHV charges'!$D$11:$D$260, MATCH(0, IF(ISBLANK('Annex 2 EHV charges'!$D$11:$D$260),1, COUNTIF(A$4:$A180, 'Annex 2 EHV charges'!$D$11:$D$260)), 0)),"")</f>
        <v/>
      </c>
      <c r="B181" s="239" t="str">
        <f>IF($A181="","",VLOOKUP($A181,'Annex 2 EHV charges'!$D:$O,2,0))</f>
        <v/>
      </c>
      <c r="C181" s="240" t="str">
        <f>IF($A181="","",VLOOKUP($A181,'Annex 2 EHV charges'!$D:$O,3,0))</f>
        <v/>
      </c>
      <c r="D181" s="239" t="str">
        <f>IF($A181="","",VLOOKUP($A181,'Annex 2 EHV charges'!$D:$O,4,0))</f>
        <v/>
      </c>
      <c r="E181" s="244" t="str">
        <f>IFERROR(IF(VLOOKUP($A181,'Annex 2 EHV charges'!$D:$O,9,FALSE)=0,"",VLOOKUP($A181,'Annex 2 EHV charges'!$D:$O,9,FALSE)),"")</f>
        <v/>
      </c>
      <c r="F181" s="245" t="str">
        <f>IFERROR(IF(VLOOKUP($A181,'Annex 2 EHV charges'!$D:$O,10,FALSE)=0,"",VLOOKUP($A181,'Annex 2 EHV charges'!$D:$O,10,FALSE)),"")</f>
        <v/>
      </c>
      <c r="G181" s="246" t="str">
        <f>IFERROR(IF(VLOOKUP($A181,'Annex 2 EHV charges'!$D:$O,11,FALSE)=0,"",VLOOKUP($A181,'Annex 2 EHV charges'!$D:$O,11,FALSE)),"")</f>
        <v/>
      </c>
      <c r="H181" s="246" t="str">
        <f>IFERROR(IF(VLOOKUP($A181,'Annex 2 EHV charges'!$D:$O,12,FALSE)=0,"",VLOOKUP($A181,'Annex 2 EHV charges'!$D:$O,12,FALSE)),"")</f>
        <v/>
      </c>
    </row>
    <row r="182" spans="1:8" x14ac:dyDescent="0.2">
      <c r="A182" s="240" t="str">
        <f t="array" ref="A182">IFERROR(INDEX('Annex 2 EHV charges'!$D$11:$D$260, MATCH(0, IF(ISBLANK('Annex 2 EHV charges'!$D$11:$D$260),1, COUNTIF(A$4:$A181, 'Annex 2 EHV charges'!$D$11:$D$260)), 0)),"")</f>
        <v/>
      </c>
      <c r="B182" s="239" t="str">
        <f>IF($A182="","",VLOOKUP($A182,'Annex 2 EHV charges'!$D:$O,2,0))</f>
        <v/>
      </c>
      <c r="C182" s="240" t="str">
        <f>IF($A182="","",VLOOKUP($A182,'Annex 2 EHV charges'!$D:$O,3,0))</f>
        <v/>
      </c>
      <c r="D182" s="239" t="str">
        <f>IF($A182="","",VLOOKUP($A182,'Annex 2 EHV charges'!$D:$O,4,0))</f>
        <v/>
      </c>
      <c r="E182" s="244" t="str">
        <f>IFERROR(IF(VLOOKUP($A182,'Annex 2 EHV charges'!$D:$O,9,FALSE)=0,"",VLOOKUP($A182,'Annex 2 EHV charges'!$D:$O,9,FALSE)),"")</f>
        <v/>
      </c>
      <c r="F182" s="245" t="str">
        <f>IFERROR(IF(VLOOKUP($A182,'Annex 2 EHV charges'!$D:$O,10,FALSE)=0,"",VLOOKUP($A182,'Annex 2 EHV charges'!$D:$O,10,FALSE)),"")</f>
        <v/>
      </c>
      <c r="G182" s="246" t="str">
        <f>IFERROR(IF(VLOOKUP($A182,'Annex 2 EHV charges'!$D:$O,11,FALSE)=0,"",VLOOKUP($A182,'Annex 2 EHV charges'!$D:$O,11,FALSE)),"")</f>
        <v/>
      </c>
      <c r="H182" s="246" t="str">
        <f>IFERROR(IF(VLOOKUP($A182,'Annex 2 EHV charges'!$D:$O,12,FALSE)=0,"",VLOOKUP($A182,'Annex 2 EHV charges'!$D:$O,12,FALSE)),"")</f>
        <v/>
      </c>
    </row>
    <row r="183" spans="1:8" x14ac:dyDescent="0.2">
      <c r="A183" s="240" t="str">
        <f t="array" ref="A183">IFERROR(INDEX('Annex 2 EHV charges'!$D$11:$D$260, MATCH(0, IF(ISBLANK('Annex 2 EHV charges'!$D$11:$D$260),1, COUNTIF(A$4:$A182, 'Annex 2 EHV charges'!$D$11:$D$260)), 0)),"")</f>
        <v/>
      </c>
      <c r="B183" s="239" t="str">
        <f>IF($A183="","",VLOOKUP($A183,'Annex 2 EHV charges'!$D:$O,2,0))</f>
        <v/>
      </c>
      <c r="C183" s="240" t="str">
        <f>IF($A183="","",VLOOKUP($A183,'Annex 2 EHV charges'!$D:$O,3,0))</f>
        <v/>
      </c>
      <c r="D183" s="239" t="str">
        <f>IF($A183="","",VLOOKUP($A183,'Annex 2 EHV charges'!$D:$O,4,0))</f>
        <v/>
      </c>
      <c r="E183" s="244" t="str">
        <f>IFERROR(IF(VLOOKUP($A183,'Annex 2 EHV charges'!$D:$O,9,FALSE)=0,"",VLOOKUP($A183,'Annex 2 EHV charges'!$D:$O,9,FALSE)),"")</f>
        <v/>
      </c>
      <c r="F183" s="245" t="str">
        <f>IFERROR(IF(VLOOKUP($A183,'Annex 2 EHV charges'!$D:$O,10,FALSE)=0,"",VLOOKUP($A183,'Annex 2 EHV charges'!$D:$O,10,FALSE)),"")</f>
        <v/>
      </c>
      <c r="G183" s="246" t="str">
        <f>IFERROR(IF(VLOOKUP($A183,'Annex 2 EHV charges'!$D:$O,11,FALSE)=0,"",VLOOKUP($A183,'Annex 2 EHV charges'!$D:$O,11,FALSE)),"")</f>
        <v/>
      </c>
      <c r="H183" s="246" t="str">
        <f>IFERROR(IF(VLOOKUP($A183,'Annex 2 EHV charges'!$D:$O,12,FALSE)=0,"",VLOOKUP($A183,'Annex 2 EHV charges'!$D:$O,12,FALSE)),"")</f>
        <v/>
      </c>
    </row>
    <row r="184" spans="1:8" x14ac:dyDescent="0.2">
      <c r="A184" s="240" t="str">
        <f t="array" ref="A184">IFERROR(INDEX('Annex 2 EHV charges'!$D$11:$D$260, MATCH(0, IF(ISBLANK('Annex 2 EHV charges'!$D$11:$D$260),1, COUNTIF(A$4:$A183, 'Annex 2 EHV charges'!$D$11:$D$260)), 0)),"")</f>
        <v/>
      </c>
      <c r="B184" s="239" t="str">
        <f>IF($A184="","",VLOOKUP($A184,'Annex 2 EHV charges'!$D:$O,2,0))</f>
        <v/>
      </c>
      <c r="C184" s="240" t="str">
        <f>IF($A184="","",VLOOKUP($A184,'Annex 2 EHV charges'!$D:$O,3,0))</f>
        <v/>
      </c>
      <c r="D184" s="239" t="str">
        <f>IF($A184="","",VLOOKUP($A184,'Annex 2 EHV charges'!$D:$O,4,0))</f>
        <v/>
      </c>
      <c r="E184" s="244" t="str">
        <f>IFERROR(IF(VLOOKUP($A184,'Annex 2 EHV charges'!$D:$O,9,FALSE)=0,"",VLOOKUP($A184,'Annex 2 EHV charges'!$D:$O,9,FALSE)),"")</f>
        <v/>
      </c>
      <c r="F184" s="245" t="str">
        <f>IFERROR(IF(VLOOKUP($A184,'Annex 2 EHV charges'!$D:$O,10,FALSE)=0,"",VLOOKUP($A184,'Annex 2 EHV charges'!$D:$O,10,FALSE)),"")</f>
        <v/>
      </c>
      <c r="G184" s="246" t="str">
        <f>IFERROR(IF(VLOOKUP($A184,'Annex 2 EHV charges'!$D:$O,11,FALSE)=0,"",VLOOKUP($A184,'Annex 2 EHV charges'!$D:$O,11,FALSE)),"")</f>
        <v/>
      </c>
      <c r="H184" s="246" t="str">
        <f>IFERROR(IF(VLOOKUP($A184,'Annex 2 EHV charges'!$D:$O,12,FALSE)=0,"",VLOOKUP($A184,'Annex 2 EHV charges'!$D:$O,12,FALSE)),"")</f>
        <v/>
      </c>
    </row>
    <row r="185" spans="1:8" x14ac:dyDescent="0.2">
      <c r="A185" s="240" t="str">
        <f t="array" ref="A185">IFERROR(INDEX('Annex 2 EHV charges'!$D$11:$D$260, MATCH(0, IF(ISBLANK('Annex 2 EHV charges'!$D$11:$D$260),1, COUNTIF(A$4:$A184, 'Annex 2 EHV charges'!$D$11:$D$260)), 0)),"")</f>
        <v/>
      </c>
      <c r="B185" s="239" t="str">
        <f>IF($A185="","",VLOOKUP($A185,'Annex 2 EHV charges'!$D:$O,2,0))</f>
        <v/>
      </c>
      <c r="C185" s="240" t="str">
        <f>IF($A185="","",VLOOKUP($A185,'Annex 2 EHV charges'!$D:$O,3,0))</f>
        <v/>
      </c>
      <c r="D185" s="239" t="str">
        <f>IF($A185="","",VLOOKUP($A185,'Annex 2 EHV charges'!$D:$O,4,0))</f>
        <v/>
      </c>
      <c r="E185" s="244" t="str">
        <f>IFERROR(IF(VLOOKUP($A185,'Annex 2 EHV charges'!$D:$O,9,FALSE)=0,"",VLOOKUP($A185,'Annex 2 EHV charges'!$D:$O,9,FALSE)),"")</f>
        <v/>
      </c>
      <c r="F185" s="245" t="str">
        <f>IFERROR(IF(VLOOKUP($A185,'Annex 2 EHV charges'!$D:$O,10,FALSE)=0,"",VLOOKUP($A185,'Annex 2 EHV charges'!$D:$O,10,FALSE)),"")</f>
        <v/>
      </c>
      <c r="G185" s="246" t="str">
        <f>IFERROR(IF(VLOOKUP($A185,'Annex 2 EHV charges'!$D:$O,11,FALSE)=0,"",VLOOKUP($A185,'Annex 2 EHV charges'!$D:$O,11,FALSE)),"")</f>
        <v/>
      </c>
      <c r="H185" s="246" t="str">
        <f>IFERROR(IF(VLOOKUP($A185,'Annex 2 EHV charges'!$D:$O,12,FALSE)=0,"",VLOOKUP($A185,'Annex 2 EHV charges'!$D:$O,12,FALSE)),"")</f>
        <v/>
      </c>
    </row>
    <row r="186" spans="1:8" x14ac:dyDescent="0.2">
      <c r="A186" s="240" t="str">
        <f t="array" ref="A186">IFERROR(INDEX('Annex 2 EHV charges'!$D$11:$D$260, MATCH(0, IF(ISBLANK('Annex 2 EHV charges'!$D$11:$D$260),1, COUNTIF(A$4:$A185, 'Annex 2 EHV charges'!$D$11:$D$260)), 0)),"")</f>
        <v/>
      </c>
      <c r="B186" s="239" t="str">
        <f>IF($A186="","",VLOOKUP($A186,'Annex 2 EHV charges'!$D:$O,2,0))</f>
        <v/>
      </c>
      <c r="C186" s="240" t="str">
        <f>IF($A186="","",VLOOKUP($A186,'Annex 2 EHV charges'!$D:$O,3,0))</f>
        <v/>
      </c>
      <c r="D186" s="239" t="str">
        <f>IF($A186="","",VLOOKUP($A186,'Annex 2 EHV charges'!$D:$O,4,0))</f>
        <v/>
      </c>
      <c r="E186" s="244" t="str">
        <f>IFERROR(IF(VLOOKUP($A186,'Annex 2 EHV charges'!$D:$O,9,FALSE)=0,"",VLOOKUP($A186,'Annex 2 EHV charges'!$D:$O,9,FALSE)),"")</f>
        <v/>
      </c>
      <c r="F186" s="245" t="str">
        <f>IFERROR(IF(VLOOKUP($A186,'Annex 2 EHV charges'!$D:$O,10,FALSE)=0,"",VLOOKUP($A186,'Annex 2 EHV charges'!$D:$O,10,FALSE)),"")</f>
        <v/>
      </c>
      <c r="G186" s="246" t="str">
        <f>IFERROR(IF(VLOOKUP($A186,'Annex 2 EHV charges'!$D:$O,11,FALSE)=0,"",VLOOKUP($A186,'Annex 2 EHV charges'!$D:$O,11,FALSE)),"")</f>
        <v/>
      </c>
      <c r="H186" s="246" t="str">
        <f>IFERROR(IF(VLOOKUP($A186,'Annex 2 EHV charges'!$D:$O,12,FALSE)=0,"",VLOOKUP($A186,'Annex 2 EHV charges'!$D:$O,12,FALSE)),"")</f>
        <v/>
      </c>
    </row>
    <row r="187" spans="1:8" x14ac:dyDescent="0.2">
      <c r="A187" s="240" t="str">
        <f t="array" ref="A187">IFERROR(INDEX('Annex 2 EHV charges'!$D$11:$D$260, MATCH(0, IF(ISBLANK('Annex 2 EHV charges'!$D$11:$D$260),1, COUNTIF(A$4:$A186, 'Annex 2 EHV charges'!$D$11:$D$260)), 0)),"")</f>
        <v/>
      </c>
      <c r="B187" s="239" t="str">
        <f>IF($A187="","",VLOOKUP($A187,'Annex 2 EHV charges'!$D:$O,2,0))</f>
        <v/>
      </c>
      <c r="C187" s="240" t="str">
        <f>IF($A187="","",VLOOKUP($A187,'Annex 2 EHV charges'!$D:$O,3,0))</f>
        <v/>
      </c>
      <c r="D187" s="239" t="str">
        <f>IF($A187="","",VLOOKUP($A187,'Annex 2 EHV charges'!$D:$O,4,0))</f>
        <v/>
      </c>
      <c r="E187" s="244" t="str">
        <f>IFERROR(IF(VLOOKUP($A187,'Annex 2 EHV charges'!$D:$O,9,FALSE)=0,"",VLOOKUP($A187,'Annex 2 EHV charges'!$D:$O,9,FALSE)),"")</f>
        <v/>
      </c>
      <c r="F187" s="245" t="str">
        <f>IFERROR(IF(VLOOKUP($A187,'Annex 2 EHV charges'!$D:$O,10,FALSE)=0,"",VLOOKUP($A187,'Annex 2 EHV charges'!$D:$O,10,FALSE)),"")</f>
        <v/>
      </c>
      <c r="G187" s="246" t="str">
        <f>IFERROR(IF(VLOOKUP($A187,'Annex 2 EHV charges'!$D:$O,11,FALSE)=0,"",VLOOKUP($A187,'Annex 2 EHV charges'!$D:$O,11,FALSE)),"")</f>
        <v/>
      </c>
      <c r="H187" s="246" t="str">
        <f>IFERROR(IF(VLOOKUP($A187,'Annex 2 EHV charges'!$D:$O,12,FALSE)=0,"",VLOOKUP($A187,'Annex 2 EHV charges'!$D:$O,12,FALSE)),"")</f>
        <v/>
      </c>
    </row>
    <row r="188" spans="1:8" x14ac:dyDescent="0.2">
      <c r="A188" s="240" t="str">
        <f t="array" ref="A188">IFERROR(INDEX('Annex 2 EHV charges'!$D$11:$D$260, MATCH(0, IF(ISBLANK('Annex 2 EHV charges'!$D$11:$D$260),1, COUNTIF(A$4:$A187, 'Annex 2 EHV charges'!$D$11:$D$260)), 0)),"")</f>
        <v/>
      </c>
      <c r="B188" s="239" t="str">
        <f>IF($A188="","",VLOOKUP($A188,'Annex 2 EHV charges'!$D:$O,2,0))</f>
        <v/>
      </c>
      <c r="C188" s="240" t="str">
        <f>IF($A188="","",VLOOKUP($A188,'Annex 2 EHV charges'!$D:$O,3,0))</f>
        <v/>
      </c>
      <c r="D188" s="239" t="str">
        <f>IF($A188="","",VLOOKUP($A188,'Annex 2 EHV charges'!$D:$O,4,0))</f>
        <v/>
      </c>
      <c r="E188" s="244" t="str">
        <f>IFERROR(IF(VLOOKUP($A188,'Annex 2 EHV charges'!$D:$O,9,FALSE)=0,"",VLOOKUP($A188,'Annex 2 EHV charges'!$D:$O,9,FALSE)),"")</f>
        <v/>
      </c>
      <c r="F188" s="245" t="str">
        <f>IFERROR(IF(VLOOKUP($A188,'Annex 2 EHV charges'!$D:$O,10,FALSE)=0,"",VLOOKUP($A188,'Annex 2 EHV charges'!$D:$O,10,FALSE)),"")</f>
        <v/>
      </c>
      <c r="G188" s="246" t="str">
        <f>IFERROR(IF(VLOOKUP($A188,'Annex 2 EHV charges'!$D:$O,11,FALSE)=0,"",VLOOKUP($A188,'Annex 2 EHV charges'!$D:$O,11,FALSE)),"")</f>
        <v/>
      </c>
      <c r="H188" s="246" t="str">
        <f>IFERROR(IF(VLOOKUP($A188,'Annex 2 EHV charges'!$D:$O,12,FALSE)=0,"",VLOOKUP($A188,'Annex 2 EHV charges'!$D:$O,12,FALSE)),"")</f>
        <v/>
      </c>
    </row>
    <row r="189" spans="1:8" x14ac:dyDescent="0.2">
      <c r="A189" s="240" t="str">
        <f t="array" ref="A189">IFERROR(INDEX('Annex 2 EHV charges'!$D$11:$D$260, MATCH(0, IF(ISBLANK('Annex 2 EHV charges'!$D$11:$D$260),1, COUNTIF(A$4:$A188, 'Annex 2 EHV charges'!$D$11:$D$260)), 0)),"")</f>
        <v/>
      </c>
      <c r="B189" s="239" t="str">
        <f>IF($A189="","",VLOOKUP($A189,'Annex 2 EHV charges'!$D:$O,2,0))</f>
        <v/>
      </c>
      <c r="C189" s="240" t="str">
        <f>IF($A189="","",VLOOKUP($A189,'Annex 2 EHV charges'!$D:$O,3,0))</f>
        <v/>
      </c>
      <c r="D189" s="239" t="str">
        <f>IF($A189="","",VLOOKUP($A189,'Annex 2 EHV charges'!$D:$O,4,0))</f>
        <v/>
      </c>
      <c r="E189" s="244" t="str">
        <f>IFERROR(IF(VLOOKUP($A189,'Annex 2 EHV charges'!$D:$O,9,FALSE)=0,"",VLOOKUP($A189,'Annex 2 EHV charges'!$D:$O,9,FALSE)),"")</f>
        <v/>
      </c>
      <c r="F189" s="245" t="str">
        <f>IFERROR(IF(VLOOKUP($A189,'Annex 2 EHV charges'!$D:$O,10,FALSE)=0,"",VLOOKUP($A189,'Annex 2 EHV charges'!$D:$O,10,FALSE)),"")</f>
        <v/>
      </c>
      <c r="G189" s="246" t="str">
        <f>IFERROR(IF(VLOOKUP($A189,'Annex 2 EHV charges'!$D:$O,11,FALSE)=0,"",VLOOKUP($A189,'Annex 2 EHV charges'!$D:$O,11,FALSE)),"")</f>
        <v/>
      </c>
      <c r="H189" s="246" t="str">
        <f>IFERROR(IF(VLOOKUP($A189,'Annex 2 EHV charges'!$D:$O,12,FALSE)=0,"",VLOOKUP($A189,'Annex 2 EHV charges'!$D:$O,12,FALSE)),"")</f>
        <v/>
      </c>
    </row>
    <row r="190" spans="1:8" x14ac:dyDescent="0.2">
      <c r="A190" s="240" t="str">
        <f t="array" ref="A190">IFERROR(INDEX('Annex 2 EHV charges'!$D$11:$D$260, MATCH(0, IF(ISBLANK('Annex 2 EHV charges'!$D$11:$D$260),1, COUNTIF(A$4:$A189, 'Annex 2 EHV charges'!$D$11:$D$260)), 0)),"")</f>
        <v/>
      </c>
      <c r="B190" s="239" t="str">
        <f>IF($A190="","",VLOOKUP($A190,'Annex 2 EHV charges'!$D:$O,2,0))</f>
        <v/>
      </c>
      <c r="C190" s="240" t="str">
        <f>IF($A190="","",VLOOKUP($A190,'Annex 2 EHV charges'!$D:$O,3,0))</f>
        <v/>
      </c>
      <c r="D190" s="239" t="str">
        <f>IF($A190="","",VLOOKUP($A190,'Annex 2 EHV charges'!$D:$O,4,0))</f>
        <v/>
      </c>
      <c r="E190" s="244" t="str">
        <f>IFERROR(IF(VLOOKUP($A190,'Annex 2 EHV charges'!$D:$O,9,FALSE)=0,"",VLOOKUP($A190,'Annex 2 EHV charges'!$D:$O,9,FALSE)),"")</f>
        <v/>
      </c>
      <c r="F190" s="245" t="str">
        <f>IFERROR(IF(VLOOKUP($A190,'Annex 2 EHV charges'!$D:$O,10,FALSE)=0,"",VLOOKUP($A190,'Annex 2 EHV charges'!$D:$O,10,FALSE)),"")</f>
        <v/>
      </c>
      <c r="G190" s="246" t="str">
        <f>IFERROR(IF(VLOOKUP($A190,'Annex 2 EHV charges'!$D:$O,11,FALSE)=0,"",VLOOKUP($A190,'Annex 2 EHV charges'!$D:$O,11,FALSE)),"")</f>
        <v/>
      </c>
      <c r="H190" s="246" t="str">
        <f>IFERROR(IF(VLOOKUP($A190,'Annex 2 EHV charges'!$D:$O,12,FALSE)=0,"",VLOOKUP($A190,'Annex 2 EHV charges'!$D:$O,12,FALSE)),"")</f>
        <v/>
      </c>
    </row>
    <row r="191" spans="1:8" x14ac:dyDescent="0.2">
      <c r="A191" s="240" t="str">
        <f t="array" ref="A191">IFERROR(INDEX('Annex 2 EHV charges'!$D$11:$D$260, MATCH(0, IF(ISBLANK('Annex 2 EHV charges'!$D$11:$D$260),1, COUNTIF(A$4:$A190, 'Annex 2 EHV charges'!$D$11:$D$260)), 0)),"")</f>
        <v/>
      </c>
      <c r="B191" s="239" t="str">
        <f>IF($A191="","",VLOOKUP($A191,'Annex 2 EHV charges'!$D:$O,2,0))</f>
        <v/>
      </c>
      <c r="C191" s="240" t="str">
        <f>IF($A191="","",VLOOKUP($A191,'Annex 2 EHV charges'!$D:$O,3,0))</f>
        <v/>
      </c>
      <c r="D191" s="239" t="str">
        <f>IF($A191="","",VLOOKUP($A191,'Annex 2 EHV charges'!$D:$O,4,0))</f>
        <v/>
      </c>
      <c r="E191" s="244" t="str">
        <f>IFERROR(IF(VLOOKUP($A191,'Annex 2 EHV charges'!$D:$O,9,FALSE)=0,"",VLOOKUP($A191,'Annex 2 EHV charges'!$D:$O,9,FALSE)),"")</f>
        <v/>
      </c>
      <c r="F191" s="245" t="str">
        <f>IFERROR(IF(VLOOKUP($A191,'Annex 2 EHV charges'!$D:$O,10,FALSE)=0,"",VLOOKUP($A191,'Annex 2 EHV charges'!$D:$O,10,FALSE)),"")</f>
        <v/>
      </c>
      <c r="G191" s="246" t="str">
        <f>IFERROR(IF(VLOOKUP($A191,'Annex 2 EHV charges'!$D:$O,11,FALSE)=0,"",VLOOKUP($A191,'Annex 2 EHV charges'!$D:$O,11,FALSE)),"")</f>
        <v/>
      </c>
      <c r="H191" s="246" t="str">
        <f>IFERROR(IF(VLOOKUP($A191,'Annex 2 EHV charges'!$D:$O,12,FALSE)=0,"",VLOOKUP($A191,'Annex 2 EHV charges'!$D:$O,12,FALSE)),"")</f>
        <v/>
      </c>
    </row>
    <row r="192" spans="1:8" x14ac:dyDescent="0.2">
      <c r="A192" s="240" t="str">
        <f t="array" ref="A192">IFERROR(INDEX('Annex 2 EHV charges'!$D$11:$D$260, MATCH(0, IF(ISBLANK('Annex 2 EHV charges'!$D$11:$D$260),1, COUNTIF(A$4:$A191, 'Annex 2 EHV charges'!$D$11:$D$260)), 0)),"")</f>
        <v/>
      </c>
      <c r="B192" s="239" t="str">
        <f>IF($A192="","",VLOOKUP($A192,'Annex 2 EHV charges'!$D:$O,2,0))</f>
        <v/>
      </c>
      <c r="C192" s="240" t="str">
        <f>IF($A192="","",VLOOKUP($A192,'Annex 2 EHV charges'!$D:$O,3,0))</f>
        <v/>
      </c>
      <c r="D192" s="239" t="str">
        <f>IF($A192="","",VLOOKUP($A192,'Annex 2 EHV charges'!$D:$O,4,0))</f>
        <v/>
      </c>
      <c r="E192" s="244" t="str">
        <f>IFERROR(IF(VLOOKUP($A192,'Annex 2 EHV charges'!$D:$O,9,FALSE)=0,"",VLOOKUP($A192,'Annex 2 EHV charges'!$D:$O,9,FALSE)),"")</f>
        <v/>
      </c>
      <c r="F192" s="245" t="str">
        <f>IFERROR(IF(VLOOKUP($A192,'Annex 2 EHV charges'!$D:$O,10,FALSE)=0,"",VLOOKUP($A192,'Annex 2 EHV charges'!$D:$O,10,FALSE)),"")</f>
        <v/>
      </c>
      <c r="G192" s="246" t="str">
        <f>IFERROR(IF(VLOOKUP($A192,'Annex 2 EHV charges'!$D:$O,11,FALSE)=0,"",VLOOKUP($A192,'Annex 2 EHV charges'!$D:$O,11,FALSE)),"")</f>
        <v/>
      </c>
      <c r="H192" s="246" t="str">
        <f>IFERROR(IF(VLOOKUP($A192,'Annex 2 EHV charges'!$D:$O,12,FALSE)=0,"",VLOOKUP($A192,'Annex 2 EHV charges'!$D:$O,12,FALSE)),"")</f>
        <v/>
      </c>
    </row>
    <row r="193" spans="1:8" x14ac:dyDescent="0.2">
      <c r="A193" s="240" t="str">
        <f t="array" ref="A193">IFERROR(INDEX('Annex 2 EHV charges'!$D$11:$D$260, MATCH(0, IF(ISBLANK('Annex 2 EHV charges'!$D$11:$D$260),1, COUNTIF(A$4:$A192, 'Annex 2 EHV charges'!$D$11:$D$260)), 0)),"")</f>
        <v/>
      </c>
      <c r="B193" s="239" t="str">
        <f>IF($A193="","",VLOOKUP($A193,'Annex 2 EHV charges'!$D:$O,2,0))</f>
        <v/>
      </c>
      <c r="C193" s="240" t="str">
        <f>IF($A193="","",VLOOKUP($A193,'Annex 2 EHV charges'!$D:$O,3,0))</f>
        <v/>
      </c>
      <c r="D193" s="239" t="str">
        <f>IF($A193="","",VLOOKUP($A193,'Annex 2 EHV charges'!$D:$O,4,0))</f>
        <v/>
      </c>
      <c r="E193" s="244" t="str">
        <f>IFERROR(IF(VLOOKUP($A193,'Annex 2 EHV charges'!$D:$O,9,FALSE)=0,"",VLOOKUP($A193,'Annex 2 EHV charges'!$D:$O,9,FALSE)),"")</f>
        <v/>
      </c>
      <c r="F193" s="245" t="str">
        <f>IFERROR(IF(VLOOKUP($A193,'Annex 2 EHV charges'!$D:$O,10,FALSE)=0,"",VLOOKUP($A193,'Annex 2 EHV charges'!$D:$O,10,FALSE)),"")</f>
        <v/>
      </c>
      <c r="G193" s="246" t="str">
        <f>IFERROR(IF(VLOOKUP($A193,'Annex 2 EHV charges'!$D:$O,11,FALSE)=0,"",VLOOKUP($A193,'Annex 2 EHV charges'!$D:$O,11,FALSE)),"")</f>
        <v/>
      </c>
      <c r="H193" s="246" t="str">
        <f>IFERROR(IF(VLOOKUP($A193,'Annex 2 EHV charges'!$D:$O,12,FALSE)=0,"",VLOOKUP($A193,'Annex 2 EHV charges'!$D:$O,12,FALSE)),"")</f>
        <v/>
      </c>
    </row>
    <row r="194" spans="1:8" x14ac:dyDescent="0.2">
      <c r="A194" s="240" t="str">
        <f t="array" ref="A194">IFERROR(INDEX('Annex 2 EHV charges'!$D$11:$D$260, MATCH(0, IF(ISBLANK('Annex 2 EHV charges'!$D$11:$D$260),1, COUNTIF(A$4:$A193, 'Annex 2 EHV charges'!$D$11:$D$260)), 0)),"")</f>
        <v/>
      </c>
      <c r="B194" s="239" t="str">
        <f>IF($A194="","",VLOOKUP($A194,'Annex 2 EHV charges'!$D:$O,2,0))</f>
        <v/>
      </c>
      <c r="C194" s="240" t="str">
        <f>IF($A194="","",VLOOKUP($A194,'Annex 2 EHV charges'!$D:$O,3,0))</f>
        <v/>
      </c>
      <c r="D194" s="239" t="str">
        <f>IF($A194="","",VLOOKUP($A194,'Annex 2 EHV charges'!$D:$O,4,0))</f>
        <v/>
      </c>
      <c r="E194" s="244" t="str">
        <f>IFERROR(IF(VLOOKUP($A194,'Annex 2 EHV charges'!$D:$O,9,FALSE)=0,"",VLOOKUP($A194,'Annex 2 EHV charges'!$D:$O,9,FALSE)),"")</f>
        <v/>
      </c>
      <c r="F194" s="245" t="str">
        <f>IFERROR(IF(VLOOKUP($A194,'Annex 2 EHV charges'!$D:$O,10,FALSE)=0,"",VLOOKUP($A194,'Annex 2 EHV charges'!$D:$O,10,FALSE)),"")</f>
        <v/>
      </c>
      <c r="G194" s="246" t="str">
        <f>IFERROR(IF(VLOOKUP($A194,'Annex 2 EHV charges'!$D:$O,11,FALSE)=0,"",VLOOKUP($A194,'Annex 2 EHV charges'!$D:$O,11,FALSE)),"")</f>
        <v/>
      </c>
      <c r="H194" s="246" t="str">
        <f>IFERROR(IF(VLOOKUP($A194,'Annex 2 EHV charges'!$D:$O,12,FALSE)=0,"",VLOOKUP($A194,'Annex 2 EHV charges'!$D:$O,12,FALSE)),"")</f>
        <v/>
      </c>
    </row>
    <row r="195" spans="1:8" x14ac:dyDescent="0.2">
      <c r="A195" s="240" t="str">
        <f t="array" ref="A195">IFERROR(INDEX('Annex 2 EHV charges'!$D$11:$D$260, MATCH(0, IF(ISBLANK('Annex 2 EHV charges'!$D$11:$D$260),1, COUNTIF(A$4:$A194, 'Annex 2 EHV charges'!$D$11:$D$260)), 0)),"")</f>
        <v/>
      </c>
      <c r="B195" s="239" t="str">
        <f>IF($A195="","",VLOOKUP($A195,'Annex 2 EHV charges'!$D:$O,2,0))</f>
        <v/>
      </c>
      <c r="C195" s="240" t="str">
        <f>IF($A195="","",VLOOKUP($A195,'Annex 2 EHV charges'!$D:$O,3,0))</f>
        <v/>
      </c>
      <c r="D195" s="239" t="str">
        <f>IF($A195="","",VLOOKUP($A195,'Annex 2 EHV charges'!$D:$O,4,0))</f>
        <v/>
      </c>
      <c r="E195" s="244" t="str">
        <f>IFERROR(IF(VLOOKUP($A195,'Annex 2 EHV charges'!$D:$O,9,FALSE)=0,"",VLOOKUP($A195,'Annex 2 EHV charges'!$D:$O,9,FALSE)),"")</f>
        <v/>
      </c>
      <c r="F195" s="245" t="str">
        <f>IFERROR(IF(VLOOKUP($A195,'Annex 2 EHV charges'!$D:$O,10,FALSE)=0,"",VLOOKUP($A195,'Annex 2 EHV charges'!$D:$O,10,FALSE)),"")</f>
        <v/>
      </c>
      <c r="G195" s="246" t="str">
        <f>IFERROR(IF(VLOOKUP($A195,'Annex 2 EHV charges'!$D:$O,11,FALSE)=0,"",VLOOKUP($A195,'Annex 2 EHV charges'!$D:$O,11,FALSE)),"")</f>
        <v/>
      </c>
      <c r="H195" s="246" t="str">
        <f>IFERROR(IF(VLOOKUP($A195,'Annex 2 EHV charges'!$D:$O,12,FALSE)=0,"",VLOOKUP($A195,'Annex 2 EHV charges'!$D:$O,12,FALSE)),"")</f>
        <v/>
      </c>
    </row>
    <row r="196" spans="1:8" x14ac:dyDescent="0.2">
      <c r="A196" s="240" t="str">
        <f t="array" ref="A196">IFERROR(INDEX('Annex 2 EHV charges'!$D$11:$D$260, MATCH(0, IF(ISBLANK('Annex 2 EHV charges'!$D$11:$D$260),1, COUNTIF(A$4:$A195, 'Annex 2 EHV charges'!$D$11:$D$260)), 0)),"")</f>
        <v/>
      </c>
      <c r="B196" s="239" t="str">
        <f>IF($A196="","",VLOOKUP($A196,'Annex 2 EHV charges'!$D:$O,2,0))</f>
        <v/>
      </c>
      <c r="C196" s="240" t="str">
        <f>IF($A196="","",VLOOKUP($A196,'Annex 2 EHV charges'!$D:$O,3,0))</f>
        <v/>
      </c>
      <c r="D196" s="239" t="str">
        <f>IF($A196="","",VLOOKUP($A196,'Annex 2 EHV charges'!$D:$O,4,0))</f>
        <v/>
      </c>
      <c r="E196" s="244" t="str">
        <f>IFERROR(IF(VLOOKUP($A196,'Annex 2 EHV charges'!$D:$O,9,FALSE)=0,"",VLOOKUP($A196,'Annex 2 EHV charges'!$D:$O,9,FALSE)),"")</f>
        <v/>
      </c>
      <c r="F196" s="245" t="str">
        <f>IFERROR(IF(VLOOKUP($A196,'Annex 2 EHV charges'!$D:$O,10,FALSE)=0,"",VLOOKUP($A196,'Annex 2 EHV charges'!$D:$O,10,FALSE)),"")</f>
        <v/>
      </c>
      <c r="G196" s="246" t="str">
        <f>IFERROR(IF(VLOOKUP($A196,'Annex 2 EHV charges'!$D:$O,11,FALSE)=0,"",VLOOKUP($A196,'Annex 2 EHV charges'!$D:$O,11,FALSE)),"")</f>
        <v/>
      </c>
      <c r="H196" s="246" t="str">
        <f>IFERROR(IF(VLOOKUP($A196,'Annex 2 EHV charges'!$D:$O,12,FALSE)=0,"",VLOOKUP($A196,'Annex 2 EHV charges'!$D:$O,12,FALSE)),"")</f>
        <v/>
      </c>
    </row>
    <row r="197" spans="1:8" x14ac:dyDescent="0.2">
      <c r="A197" s="240" t="str">
        <f t="array" ref="A197">IFERROR(INDEX('Annex 2 EHV charges'!$D$11:$D$260, MATCH(0, IF(ISBLANK('Annex 2 EHV charges'!$D$11:$D$260),1, COUNTIF(A$4:$A196, 'Annex 2 EHV charges'!$D$11:$D$260)), 0)),"")</f>
        <v/>
      </c>
      <c r="B197" s="239" t="str">
        <f>IF($A197="","",VLOOKUP($A197,'Annex 2 EHV charges'!$D:$O,2,0))</f>
        <v/>
      </c>
      <c r="C197" s="240" t="str">
        <f>IF($A197="","",VLOOKUP($A197,'Annex 2 EHV charges'!$D:$O,3,0))</f>
        <v/>
      </c>
      <c r="D197" s="239" t="str">
        <f>IF($A197="","",VLOOKUP($A197,'Annex 2 EHV charges'!$D:$O,4,0))</f>
        <v/>
      </c>
      <c r="E197" s="244" t="str">
        <f>IFERROR(IF(VLOOKUP($A197,'Annex 2 EHV charges'!$D:$O,9,FALSE)=0,"",VLOOKUP($A197,'Annex 2 EHV charges'!$D:$O,9,FALSE)),"")</f>
        <v/>
      </c>
      <c r="F197" s="245" t="str">
        <f>IFERROR(IF(VLOOKUP($A197,'Annex 2 EHV charges'!$D:$O,10,FALSE)=0,"",VLOOKUP($A197,'Annex 2 EHV charges'!$D:$O,10,FALSE)),"")</f>
        <v/>
      </c>
      <c r="G197" s="246" t="str">
        <f>IFERROR(IF(VLOOKUP($A197,'Annex 2 EHV charges'!$D:$O,11,FALSE)=0,"",VLOOKUP($A197,'Annex 2 EHV charges'!$D:$O,11,FALSE)),"")</f>
        <v/>
      </c>
      <c r="H197" s="246" t="str">
        <f>IFERROR(IF(VLOOKUP($A197,'Annex 2 EHV charges'!$D:$O,12,FALSE)=0,"",VLOOKUP($A197,'Annex 2 EHV charges'!$D:$O,12,FALSE)),"")</f>
        <v/>
      </c>
    </row>
    <row r="198" spans="1:8" x14ac:dyDescent="0.2">
      <c r="A198" s="240" t="str">
        <f t="array" ref="A198">IFERROR(INDEX('Annex 2 EHV charges'!$D$11:$D$260, MATCH(0, IF(ISBLANK('Annex 2 EHV charges'!$D$11:$D$260),1, COUNTIF(A$4:$A197, 'Annex 2 EHV charges'!$D$11:$D$260)), 0)),"")</f>
        <v/>
      </c>
      <c r="B198" s="239" t="str">
        <f>IF($A198="","",VLOOKUP($A198,'Annex 2 EHV charges'!$D:$O,2,0))</f>
        <v/>
      </c>
      <c r="C198" s="240" t="str">
        <f>IF($A198="","",VLOOKUP($A198,'Annex 2 EHV charges'!$D:$O,3,0))</f>
        <v/>
      </c>
      <c r="D198" s="239" t="str">
        <f>IF($A198="","",VLOOKUP($A198,'Annex 2 EHV charges'!$D:$O,4,0))</f>
        <v/>
      </c>
      <c r="E198" s="244" t="str">
        <f>IFERROR(IF(VLOOKUP($A198,'Annex 2 EHV charges'!$D:$O,9,FALSE)=0,"",VLOOKUP($A198,'Annex 2 EHV charges'!$D:$O,9,FALSE)),"")</f>
        <v/>
      </c>
      <c r="F198" s="245" t="str">
        <f>IFERROR(IF(VLOOKUP($A198,'Annex 2 EHV charges'!$D:$O,10,FALSE)=0,"",VLOOKUP($A198,'Annex 2 EHV charges'!$D:$O,10,FALSE)),"")</f>
        <v/>
      </c>
      <c r="G198" s="246" t="str">
        <f>IFERROR(IF(VLOOKUP($A198,'Annex 2 EHV charges'!$D:$O,11,FALSE)=0,"",VLOOKUP($A198,'Annex 2 EHV charges'!$D:$O,11,FALSE)),"")</f>
        <v/>
      </c>
      <c r="H198" s="246" t="str">
        <f>IFERROR(IF(VLOOKUP($A198,'Annex 2 EHV charges'!$D:$O,12,FALSE)=0,"",VLOOKUP($A198,'Annex 2 EHV charges'!$D:$O,12,FALSE)),"")</f>
        <v/>
      </c>
    </row>
    <row r="199" spans="1:8" x14ac:dyDescent="0.2">
      <c r="A199" s="240" t="str">
        <f t="array" ref="A199">IFERROR(INDEX('Annex 2 EHV charges'!$D$11:$D$260, MATCH(0, IF(ISBLANK('Annex 2 EHV charges'!$D$11:$D$260),1, COUNTIF(A$4:$A198, 'Annex 2 EHV charges'!$D$11:$D$260)), 0)),"")</f>
        <v/>
      </c>
      <c r="B199" s="239" t="str">
        <f>IF($A199="","",VLOOKUP($A199,'Annex 2 EHV charges'!$D:$O,2,0))</f>
        <v/>
      </c>
      <c r="C199" s="240" t="str">
        <f>IF($A199="","",VLOOKUP($A199,'Annex 2 EHV charges'!$D:$O,3,0))</f>
        <v/>
      </c>
      <c r="D199" s="239" t="str">
        <f>IF($A199="","",VLOOKUP($A199,'Annex 2 EHV charges'!$D:$O,4,0))</f>
        <v/>
      </c>
      <c r="E199" s="244" t="str">
        <f>IFERROR(IF(VLOOKUP($A199,'Annex 2 EHV charges'!$D:$O,9,FALSE)=0,"",VLOOKUP($A199,'Annex 2 EHV charges'!$D:$O,9,FALSE)),"")</f>
        <v/>
      </c>
      <c r="F199" s="245" t="str">
        <f>IFERROR(IF(VLOOKUP($A199,'Annex 2 EHV charges'!$D:$O,10,FALSE)=0,"",VLOOKUP($A199,'Annex 2 EHV charges'!$D:$O,10,FALSE)),"")</f>
        <v/>
      </c>
      <c r="G199" s="246" t="str">
        <f>IFERROR(IF(VLOOKUP($A199,'Annex 2 EHV charges'!$D:$O,11,FALSE)=0,"",VLOOKUP($A199,'Annex 2 EHV charges'!$D:$O,11,FALSE)),"")</f>
        <v/>
      </c>
      <c r="H199" s="246" t="str">
        <f>IFERROR(IF(VLOOKUP($A199,'Annex 2 EHV charges'!$D:$O,12,FALSE)=0,"",VLOOKUP($A199,'Annex 2 EHV charges'!$D:$O,12,FALSE)),"")</f>
        <v/>
      </c>
    </row>
    <row r="200" spans="1:8" x14ac:dyDescent="0.2">
      <c r="A200" s="240" t="str">
        <f t="array" ref="A200">IFERROR(INDEX('Annex 2 EHV charges'!$D$11:$D$260, MATCH(0, IF(ISBLANK('Annex 2 EHV charges'!$D$11:$D$260),1, COUNTIF(A$4:$A199, 'Annex 2 EHV charges'!$D$11:$D$260)), 0)),"")</f>
        <v/>
      </c>
      <c r="B200" s="239" t="str">
        <f>IF($A200="","",VLOOKUP($A200,'Annex 2 EHV charges'!$D:$O,2,0))</f>
        <v/>
      </c>
      <c r="C200" s="240" t="str">
        <f>IF($A200="","",VLOOKUP($A200,'Annex 2 EHV charges'!$D:$O,3,0))</f>
        <v/>
      </c>
      <c r="D200" s="239" t="str">
        <f>IF($A200="","",VLOOKUP($A200,'Annex 2 EHV charges'!$D:$O,4,0))</f>
        <v/>
      </c>
      <c r="E200" s="244" t="str">
        <f>IFERROR(IF(VLOOKUP($A200,'Annex 2 EHV charges'!$D:$O,9,FALSE)=0,"",VLOOKUP($A200,'Annex 2 EHV charges'!$D:$O,9,FALSE)),"")</f>
        <v/>
      </c>
      <c r="F200" s="245" t="str">
        <f>IFERROR(IF(VLOOKUP($A200,'Annex 2 EHV charges'!$D:$O,10,FALSE)=0,"",VLOOKUP($A200,'Annex 2 EHV charges'!$D:$O,10,FALSE)),"")</f>
        <v/>
      </c>
      <c r="G200" s="246" t="str">
        <f>IFERROR(IF(VLOOKUP($A200,'Annex 2 EHV charges'!$D:$O,11,FALSE)=0,"",VLOOKUP($A200,'Annex 2 EHV charges'!$D:$O,11,FALSE)),"")</f>
        <v/>
      </c>
      <c r="H200" s="246" t="str">
        <f>IFERROR(IF(VLOOKUP($A200,'Annex 2 EHV charges'!$D:$O,12,FALSE)=0,"",VLOOKUP($A200,'Annex 2 EHV charges'!$D:$O,12,FALSE)),"")</f>
        <v/>
      </c>
    </row>
    <row r="201" spans="1:8" x14ac:dyDescent="0.2">
      <c r="A201" s="240" t="str">
        <f t="array" ref="A201">IFERROR(INDEX('Annex 2 EHV charges'!$D$11:$D$260, MATCH(0, IF(ISBLANK('Annex 2 EHV charges'!$D$11:$D$260),1, COUNTIF(A$4:$A200, 'Annex 2 EHV charges'!$D$11:$D$260)), 0)),"")</f>
        <v/>
      </c>
      <c r="B201" s="239" t="str">
        <f>IF($A201="","",VLOOKUP($A201,'Annex 2 EHV charges'!$D:$O,2,0))</f>
        <v/>
      </c>
      <c r="C201" s="240" t="str">
        <f>IF($A201="","",VLOOKUP($A201,'Annex 2 EHV charges'!$D:$O,3,0))</f>
        <v/>
      </c>
      <c r="D201" s="239" t="str">
        <f>IF($A201="","",VLOOKUP($A201,'Annex 2 EHV charges'!$D:$O,4,0))</f>
        <v/>
      </c>
      <c r="E201" s="244" t="str">
        <f>IFERROR(IF(VLOOKUP($A201,'Annex 2 EHV charges'!$D:$O,9,FALSE)=0,"",VLOOKUP($A201,'Annex 2 EHV charges'!$D:$O,9,FALSE)),"")</f>
        <v/>
      </c>
      <c r="F201" s="245" t="str">
        <f>IFERROR(IF(VLOOKUP($A201,'Annex 2 EHV charges'!$D:$O,10,FALSE)=0,"",VLOOKUP($A201,'Annex 2 EHV charges'!$D:$O,10,FALSE)),"")</f>
        <v/>
      </c>
      <c r="G201" s="246" t="str">
        <f>IFERROR(IF(VLOOKUP($A201,'Annex 2 EHV charges'!$D:$O,11,FALSE)=0,"",VLOOKUP($A201,'Annex 2 EHV charges'!$D:$O,11,FALSE)),"")</f>
        <v/>
      </c>
      <c r="H201" s="246" t="str">
        <f>IFERROR(IF(VLOOKUP($A201,'Annex 2 EHV charges'!$D:$O,12,FALSE)=0,"",VLOOKUP($A201,'Annex 2 EHV charges'!$D:$O,12,FALSE)),"")</f>
        <v/>
      </c>
    </row>
    <row r="202" spans="1:8" x14ac:dyDescent="0.2">
      <c r="A202" s="240" t="str">
        <f t="array" ref="A202">IFERROR(INDEX('Annex 2 EHV charges'!$D$11:$D$260, MATCH(0, IF(ISBLANK('Annex 2 EHV charges'!$D$11:$D$260),1, COUNTIF(A$4:$A201, 'Annex 2 EHV charges'!$D$11:$D$260)), 0)),"")</f>
        <v/>
      </c>
      <c r="B202" s="239" t="str">
        <f>IF($A202="","",VLOOKUP($A202,'Annex 2 EHV charges'!$D:$O,2,0))</f>
        <v/>
      </c>
      <c r="C202" s="240" t="str">
        <f>IF($A202="","",VLOOKUP($A202,'Annex 2 EHV charges'!$D:$O,3,0))</f>
        <v/>
      </c>
      <c r="D202" s="239" t="str">
        <f>IF($A202="","",VLOOKUP($A202,'Annex 2 EHV charges'!$D:$O,4,0))</f>
        <v/>
      </c>
      <c r="E202" s="244" t="str">
        <f>IFERROR(IF(VLOOKUP($A202,'Annex 2 EHV charges'!$D:$O,9,FALSE)=0,"",VLOOKUP($A202,'Annex 2 EHV charges'!$D:$O,9,FALSE)),"")</f>
        <v/>
      </c>
      <c r="F202" s="245" t="str">
        <f>IFERROR(IF(VLOOKUP($A202,'Annex 2 EHV charges'!$D:$O,10,FALSE)=0,"",VLOOKUP($A202,'Annex 2 EHV charges'!$D:$O,10,FALSE)),"")</f>
        <v/>
      </c>
      <c r="G202" s="246" t="str">
        <f>IFERROR(IF(VLOOKUP($A202,'Annex 2 EHV charges'!$D:$O,11,FALSE)=0,"",VLOOKUP($A202,'Annex 2 EHV charges'!$D:$O,11,FALSE)),"")</f>
        <v/>
      </c>
      <c r="H202" s="246" t="str">
        <f>IFERROR(IF(VLOOKUP($A202,'Annex 2 EHV charges'!$D:$O,12,FALSE)=0,"",VLOOKUP($A202,'Annex 2 EHV charges'!$D:$O,12,FALSE)),"")</f>
        <v/>
      </c>
    </row>
    <row r="203" spans="1:8" x14ac:dyDescent="0.2">
      <c r="A203" s="240" t="str">
        <f t="array" ref="A203">IFERROR(INDEX('Annex 2 EHV charges'!$D$11:$D$260, MATCH(0, IF(ISBLANK('Annex 2 EHV charges'!$D$11:$D$260),1, COUNTIF(A$4:$A202, 'Annex 2 EHV charges'!$D$11:$D$260)), 0)),"")</f>
        <v/>
      </c>
      <c r="B203" s="239" t="str">
        <f>IF($A203="","",VLOOKUP($A203,'Annex 2 EHV charges'!$D:$O,2,0))</f>
        <v/>
      </c>
      <c r="C203" s="240" t="str">
        <f>IF($A203="","",VLOOKUP($A203,'Annex 2 EHV charges'!$D:$O,3,0))</f>
        <v/>
      </c>
      <c r="D203" s="239" t="str">
        <f>IF($A203="","",VLOOKUP($A203,'Annex 2 EHV charges'!$D:$O,4,0))</f>
        <v/>
      </c>
      <c r="E203" s="244" t="str">
        <f>IFERROR(IF(VLOOKUP($A203,'Annex 2 EHV charges'!$D:$O,9,FALSE)=0,"",VLOOKUP($A203,'Annex 2 EHV charges'!$D:$O,9,FALSE)),"")</f>
        <v/>
      </c>
      <c r="F203" s="245" t="str">
        <f>IFERROR(IF(VLOOKUP($A203,'Annex 2 EHV charges'!$D:$O,10,FALSE)=0,"",VLOOKUP($A203,'Annex 2 EHV charges'!$D:$O,10,FALSE)),"")</f>
        <v/>
      </c>
      <c r="G203" s="246" t="str">
        <f>IFERROR(IF(VLOOKUP($A203,'Annex 2 EHV charges'!$D:$O,11,FALSE)=0,"",VLOOKUP($A203,'Annex 2 EHV charges'!$D:$O,11,FALSE)),"")</f>
        <v/>
      </c>
      <c r="H203" s="246" t="str">
        <f>IFERROR(IF(VLOOKUP($A203,'Annex 2 EHV charges'!$D:$O,12,FALSE)=0,"",VLOOKUP($A203,'Annex 2 EHV charges'!$D:$O,12,FALSE)),"")</f>
        <v/>
      </c>
    </row>
    <row r="204" spans="1:8" x14ac:dyDescent="0.2">
      <c r="A204" s="240" t="str">
        <f t="array" ref="A204">IFERROR(INDEX('Annex 2 EHV charges'!$D$11:$D$260, MATCH(0, IF(ISBLANK('Annex 2 EHV charges'!$D$11:$D$260),1, COUNTIF(A$4:$A203, 'Annex 2 EHV charges'!$D$11:$D$260)), 0)),"")</f>
        <v/>
      </c>
      <c r="B204" s="239" t="str">
        <f>IF($A204="","",VLOOKUP($A204,'Annex 2 EHV charges'!$D:$O,2,0))</f>
        <v/>
      </c>
      <c r="C204" s="240" t="str">
        <f>IF($A204="","",VLOOKUP($A204,'Annex 2 EHV charges'!$D:$O,3,0))</f>
        <v/>
      </c>
      <c r="D204" s="239" t="str">
        <f>IF($A204="","",VLOOKUP($A204,'Annex 2 EHV charges'!$D:$O,4,0))</f>
        <v/>
      </c>
      <c r="E204" s="244" t="str">
        <f>IFERROR(IF(VLOOKUP($A204,'Annex 2 EHV charges'!$D:$O,9,FALSE)=0,"",VLOOKUP($A204,'Annex 2 EHV charges'!$D:$O,9,FALSE)),"")</f>
        <v/>
      </c>
      <c r="F204" s="245" t="str">
        <f>IFERROR(IF(VLOOKUP($A204,'Annex 2 EHV charges'!$D:$O,10,FALSE)=0,"",VLOOKUP($A204,'Annex 2 EHV charges'!$D:$O,10,FALSE)),"")</f>
        <v/>
      </c>
      <c r="G204" s="246" t="str">
        <f>IFERROR(IF(VLOOKUP($A204,'Annex 2 EHV charges'!$D:$O,11,FALSE)=0,"",VLOOKUP($A204,'Annex 2 EHV charges'!$D:$O,11,FALSE)),"")</f>
        <v/>
      </c>
      <c r="H204" s="246" t="str">
        <f>IFERROR(IF(VLOOKUP($A204,'Annex 2 EHV charges'!$D:$O,12,FALSE)=0,"",VLOOKUP($A204,'Annex 2 EHV charges'!$D:$O,12,FALSE)),"")</f>
        <v/>
      </c>
    </row>
    <row r="205" spans="1:8" x14ac:dyDescent="0.2">
      <c r="A205" s="240" t="str">
        <f t="array" ref="A205">IFERROR(INDEX('Annex 2 EHV charges'!$D$11:$D$260, MATCH(0, IF(ISBLANK('Annex 2 EHV charges'!$D$11:$D$260),1, COUNTIF(A$4:$A204, 'Annex 2 EHV charges'!$D$11:$D$260)), 0)),"")</f>
        <v/>
      </c>
      <c r="B205" s="239" t="str">
        <f>IF($A205="","",VLOOKUP($A205,'Annex 2 EHV charges'!$D:$O,2,0))</f>
        <v/>
      </c>
      <c r="C205" s="240" t="str">
        <f>IF($A205="","",VLOOKUP($A205,'Annex 2 EHV charges'!$D:$O,3,0))</f>
        <v/>
      </c>
      <c r="D205" s="239" t="str">
        <f>IF($A205="","",VLOOKUP($A205,'Annex 2 EHV charges'!$D:$O,4,0))</f>
        <v/>
      </c>
      <c r="E205" s="244" t="str">
        <f>IFERROR(IF(VLOOKUP($A205,'Annex 2 EHV charges'!$D:$O,9,FALSE)=0,"",VLOOKUP($A205,'Annex 2 EHV charges'!$D:$O,9,FALSE)),"")</f>
        <v/>
      </c>
      <c r="F205" s="245" t="str">
        <f>IFERROR(IF(VLOOKUP($A205,'Annex 2 EHV charges'!$D:$O,10,FALSE)=0,"",VLOOKUP($A205,'Annex 2 EHV charges'!$D:$O,10,FALSE)),"")</f>
        <v/>
      </c>
      <c r="G205" s="246" t="str">
        <f>IFERROR(IF(VLOOKUP($A205,'Annex 2 EHV charges'!$D:$O,11,FALSE)=0,"",VLOOKUP($A205,'Annex 2 EHV charges'!$D:$O,11,FALSE)),"")</f>
        <v/>
      </c>
      <c r="H205" s="246" t="str">
        <f>IFERROR(IF(VLOOKUP($A205,'Annex 2 EHV charges'!$D:$O,12,FALSE)=0,"",VLOOKUP($A205,'Annex 2 EHV charges'!$D:$O,12,FALSE)),"")</f>
        <v/>
      </c>
    </row>
    <row r="206" spans="1:8" x14ac:dyDescent="0.2">
      <c r="A206" s="240" t="str">
        <f t="array" ref="A206">IFERROR(INDEX('Annex 2 EHV charges'!$D$11:$D$260, MATCH(0, IF(ISBLANK('Annex 2 EHV charges'!$D$11:$D$260),1, COUNTIF(A$4:$A205, 'Annex 2 EHV charges'!$D$11:$D$260)), 0)),"")</f>
        <v/>
      </c>
      <c r="B206" s="239" t="str">
        <f>IF($A206="","",VLOOKUP($A206,'Annex 2 EHV charges'!$D:$O,2,0))</f>
        <v/>
      </c>
      <c r="C206" s="240" t="str">
        <f>IF($A206="","",VLOOKUP($A206,'Annex 2 EHV charges'!$D:$O,3,0))</f>
        <v/>
      </c>
      <c r="D206" s="239" t="str">
        <f>IF($A206="","",VLOOKUP($A206,'Annex 2 EHV charges'!$D:$O,4,0))</f>
        <v/>
      </c>
      <c r="E206" s="244" t="str">
        <f>IFERROR(IF(VLOOKUP($A206,'Annex 2 EHV charges'!$D:$O,9,FALSE)=0,"",VLOOKUP($A206,'Annex 2 EHV charges'!$D:$O,9,FALSE)),"")</f>
        <v/>
      </c>
      <c r="F206" s="245" t="str">
        <f>IFERROR(IF(VLOOKUP($A206,'Annex 2 EHV charges'!$D:$O,10,FALSE)=0,"",VLOOKUP($A206,'Annex 2 EHV charges'!$D:$O,10,FALSE)),"")</f>
        <v/>
      </c>
      <c r="G206" s="246" t="str">
        <f>IFERROR(IF(VLOOKUP($A206,'Annex 2 EHV charges'!$D:$O,11,FALSE)=0,"",VLOOKUP($A206,'Annex 2 EHV charges'!$D:$O,11,FALSE)),"")</f>
        <v/>
      </c>
      <c r="H206" s="246" t="str">
        <f>IFERROR(IF(VLOOKUP($A206,'Annex 2 EHV charges'!$D:$O,12,FALSE)=0,"",VLOOKUP($A206,'Annex 2 EHV charges'!$D:$O,12,FALSE)),"")</f>
        <v/>
      </c>
    </row>
    <row r="207" spans="1:8" x14ac:dyDescent="0.2">
      <c r="A207" s="240" t="str">
        <f t="array" ref="A207">IFERROR(INDEX('Annex 2 EHV charges'!$D$11:$D$260, MATCH(0, IF(ISBLANK('Annex 2 EHV charges'!$D$11:$D$260),1, COUNTIF(A$4:$A206, 'Annex 2 EHV charges'!$D$11:$D$260)), 0)),"")</f>
        <v/>
      </c>
      <c r="B207" s="239" t="str">
        <f>IF($A207="","",VLOOKUP($A207,'Annex 2 EHV charges'!$D:$O,2,0))</f>
        <v/>
      </c>
      <c r="C207" s="240" t="str">
        <f>IF($A207="","",VLOOKUP($A207,'Annex 2 EHV charges'!$D:$O,3,0))</f>
        <v/>
      </c>
      <c r="D207" s="239" t="str">
        <f>IF($A207="","",VLOOKUP($A207,'Annex 2 EHV charges'!$D:$O,4,0))</f>
        <v/>
      </c>
      <c r="E207" s="244" t="str">
        <f>IFERROR(IF(VLOOKUP($A207,'Annex 2 EHV charges'!$D:$O,9,FALSE)=0,"",VLOOKUP($A207,'Annex 2 EHV charges'!$D:$O,9,FALSE)),"")</f>
        <v/>
      </c>
      <c r="F207" s="245" t="str">
        <f>IFERROR(IF(VLOOKUP($A207,'Annex 2 EHV charges'!$D:$O,10,FALSE)=0,"",VLOOKUP($A207,'Annex 2 EHV charges'!$D:$O,10,FALSE)),"")</f>
        <v/>
      </c>
      <c r="G207" s="246" t="str">
        <f>IFERROR(IF(VLOOKUP($A207,'Annex 2 EHV charges'!$D:$O,11,FALSE)=0,"",VLOOKUP($A207,'Annex 2 EHV charges'!$D:$O,11,FALSE)),"")</f>
        <v/>
      </c>
      <c r="H207" s="246" t="str">
        <f>IFERROR(IF(VLOOKUP($A207,'Annex 2 EHV charges'!$D:$O,12,FALSE)=0,"",VLOOKUP($A207,'Annex 2 EHV charges'!$D:$O,12,FALSE)),"")</f>
        <v/>
      </c>
    </row>
    <row r="208" spans="1:8" x14ac:dyDescent="0.2">
      <c r="A208" s="240" t="str">
        <f t="array" ref="A208">IFERROR(INDEX('Annex 2 EHV charges'!$D$11:$D$260, MATCH(0, IF(ISBLANK('Annex 2 EHV charges'!$D$11:$D$260),1, COUNTIF(A$4:$A207, 'Annex 2 EHV charges'!$D$11:$D$260)), 0)),"")</f>
        <v/>
      </c>
      <c r="B208" s="239" t="str">
        <f>IF($A208="","",VLOOKUP($A208,'Annex 2 EHV charges'!$D:$O,2,0))</f>
        <v/>
      </c>
      <c r="C208" s="240" t="str">
        <f>IF($A208="","",VLOOKUP($A208,'Annex 2 EHV charges'!$D:$O,3,0))</f>
        <v/>
      </c>
      <c r="D208" s="239" t="str">
        <f>IF($A208="","",VLOOKUP($A208,'Annex 2 EHV charges'!$D:$O,4,0))</f>
        <v/>
      </c>
      <c r="E208" s="244" t="str">
        <f>IFERROR(IF(VLOOKUP($A208,'Annex 2 EHV charges'!$D:$O,9,FALSE)=0,"",VLOOKUP($A208,'Annex 2 EHV charges'!$D:$O,9,FALSE)),"")</f>
        <v/>
      </c>
      <c r="F208" s="245" t="str">
        <f>IFERROR(IF(VLOOKUP($A208,'Annex 2 EHV charges'!$D:$O,10,FALSE)=0,"",VLOOKUP($A208,'Annex 2 EHV charges'!$D:$O,10,FALSE)),"")</f>
        <v/>
      </c>
      <c r="G208" s="246" t="str">
        <f>IFERROR(IF(VLOOKUP($A208,'Annex 2 EHV charges'!$D:$O,11,FALSE)=0,"",VLOOKUP($A208,'Annex 2 EHV charges'!$D:$O,11,FALSE)),"")</f>
        <v/>
      </c>
      <c r="H208" s="246" t="str">
        <f>IFERROR(IF(VLOOKUP($A208,'Annex 2 EHV charges'!$D:$O,12,FALSE)=0,"",VLOOKUP($A208,'Annex 2 EHV charges'!$D:$O,12,FALSE)),"")</f>
        <v/>
      </c>
    </row>
    <row r="209" spans="1:8" x14ac:dyDescent="0.2">
      <c r="A209" s="240" t="str">
        <f t="array" ref="A209">IFERROR(INDEX('Annex 2 EHV charges'!$D$11:$D$260, MATCH(0, IF(ISBLANK('Annex 2 EHV charges'!$D$11:$D$260),1, COUNTIF(A$4:$A208, 'Annex 2 EHV charges'!$D$11:$D$260)), 0)),"")</f>
        <v/>
      </c>
      <c r="B209" s="239" t="str">
        <f>IF($A209="","",VLOOKUP($A209,'Annex 2 EHV charges'!$D:$O,2,0))</f>
        <v/>
      </c>
      <c r="C209" s="240" t="str">
        <f>IF($A209="","",VLOOKUP($A209,'Annex 2 EHV charges'!$D:$O,3,0))</f>
        <v/>
      </c>
      <c r="D209" s="239" t="str">
        <f>IF($A209="","",VLOOKUP($A209,'Annex 2 EHV charges'!$D:$O,4,0))</f>
        <v/>
      </c>
      <c r="E209" s="244" t="str">
        <f>IFERROR(IF(VLOOKUP($A209,'Annex 2 EHV charges'!$D:$O,9,FALSE)=0,"",VLOOKUP($A209,'Annex 2 EHV charges'!$D:$O,9,FALSE)),"")</f>
        <v/>
      </c>
      <c r="F209" s="245" t="str">
        <f>IFERROR(IF(VLOOKUP($A209,'Annex 2 EHV charges'!$D:$O,10,FALSE)=0,"",VLOOKUP($A209,'Annex 2 EHV charges'!$D:$O,10,FALSE)),"")</f>
        <v/>
      </c>
      <c r="G209" s="246" t="str">
        <f>IFERROR(IF(VLOOKUP($A209,'Annex 2 EHV charges'!$D:$O,11,FALSE)=0,"",VLOOKUP($A209,'Annex 2 EHV charges'!$D:$O,11,FALSE)),"")</f>
        <v/>
      </c>
      <c r="H209" s="246" t="str">
        <f>IFERROR(IF(VLOOKUP($A209,'Annex 2 EHV charges'!$D:$O,12,FALSE)=0,"",VLOOKUP($A209,'Annex 2 EHV charges'!$D:$O,12,FALSE)),"")</f>
        <v/>
      </c>
    </row>
    <row r="210" spans="1:8" x14ac:dyDescent="0.2">
      <c r="A210" s="240" t="str">
        <f t="array" ref="A210">IFERROR(INDEX('Annex 2 EHV charges'!$D$11:$D$260, MATCH(0, IF(ISBLANK('Annex 2 EHV charges'!$D$11:$D$260),1, COUNTIF(A$4:$A209, 'Annex 2 EHV charges'!$D$11:$D$260)), 0)),"")</f>
        <v/>
      </c>
      <c r="B210" s="239" t="str">
        <f>IF($A210="","",VLOOKUP($A210,'Annex 2 EHV charges'!$D:$O,2,0))</f>
        <v/>
      </c>
      <c r="C210" s="240" t="str">
        <f>IF($A210="","",VLOOKUP($A210,'Annex 2 EHV charges'!$D:$O,3,0))</f>
        <v/>
      </c>
      <c r="D210" s="239" t="str">
        <f>IF($A210="","",VLOOKUP($A210,'Annex 2 EHV charges'!$D:$O,4,0))</f>
        <v/>
      </c>
      <c r="E210" s="244" t="str">
        <f>IFERROR(IF(VLOOKUP($A210,'Annex 2 EHV charges'!$D:$O,9,FALSE)=0,"",VLOOKUP($A210,'Annex 2 EHV charges'!$D:$O,9,FALSE)),"")</f>
        <v/>
      </c>
      <c r="F210" s="245" t="str">
        <f>IFERROR(IF(VLOOKUP($A210,'Annex 2 EHV charges'!$D:$O,10,FALSE)=0,"",VLOOKUP($A210,'Annex 2 EHV charges'!$D:$O,10,FALSE)),"")</f>
        <v/>
      </c>
      <c r="G210" s="246" t="str">
        <f>IFERROR(IF(VLOOKUP($A210,'Annex 2 EHV charges'!$D:$O,11,FALSE)=0,"",VLOOKUP($A210,'Annex 2 EHV charges'!$D:$O,11,FALSE)),"")</f>
        <v/>
      </c>
      <c r="H210" s="246" t="str">
        <f>IFERROR(IF(VLOOKUP($A210,'Annex 2 EHV charges'!$D:$O,12,FALSE)=0,"",VLOOKUP($A210,'Annex 2 EHV charges'!$D:$O,12,FALSE)),"")</f>
        <v/>
      </c>
    </row>
    <row r="211" spans="1:8" x14ac:dyDescent="0.2">
      <c r="A211" s="240" t="str">
        <f t="array" ref="A211">IFERROR(INDEX('Annex 2 EHV charges'!$D$11:$D$260, MATCH(0, IF(ISBLANK('Annex 2 EHV charges'!$D$11:$D$260),1, COUNTIF(A$4:$A210, 'Annex 2 EHV charges'!$D$11:$D$260)), 0)),"")</f>
        <v/>
      </c>
      <c r="B211" s="239" t="str">
        <f>IF($A211="","",VLOOKUP($A211,'Annex 2 EHV charges'!$D:$O,2,0))</f>
        <v/>
      </c>
      <c r="C211" s="240" t="str">
        <f>IF($A211="","",VLOOKUP($A211,'Annex 2 EHV charges'!$D:$O,3,0))</f>
        <v/>
      </c>
      <c r="D211" s="239" t="str">
        <f>IF($A211="","",VLOOKUP($A211,'Annex 2 EHV charges'!$D:$O,4,0))</f>
        <v/>
      </c>
      <c r="E211" s="244" t="str">
        <f>IFERROR(IF(VLOOKUP($A211,'Annex 2 EHV charges'!$D:$O,9,FALSE)=0,"",VLOOKUP($A211,'Annex 2 EHV charges'!$D:$O,9,FALSE)),"")</f>
        <v/>
      </c>
      <c r="F211" s="245" t="str">
        <f>IFERROR(IF(VLOOKUP($A211,'Annex 2 EHV charges'!$D:$O,10,FALSE)=0,"",VLOOKUP($A211,'Annex 2 EHV charges'!$D:$O,10,FALSE)),"")</f>
        <v/>
      </c>
      <c r="G211" s="246" t="str">
        <f>IFERROR(IF(VLOOKUP($A211,'Annex 2 EHV charges'!$D:$O,11,FALSE)=0,"",VLOOKUP($A211,'Annex 2 EHV charges'!$D:$O,11,FALSE)),"")</f>
        <v/>
      </c>
      <c r="H211" s="246" t="str">
        <f>IFERROR(IF(VLOOKUP($A211,'Annex 2 EHV charges'!$D:$O,12,FALSE)=0,"",VLOOKUP($A211,'Annex 2 EHV charges'!$D:$O,12,FALSE)),"")</f>
        <v/>
      </c>
    </row>
    <row r="212" spans="1:8" x14ac:dyDescent="0.2">
      <c r="A212" s="240" t="str">
        <f t="array" ref="A212">IFERROR(INDEX('Annex 2 EHV charges'!$D$11:$D$260, MATCH(0, IF(ISBLANK('Annex 2 EHV charges'!$D$11:$D$260),1, COUNTIF(A$4:$A211, 'Annex 2 EHV charges'!$D$11:$D$260)), 0)),"")</f>
        <v/>
      </c>
      <c r="B212" s="239" t="str">
        <f>IF($A212="","",VLOOKUP($A212,'Annex 2 EHV charges'!$D:$O,2,0))</f>
        <v/>
      </c>
      <c r="C212" s="240" t="str">
        <f>IF($A212="","",VLOOKUP($A212,'Annex 2 EHV charges'!$D:$O,3,0))</f>
        <v/>
      </c>
      <c r="D212" s="239" t="str">
        <f>IF($A212="","",VLOOKUP($A212,'Annex 2 EHV charges'!$D:$O,4,0))</f>
        <v/>
      </c>
      <c r="E212" s="244" t="str">
        <f>IFERROR(IF(VLOOKUP($A212,'Annex 2 EHV charges'!$D:$O,9,FALSE)=0,"",VLOOKUP($A212,'Annex 2 EHV charges'!$D:$O,9,FALSE)),"")</f>
        <v/>
      </c>
      <c r="F212" s="245" t="str">
        <f>IFERROR(IF(VLOOKUP($A212,'Annex 2 EHV charges'!$D:$O,10,FALSE)=0,"",VLOOKUP($A212,'Annex 2 EHV charges'!$D:$O,10,FALSE)),"")</f>
        <v/>
      </c>
      <c r="G212" s="246" t="str">
        <f>IFERROR(IF(VLOOKUP($A212,'Annex 2 EHV charges'!$D:$O,11,FALSE)=0,"",VLOOKUP($A212,'Annex 2 EHV charges'!$D:$O,11,FALSE)),"")</f>
        <v/>
      </c>
      <c r="H212" s="246" t="str">
        <f>IFERROR(IF(VLOOKUP($A212,'Annex 2 EHV charges'!$D:$O,12,FALSE)=0,"",VLOOKUP($A212,'Annex 2 EHV charges'!$D:$O,12,FALSE)),"")</f>
        <v/>
      </c>
    </row>
    <row r="213" spans="1:8" x14ac:dyDescent="0.2">
      <c r="A213" s="240" t="str">
        <f t="array" ref="A213">IFERROR(INDEX('Annex 2 EHV charges'!$D$11:$D$260, MATCH(0, IF(ISBLANK('Annex 2 EHV charges'!$D$11:$D$260),1, COUNTIF(A$4:$A212, 'Annex 2 EHV charges'!$D$11:$D$260)), 0)),"")</f>
        <v/>
      </c>
      <c r="B213" s="239" t="str">
        <f>IF($A213="","",VLOOKUP($A213,'Annex 2 EHV charges'!$D:$O,2,0))</f>
        <v/>
      </c>
      <c r="C213" s="240" t="str">
        <f>IF($A213="","",VLOOKUP($A213,'Annex 2 EHV charges'!$D:$O,3,0))</f>
        <v/>
      </c>
      <c r="D213" s="239" t="str">
        <f>IF($A213="","",VLOOKUP($A213,'Annex 2 EHV charges'!$D:$O,4,0))</f>
        <v/>
      </c>
      <c r="E213" s="244" t="str">
        <f>IFERROR(IF(VLOOKUP($A213,'Annex 2 EHV charges'!$D:$O,9,FALSE)=0,"",VLOOKUP($A213,'Annex 2 EHV charges'!$D:$O,9,FALSE)),"")</f>
        <v/>
      </c>
      <c r="F213" s="245" t="str">
        <f>IFERROR(IF(VLOOKUP($A213,'Annex 2 EHV charges'!$D:$O,10,FALSE)=0,"",VLOOKUP($A213,'Annex 2 EHV charges'!$D:$O,10,FALSE)),"")</f>
        <v/>
      </c>
      <c r="G213" s="246" t="str">
        <f>IFERROR(IF(VLOOKUP($A213,'Annex 2 EHV charges'!$D:$O,11,FALSE)=0,"",VLOOKUP($A213,'Annex 2 EHV charges'!$D:$O,11,FALSE)),"")</f>
        <v/>
      </c>
      <c r="H213" s="246" t="str">
        <f>IFERROR(IF(VLOOKUP($A213,'Annex 2 EHV charges'!$D:$O,12,FALSE)=0,"",VLOOKUP($A213,'Annex 2 EHV charges'!$D:$O,12,FALSE)),"")</f>
        <v/>
      </c>
    </row>
    <row r="214" spans="1:8" x14ac:dyDescent="0.2">
      <c r="A214" s="240" t="str">
        <f t="array" ref="A214">IFERROR(INDEX('Annex 2 EHV charges'!$D$11:$D$260, MATCH(0, IF(ISBLANK('Annex 2 EHV charges'!$D$11:$D$260),1, COUNTIF(A$4:$A213, 'Annex 2 EHV charges'!$D$11:$D$260)), 0)),"")</f>
        <v/>
      </c>
      <c r="B214" s="239" t="str">
        <f>IF($A214="","",VLOOKUP($A214,'Annex 2 EHV charges'!$D:$O,2,0))</f>
        <v/>
      </c>
      <c r="C214" s="240" t="str">
        <f>IF($A214="","",VLOOKUP($A214,'Annex 2 EHV charges'!$D:$O,3,0))</f>
        <v/>
      </c>
      <c r="D214" s="239" t="str">
        <f>IF($A214="","",VLOOKUP($A214,'Annex 2 EHV charges'!$D:$O,4,0))</f>
        <v/>
      </c>
      <c r="E214" s="244" t="str">
        <f>IFERROR(IF(VLOOKUP($A214,'Annex 2 EHV charges'!$D:$O,9,FALSE)=0,"",VLOOKUP($A214,'Annex 2 EHV charges'!$D:$O,9,FALSE)),"")</f>
        <v/>
      </c>
      <c r="F214" s="245" t="str">
        <f>IFERROR(IF(VLOOKUP($A214,'Annex 2 EHV charges'!$D:$O,10,FALSE)=0,"",VLOOKUP($A214,'Annex 2 EHV charges'!$D:$O,10,FALSE)),"")</f>
        <v/>
      </c>
      <c r="G214" s="246" t="str">
        <f>IFERROR(IF(VLOOKUP($A214,'Annex 2 EHV charges'!$D:$O,11,FALSE)=0,"",VLOOKUP($A214,'Annex 2 EHV charges'!$D:$O,11,FALSE)),"")</f>
        <v/>
      </c>
      <c r="H214" s="246" t="str">
        <f>IFERROR(IF(VLOOKUP($A214,'Annex 2 EHV charges'!$D:$O,12,FALSE)=0,"",VLOOKUP($A214,'Annex 2 EHV charges'!$D:$O,12,FALSE)),"")</f>
        <v/>
      </c>
    </row>
    <row r="215" spans="1:8" x14ac:dyDescent="0.2">
      <c r="A215" s="240" t="str">
        <f t="array" ref="A215">IFERROR(INDEX('Annex 2 EHV charges'!$D$11:$D$260, MATCH(0, IF(ISBLANK('Annex 2 EHV charges'!$D$11:$D$260),1, COUNTIF(A$4:$A214, 'Annex 2 EHV charges'!$D$11:$D$260)), 0)),"")</f>
        <v/>
      </c>
      <c r="B215" s="239" t="str">
        <f>IF($A215="","",VLOOKUP($A215,'Annex 2 EHV charges'!$D:$O,2,0))</f>
        <v/>
      </c>
      <c r="C215" s="240" t="str">
        <f>IF($A215="","",VLOOKUP($A215,'Annex 2 EHV charges'!$D:$O,3,0))</f>
        <v/>
      </c>
      <c r="D215" s="239" t="str">
        <f>IF($A215="","",VLOOKUP($A215,'Annex 2 EHV charges'!$D:$O,4,0))</f>
        <v/>
      </c>
      <c r="E215" s="244" t="str">
        <f>IFERROR(IF(VLOOKUP($A215,'Annex 2 EHV charges'!$D:$O,9,FALSE)=0,"",VLOOKUP($A215,'Annex 2 EHV charges'!$D:$O,9,FALSE)),"")</f>
        <v/>
      </c>
      <c r="F215" s="245" t="str">
        <f>IFERROR(IF(VLOOKUP($A215,'Annex 2 EHV charges'!$D:$O,10,FALSE)=0,"",VLOOKUP($A215,'Annex 2 EHV charges'!$D:$O,10,FALSE)),"")</f>
        <v/>
      </c>
      <c r="G215" s="246" t="str">
        <f>IFERROR(IF(VLOOKUP($A215,'Annex 2 EHV charges'!$D:$O,11,FALSE)=0,"",VLOOKUP($A215,'Annex 2 EHV charges'!$D:$O,11,FALSE)),"")</f>
        <v/>
      </c>
      <c r="H215" s="246" t="str">
        <f>IFERROR(IF(VLOOKUP($A215,'Annex 2 EHV charges'!$D:$O,12,FALSE)=0,"",VLOOKUP($A215,'Annex 2 EHV charges'!$D:$O,12,FALSE)),"")</f>
        <v/>
      </c>
    </row>
    <row r="216" spans="1:8" x14ac:dyDescent="0.2">
      <c r="A216" s="240" t="str">
        <f t="array" ref="A216">IFERROR(INDEX('Annex 2 EHV charges'!$D$11:$D$260, MATCH(0, IF(ISBLANK('Annex 2 EHV charges'!$D$11:$D$260),1, COUNTIF(A$4:$A215, 'Annex 2 EHV charges'!$D$11:$D$260)), 0)),"")</f>
        <v/>
      </c>
      <c r="B216" s="239" t="str">
        <f>IF($A216="","",VLOOKUP($A216,'Annex 2 EHV charges'!$D:$O,2,0))</f>
        <v/>
      </c>
      <c r="C216" s="240" t="str">
        <f>IF($A216="","",VLOOKUP($A216,'Annex 2 EHV charges'!$D:$O,3,0))</f>
        <v/>
      </c>
      <c r="D216" s="239" t="str">
        <f>IF($A216="","",VLOOKUP($A216,'Annex 2 EHV charges'!$D:$O,4,0))</f>
        <v/>
      </c>
      <c r="E216" s="244" t="str">
        <f>IFERROR(IF(VLOOKUP($A216,'Annex 2 EHV charges'!$D:$O,9,FALSE)=0,"",VLOOKUP($A216,'Annex 2 EHV charges'!$D:$O,9,FALSE)),"")</f>
        <v/>
      </c>
      <c r="F216" s="245" t="str">
        <f>IFERROR(IF(VLOOKUP($A216,'Annex 2 EHV charges'!$D:$O,10,FALSE)=0,"",VLOOKUP($A216,'Annex 2 EHV charges'!$D:$O,10,FALSE)),"")</f>
        <v/>
      </c>
      <c r="G216" s="246" t="str">
        <f>IFERROR(IF(VLOOKUP($A216,'Annex 2 EHV charges'!$D:$O,11,FALSE)=0,"",VLOOKUP($A216,'Annex 2 EHV charges'!$D:$O,11,FALSE)),"")</f>
        <v/>
      </c>
      <c r="H216" s="246" t="str">
        <f>IFERROR(IF(VLOOKUP($A216,'Annex 2 EHV charges'!$D:$O,12,FALSE)=0,"",VLOOKUP($A216,'Annex 2 EHV charges'!$D:$O,12,FALSE)),"")</f>
        <v/>
      </c>
    </row>
    <row r="217" spans="1:8" x14ac:dyDescent="0.2">
      <c r="A217" s="240" t="str">
        <f t="array" ref="A217">IFERROR(INDEX('Annex 2 EHV charges'!$D$11:$D$260, MATCH(0, IF(ISBLANK('Annex 2 EHV charges'!$D$11:$D$260),1, COUNTIF(A$4:$A216, 'Annex 2 EHV charges'!$D$11:$D$260)), 0)),"")</f>
        <v/>
      </c>
      <c r="B217" s="239" t="str">
        <f>IF($A217="","",VLOOKUP($A217,'Annex 2 EHV charges'!$D:$O,2,0))</f>
        <v/>
      </c>
      <c r="C217" s="240" t="str">
        <f>IF($A217="","",VLOOKUP($A217,'Annex 2 EHV charges'!$D:$O,3,0))</f>
        <v/>
      </c>
      <c r="D217" s="239" t="str">
        <f>IF($A217="","",VLOOKUP($A217,'Annex 2 EHV charges'!$D:$O,4,0))</f>
        <v/>
      </c>
      <c r="E217" s="244" t="str">
        <f>IFERROR(IF(VLOOKUP($A217,'Annex 2 EHV charges'!$D:$O,9,FALSE)=0,"",VLOOKUP($A217,'Annex 2 EHV charges'!$D:$O,9,FALSE)),"")</f>
        <v/>
      </c>
      <c r="F217" s="245" t="str">
        <f>IFERROR(IF(VLOOKUP($A217,'Annex 2 EHV charges'!$D:$O,10,FALSE)=0,"",VLOOKUP($A217,'Annex 2 EHV charges'!$D:$O,10,FALSE)),"")</f>
        <v/>
      </c>
      <c r="G217" s="246" t="str">
        <f>IFERROR(IF(VLOOKUP($A217,'Annex 2 EHV charges'!$D:$O,11,FALSE)=0,"",VLOOKUP($A217,'Annex 2 EHV charges'!$D:$O,11,FALSE)),"")</f>
        <v/>
      </c>
      <c r="H217" s="246" t="str">
        <f>IFERROR(IF(VLOOKUP($A217,'Annex 2 EHV charges'!$D:$O,12,FALSE)=0,"",VLOOKUP($A217,'Annex 2 EHV charges'!$D:$O,12,FALSE)),"")</f>
        <v/>
      </c>
    </row>
    <row r="218" spans="1:8" x14ac:dyDescent="0.2">
      <c r="A218" s="240" t="str">
        <f t="array" ref="A218">IFERROR(INDEX('Annex 2 EHV charges'!$D$11:$D$260, MATCH(0, IF(ISBLANK('Annex 2 EHV charges'!$D$11:$D$260),1, COUNTIF(A$4:$A217, 'Annex 2 EHV charges'!$D$11:$D$260)), 0)),"")</f>
        <v/>
      </c>
      <c r="B218" s="239" t="str">
        <f>IF($A218="","",VLOOKUP($A218,'Annex 2 EHV charges'!$D:$O,2,0))</f>
        <v/>
      </c>
      <c r="C218" s="240" t="str">
        <f>IF($A218="","",VLOOKUP($A218,'Annex 2 EHV charges'!$D:$O,3,0))</f>
        <v/>
      </c>
      <c r="D218" s="239" t="str">
        <f>IF($A218="","",VLOOKUP($A218,'Annex 2 EHV charges'!$D:$O,4,0))</f>
        <v/>
      </c>
      <c r="E218" s="244" t="str">
        <f>IFERROR(IF(VLOOKUP($A218,'Annex 2 EHV charges'!$D:$O,9,FALSE)=0,"",VLOOKUP($A218,'Annex 2 EHV charges'!$D:$O,9,FALSE)),"")</f>
        <v/>
      </c>
      <c r="F218" s="245" t="str">
        <f>IFERROR(IF(VLOOKUP($A218,'Annex 2 EHV charges'!$D:$O,10,FALSE)=0,"",VLOOKUP($A218,'Annex 2 EHV charges'!$D:$O,10,FALSE)),"")</f>
        <v/>
      </c>
      <c r="G218" s="246" t="str">
        <f>IFERROR(IF(VLOOKUP($A218,'Annex 2 EHV charges'!$D:$O,11,FALSE)=0,"",VLOOKUP($A218,'Annex 2 EHV charges'!$D:$O,11,FALSE)),"")</f>
        <v/>
      </c>
      <c r="H218" s="246" t="str">
        <f>IFERROR(IF(VLOOKUP($A218,'Annex 2 EHV charges'!$D:$O,12,FALSE)=0,"",VLOOKUP($A218,'Annex 2 EHV charges'!$D:$O,12,FALSE)),"")</f>
        <v/>
      </c>
    </row>
    <row r="219" spans="1:8" x14ac:dyDescent="0.2">
      <c r="A219" s="240" t="str">
        <f t="array" ref="A219">IFERROR(INDEX('Annex 2 EHV charges'!$D$11:$D$260, MATCH(0, IF(ISBLANK('Annex 2 EHV charges'!$D$11:$D$260),1, COUNTIF(A$4:$A218, 'Annex 2 EHV charges'!$D$11:$D$260)), 0)),"")</f>
        <v/>
      </c>
      <c r="B219" s="239" t="str">
        <f>IF($A219="","",VLOOKUP($A219,'Annex 2 EHV charges'!$D:$O,2,0))</f>
        <v/>
      </c>
      <c r="C219" s="240" t="str">
        <f>IF($A219="","",VLOOKUP($A219,'Annex 2 EHV charges'!$D:$O,3,0))</f>
        <v/>
      </c>
      <c r="D219" s="239" t="str">
        <f>IF($A219="","",VLOOKUP($A219,'Annex 2 EHV charges'!$D:$O,4,0))</f>
        <v/>
      </c>
      <c r="E219" s="244" t="str">
        <f>IFERROR(IF(VLOOKUP($A219,'Annex 2 EHV charges'!$D:$O,9,FALSE)=0,"",VLOOKUP($A219,'Annex 2 EHV charges'!$D:$O,9,FALSE)),"")</f>
        <v/>
      </c>
      <c r="F219" s="245" t="str">
        <f>IFERROR(IF(VLOOKUP($A219,'Annex 2 EHV charges'!$D:$O,10,FALSE)=0,"",VLOOKUP($A219,'Annex 2 EHV charges'!$D:$O,10,FALSE)),"")</f>
        <v/>
      </c>
      <c r="G219" s="246" t="str">
        <f>IFERROR(IF(VLOOKUP($A219,'Annex 2 EHV charges'!$D:$O,11,FALSE)=0,"",VLOOKUP($A219,'Annex 2 EHV charges'!$D:$O,11,FALSE)),"")</f>
        <v/>
      </c>
      <c r="H219" s="246" t="str">
        <f>IFERROR(IF(VLOOKUP($A219,'Annex 2 EHV charges'!$D:$O,12,FALSE)=0,"",VLOOKUP($A219,'Annex 2 EHV charges'!$D:$O,12,FALSE)),"")</f>
        <v/>
      </c>
    </row>
    <row r="220" spans="1:8" x14ac:dyDescent="0.2">
      <c r="A220" s="240" t="str">
        <f t="array" ref="A220">IFERROR(INDEX('Annex 2 EHV charges'!$D$11:$D$260, MATCH(0, IF(ISBLANK('Annex 2 EHV charges'!$D$11:$D$260),1, COUNTIF(A$4:$A219, 'Annex 2 EHV charges'!$D$11:$D$260)), 0)),"")</f>
        <v/>
      </c>
      <c r="B220" s="239" t="str">
        <f>IF($A220="","",VLOOKUP($A220,'Annex 2 EHV charges'!$D:$O,2,0))</f>
        <v/>
      </c>
      <c r="C220" s="240" t="str">
        <f>IF($A220="","",VLOOKUP($A220,'Annex 2 EHV charges'!$D:$O,3,0))</f>
        <v/>
      </c>
      <c r="D220" s="239" t="str">
        <f>IF($A220="","",VLOOKUP($A220,'Annex 2 EHV charges'!$D:$O,4,0))</f>
        <v/>
      </c>
      <c r="E220" s="244" t="str">
        <f>IFERROR(IF(VLOOKUP($A220,'Annex 2 EHV charges'!$D:$O,9,FALSE)=0,"",VLOOKUP($A220,'Annex 2 EHV charges'!$D:$O,9,FALSE)),"")</f>
        <v/>
      </c>
      <c r="F220" s="245" t="str">
        <f>IFERROR(IF(VLOOKUP($A220,'Annex 2 EHV charges'!$D:$O,10,FALSE)=0,"",VLOOKUP($A220,'Annex 2 EHV charges'!$D:$O,10,FALSE)),"")</f>
        <v/>
      </c>
      <c r="G220" s="246" t="str">
        <f>IFERROR(IF(VLOOKUP($A220,'Annex 2 EHV charges'!$D:$O,11,FALSE)=0,"",VLOOKUP($A220,'Annex 2 EHV charges'!$D:$O,11,FALSE)),"")</f>
        <v/>
      </c>
      <c r="H220" s="246" t="str">
        <f>IFERROR(IF(VLOOKUP($A220,'Annex 2 EHV charges'!$D:$O,12,FALSE)=0,"",VLOOKUP($A220,'Annex 2 EHV charges'!$D:$O,12,FALSE)),"")</f>
        <v/>
      </c>
    </row>
    <row r="221" spans="1:8" x14ac:dyDescent="0.2">
      <c r="A221" s="240" t="str">
        <f t="array" ref="A221">IFERROR(INDEX('Annex 2 EHV charges'!$D$11:$D$260, MATCH(0, IF(ISBLANK('Annex 2 EHV charges'!$D$11:$D$260),1, COUNTIF(A$4:$A220, 'Annex 2 EHV charges'!$D$11:$D$260)), 0)),"")</f>
        <v/>
      </c>
      <c r="B221" s="239" t="str">
        <f>IF($A221="","",VLOOKUP($A221,'Annex 2 EHV charges'!$D:$O,2,0))</f>
        <v/>
      </c>
      <c r="C221" s="240" t="str">
        <f>IF($A221="","",VLOOKUP($A221,'Annex 2 EHV charges'!$D:$O,3,0))</f>
        <v/>
      </c>
      <c r="D221" s="239" t="str">
        <f>IF($A221="","",VLOOKUP($A221,'Annex 2 EHV charges'!$D:$O,4,0))</f>
        <v/>
      </c>
      <c r="E221" s="244" t="str">
        <f>IFERROR(IF(VLOOKUP($A221,'Annex 2 EHV charges'!$D:$O,9,FALSE)=0,"",VLOOKUP($A221,'Annex 2 EHV charges'!$D:$O,9,FALSE)),"")</f>
        <v/>
      </c>
      <c r="F221" s="245" t="str">
        <f>IFERROR(IF(VLOOKUP($A221,'Annex 2 EHV charges'!$D:$O,10,FALSE)=0,"",VLOOKUP($A221,'Annex 2 EHV charges'!$D:$O,10,FALSE)),"")</f>
        <v/>
      </c>
      <c r="G221" s="246" t="str">
        <f>IFERROR(IF(VLOOKUP($A221,'Annex 2 EHV charges'!$D:$O,11,FALSE)=0,"",VLOOKUP($A221,'Annex 2 EHV charges'!$D:$O,11,FALSE)),"")</f>
        <v/>
      </c>
      <c r="H221" s="246" t="str">
        <f>IFERROR(IF(VLOOKUP($A221,'Annex 2 EHV charges'!$D:$O,12,FALSE)=0,"",VLOOKUP($A221,'Annex 2 EHV charges'!$D:$O,12,FALSE)),"")</f>
        <v/>
      </c>
    </row>
    <row r="222" spans="1:8" x14ac:dyDescent="0.2">
      <c r="A222" s="240" t="str">
        <f t="array" ref="A222">IFERROR(INDEX('Annex 2 EHV charges'!$D$11:$D$260, MATCH(0, IF(ISBLANK('Annex 2 EHV charges'!$D$11:$D$260),1, COUNTIF(A$4:$A221, 'Annex 2 EHV charges'!$D$11:$D$260)), 0)),"")</f>
        <v/>
      </c>
      <c r="B222" s="239" t="str">
        <f>IF($A222="","",VLOOKUP($A222,'Annex 2 EHV charges'!$D:$O,2,0))</f>
        <v/>
      </c>
      <c r="C222" s="240" t="str">
        <f>IF($A222="","",VLOOKUP($A222,'Annex 2 EHV charges'!$D:$O,3,0))</f>
        <v/>
      </c>
      <c r="D222" s="239" t="str">
        <f>IF($A222="","",VLOOKUP($A222,'Annex 2 EHV charges'!$D:$O,4,0))</f>
        <v/>
      </c>
      <c r="E222" s="244" t="str">
        <f>IFERROR(IF(VLOOKUP($A222,'Annex 2 EHV charges'!$D:$O,9,FALSE)=0,"",VLOOKUP($A222,'Annex 2 EHV charges'!$D:$O,9,FALSE)),"")</f>
        <v/>
      </c>
      <c r="F222" s="245" t="str">
        <f>IFERROR(IF(VLOOKUP($A222,'Annex 2 EHV charges'!$D:$O,10,FALSE)=0,"",VLOOKUP($A222,'Annex 2 EHV charges'!$D:$O,10,FALSE)),"")</f>
        <v/>
      </c>
      <c r="G222" s="246" t="str">
        <f>IFERROR(IF(VLOOKUP($A222,'Annex 2 EHV charges'!$D:$O,11,FALSE)=0,"",VLOOKUP($A222,'Annex 2 EHV charges'!$D:$O,11,FALSE)),"")</f>
        <v/>
      </c>
      <c r="H222" s="246" t="str">
        <f>IFERROR(IF(VLOOKUP($A222,'Annex 2 EHV charges'!$D:$O,12,FALSE)=0,"",VLOOKUP($A222,'Annex 2 EHV charges'!$D:$O,12,FALSE)),"")</f>
        <v/>
      </c>
    </row>
    <row r="223" spans="1:8" x14ac:dyDescent="0.2">
      <c r="A223" s="240" t="str">
        <f t="array" ref="A223">IFERROR(INDEX('Annex 2 EHV charges'!$D$11:$D$260, MATCH(0, IF(ISBLANK('Annex 2 EHV charges'!$D$11:$D$260),1, COUNTIF(A$4:$A222, 'Annex 2 EHV charges'!$D$11:$D$260)), 0)),"")</f>
        <v/>
      </c>
      <c r="B223" s="239" t="str">
        <f>IF($A223="","",VLOOKUP($A223,'Annex 2 EHV charges'!$D:$O,2,0))</f>
        <v/>
      </c>
      <c r="C223" s="240" t="str">
        <f>IF($A223="","",VLOOKUP($A223,'Annex 2 EHV charges'!$D:$O,3,0))</f>
        <v/>
      </c>
      <c r="D223" s="239" t="str">
        <f>IF($A223="","",VLOOKUP($A223,'Annex 2 EHV charges'!$D:$O,4,0))</f>
        <v/>
      </c>
      <c r="E223" s="244" t="str">
        <f>IFERROR(IF(VLOOKUP($A223,'Annex 2 EHV charges'!$D:$O,9,FALSE)=0,"",VLOOKUP($A223,'Annex 2 EHV charges'!$D:$O,9,FALSE)),"")</f>
        <v/>
      </c>
      <c r="F223" s="245" t="str">
        <f>IFERROR(IF(VLOOKUP($A223,'Annex 2 EHV charges'!$D:$O,10,FALSE)=0,"",VLOOKUP($A223,'Annex 2 EHV charges'!$D:$O,10,FALSE)),"")</f>
        <v/>
      </c>
      <c r="G223" s="246" t="str">
        <f>IFERROR(IF(VLOOKUP($A223,'Annex 2 EHV charges'!$D:$O,11,FALSE)=0,"",VLOOKUP($A223,'Annex 2 EHV charges'!$D:$O,11,FALSE)),"")</f>
        <v/>
      </c>
      <c r="H223" s="246" t="str">
        <f>IFERROR(IF(VLOOKUP($A223,'Annex 2 EHV charges'!$D:$O,12,FALSE)=0,"",VLOOKUP($A223,'Annex 2 EHV charges'!$D:$O,12,FALSE)),"")</f>
        <v/>
      </c>
    </row>
    <row r="224" spans="1:8" x14ac:dyDescent="0.2">
      <c r="A224" s="240" t="str">
        <f t="array" ref="A224">IFERROR(INDEX('Annex 2 EHV charges'!$D$11:$D$260, MATCH(0, IF(ISBLANK('Annex 2 EHV charges'!$D$11:$D$260),1, COUNTIF(A$4:$A223, 'Annex 2 EHV charges'!$D$11:$D$260)), 0)),"")</f>
        <v/>
      </c>
      <c r="B224" s="239" t="str">
        <f>IF($A224="","",VLOOKUP($A224,'Annex 2 EHV charges'!$D:$O,2,0))</f>
        <v/>
      </c>
      <c r="C224" s="240" t="str">
        <f>IF($A224="","",VLOOKUP($A224,'Annex 2 EHV charges'!$D:$O,3,0))</f>
        <v/>
      </c>
      <c r="D224" s="239" t="str">
        <f>IF($A224="","",VLOOKUP($A224,'Annex 2 EHV charges'!$D:$O,4,0))</f>
        <v/>
      </c>
      <c r="E224" s="244" t="str">
        <f>IFERROR(IF(VLOOKUP($A224,'Annex 2 EHV charges'!$D:$O,9,FALSE)=0,"",VLOOKUP($A224,'Annex 2 EHV charges'!$D:$O,9,FALSE)),"")</f>
        <v/>
      </c>
      <c r="F224" s="245" t="str">
        <f>IFERROR(IF(VLOOKUP($A224,'Annex 2 EHV charges'!$D:$O,10,FALSE)=0,"",VLOOKUP($A224,'Annex 2 EHV charges'!$D:$O,10,FALSE)),"")</f>
        <v/>
      </c>
      <c r="G224" s="246" t="str">
        <f>IFERROR(IF(VLOOKUP($A224,'Annex 2 EHV charges'!$D:$O,11,FALSE)=0,"",VLOOKUP($A224,'Annex 2 EHV charges'!$D:$O,11,FALSE)),"")</f>
        <v/>
      </c>
      <c r="H224" s="246" t="str">
        <f>IFERROR(IF(VLOOKUP($A224,'Annex 2 EHV charges'!$D:$O,12,FALSE)=0,"",VLOOKUP($A224,'Annex 2 EHV charges'!$D:$O,12,FALSE)),"")</f>
        <v/>
      </c>
    </row>
    <row r="225" spans="1:8" x14ac:dyDescent="0.2">
      <c r="A225" s="240" t="str">
        <f t="array" ref="A225">IFERROR(INDEX('Annex 2 EHV charges'!$D$11:$D$260, MATCH(0, IF(ISBLANK('Annex 2 EHV charges'!$D$11:$D$260),1, COUNTIF(A$4:$A224, 'Annex 2 EHV charges'!$D$11:$D$260)), 0)),"")</f>
        <v/>
      </c>
      <c r="B225" s="239" t="str">
        <f>IF($A225="","",VLOOKUP($A225,'Annex 2 EHV charges'!$D:$O,2,0))</f>
        <v/>
      </c>
      <c r="C225" s="240" t="str">
        <f>IF($A225="","",VLOOKUP($A225,'Annex 2 EHV charges'!$D:$O,3,0))</f>
        <v/>
      </c>
      <c r="D225" s="239" t="str">
        <f>IF($A225="","",VLOOKUP($A225,'Annex 2 EHV charges'!$D:$O,4,0))</f>
        <v/>
      </c>
      <c r="E225" s="244" t="str">
        <f>IFERROR(IF(VLOOKUP($A225,'Annex 2 EHV charges'!$D:$O,9,FALSE)=0,"",VLOOKUP($A225,'Annex 2 EHV charges'!$D:$O,9,FALSE)),"")</f>
        <v/>
      </c>
      <c r="F225" s="245" t="str">
        <f>IFERROR(IF(VLOOKUP($A225,'Annex 2 EHV charges'!$D:$O,10,FALSE)=0,"",VLOOKUP($A225,'Annex 2 EHV charges'!$D:$O,10,FALSE)),"")</f>
        <v/>
      </c>
      <c r="G225" s="246" t="str">
        <f>IFERROR(IF(VLOOKUP($A225,'Annex 2 EHV charges'!$D:$O,11,FALSE)=0,"",VLOOKUP($A225,'Annex 2 EHV charges'!$D:$O,11,FALSE)),"")</f>
        <v/>
      </c>
      <c r="H225" s="246" t="str">
        <f>IFERROR(IF(VLOOKUP($A225,'Annex 2 EHV charges'!$D:$O,12,FALSE)=0,"",VLOOKUP($A225,'Annex 2 EHV charges'!$D:$O,12,FALSE)),"")</f>
        <v/>
      </c>
    </row>
    <row r="226" spans="1:8" x14ac:dyDescent="0.2">
      <c r="A226" s="240" t="str">
        <f t="array" ref="A226">IFERROR(INDEX('Annex 2 EHV charges'!$D$11:$D$260, MATCH(0, IF(ISBLANK('Annex 2 EHV charges'!$D$11:$D$260),1, COUNTIF(A$4:$A225, 'Annex 2 EHV charges'!$D$11:$D$260)), 0)),"")</f>
        <v/>
      </c>
      <c r="B226" s="239" t="str">
        <f>IF($A226="","",VLOOKUP($A226,'Annex 2 EHV charges'!$D:$O,2,0))</f>
        <v/>
      </c>
      <c r="C226" s="240" t="str">
        <f>IF($A226="","",VLOOKUP($A226,'Annex 2 EHV charges'!$D:$O,3,0))</f>
        <v/>
      </c>
      <c r="D226" s="239" t="str">
        <f>IF($A226="","",VLOOKUP($A226,'Annex 2 EHV charges'!$D:$O,4,0))</f>
        <v/>
      </c>
      <c r="E226" s="244" t="str">
        <f>IFERROR(IF(VLOOKUP($A226,'Annex 2 EHV charges'!$D:$O,9,FALSE)=0,"",VLOOKUP($A226,'Annex 2 EHV charges'!$D:$O,9,FALSE)),"")</f>
        <v/>
      </c>
      <c r="F226" s="245" t="str">
        <f>IFERROR(IF(VLOOKUP($A226,'Annex 2 EHV charges'!$D:$O,10,FALSE)=0,"",VLOOKUP($A226,'Annex 2 EHV charges'!$D:$O,10,FALSE)),"")</f>
        <v/>
      </c>
      <c r="G226" s="246" t="str">
        <f>IFERROR(IF(VLOOKUP($A226,'Annex 2 EHV charges'!$D:$O,11,FALSE)=0,"",VLOOKUP($A226,'Annex 2 EHV charges'!$D:$O,11,FALSE)),"")</f>
        <v/>
      </c>
      <c r="H226" s="246" t="str">
        <f>IFERROR(IF(VLOOKUP($A226,'Annex 2 EHV charges'!$D:$O,12,FALSE)=0,"",VLOOKUP($A226,'Annex 2 EHV charges'!$D:$O,12,FALSE)),"")</f>
        <v/>
      </c>
    </row>
    <row r="227" spans="1:8" x14ac:dyDescent="0.2">
      <c r="A227" s="240" t="str">
        <f t="array" ref="A227">IFERROR(INDEX('Annex 2 EHV charges'!$D$11:$D$260, MATCH(0, IF(ISBLANK('Annex 2 EHV charges'!$D$11:$D$260),1, COUNTIF(A$4:$A226, 'Annex 2 EHV charges'!$D$11:$D$260)), 0)),"")</f>
        <v/>
      </c>
      <c r="B227" s="239" t="str">
        <f>IF($A227="","",VLOOKUP($A227,'Annex 2 EHV charges'!$D:$O,2,0))</f>
        <v/>
      </c>
      <c r="C227" s="240" t="str">
        <f>IF($A227="","",VLOOKUP($A227,'Annex 2 EHV charges'!$D:$O,3,0))</f>
        <v/>
      </c>
      <c r="D227" s="239" t="str">
        <f>IF($A227="","",VLOOKUP($A227,'Annex 2 EHV charges'!$D:$O,4,0))</f>
        <v/>
      </c>
      <c r="E227" s="244" t="str">
        <f>IFERROR(IF(VLOOKUP($A227,'Annex 2 EHV charges'!$D:$O,9,FALSE)=0,"",VLOOKUP($A227,'Annex 2 EHV charges'!$D:$O,9,FALSE)),"")</f>
        <v/>
      </c>
      <c r="F227" s="245" t="str">
        <f>IFERROR(IF(VLOOKUP($A227,'Annex 2 EHV charges'!$D:$O,10,FALSE)=0,"",VLOOKUP($A227,'Annex 2 EHV charges'!$D:$O,10,FALSE)),"")</f>
        <v/>
      </c>
      <c r="G227" s="246" t="str">
        <f>IFERROR(IF(VLOOKUP($A227,'Annex 2 EHV charges'!$D:$O,11,FALSE)=0,"",VLOOKUP($A227,'Annex 2 EHV charges'!$D:$O,11,FALSE)),"")</f>
        <v/>
      </c>
      <c r="H227" s="246" t="str">
        <f>IFERROR(IF(VLOOKUP($A227,'Annex 2 EHV charges'!$D:$O,12,FALSE)=0,"",VLOOKUP($A227,'Annex 2 EHV charges'!$D:$O,12,FALSE)),"")</f>
        <v/>
      </c>
    </row>
    <row r="228" spans="1:8" x14ac:dyDescent="0.2">
      <c r="A228" s="240" t="str">
        <f t="array" ref="A228">IFERROR(INDEX('Annex 2 EHV charges'!$D$11:$D$260, MATCH(0, IF(ISBLANK('Annex 2 EHV charges'!$D$11:$D$260),1, COUNTIF(A$4:$A227, 'Annex 2 EHV charges'!$D$11:$D$260)), 0)),"")</f>
        <v/>
      </c>
      <c r="B228" s="239" t="str">
        <f>IF($A228="","",VLOOKUP($A228,'Annex 2 EHV charges'!$D:$O,2,0))</f>
        <v/>
      </c>
      <c r="C228" s="240" t="str">
        <f>IF($A228="","",VLOOKUP($A228,'Annex 2 EHV charges'!$D:$O,3,0))</f>
        <v/>
      </c>
      <c r="D228" s="239" t="str">
        <f>IF($A228="","",VLOOKUP($A228,'Annex 2 EHV charges'!$D:$O,4,0))</f>
        <v/>
      </c>
      <c r="E228" s="244" t="str">
        <f>IFERROR(IF(VLOOKUP($A228,'Annex 2 EHV charges'!$D:$O,9,FALSE)=0,"",VLOOKUP($A228,'Annex 2 EHV charges'!$D:$O,9,FALSE)),"")</f>
        <v/>
      </c>
      <c r="F228" s="245" t="str">
        <f>IFERROR(IF(VLOOKUP($A228,'Annex 2 EHV charges'!$D:$O,10,FALSE)=0,"",VLOOKUP($A228,'Annex 2 EHV charges'!$D:$O,10,FALSE)),"")</f>
        <v/>
      </c>
      <c r="G228" s="246" t="str">
        <f>IFERROR(IF(VLOOKUP($A228,'Annex 2 EHV charges'!$D:$O,11,FALSE)=0,"",VLOOKUP($A228,'Annex 2 EHV charges'!$D:$O,11,FALSE)),"")</f>
        <v/>
      </c>
      <c r="H228" s="246" t="str">
        <f>IFERROR(IF(VLOOKUP($A228,'Annex 2 EHV charges'!$D:$O,12,FALSE)=0,"",VLOOKUP($A228,'Annex 2 EHV charges'!$D:$O,12,FALSE)),"")</f>
        <v/>
      </c>
    </row>
    <row r="229" spans="1:8" x14ac:dyDescent="0.2">
      <c r="A229" s="240" t="str">
        <f t="array" ref="A229">IFERROR(INDEX('Annex 2 EHV charges'!$D$11:$D$260, MATCH(0, IF(ISBLANK('Annex 2 EHV charges'!$D$11:$D$260),1, COUNTIF(A$4:$A228, 'Annex 2 EHV charges'!$D$11:$D$260)), 0)),"")</f>
        <v/>
      </c>
      <c r="B229" s="239" t="str">
        <f>IF($A229="","",VLOOKUP($A229,'Annex 2 EHV charges'!$D:$O,2,0))</f>
        <v/>
      </c>
      <c r="C229" s="240" t="str">
        <f>IF($A229="","",VLOOKUP($A229,'Annex 2 EHV charges'!$D:$O,3,0))</f>
        <v/>
      </c>
      <c r="D229" s="239" t="str">
        <f>IF($A229="","",VLOOKUP($A229,'Annex 2 EHV charges'!$D:$O,4,0))</f>
        <v/>
      </c>
      <c r="E229" s="244" t="str">
        <f>IFERROR(IF(VLOOKUP($A229,'Annex 2 EHV charges'!$D:$O,9,FALSE)=0,"",VLOOKUP($A229,'Annex 2 EHV charges'!$D:$O,9,FALSE)),"")</f>
        <v/>
      </c>
      <c r="F229" s="245" t="str">
        <f>IFERROR(IF(VLOOKUP($A229,'Annex 2 EHV charges'!$D:$O,10,FALSE)=0,"",VLOOKUP($A229,'Annex 2 EHV charges'!$D:$O,10,FALSE)),"")</f>
        <v/>
      </c>
      <c r="G229" s="246" t="str">
        <f>IFERROR(IF(VLOOKUP($A229,'Annex 2 EHV charges'!$D:$O,11,FALSE)=0,"",VLOOKUP($A229,'Annex 2 EHV charges'!$D:$O,11,FALSE)),"")</f>
        <v/>
      </c>
      <c r="H229" s="246" t="str">
        <f>IFERROR(IF(VLOOKUP($A229,'Annex 2 EHV charges'!$D:$O,12,FALSE)=0,"",VLOOKUP($A229,'Annex 2 EHV charges'!$D:$O,12,FALSE)),"")</f>
        <v/>
      </c>
    </row>
    <row r="230" spans="1:8" x14ac:dyDescent="0.2">
      <c r="A230" s="240" t="str">
        <f t="array" ref="A230">IFERROR(INDEX('Annex 2 EHV charges'!$D$11:$D$260, MATCH(0, IF(ISBLANK('Annex 2 EHV charges'!$D$11:$D$260),1, COUNTIF(A$4:$A229, 'Annex 2 EHV charges'!$D$11:$D$260)), 0)),"")</f>
        <v/>
      </c>
      <c r="B230" s="239" t="str">
        <f>IF($A230="","",VLOOKUP($A230,'Annex 2 EHV charges'!$D:$O,2,0))</f>
        <v/>
      </c>
      <c r="C230" s="240" t="str">
        <f>IF($A230="","",VLOOKUP($A230,'Annex 2 EHV charges'!$D:$O,3,0))</f>
        <v/>
      </c>
      <c r="D230" s="239" t="str">
        <f>IF($A230="","",VLOOKUP($A230,'Annex 2 EHV charges'!$D:$O,4,0))</f>
        <v/>
      </c>
      <c r="E230" s="244" t="str">
        <f>IFERROR(IF(VLOOKUP($A230,'Annex 2 EHV charges'!$D:$O,9,FALSE)=0,"",VLOOKUP($A230,'Annex 2 EHV charges'!$D:$O,9,FALSE)),"")</f>
        <v/>
      </c>
      <c r="F230" s="245" t="str">
        <f>IFERROR(IF(VLOOKUP($A230,'Annex 2 EHV charges'!$D:$O,10,FALSE)=0,"",VLOOKUP($A230,'Annex 2 EHV charges'!$D:$O,10,FALSE)),"")</f>
        <v/>
      </c>
      <c r="G230" s="246" t="str">
        <f>IFERROR(IF(VLOOKUP($A230,'Annex 2 EHV charges'!$D:$O,11,FALSE)=0,"",VLOOKUP($A230,'Annex 2 EHV charges'!$D:$O,11,FALSE)),"")</f>
        <v/>
      </c>
      <c r="H230" s="246" t="str">
        <f>IFERROR(IF(VLOOKUP($A230,'Annex 2 EHV charges'!$D:$O,12,FALSE)=0,"",VLOOKUP($A230,'Annex 2 EHV charges'!$D:$O,12,FALSE)),"")</f>
        <v/>
      </c>
    </row>
    <row r="231" spans="1:8" x14ac:dyDescent="0.2">
      <c r="A231" s="240" t="str">
        <f t="array" ref="A231">IFERROR(INDEX('Annex 2 EHV charges'!$D$11:$D$260, MATCH(0, IF(ISBLANK('Annex 2 EHV charges'!$D$11:$D$260),1, COUNTIF(A$4:$A230, 'Annex 2 EHV charges'!$D$11:$D$260)), 0)),"")</f>
        <v/>
      </c>
      <c r="B231" s="239" t="str">
        <f>IF($A231="","",VLOOKUP($A231,'Annex 2 EHV charges'!$D:$O,2,0))</f>
        <v/>
      </c>
      <c r="C231" s="240" t="str">
        <f>IF($A231="","",VLOOKUP($A231,'Annex 2 EHV charges'!$D:$O,3,0))</f>
        <v/>
      </c>
      <c r="D231" s="239" t="str">
        <f>IF($A231="","",VLOOKUP($A231,'Annex 2 EHV charges'!$D:$O,4,0))</f>
        <v/>
      </c>
      <c r="E231" s="244" t="str">
        <f>IFERROR(IF(VLOOKUP($A231,'Annex 2 EHV charges'!$D:$O,9,FALSE)=0,"",VLOOKUP($A231,'Annex 2 EHV charges'!$D:$O,9,FALSE)),"")</f>
        <v/>
      </c>
      <c r="F231" s="245" t="str">
        <f>IFERROR(IF(VLOOKUP($A231,'Annex 2 EHV charges'!$D:$O,10,FALSE)=0,"",VLOOKUP($A231,'Annex 2 EHV charges'!$D:$O,10,FALSE)),"")</f>
        <v/>
      </c>
      <c r="G231" s="246" t="str">
        <f>IFERROR(IF(VLOOKUP($A231,'Annex 2 EHV charges'!$D:$O,11,FALSE)=0,"",VLOOKUP($A231,'Annex 2 EHV charges'!$D:$O,11,FALSE)),"")</f>
        <v/>
      </c>
      <c r="H231" s="246" t="str">
        <f>IFERROR(IF(VLOOKUP($A231,'Annex 2 EHV charges'!$D:$O,12,FALSE)=0,"",VLOOKUP($A231,'Annex 2 EHV charges'!$D:$O,12,FALSE)),"")</f>
        <v/>
      </c>
    </row>
    <row r="232" spans="1:8" x14ac:dyDescent="0.2">
      <c r="A232" s="240" t="str">
        <f t="array" ref="A232">IFERROR(INDEX('Annex 2 EHV charges'!$D$11:$D$260, MATCH(0, IF(ISBLANK('Annex 2 EHV charges'!$D$11:$D$260),1, COUNTIF(A$4:$A231, 'Annex 2 EHV charges'!$D$11:$D$260)), 0)),"")</f>
        <v/>
      </c>
      <c r="B232" s="239" t="str">
        <f>IF($A232="","",VLOOKUP($A232,'Annex 2 EHV charges'!$D:$O,2,0))</f>
        <v/>
      </c>
      <c r="C232" s="240" t="str">
        <f>IF($A232="","",VLOOKUP($A232,'Annex 2 EHV charges'!$D:$O,3,0))</f>
        <v/>
      </c>
      <c r="D232" s="239" t="str">
        <f>IF($A232="","",VLOOKUP($A232,'Annex 2 EHV charges'!$D:$O,4,0))</f>
        <v/>
      </c>
      <c r="E232" s="244" t="str">
        <f>IFERROR(IF(VLOOKUP($A232,'Annex 2 EHV charges'!$D:$O,9,FALSE)=0,"",VLOOKUP($A232,'Annex 2 EHV charges'!$D:$O,9,FALSE)),"")</f>
        <v/>
      </c>
      <c r="F232" s="245" t="str">
        <f>IFERROR(IF(VLOOKUP($A232,'Annex 2 EHV charges'!$D:$O,10,FALSE)=0,"",VLOOKUP($A232,'Annex 2 EHV charges'!$D:$O,10,FALSE)),"")</f>
        <v/>
      </c>
      <c r="G232" s="246" t="str">
        <f>IFERROR(IF(VLOOKUP($A232,'Annex 2 EHV charges'!$D:$O,11,FALSE)=0,"",VLOOKUP($A232,'Annex 2 EHV charges'!$D:$O,11,FALSE)),"")</f>
        <v/>
      </c>
      <c r="H232" s="246" t="str">
        <f>IFERROR(IF(VLOOKUP($A232,'Annex 2 EHV charges'!$D:$O,12,FALSE)=0,"",VLOOKUP($A232,'Annex 2 EHV charges'!$D:$O,12,FALSE)),"")</f>
        <v/>
      </c>
    </row>
    <row r="233" spans="1:8" x14ac:dyDescent="0.2">
      <c r="A233" s="240" t="str">
        <f t="array" ref="A233">IFERROR(INDEX('Annex 2 EHV charges'!$D$11:$D$260, MATCH(0, IF(ISBLANK('Annex 2 EHV charges'!$D$11:$D$260),1, COUNTIF(A$4:$A232, 'Annex 2 EHV charges'!$D$11:$D$260)), 0)),"")</f>
        <v/>
      </c>
      <c r="B233" s="239" t="str">
        <f>IF($A233="","",VLOOKUP($A233,'Annex 2 EHV charges'!$D:$O,2,0))</f>
        <v/>
      </c>
      <c r="C233" s="240" t="str">
        <f>IF($A233="","",VLOOKUP($A233,'Annex 2 EHV charges'!$D:$O,3,0))</f>
        <v/>
      </c>
      <c r="D233" s="239" t="str">
        <f>IF($A233="","",VLOOKUP($A233,'Annex 2 EHV charges'!$D:$O,4,0))</f>
        <v/>
      </c>
      <c r="E233" s="244" t="str">
        <f>IFERROR(IF(VLOOKUP($A233,'Annex 2 EHV charges'!$D:$O,9,FALSE)=0,"",VLOOKUP($A233,'Annex 2 EHV charges'!$D:$O,9,FALSE)),"")</f>
        <v/>
      </c>
      <c r="F233" s="245" t="str">
        <f>IFERROR(IF(VLOOKUP($A233,'Annex 2 EHV charges'!$D:$O,10,FALSE)=0,"",VLOOKUP($A233,'Annex 2 EHV charges'!$D:$O,10,FALSE)),"")</f>
        <v/>
      </c>
      <c r="G233" s="246" t="str">
        <f>IFERROR(IF(VLOOKUP($A233,'Annex 2 EHV charges'!$D:$O,11,FALSE)=0,"",VLOOKUP($A233,'Annex 2 EHV charges'!$D:$O,11,FALSE)),"")</f>
        <v/>
      </c>
      <c r="H233" s="246" t="str">
        <f>IFERROR(IF(VLOOKUP($A233,'Annex 2 EHV charges'!$D:$O,12,FALSE)=0,"",VLOOKUP($A233,'Annex 2 EHV charges'!$D:$O,12,FALSE)),"")</f>
        <v/>
      </c>
    </row>
    <row r="234" spans="1:8" x14ac:dyDescent="0.2">
      <c r="A234" s="240" t="str">
        <f t="array" ref="A234">IFERROR(INDEX('Annex 2 EHV charges'!$D$11:$D$260, MATCH(0, IF(ISBLANK('Annex 2 EHV charges'!$D$11:$D$260),1, COUNTIF(A$4:$A233, 'Annex 2 EHV charges'!$D$11:$D$260)), 0)),"")</f>
        <v/>
      </c>
      <c r="B234" s="239" t="str">
        <f>IF($A234="","",VLOOKUP($A234,'Annex 2 EHV charges'!$D:$O,2,0))</f>
        <v/>
      </c>
      <c r="C234" s="240" t="str">
        <f>IF($A234="","",VLOOKUP($A234,'Annex 2 EHV charges'!$D:$O,3,0))</f>
        <v/>
      </c>
      <c r="D234" s="239" t="str">
        <f>IF($A234="","",VLOOKUP($A234,'Annex 2 EHV charges'!$D:$O,4,0))</f>
        <v/>
      </c>
      <c r="E234" s="244" t="str">
        <f>IFERROR(IF(VLOOKUP($A234,'Annex 2 EHV charges'!$D:$O,9,FALSE)=0,"",VLOOKUP($A234,'Annex 2 EHV charges'!$D:$O,9,FALSE)),"")</f>
        <v/>
      </c>
      <c r="F234" s="245" t="str">
        <f>IFERROR(IF(VLOOKUP($A234,'Annex 2 EHV charges'!$D:$O,10,FALSE)=0,"",VLOOKUP($A234,'Annex 2 EHV charges'!$D:$O,10,FALSE)),"")</f>
        <v/>
      </c>
      <c r="G234" s="246" t="str">
        <f>IFERROR(IF(VLOOKUP($A234,'Annex 2 EHV charges'!$D:$O,11,FALSE)=0,"",VLOOKUP($A234,'Annex 2 EHV charges'!$D:$O,11,FALSE)),"")</f>
        <v/>
      </c>
      <c r="H234" s="246" t="str">
        <f>IFERROR(IF(VLOOKUP($A234,'Annex 2 EHV charges'!$D:$O,12,FALSE)=0,"",VLOOKUP($A234,'Annex 2 EHV charges'!$D:$O,12,FALSE)),"")</f>
        <v/>
      </c>
    </row>
    <row r="235" spans="1:8" x14ac:dyDescent="0.2">
      <c r="A235" s="240" t="str">
        <f t="array" ref="A235">IFERROR(INDEX('Annex 2 EHV charges'!$D$11:$D$260, MATCH(0, IF(ISBLANK('Annex 2 EHV charges'!$D$11:$D$260),1, COUNTIF(A$4:$A234, 'Annex 2 EHV charges'!$D$11:$D$260)), 0)),"")</f>
        <v/>
      </c>
      <c r="B235" s="239" t="str">
        <f>IF($A235="","",VLOOKUP($A235,'Annex 2 EHV charges'!$D:$O,2,0))</f>
        <v/>
      </c>
      <c r="C235" s="240" t="str">
        <f>IF($A235="","",VLOOKUP($A235,'Annex 2 EHV charges'!$D:$O,3,0))</f>
        <v/>
      </c>
      <c r="D235" s="239" t="str">
        <f>IF($A235="","",VLOOKUP($A235,'Annex 2 EHV charges'!$D:$O,4,0))</f>
        <v/>
      </c>
      <c r="E235" s="244" t="str">
        <f>IFERROR(IF(VLOOKUP($A235,'Annex 2 EHV charges'!$D:$O,9,FALSE)=0,"",VLOOKUP($A235,'Annex 2 EHV charges'!$D:$O,9,FALSE)),"")</f>
        <v/>
      </c>
      <c r="F235" s="245" t="str">
        <f>IFERROR(IF(VLOOKUP($A235,'Annex 2 EHV charges'!$D:$O,10,FALSE)=0,"",VLOOKUP($A235,'Annex 2 EHV charges'!$D:$O,10,FALSE)),"")</f>
        <v/>
      </c>
      <c r="G235" s="246" t="str">
        <f>IFERROR(IF(VLOOKUP($A235,'Annex 2 EHV charges'!$D:$O,11,FALSE)=0,"",VLOOKUP($A235,'Annex 2 EHV charges'!$D:$O,11,FALSE)),"")</f>
        <v/>
      </c>
      <c r="H235" s="246" t="str">
        <f>IFERROR(IF(VLOOKUP($A235,'Annex 2 EHV charges'!$D:$O,12,FALSE)=0,"",VLOOKUP($A235,'Annex 2 EHV charges'!$D:$O,12,FALSE)),"")</f>
        <v/>
      </c>
    </row>
    <row r="236" spans="1:8" x14ac:dyDescent="0.2">
      <c r="A236" s="240" t="str">
        <f t="array" ref="A236">IFERROR(INDEX('Annex 2 EHV charges'!$D$11:$D$260, MATCH(0, IF(ISBLANK('Annex 2 EHV charges'!$D$11:$D$260),1, COUNTIF(A$4:$A235, 'Annex 2 EHV charges'!$D$11:$D$260)), 0)),"")</f>
        <v/>
      </c>
      <c r="B236" s="239" t="str">
        <f>IF($A236="","",VLOOKUP($A236,'Annex 2 EHV charges'!$D:$O,2,0))</f>
        <v/>
      </c>
      <c r="C236" s="240" t="str">
        <f>IF($A236="","",VLOOKUP($A236,'Annex 2 EHV charges'!$D:$O,3,0))</f>
        <v/>
      </c>
      <c r="D236" s="239" t="str">
        <f>IF($A236="","",VLOOKUP($A236,'Annex 2 EHV charges'!$D:$O,4,0))</f>
        <v/>
      </c>
      <c r="E236" s="244" t="str">
        <f>IFERROR(IF(VLOOKUP($A236,'Annex 2 EHV charges'!$D:$O,9,FALSE)=0,"",VLOOKUP($A236,'Annex 2 EHV charges'!$D:$O,9,FALSE)),"")</f>
        <v/>
      </c>
      <c r="F236" s="245" t="str">
        <f>IFERROR(IF(VLOOKUP($A236,'Annex 2 EHV charges'!$D:$O,10,FALSE)=0,"",VLOOKUP($A236,'Annex 2 EHV charges'!$D:$O,10,FALSE)),"")</f>
        <v/>
      </c>
      <c r="G236" s="246" t="str">
        <f>IFERROR(IF(VLOOKUP($A236,'Annex 2 EHV charges'!$D:$O,11,FALSE)=0,"",VLOOKUP($A236,'Annex 2 EHV charges'!$D:$O,11,FALSE)),"")</f>
        <v/>
      </c>
      <c r="H236" s="246" t="str">
        <f>IFERROR(IF(VLOOKUP($A236,'Annex 2 EHV charges'!$D:$O,12,FALSE)=0,"",VLOOKUP($A236,'Annex 2 EHV charges'!$D:$O,12,FALSE)),"")</f>
        <v/>
      </c>
    </row>
    <row r="237" spans="1:8" x14ac:dyDescent="0.2">
      <c r="A237" s="240" t="str">
        <f t="array" ref="A237">IFERROR(INDEX('Annex 2 EHV charges'!$D$11:$D$260, MATCH(0, IF(ISBLANK('Annex 2 EHV charges'!$D$11:$D$260),1, COUNTIF(A$4:$A236, 'Annex 2 EHV charges'!$D$11:$D$260)), 0)),"")</f>
        <v/>
      </c>
      <c r="B237" s="239" t="str">
        <f>IF($A237="","",VLOOKUP($A237,'Annex 2 EHV charges'!$D:$O,2,0))</f>
        <v/>
      </c>
      <c r="C237" s="240" t="str">
        <f>IF($A237="","",VLOOKUP($A237,'Annex 2 EHV charges'!$D:$O,3,0))</f>
        <v/>
      </c>
      <c r="D237" s="239" t="str">
        <f>IF($A237="","",VLOOKUP($A237,'Annex 2 EHV charges'!$D:$O,4,0))</f>
        <v/>
      </c>
      <c r="E237" s="244" t="str">
        <f>IFERROR(IF(VLOOKUP($A237,'Annex 2 EHV charges'!$D:$O,9,FALSE)=0,"",VLOOKUP($A237,'Annex 2 EHV charges'!$D:$O,9,FALSE)),"")</f>
        <v/>
      </c>
      <c r="F237" s="245" t="str">
        <f>IFERROR(IF(VLOOKUP($A237,'Annex 2 EHV charges'!$D:$O,10,FALSE)=0,"",VLOOKUP($A237,'Annex 2 EHV charges'!$D:$O,10,FALSE)),"")</f>
        <v/>
      </c>
      <c r="G237" s="246" t="str">
        <f>IFERROR(IF(VLOOKUP($A237,'Annex 2 EHV charges'!$D:$O,11,FALSE)=0,"",VLOOKUP($A237,'Annex 2 EHV charges'!$D:$O,11,FALSE)),"")</f>
        <v/>
      </c>
      <c r="H237" s="246" t="str">
        <f>IFERROR(IF(VLOOKUP($A237,'Annex 2 EHV charges'!$D:$O,12,FALSE)=0,"",VLOOKUP($A237,'Annex 2 EHV charges'!$D:$O,12,FALSE)),"")</f>
        <v/>
      </c>
    </row>
    <row r="238" spans="1:8" x14ac:dyDescent="0.2">
      <c r="A238" s="240" t="str">
        <f t="array" ref="A238">IFERROR(INDEX('Annex 2 EHV charges'!$D$11:$D$260, MATCH(0, IF(ISBLANK('Annex 2 EHV charges'!$D$11:$D$260),1, COUNTIF(A$4:$A237, 'Annex 2 EHV charges'!$D$11:$D$260)), 0)),"")</f>
        <v/>
      </c>
      <c r="B238" s="239" t="str">
        <f>IF($A238="","",VLOOKUP($A238,'Annex 2 EHV charges'!$D:$O,2,0))</f>
        <v/>
      </c>
      <c r="C238" s="240" t="str">
        <f>IF($A238="","",VLOOKUP($A238,'Annex 2 EHV charges'!$D:$O,3,0))</f>
        <v/>
      </c>
      <c r="D238" s="239" t="str">
        <f>IF($A238="","",VLOOKUP($A238,'Annex 2 EHV charges'!$D:$O,4,0))</f>
        <v/>
      </c>
      <c r="E238" s="244" t="str">
        <f>IFERROR(IF(VLOOKUP($A238,'Annex 2 EHV charges'!$D:$O,9,FALSE)=0,"",VLOOKUP($A238,'Annex 2 EHV charges'!$D:$O,9,FALSE)),"")</f>
        <v/>
      </c>
      <c r="F238" s="245" t="str">
        <f>IFERROR(IF(VLOOKUP($A238,'Annex 2 EHV charges'!$D:$O,10,FALSE)=0,"",VLOOKUP($A238,'Annex 2 EHV charges'!$D:$O,10,FALSE)),"")</f>
        <v/>
      </c>
      <c r="G238" s="246" t="str">
        <f>IFERROR(IF(VLOOKUP($A238,'Annex 2 EHV charges'!$D:$O,11,FALSE)=0,"",VLOOKUP($A238,'Annex 2 EHV charges'!$D:$O,11,FALSE)),"")</f>
        <v/>
      </c>
      <c r="H238" s="246" t="str">
        <f>IFERROR(IF(VLOOKUP($A238,'Annex 2 EHV charges'!$D:$O,12,FALSE)=0,"",VLOOKUP($A238,'Annex 2 EHV charges'!$D:$O,12,FALSE)),"")</f>
        <v/>
      </c>
    </row>
    <row r="239" spans="1:8" x14ac:dyDescent="0.2">
      <c r="A239" s="240" t="str">
        <f t="array" ref="A239">IFERROR(INDEX('Annex 2 EHV charges'!$D$11:$D$260, MATCH(0, IF(ISBLANK('Annex 2 EHV charges'!$D$11:$D$260),1, COUNTIF(A$4:$A238, 'Annex 2 EHV charges'!$D$11:$D$260)), 0)),"")</f>
        <v/>
      </c>
      <c r="B239" s="239" t="str">
        <f>IF($A239="","",VLOOKUP($A239,'Annex 2 EHV charges'!$D:$O,2,0))</f>
        <v/>
      </c>
      <c r="C239" s="240" t="str">
        <f>IF($A239="","",VLOOKUP($A239,'Annex 2 EHV charges'!$D:$O,3,0))</f>
        <v/>
      </c>
      <c r="D239" s="239" t="str">
        <f>IF($A239="","",VLOOKUP($A239,'Annex 2 EHV charges'!$D:$O,4,0))</f>
        <v/>
      </c>
      <c r="E239" s="244" t="str">
        <f>IFERROR(IF(VLOOKUP($A239,'Annex 2 EHV charges'!$D:$O,9,FALSE)=0,"",VLOOKUP($A239,'Annex 2 EHV charges'!$D:$O,9,FALSE)),"")</f>
        <v/>
      </c>
      <c r="F239" s="245" t="str">
        <f>IFERROR(IF(VLOOKUP($A239,'Annex 2 EHV charges'!$D:$O,10,FALSE)=0,"",VLOOKUP($A239,'Annex 2 EHV charges'!$D:$O,10,FALSE)),"")</f>
        <v/>
      </c>
      <c r="G239" s="246" t="str">
        <f>IFERROR(IF(VLOOKUP($A239,'Annex 2 EHV charges'!$D:$O,11,FALSE)=0,"",VLOOKUP($A239,'Annex 2 EHV charges'!$D:$O,11,FALSE)),"")</f>
        <v/>
      </c>
      <c r="H239" s="246" t="str">
        <f>IFERROR(IF(VLOOKUP($A239,'Annex 2 EHV charges'!$D:$O,12,FALSE)=0,"",VLOOKUP($A239,'Annex 2 EHV charges'!$D:$O,12,FALSE)),"")</f>
        <v/>
      </c>
    </row>
    <row r="240" spans="1:8" x14ac:dyDescent="0.2">
      <c r="A240" s="240" t="str">
        <f t="array" ref="A240">IFERROR(INDEX('Annex 2 EHV charges'!$D$11:$D$260, MATCH(0, IF(ISBLANK('Annex 2 EHV charges'!$D$11:$D$260),1, COUNTIF(A$4:$A239, 'Annex 2 EHV charges'!$D$11:$D$260)), 0)),"")</f>
        <v/>
      </c>
      <c r="B240" s="239" t="str">
        <f>IF($A240="","",VLOOKUP($A240,'Annex 2 EHV charges'!$D:$O,2,0))</f>
        <v/>
      </c>
      <c r="C240" s="240" t="str">
        <f>IF($A240="","",VLOOKUP($A240,'Annex 2 EHV charges'!$D:$O,3,0))</f>
        <v/>
      </c>
      <c r="D240" s="239" t="str">
        <f>IF($A240="","",VLOOKUP($A240,'Annex 2 EHV charges'!$D:$O,4,0))</f>
        <v/>
      </c>
      <c r="E240" s="244" t="str">
        <f>IFERROR(IF(VLOOKUP($A240,'Annex 2 EHV charges'!$D:$O,9,FALSE)=0,"",VLOOKUP($A240,'Annex 2 EHV charges'!$D:$O,9,FALSE)),"")</f>
        <v/>
      </c>
      <c r="F240" s="245" t="str">
        <f>IFERROR(IF(VLOOKUP($A240,'Annex 2 EHV charges'!$D:$O,10,FALSE)=0,"",VLOOKUP($A240,'Annex 2 EHV charges'!$D:$O,10,FALSE)),"")</f>
        <v/>
      </c>
      <c r="G240" s="246" t="str">
        <f>IFERROR(IF(VLOOKUP($A240,'Annex 2 EHV charges'!$D:$O,11,FALSE)=0,"",VLOOKUP($A240,'Annex 2 EHV charges'!$D:$O,11,FALSE)),"")</f>
        <v/>
      </c>
      <c r="H240" s="246" t="str">
        <f>IFERROR(IF(VLOOKUP($A240,'Annex 2 EHV charges'!$D:$O,12,FALSE)=0,"",VLOOKUP($A240,'Annex 2 EHV charges'!$D:$O,12,FALSE)),"")</f>
        <v/>
      </c>
    </row>
    <row r="241" spans="1:8" x14ac:dyDescent="0.2">
      <c r="A241" s="240" t="str">
        <f t="array" ref="A241">IFERROR(INDEX('Annex 2 EHV charges'!$D$11:$D$260, MATCH(0, IF(ISBLANK('Annex 2 EHV charges'!$D$11:$D$260),1, COUNTIF(A$4:$A240, 'Annex 2 EHV charges'!$D$11:$D$260)), 0)),"")</f>
        <v/>
      </c>
      <c r="B241" s="239" t="str">
        <f>IF($A241="","",VLOOKUP($A241,'Annex 2 EHV charges'!$D:$O,2,0))</f>
        <v/>
      </c>
      <c r="C241" s="240" t="str">
        <f>IF($A241="","",VLOOKUP($A241,'Annex 2 EHV charges'!$D:$O,3,0))</f>
        <v/>
      </c>
      <c r="D241" s="239" t="str">
        <f>IF($A241="","",VLOOKUP($A241,'Annex 2 EHV charges'!$D:$O,4,0))</f>
        <v/>
      </c>
      <c r="E241" s="244" t="str">
        <f>IFERROR(IF(VLOOKUP($A241,'Annex 2 EHV charges'!$D:$O,9,FALSE)=0,"",VLOOKUP($A241,'Annex 2 EHV charges'!$D:$O,9,FALSE)),"")</f>
        <v/>
      </c>
      <c r="F241" s="245" t="str">
        <f>IFERROR(IF(VLOOKUP($A241,'Annex 2 EHV charges'!$D:$O,10,FALSE)=0,"",VLOOKUP($A241,'Annex 2 EHV charges'!$D:$O,10,FALSE)),"")</f>
        <v/>
      </c>
      <c r="G241" s="246" t="str">
        <f>IFERROR(IF(VLOOKUP($A241,'Annex 2 EHV charges'!$D:$O,11,FALSE)=0,"",VLOOKUP($A241,'Annex 2 EHV charges'!$D:$O,11,FALSE)),"")</f>
        <v/>
      </c>
      <c r="H241" s="246" t="str">
        <f>IFERROR(IF(VLOOKUP($A241,'Annex 2 EHV charges'!$D:$O,12,FALSE)=0,"",VLOOKUP($A241,'Annex 2 EHV charges'!$D:$O,12,FALSE)),"")</f>
        <v/>
      </c>
    </row>
    <row r="242" spans="1:8" x14ac:dyDescent="0.2">
      <c r="A242" s="240" t="str">
        <f t="array" ref="A242">IFERROR(INDEX('Annex 2 EHV charges'!$D$11:$D$260, MATCH(0, IF(ISBLANK('Annex 2 EHV charges'!$D$11:$D$260),1, COUNTIF(A$4:$A241, 'Annex 2 EHV charges'!$D$11:$D$260)), 0)),"")</f>
        <v/>
      </c>
      <c r="B242" s="239" t="str">
        <f>IF($A242="","",VLOOKUP($A242,'Annex 2 EHV charges'!$D:$O,2,0))</f>
        <v/>
      </c>
      <c r="C242" s="240" t="str">
        <f>IF($A242="","",VLOOKUP($A242,'Annex 2 EHV charges'!$D:$O,3,0))</f>
        <v/>
      </c>
      <c r="D242" s="239" t="str">
        <f>IF($A242="","",VLOOKUP($A242,'Annex 2 EHV charges'!$D:$O,4,0))</f>
        <v/>
      </c>
      <c r="E242" s="244" t="str">
        <f>IFERROR(IF(VLOOKUP($A242,'Annex 2 EHV charges'!$D:$O,9,FALSE)=0,"",VLOOKUP($A242,'Annex 2 EHV charges'!$D:$O,9,FALSE)),"")</f>
        <v/>
      </c>
      <c r="F242" s="245" t="str">
        <f>IFERROR(IF(VLOOKUP($A242,'Annex 2 EHV charges'!$D:$O,10,FALSE)=0,"",VLOOKUP($A242,'Annex 2 EHV charges'!$D:$O,10,FALSE)),"")</f>
        <v/>
      </c>
      <c r="G242" s="246" t="str">
        <f>IFERROR(IF(VLOOKUP($A242,'Annex 2 EHV charges'!$D:$O,11,FALSE)=0,"",VLOOKUP($A242,'Annex 2 EHV charges'!$D:$O,11,FALSE)),"")</f>
        <v/>
      </c>
      <c r="H242" s="246" t="str">
        <f>IFERROR(IF(VLOOKUP($A242,'Annex 2 EHV charges'!$D:$O,12,FALSE)=0,"",VLOOKUP($A242,'Annex 2 EHV charges'!$D:$O,12,FALSE)),"")</f>
        <v/>
      </c>
    </row>
    <row r="243" spans="1:8" x14ac:dyDescent="0.2">
      <c r="A243" s="240" t="str">
        <f t="array" ref="A243">IFERROR(INDEX('Annex 2 EHV charges'!$D$11:$D$260, MATCH(0, IF(ISBLANK('Annex 2 EHV charges'!$D$11:$D$260),1, COUNTIF(A$4:$A242, 'Annex 2 EHV charges'!$D$11:$D$260)), 0)),"")</f>
        <v/>
      </c>
      <c r="B243" s="239" t="str">
        <f>IF($A243="","",VLOOKUP($A243,'Annex 2 EHV charges'!$D:$O,2,0))</f>
        <v/>
      </c>
      <c r="C243" s="240" t="str">
        <f>IF($A243="","",VLOOKUP($A243,'Annex 2 EHV charges'!$D:$O,3,0))</f>
        <v/>
      </c>
      <c r="D243" s="239" t="str">
        <f>IF($A243="","",VLOOKUP($A243,'Annex 2 EHV charges'!$D:$O,4,0))</f>
        <v/>
      </c>
      <c r="E243" s="244" t="str">
        <f>IFERROR(IF(VLOOKUP($A243,'Annex 2 EHV charges'!$D:$O,9,FALSE)=0,"",VLOOKUP($A243,'Annex 2 EHV charges'!$D:$O,9,FALSE)),"")</f>
        <v/>
      </c>
      <c r="F243" s="245" t="str">
        <f>IFERROR(IF(VLOOKUP($A243,'Annex 2 EHV charges'!$D:$O,10,FALSE)=0,"",VLOOKUP($A243,'Annex 2 EHV charges'!$D:$O,10,FALSE)),"")</f>
        <v/>
      </c>
      <c r="G243" s="246" t="str">
        <f>IFERROR(IF(VLOOKUP($A243,'Annex 2 EHV charges'!$D:$O,11,FALSE)=0,"",VLOOKUP($A243,'Annex 2 EHV charges'!$D:$O,11,FALSE)),"")</f>
        <v/>
      </c>
      <c r="H243" s="246" t="str">
        <f>IFERROR(IF(VLOOKUP($A243,'Annex 2 EHV charges'!$D:$O,12,FALSE)=0,"",VLOOKUP($A243,'Annex 2 EHV charges'!$D:$O,12,FALSE)),"")</f>
        <v/>
      </c>
    </row>
    <row r="244" spans="1:8" x14ac:dyDescent="0.2">
      <c r="A244" s="240" t="str">
        <f t="array" ref="A244">IFERROR(INDEX('Annex 2 EHV charges'!$D$11:$D$260, MATCH(0, IF(ISBLANK('Annex 2 EHV charges'!$D$11:$D$260),1, COUNTIF(A$4:$A243, 'Annex 2 EHV charges'!$D$11:$D$260)), 0)),"")</f>
        <v/>
      </c>
      <c r="B244" s="239" t="str">
        <f>IF($A244="","",VLOOKUP($A244,'Annex 2 EHV charges'!$D:$O,2,0))</f>
        <v/>
      </c>
      <c r="C244" s="240" t="str">
        <f>IF($A244="","",VLOOKUP($A244,'Annex 2 EHV charges'!$D:$O,3,0))</f>
        <v/>
      </c>
      <c r="D244" s="239" t="str">
        <f>IF($A244="","",VLOOKUP($A244,'Annex 2 EHV charges'!$D:$O,4,0))</f>
        <v/>
      </c>
      <c r="E244" s="244" t="str">
        <f>IFERROR(IF(VLOOKUP($A244,'Annex 2 EHV charges'!$D:$O,9,FALSE)=0,"",VLOOKUP($A244,'Annex 2 EHV charges'!$D:$O,9,FALSE)),"")</f>
        <v/>
      </c>
      <c r="F244" s="245" t="str">
        <f>IFERROR(IF(VLOOKUP($A244,'Annex 2 EHV charges'!$D:$O,10,FALSE)=0,"",VLOOKUP($A244,'Annex 2 EHV charges'!$D:$O,10,FALSE)),"")</f>
        <v/>
      </c>
      <c r="G244" s="246" t="str">
        <f>IFERROR(IF(VLOOKUP($A244,'Annex 2 EHV charges'!$D:$O,11,FALSE)=0,"",VLOOKUP($A244,'Annex 2 EHV charges'!$D:$O,11,FALSE)),"")</f>
        <v/>
      </c>
      <c r="H244" s="246" t="str">
        <f>IFERROR(IF(VLOOKUP($A244,'Annex 2 EHV charges'!$D:$O,12,FALSE)=0,"",VLOOKUP($A244,'Annex 2 EHV charges'!$D:$O,12,FALSE)),"")</f>
        <v/>
      </c>
    </row>
    <row r="245" spans="1:8" x14ac:dyDescent="0.2">
      <c r="A245" s="240" t="str">
        <f t="array" ref="A245">IFERROR(INDEX('Annex 2 EHV charges'!$D$11:$D$260, MATCH(0, IF(ISBLANK('Annex 2 EHV charges'!$D$11:$D$260),1, COUNTIF(A$4:$A244, 'Annex 2 EHV charges'!$D$11:$D$260)), 0)),"")</f>
        <v/>
      </c>
      <c r="B245" s="239" t="str">
        <f>IF($A245="","",VLOOKUP($A245,'Annex 2 EHV charges'!$D:$O,2,0))</f>
        <v/>
      </c>
      <c r="C245" s="240" t="str">
        <f>IF($A245="","",VLOOKUP($A245,'Annex 2 EHV charges'!$D:$O,3,0))</f>
        <v/>
      </c>
      <c r="D245" s="239" t="str">
        <f>IF($A245="","",VLOOKUP($A245,'Annex 2 EHV charges'!$D:$O,4,0))</f>
        <v/>
      </c>
      <c r="E245" s="244" t="str">
        <f>IFERROR(IF(VLOOKUP($A245,'Annex 2 EHV charges'!$D:$O,9,FALSE)=0,"",VLOOKUP($A245,'Annex 2 EHV charges'!$D:$O,9,FALSE)),"")</f>
        <v/>
      </c>
      <c r="F245" s="245" t="str">
        <f>IFERROR(IF(VLOOKUP($A245,'Annex 2 EHV charges'!$D:$O,10,FALSE)=0,"",VLOOKUP($A245,'Annex 2 EHV charges'!$D:$O,10,FALSE)),"")</f>
        <v/>
      </c>
      <c r="G245" s="246" t="str">
        <f>IFERROR(IF(VLOOKUP($A245,'Annex 2 EHV charges'!$D:$O,11,FALSE)=0,"",VLOOKUP($A245,'Annex 2 EHV charges'!$D:$O,11,FALSE)),"")</f>
        <v/>
      </c>
      <c r="H245" s="246" t="str">
        <f>IFERROR(IF(VLOOKUP($A245,'Annex 2 EHV charges'!$D:$O,12,FALSE)=0,"",VLOOKUP($A245,'Annex 2 EHV charges'!$D:$O,12,FALSE)),"")</f>
        <v/>
      </c>
    </row>
    <row r="246" spans="1:8" x14ac:dyDescent="0.2">
      <c r="A246" s="240" t="str">
        <f t="array" ref="A246">IFERROR(INDEX('Annex 2 EHV charges'!$D$11:$D$260, MATCH(0, IF(ISBLANK('Annex 2 EHV charges'!$D$11:$D$260),1, COUNTIF(A$4:$A245, 'Annex 2 EHV charges'!$D$11:$D$260)), 0)),"")</f>
        <v/>
      </c>
      <c r="B246" s="239" t="str">
        <f>IF($A246="","",VLOOKUP($A246,'Annex 2 EHV charges'!$D:$O,2,0))</f>
        <v/>
      </c>
      <c r="C246" s="240" t="str">
        <f>IF($A246="","",VLOOKUP($A246,'Annex 2 EHV charges'!$D:$O,3,0))</f>
        <v/>
      </c>
      <c r="D246" s="239" t="str">
        <f>IF($A246="","",VLOOKUP($A246,'Annex 2 EHV charges'!$D:$O,4,0))</f>
        <v/>
      </c>
      <c r="E246" s="244" t="str">
        <f>IFERROR(IF(VLOOKUP($A246,'Annex 2 EHV charges'!$D:$O,9,FALSE)=0,"",VLOOKUP($A246,'Annex 2 EHV charges'!$D:$O,9,FALSE)),"")</f>
        <v/>
      </c>
      <c r="F246" s="245" t="str">
        <f>IFERROR(IF(VLOOKUP($A246,'Annex 2 EHV charges'!$D:$O,10,FALSE)=0,"",VLOOKUP($A246,'Annex 2 EHV charges'!$D:$O,10,FALSE)),"")</f>
        <v/>
      </c>
      <c r="G246" s="246" t="str">
        <f>IFERROR(IF(VLOOKUP($A246,'Annex 2 EHV charges'!$D:$O,11,FALSE)=0,"",VLOOKUP($A246,'Annex 2 EHV charges'!$D:$O,11,FALSE)),"")</f>
        <v/>
      </c>
      <c r="H246" s="246" t="str">
        <f>IFERROR(IF(VLOOKUP($A246,'Annex 2 EHV charges'!$D:$O,12,FALSE)=0,"",VLOOKUP($A246,'Annex 2 EHV charges'!$D:$O,12,FALSE)),"")</f>
        <v/>
      </c>
    </row>
    <row r="247" spans="1:8" x14ac:dyDescent="0.2">
      <c r="A247" s="240" t="str">
        <f t="array" ref="A247">IFERROR(INDEX('Annex 2 EHV charges'!$D$11:$D$260, MATCH(0, IF(ISBLANK('Annex 2 EHV charges'!$D$11:$D$260),1, COUNTIF(A$4:$A246, 'Annex 2 EHV charges'!$D$11:$D$260)), 0)),"")</f>
        <v/>
      </c>
      <c r="B247" s="239" t="str">
        <f>IF($A247="","",VLOOKUP($A247,'Annex 2 EHV charges'!$D:$O,2,0))</f>
        <v/>
      </c>
      <c r="C247" s="240" t="str">
        <f>IF($A247="","",VLOOKUP($A247,'Annex 2 EHV charges'!$D:$O,3,0))</f>
        <v/>
      </c>
      <c r="D247" s="239" t="str">
        <f>IF($A247="","",VLOOKUP($A247,'Annex 2 EHV charges'!$D:$O,4,0))</f>
        <v/>
      </c>
      <c r="E247" s="244" t="str">
        <f>IFERROR(IF(VLOOKUP($A247,'Annex 2 EHV charges'!$D:$O,9,FALSE)=0,"",VLOOKUP($A247,'Annex 2 EHV charges'!$D:$O,9,FALSE)),"")</f>
        <v/>
      </c>
      <c r="F247" s="245" t="str">
        <f>IFERROR(IF(VLOOKUP($A247,'Annex 2 EHV charges'!$D:$O,10,FALSE)=0,"",VLOOKUP($A247,'Annex 2 EHV charges'!$D:$O,10,FALSE)),"")</f>
        <v/>
      </c>
      <c r="G247" s="246" t="str">
        <f>IFERROR(IF(VLOOKUP($A247,'Annex 2 EHV charges'!$D:$O,11,FALSE)=0,"",VLOOKUP($A247,'Annex 2 EHV charges'!$D:$O,11,FALSE)),"")</f>
        <v/>
      </c>
      <c r="H247" s="246" t="str">
        <f>IFERROR(IF(VLOOKUP($A247,'Annex 2 EHV charges'!$D:$O,12,FALSE)=0,"",VLOOKUP($A247,'Annex 2 EHV charges'!$D:$O,12,FALSE)),"")</f>
        <v/>
      </c>
    </row>
    <row r="248" spans="1:8" x14ac:dyDescent="0.2">
      <c r="A248" s="240" t="str">
        <f t="array" ref="A248">IFERROR(INDEX('Annex 2 EHV charges'!$D$11:$D$260, MATCH(0, IF(ISBLANK('Annex 2 EHV charges'!$D$11:$D$260),1, COUNTIF(A$4:$A247, 'Annex 2 EHV charges'!$D$11:$D$260)), 0)),"")</f>
        <v/>
      </c>
      <c r="B248" s="239" t="str">
        <f>IF($A248="","",VLOOKUP($A248,'Annex 2 EHV charges'!$D:$O,2,0))</f>
        <v/>
      </c>
      <c r="C248" s="240" t="str">
        <f>IF($A248="","",VLOOKUP($A248,'Annex 2 EHV charges'!$D:$O,3,0))</f>
        <v/>
      </c>
      <c r="D248" s="239" t="str">
        <f>IF($A248="","",VLOOKUP($A248,'Annex 2 EHV charges'!$D:$O,4,0))</f>
        <v/>
      </c>
      <c r="E248" s="244" t="str">
        <f>IFERROR(IF(VLOOKUP($A248,'Annex 2 EHV charges'!$D:$O,9,FALSE)=0,"",VLOOKUP($A248,'Annex 2 EHV charges'!$D:$O,9,FALSE)),"")</f>
        <v/>
      </c>
      <c r="F248" s="245" t="str">
        <f>IFERROR(IF(VLOOKUP($A248,'Annex 2 EHV charges'!$D:$O,10,FALSE)=0,"",VLOOKUP($A248,'Annex 2 EHV charges'!$D:$O,10,FALSE)),"")</f>
        <v/>
      </c>
      <c r="G248" s="246" t="str">
        <f>IFERROR(IF(VLOOKUP($A248,'Annex 2 EHV charges'!$D:$O,11,FALSE)=0,"",VLOOKUP($A248,'Annex 2 EHV charges'!$D:$O,11,FALSE)),"")</f>
        <v/>
      </c>
      <c r="H248" s="246" t="str">
        <f>IFERROR(IF(VLOOKUP($A248,'Annex 2 EHV charges'!$D:$O,12,FALSE)=0,"",VLOOKUP($A248,'Annex 2 EHV charges'!$D:$O,12,FALSE)),"")</f>
        <v/>
      </c>
    </row>
    <row r="249" spans="1:8" x14ac:dyDescent="0.2">
      <c r="A249" s="240" t="str">
        <f t="array" ref="A249">IFERROR(INDEX('Annex 2 EHV charges'!$D$11:$D$260, MATCH(0, IF(ISBLANK('Annex 2 EHV charges'!$D$11:$D$260),1, COUNTIF(A$4:$A248, 'Annex 2 EHV charges'!$D$11:$D$260)), 0)),"")</f>
        <v/>
      </c>
      <c r="B249" s="239" t="str">
        <f>IF($A249="","",VLOOKUP($A249,'Annex 2 EHV charges'!$D:$O,2,0))</f>
        <v/>
      </c>
      <c r="C249" s="240" t="str">
        <f>IF($A249="","",VLOOKUP($A249,'Annex 2 EHV charges'!$D:$O,3,0))</f>
        <v/>
      </c>
      <c r="D249" s="239" t="str">
        <f>IF($A249="","",VLOOKUP($A249,'Annex 2 EHV charges'!$D:$O,4,0))</f>
        <v/>
      </c>
      <c r="E249" s="244" t="str">
        <f>IFERROR(IF(VLOOKUP($A249,'Annex 2 EHV charges'!$D:$O,9,FALSE)=0,"",VLOOKUP($A249,'Annex 2 EHV charges'!$D:$O,9,FALSE)),"")</f>
        <v/>
      </c>
      <c r="F249" s="245" t="str">
        <f>IFERROR(IF(VLOOKUP($A249,'Annex 2 EHV charges'!$D:$O,10,FALSE)=0,"",VLOOKUP($A249,'Annex 2 EHV charges'!$D:$O,10,FALSE)),"")</f>
        <v/>
      </c>
      <c r="G249" s="246" t="str">
        <f>IFERROR(IF(VLOOKUP($A249,'Annex 2 EHV charges'!$D:$O,11,FALSE)=0,"",VLOOKUP($A249,'Annex 2 EHV charges'!$D:$O,11,FALSE)),"")</f>
        <v/>
      </c>
      <c r="H249" s="246" t="str">
        <f>IFERROR(IF(VLOOKUP($A249,'Annex 2 EHV charges'!$D:$O,12,FALSE)=0,"",VLOOKUP($A249,'Annex 2 EHV charges'!$D:$O,12,FALSE)),"")</f>
        <v/>
      </c>
    </row>
    <row r="250" spans="1:8" x14ac:dyDescent="0.2">
      <c r="A250" s="240" t="str">
        <f t="array" ref="A250">IFERROR(INDEX('Annex 2 EHV charges'!$D$11:$D$260, MATCH(0, IF(ISBLANK('Annex 2 EHV charges'!$D$11:$D$260),1, COUNTIF(A$4:$A249, 'Annex 2 EHV charges'!$D$11:$D$260)), 0)),"")</f>
        <v/>
      </c>
      <c r="B250" s="239" t="str">
        <f>IF($A250="","",VLOOKUP($A250,'Annex 2 EHV charges'!$D:$O,2,0))</f>
        <v/>
      </c>
      <c r="C250" s="240" t="str">
        <f>IF($A250="","",VLOOKUP($A250,'Annex 2 EHV charges'!$D:$O,3,0))</f>
        <v/>
      </c>
      <c r="D250" s="239" t="str">
        <f>IF($A250="","",VLOOKUP($A250,'Annex 2 EHV charges'!$D:$O,4,0))</f>
        <v/>
      </c>
      <c r="E250" s="244" t="str">
        <f>IFERROR(IF(VLOOKUP($A250,'Annex 2 EHV charges'!$D:$O,9,FALSE)=0,"",VLOOKUP($A250,'Annex 2 EHV charges'!$D:$O,9,FALSE)),"")</f>
        <v/>
      </c>
      <c r="F250" s="245" t="str">
        <f>IFERROR(IF(VLOOKUP($A250,'Annex 2 EHV charges'!$D:$O,10,FALSE)=0,"",VLOOKUP($A250,'Annex 2 EHV charges'!$D:$O,10,FALSE)),"")</f>
        <v/>
      </c>
      <c r="G250" s="246" t="str">
        <f>IFERROR(IF(VLOOKUP($A250,'Annex 2 EHV charges'!$D:$O,11,FALSE)=0,"",VLOOKUP($A250,'Annex 2 EHV charges'!$D:$O,11,FALSE)),"")</f>
        <v/>
      </c>
      <c r="H250" s="246" t="str">
        <f>IFERROR(IF(VLOOKUP($A250,'Annex 2 EHV charges'!$D:$O,12,FALSE)=0,"",VLOOKUP($A250,'Annex 2 EHV charges'!$D:$O,12,FALSE)),"")</f>
        <v/>
      </c>
    </row>
    <row r="251" spans="1:8" x14ac:dyDescent="0.2">
      <c r="A251" s="240" t="str">
        <f t="array" ref="A251">IFERROR(INDEX('Annex 2 EHV charges'!$D$11:$D$260, MATCH(0, IF(ISBLANK('Annex 2 EHV charges'!$D$11:$D$260),1, COUNTIF(A$4:$A250, 'Annex 2 EHV charges'!$D$11:$D$260)), 0)),"")</f>
        <v/>
      </c>
      <c r="B251" s="239" t="str">
        <f>IF($A251="","",VLOOKUP($A251,'Annex 2 EHV charges'!$D:$O,2,0))</f>
        <v/>
      </c>
      <c r="C251" s="240" t="str">
        <f>IF($A251="","",VLOOKUP($A251,'Annex 2 EHV charges'!$D:$O,3,0))</f>
        <v/>
      </c>
      <c r="D251" s="239" t="str">
        <f>IF($A251="","",VLOOKUP($A251,'Annex 2 EHV charges'!$D:$O,4,0))</f>
        <v/>
      </c>
      <c r="E251" s="244" t="str">
        <f>IFERROR(IF(VLOOKUP($A251,'Annex 2 EHV charges'!$D:$O,9,FALSE)=0,"",VLOOKUP($A251,'Annex 2 EHV charges'!$D:$O,9,FALSE)),"")</f>
        <v/>
      </c>
      <c r="F251" s="245" t="str">
        <f>IFERROR(IF(VLOOKUP($A251,'Annex 2 EHV charges'!$D:$O,10,FALSE)=0,"",VLOOKUP($A251,'Annex 2 EHV charges'!$D:$O,10,FALSE)),"")</f>
        <v/>
      </c>
      <c r="G251" s="246" t="str">
        <f>IFERROR(IF(VLOOKUP($A251,'Annex 2 EHV charges'!$D:$O,11,FALSE)=0,"",VLOOKUP($A251,'Annex 2 EHV charges'!$D:$O,11,FALSE)),"")</f>
        <v/>
      </c>
      <c r="H251" s="246" t="str">
        <f>IFERROR(IF(VLOOKUP($A251,'Annex 2 EHV charges'!$D:$O,12,FALSE)=0,"",VLOOKUP($A251,'Annex 2 EHV charges'!$D:$O,12,FALSE)),"")</f>
        <v/>
      </c>
    </row>
    <row r="252" spans="1:8" x14ac:dyDescent="0.2">
      <c r="A252" s="240" t="str">
        <f t="array" ref="A252">IFERROR(INDEX('Annex 2 EHV charges'!$D$11:$D$260, MATCH(0, IF(ISBLANK('Annex 2 EHV charges'!$D$11:$D$260),1, COUNTIF(A$4:$A251, 'Annex 2 EHV charges'!$D$11:$D$260)), 0)),"")</f>
        <v/>
      </c>
      <c r="B252" s="239" t="str">
        <f>IF($A252="","",VLOOKUP($A252,'Annex 2 EHV charges'!$D:$O,2,0))</f>
        <v/>
      </c>
      <c r="C252" s="240" t="str">
        <f>IF($A252="","",VLOOKUP($A252,'Annex 2 EHV charges'!$D:$O,3,0))</f>
        <v/>
      </c>
      <c r="D252" s="239" t="str">
        <f>IF($A252="","",VLOOKUP($A252,'Annex 2 EHV charges'!$D:$O,4,0))</f>
        <v/>
      </c>
      <c r="E252" s="244" t="str">
        <f>IFERROR(IF(VLOOKUP($A252,'Annex 2 EHV charges'!$D:$O,9,FALSE)=0,"",VLOOKUP($A252,'Annex 2 EHV charges'!$D:$O,9,FALSE)),"")</f>
        <v/>
      </c>
      <c r="F252" s="245" t="str">
        <f>IFERROR(IF(VLOOKUP($A252,'Annex 2 EHV charges'!$D:$O,10,FALSE)=0,"",VLOOKUP($A252,'Annex 2 EHV charges'!$D:$O,10,FALSE)),"")</f>
        <v/>
      </c>
      <c r="G252" s="246" t="str">
        <f>IFERROR(IF(VLOOKUP($A252,'Annex 2 EHV charges'!$D:$O,11,FALSE)=0,"",VLOOKUP($A252,'Annex 2 EHV charges'!$D:$O,11,FALSE)),"")</f>
        <v/>
      </c>
      <c r="H252" s="246" t="str">
        <f>IFERROR(IF(VLOOKUP($A252,'Annex 2 EHV charges'!$D:$O,12,FALSE)=0,"",VLOOKUP($A252,'Annex 2 EHV charges'!$D:$O,12,FALSE)),"")</f>
        <v/>
      </c>
    </row>
    <row r="253" spans="1:8" x14ac:dyDescent="0.2">
      <c r="A253" s="240" t="str">
        <f t="array" ref="A253">IFERROR(INDEX('Annex 2 EHV charges'!$D$11:$D$260, MATCH(0, IF(ISBLANK('Annex 2 EHV charges'!$D$11:$D$260),1, COUNTIF(A$4:$A252, 'Annex 2 EHV charges'!$D$11:$D$260)), 0)),"")</f>
        <v/>
      </c>
      <c r="B253" s="239" t="str">
        <f>IF($A253="","",VLOOKUP($A253,'Annex 2 EHV charges'!$D:$O,2,0))</f>
        <v/>
      </c>
      <c r="C253" s="240" t="str">
        <f>IF($A253="","",VLOOKUP($A253,'Annex 2 EHV charges'!$D:$O,3,0))</f>
        <v/>
      </c>
      <c r="D253" s="239" t="str">
        <f>IF($A253="","",VLOOKUP($A253,'Annex 2 EHV charges'!$D:$O,4,0))</f>
        <v/>
      </c>
      <c r="E253" s="244" t="str">
        <f>IFERROR(IF(VLOOKUP($A253,'Annex 2 EHV charges'!$D:$O,9,FALSE)=0,"",VLOOKUP($A253,'Annex 2 EHV charges'!$D:$O,9,FALSE)),"")</f>
        <v/>
      </c>
      <c r="F253" s="245" t="str">
        <f>IFERROR(IF(VLOOKUP($A253,'Annex 2 EHV charges'!$D:$O,10,FALSE)=0,"",VLOOKUP($A253,'Annex 2 EHV charges'!$D:$O,10,FALSE)),"")</f>
        <v/>
      </c>
      <c r="G253" s="246" t="str">
        <f>IFERROR(IF(VLOOKUP($A253,'Annex 2 EHV charges'!$D:$O,11,FALSE)=0,"",VLOOKUP($A253,'Annex 2 EHV charges'!$D:$O,11,FALSE)),"")</f>
        <v/>
      </c>
      <c r="H253" s="246" t="str">
        <f>IFERROR(IF(VLOOKUP($A253,'Annex 2 EHV charges'!$D:$O,12,FALSE)=0,"",VLOOKUP($A253,'Annex 2 EHV charges'!$D:$O,12,FALSE)),"")</f>
        <v/>
      </c>
    </row>
    <row r="254" spans="1:8" x14ac:dyDescent="0.2">
      <c r="A254" s="240" t="str">
        <f t="array" ref="A254">IFERROR(INDEX('Annex 2 EHV charges'!$D$11:$D$260, MATCH(0, IF(ISBLANK('Annex 2 EHV charges'!$D$11:$D$260),1, COUNTIF(A$4:$A253, 'Annex 2 EHV charges'!$D$11:$D$260)), 0)),"")</f>
        <v/>
      </c>
      <c r="B254" s="239" t="str">
        <f>IF($A254="","",VLOOKUP($A254,'Annex 2 EHV charges'!$D:$O,2,0))</f>
        <v/>
      </c>
      <c r="C254" s="240" t="str">
        <f>IF($A254="","",VLOOKUP($A254,'Annex 2 EHV charges'!$D:$O,3,0))</f>
        <v/>
      </c>
      <c r="D254" s="239" t="str">
        <f>IF($A254="","",VLOOKUP($A254,'Annex 2 EHV charges'!$D:$O,4,0))</f>
        <v/>
      </c>
      <c r="E254" s="244" t="str">
        <f>IFERROR(IF(VLOOKUP($A254,'Annex 2 EHV charges'!$D:$O,9,FALSE)=0,"",VLOOKUP($A254,'Annex 2 EHV charges'!$D:$O,9,FALSE)),"")</f>
        <v/>
      </c>
      <c r="F254" s="245" t="str">
        <f>IFERROR(IF(VLOOKUP($A254,'Annex 2 EHV charges'!$D:$O,10,FALSE)=0,"",VLOOKUP($A254,'Annex 2 EHV charges'!$D:$O,10,FALSE)),"")</f>
        <v/>
      </c>
      <c r="G254" s="246" t="str">
        <f>IFERROR(IF(VLOOKUP($A254,'Annex 2 EHV charges'!$D:$O,11,FALSE)=0,"",VLOOKUP($A254,'Annex 2 EHV charges'!$D:$O,11,FALSE)),"")</f>
        <v/>
      </c>
      <c r="H254" s="246" t="str">
        <f>IFERROR(IF(VLOOKUP($A254,'Annex 2 EHV charges'!$D:$O,12,FALSE)=0,"",VLOOKUP($A254,'Annex 2 EHV charges'!$D:$O,12,FALSE)),"")</f>
        <v/>
      </c>
    </row>
    <row r="257" spans="3:7" x14ac:dyDescent="0.2">
      <c r="C257" s="90"/>
      <c r="D257" s="90"/>
      <c r="E257" s="90"/>
      <c r="F257" s="90"/>
      <c r="G257" s="90"/>
    </row>
    <row r="258" spans="3:7" x14ac:dyDescent="0.2">
      <c r="C258" s="90"/>
      <c r="D258" s="90"/>
      <c r="E258" s="90"/>
      <c r="F258" s="90"/>
      <c r="G258" s="90"/>
    </row>
    <row r="259" spans="3:7" x14ac:dyDescent="0.2">
      <c r="C259" s="90"/>
      <c r="D259" s="90"/>
      <c r="E259" s="90"/>
      <c r="F259" s="90"/>
      <c r="G259" s="90"/>
    </row>
    <row r="260" spans="3:7" x14ac:dyDescent="0.2">
      <c r="C260" s="90"/>
      <c r="D260" s="90"/>
      <c r="E260" s="90"/>
      <c r="F260" s="90"/>
      <c r="G260" s="90"/>
    </row>
    <row r="261" spans="3:7" x14ac:dyDescent="0.2">
      <c r="C261" s="90"/>
      <c r="D261" s="90"/>
      <c r="E261" s="90"/>
      <c r="F261" s="90"/>
      <c r="G261" s="90"/>
    </row>
    <row r="262" spans="3:7" x14ac:dyDescent="0.2">
      <c r="C262" s="90"/>
      <c r="D262" s="90"/>
      <c r="E262" s="90"/>
      <c r="F262" s="90"/>
      <c r="G262" s="90"/>
    </row>
    <row r="263" spans="3:7" x14ac:dyDescent="0.2">
      <c r="C263" s="90"/>
      <c r="D263" s="90"/>
      <c r="E263" s="90"/>
      <c r="F263" s="90"/>
      <c r="G263" s="90"/>
    </row>
    <row r="264" spans="3:7" x14ac:dyDescent="0.2">
      <c r="C264" s="90"/>
      <c r="D264" s="90"/>
      <c r="E264" s="90"/>
      <c r="F264" s="90"/>
      <c r="G264" s="90"/>
    </row>
    <row r="265" spans="3:7" x14ac:dyDescent="0.2">
      <c r="C265" s="90"/>
      <c r="D265" s="90"/>
      <c r="E265" s="90"/>
      <c r="F265" s="90"/>
      <c r="G265" s="90"/>
    </row>
    <row r="266" spans="3:7" x14ac:dyDescent="0.2">
      <c r="C266" s="90"/>
      <c r="D266" s="90"/>
      <c r="E266" s="90"/>
      <c r="F266" s="90"/>
      <c r="G266" s="90"/>
    </row>
    <row r="267" spans="3:7" x14ac:dyDescent="0.2">
      <c r="C267" s="90"/>
      <c r="D267" s="90"/>
      <c r="E267" s="90"/>
      <c r="F267" s="90"/>
      <c r="G267" s="90"/>
    </row>
    <row r="268" spans="3:7" x14ac:dyDescent="0.2">
      <c r="C268" s="90"/>
      <c r="D268" s="90"/>
      <c r="E268" s="90"/>
      <c r="F268" s="90"/>
      <c r="G268" s="90"/>
    </row>
    <row r="269" spans="3:7" x14ac:dyDescent="0.2">
      <c r="C269" s="90"/>
      <c r="D269" s="90"/>
      <c r="E269" s="90"/>
      <c r="F269" s="90"/>
      <c r="G269" s="90"/>
    </row>
    <row r="270" spans="3:7" x14ac:dyDescent="0.2">
      <c r="C270" s="90"/>
      <c r="D270" s="90"/>
      <c r="E270" s="90"/>
      <c r="F270" s="90"/>
      <c r="G270" s="90"/>
    </row>
    <row r="271" spans="3:7" x14ac:dyDescent="0.2">
      <c r="C271" s="90"/>
      <c r="D271" s="90"/>
      <c r="E271" s="90"/>
      <c r="F271" s="90"/>
      <c r="G271" s="90"/>
    </row>
    <row r="272" spans="3:7" x14ac:dyDescent="0.2">
      <c r="C272" s="90"/>
      <c r="D272" s="90"/>
      <c r="E272" s="90"/>
      <c r="F272" s="90"/>
      <c r="G272" s="90"/>
    </row>
    <row r="273" spans="3:7" x14ac:dyDescent="0.2">
      <c r="C273" s="90"/>
      <c r="D273" s="90"/>
      <c r="E273" s="90"/>
      <c r="F273" s="90"/>
      <c r="G273" s="90"/>
    </row>
    <row r="274" spans="3:7" x14ac:dyDescent="0.2">
      <c r="C274" s="90"/>
      <c r="D274" s="90"/>
      <c r="E274" s="90"/>
      <c r="F274" s="90"/>
      <c r="G274" s="90"/>
    </row>
    <row r="275" spans="3:7" x14ac:dyDescent="0.2">
      <c r="C275" s="90"/>
      <c r="D275" s="90"/>
      <c r="E275" s="90"/>
      <c r="F275" s="90"/>
      <c r="G275" s="90"/>
    </row>
    <row r="276" spans="3:7" x14ac:dyDescent="0.2">
      <c r="C276" s="90"/>
      <c r="D276" s="90"/>
      <c r="E276" s="90"/>
      <c r="F276" s="90"/>
      <c r="G276" s="90"/>
    </row>
    <row r="277" spans="3:7" x14ac:dyDescent="0.2">
      <c r="C277" s="90"/>
      <c r="D277" s="90"/>
      <c r="E277" s="90"/>
      <c r="F277" s="90"/>
      <c r="G277" s="90"/>
    </row>
    <row r="278" spans="3:7" x14ac:dyDescent="0.2">
      <c r="C278" s="90"/>
      <c r="D278" s="90"/>
      <c r="E278" s="90"/>
      <c r="F278" s="90"/>
      <c r="G278" s="90"/>
    </row>
    <row r="279" spans="3:7" x14ac:dyDescent="0.2">
      <c r="C279" s="90"/>
      <c r="D279" s="90"/>
      <c r="E279" s="90"/>
      <c r="F279" s="90"/>
      <c r="G279" s="90"/>
    </row>
    <row r="280" spans="3:7" x14ac:dyDescent="0.2">
      <c r="C280" s="90"/>
      <c r="D280" s="90"/>
      <c r="E280" s="90"/>
      <c r="F280" s="90"/>
      <c r="G280" s="90"/>
    </row>
    <row r="281" spans="3:7" x14ac:dyDescent="0.2">
      <c r="C281" s="90"/>
      <c r="D281" s="90"/>
      <c r="E281" s="90"/>
      <c r="F281" s="90"/>
      <c r="G281" s="90"/>
    </row>
    <row r="282" spans="3:7" x14ac:dyDescent="0.2">
      <c r="C282" s="90"/>
      <c r="D282" s="90"/>
      <c r="E282" s="90"/>
      <c r="F282" s="90"/>
      <c r="G282" s="90"/>
    </row>
    <row r="283" spans="3:7" x14ac:dyDescent="0.2">
      <c r="C283" s="90"/>
      <c r="D283" s="90"/>
      <c r="E283" s="90"/>
      <c r="F283" s="90"/>
      <c r="G283" s="90"/>
    </row>
    <row r="284" spans="3:7" x14ac:dyDescent="0.2">
      <c r="C284" s="90"/>
      <c r="D284" s="90"/>
      <c r="E284" s="90"/>
      <c r="F284" s="90"/>
      <c r="G284" s="90"/>
    </row>
    <row r="285" spans="3:7" x14ac:dyDescent="0.2">
      <c r="C285" s="90"/>
      <c r="D285" s="90"/>
      <c r="E285" s="90"/>
      <c r="F285" s="90"/>
      <c r="G285" s="90"/>
    </row>
    <row r="286" spans="3:7" x14ac:dyDescent="0.2">
      <c r="C286" s="90"/>
      <c r="D286" s="90"/>
      <c r="E286" s="90"/>
      <c r="F286" s="90"/>
      <c r="G286" s="90"/>
    </row>
    <row r="287" spans="3:7" x14ac:dyDescent="0.2">
      <c r="C287" s="90"/>
      <c r="D287" s="90"/>
      <c r="E287" s="90"/>
      <c r="F287" s="90"/>
      <c r="G287" s="90"/>
    </row>
    <row r="288" spans="3:7" x14ac:dyDescent="0.2">
      <c r="C288" s="90"/>
      <c r="D288" s="90"/>
      <c r="E288" s="90"/>
      <c r="F288" s="90"/>
      <c r="G288" s="90"/>
    </row>
    <row r="289" spans="3:7" x14ac:dyDescent="0.2">
      <c r="C289" s="90"/>
      <c r="D289" s="90"/>
      <c r="E289" s="90"/>
      <c r="F289" s="90"/>
      <c r="G289" s="90"/>
    </row>
    <row r="290" spans="3:7" x14ac:dyDescent="0.2">
      <c r="C290" s="90"/>
      <c r="D290" s="90"/>
      <c r="E290" s="90"/>
      <c r="F290" s="90"/>
      <c r="G290" s="90"/>
    </row>
    <row r="291" spans="3:7" x14ac:dyDescent="0.2">
      <c r="C291" s="90"/>
      <c r="D291" s="90"/>
      <c r="E291" s="90"/>
      <c r="F291" s="90"/>
      <c r="G291" s="90"/>
    </row>
    <row r="292" spans="3:7" x14ac:dyDescent="0.2">
      <c r="C292" s="90"/>
      <c r="D292" s="90"/>
      <c r="E292" s="90"/>
      <c r="F292" s="90"/>
      <c r="G292" s="90"/>
    </row>
    <row r="293" spans="3:7" x14ac:dyDescent="0.2">
      <c r="C293" s="90"/>
      <c r="D293" s="90"/>
      <c r="E293" s="90"/>
      <c r="F293" s="90"/>
      <c r="G293" s="90"/>
    </row>
    <row r="294" spans="3:7" x14ac:dyDescent="0.2">
      <c r="C294" s="90"/>
      <c r="D294" s="90"/>
      <c r="E294" s="90"/>
      <c r="F294" s="90"/>
      <c r="G294" s="90"/>
    </row>
    <row r="295" spans="3:7" x14ac:dyDescent="0.2">
      <c r="C295" s="90"/>
      <c r="D295" s="90"/>
      <c r="E295" s="90"/>
      <c r="F295" s="90"/>
      <c r="G295" s="90"/>
    </row>
    <row r="296" spans="3:7" x14ac:dyDescent="0.2">
      <c r="C296" s="90"/>
      <c r="D296" s="90"/>
      <c r="E296" s="90"/>
      <c r="F296" s="90"/>
      <c r="G296" s="90"/>
    </row>
    <row r="297" spans="3:7" x14ac:dyDescent="0.2">
      <c r="C297" s="90"/>
      <c r="D297" s="90"/>
      <c r="E297" s="90"/>
      <c r="F297" s="90"/>
      <c r="G297" s="90"/>
    </row>
    <row r="298" spans="3:7" x14ac:dyDescent="0.2">
      <c r="C298" s="90"/>
      <c r="D298" s="90"/>
      <c r="E298" s="90"/>
      <c r="F298" s="90"/>
      <c r="G298" s="90"/>
    </row>
    <row r="299" spans="3:7" x14ac:dyDescent="0.2">
      <c r="C299" s="90"/>
      <c r="D299" s="90"/>
      <c r="E299" s="90"/>
      <c r="F299" s="90"/>
      <c r="G299" s="90"/>
    </row>
    <row r="300" spans="3:7" x14ac:dyDescent="0.2">
      <c r="C300" s="90"/>
      <c r="D300" s="90"/>
      <c r="E300" s="90"/>
      <c r="F300" s="90"/>
      <c r="G300" s="90"/>
    </row>
  </sheetData>
  <mergeCells count="2">
    <mergeCell ref="A2:H2"/>
    <mergeCell ref="A1:H1"/>
  </mergeCells>
  <pageMargins left="0.39370078740157483" right="0.35433070866141736" top="0.86614173228346458" bottom="0.74803149606299213" header="0.27559055118110237" footer="0.31496062992125984"/>
  <pageSetup paperSize="9" scale="92"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zoomScale="80" zoomScaleNormal="80" zoomScaleSheetLayoutView="100" workbookViewId="0">
      <selection activeCell="G31" sqref="G31"/>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7" t="s">
        <v>89</v>
      </c>
      <c r="B1" s="3"/>
      <c r="D1" s="3"/>
      <c r="E1" s="3"/>
      <c r="F1" s="3"/>
      <c r="G1" s="10"/>
      <c r="H1" s="4"/>
      <c r="I1" s="4"/>
    </row>
    <row r="2" spans="1:12" s="2" customFormat="1" ht="27" customHeight="1" x14ac:dyDescent="0.2">
      <c r="A2" s="252" t="str">
        <f>Overview!B4&amp; " - Effective from "&amp;Overview!D4&amp;" - "&amp;Overview!E4&amp;" LV and HV tariffs"</f>
        <v>Western Power Distribution (South Wales) plc - Effective from 1 April 2015 - Final LV and HV tariffs</v>
      </c>
      <c r="B2" s="252"/>
      <c r="C2" s="252"/>
      <c r="D2" s="252"/>
      <c r="E2" s="252"/>
      <c r="F2" s="252"/>
      <c r="G2" s="252"/>
      <c r="H2" s="252"/>
      <c r="I2" s="252"/>
      <c r="J2" s="252"/>
      <c r="K2" s="4"/>
    </row>
    <row r="3" spans="1:12" s="2" customFormat="1" ht="27" customHeight="1" x14ac:dyDescent="0.2">
      <c r="A3" s="283" t="s">
        <v>482</v>
      </c>
      <c r="B3" s="283"/>
      <c r="C3" s="283"/>
      <c r="D3" s="283"/>
      <c r="E3" s="283"/>
      <c r="F3" s="283"/>
      <c r="G3" s="283"/>
      <c r="H3" s="283"/>
      <c r="I3" s="283"/>
      <c r="J3" s="283"/>
      <c r="K3" s="4"/>
    </row>
    <row r="4" spans="1:12" s="2" customFormat="1" ht="71.25" customHeight="1" x14ac:dyDescent="0.2">
      <c r="A4" s="19"/>
      <c r="B4" s="32" t="s">
        <v>50</v>
      </c>
      <c r="C4" s="18" t="s">
        <v>95</v>
      </c>
      <c r="D4" s="18" t="s">
        <v>96</v>
      </c>
      <c r="E4" s="18" t="s">
        <v>97</v>
      </c>
      <c r="F4" s="18" t="s">
        <v>98</v>
      </c>
      <c r="G4" s="18" t="s">
        <v>99</v>
      </c>
      <c r="H4" s="18"/>
      <c r="I4" s="18"/>
      <c r="J4" s="18"/>
      <c r="K4" s="4"/>
    </row>
    <row r="5" spans="1:12" s="2" customFormat="1" ht="32.25" customHeight="1" x14ac:dyDescent="0.2">
      <c r="A5" s="20" t="s">
        <v>16</v>
      </c>
      <c r="B5" s="236">
        <v>400</v>
      </c>
      <c r="C5" s="113" t="s">
        <v>20</v>
      </c>
      <c r="D5" s="57">
        <v>1.679</v>
      </c>
      <c r="E5" s="57">
        <v>0.08</v>
      </c>
      <c r="F5" s="60">
        <v>0</v>
      </c>
      <c r="G5" s="59">
        <v>150.41</v>
      </c>
      <c r="H5" s="60">
        <v>0</v>
      </c>
      <c r="I5" s="60">
        <v>0</v>
      </c>
      <c r="J5" s="60"/>
      <c r="K5" s="4"/>
      <c r="L5" s="4"/>
    </row>
    <row r="6" spans="1:12" ht="12.75" customHeight="1" x14ac:dyDescent="0.2">
      <c r="A6" s="286" t="s">
        <v>52</v>
      </c>
      <c r="B6" s="284" t="s">
        <v>632</v>
      </c>
      <c r="C6" s="284"/>
      <c r="D6" s="284"/>
      <c r="E6" s="284"/>
      <c r="F6" s="284"/>
      <c r="G6" s="284"/>
      <c r="H6" s="285"/>
      <c r="I6" s="285"/>
      <c r="J6" s="285"/>
    </row>
    <row r="7" spans="1:12" x14ac:dyDescent="0.2">
      <c r="A7" s="286"/>
      <c r="B7" s="281"/>
      <c r="C7" s="281"/>
      <c r="D7" s="281"/>
      <c r="E7" s="281"/>
      <c r="F7" s="281"/>
      <c r="G7" s="281"/>
      <c r="H7" s="282"/>
      <c r="I7" s="282"/>
      <c r="J7" s="282"/>
    </row>
    <row r="8" spans="1:12" x14ac:dyDescent="0.2">
      <c r="A8" s="286"/>
      <c r="B8" s="281"/>
      <c r="C8" s="281"/>
      <c r="D8" s="281"/>
      <c r="E8" s="281"/>
      <c r="F8" s="281"/>
      <c r="G8" s="281"/>
      <c r="H8" s="282"/>
      <c r="I8" s="282"/>
      <c r="J8" s="282"/>
    </row>
    <row r="9" spans="1:12" x14ac:dyDescent="0.2">
      <c r="A9" s="87"/>
      <c r="B9" s="87"/>
      <c r="C9" s="87"/>
      <c r="D9" s="87"/>
      <c r="E9" s="87"/>
      <c r="F9" s="87"/>
      <c r="G9" s="87"/>
      <c r="H9" s="87"/>
      <c r="I9" s="87"/>
      <c r="J9" s="87"/>
    </row>
    <row r="10" spans="1:12" x14ac:dyDescent="0.2">
      <c r="A10" s="87"/>
      <c r="B10" s="87"/>
      <c r="C10" s="87"/>
      <c r="D10" s="87"/>
      <c r="E10" s="87"/>
      <c r="F10" s="87"/>
      <c r="G10" s="87"/>
      <c r="H10" s="87"/>
      <c r="I10" s="87"/>
      <c r="J10" s="87"/>
    </row>
    <row r="11" spans="1:12" s="2" customFormat="1" ht="27" customHeight="1" x14ac:dyDescent="0.2">
      <c r="A11" s="283" t="s">
        <v>483</v>
      </c>
      <c r="B11" s="283"/>
      <c r="C11" s="283"/>
      <c r="D11" s="283"/>
      <c r="E11" s="283"/>
      <c r="F11" s="283"/>
      <c r="G11" s="283"/>
      <c r="H11" s="283"/>
      <c r="I11" s="283"/>
      <c r="J11" s="283"/>
      <c r="K11" s="4"/>
    </row>
    <row r="12" spans="1:12" s="2" customFormat="1" ht="58.5" customHeight="1" x14ac:dyDescent="0.2">
      <c r="A12" s="19"/>
      <c r="B12" s="32" t="s">
        <v>50</v>
      </c>
      <c r="C12" s="18" t="s">
        <v>95</v>
      </c>
      <c r="D12" s="86" t="s">
        <v>517</v>
      </c>
      <c r="E12" s="86" t="s">
        <v>518</v>
      </c>
      <c r="F12" s="86" t="s">
        <v>519</v>
      </c>
      <c r="G12" s="18" t="s">
        <v>99</v>
      </c>
      <c r="H12" s="18" t="s">
        <v>100</v>
      </c>
      <c r="I12" s="18" t="s">
        <v>481</v>
      </c>
      <c r="J12" s="18" t="s">
        <v>484</v>
      </c>
      <c r="K12" s="4"/>
    </row>
    <row r="13" spans="1:12" s="2" customFormat="1" ht="32.25" customHeight="1" x14ac:dyDescent="0.2">
      <c r="A13" s="20"/>
      <c r="B13" s="31"/>
      <c r="C13" s="21">
        <v>0</v>
      </c>
      <c r="D13" s="22"/>
      <c r="E13" s="22"/>
      <c r="F13" s="22"/>
      <c r="G13" s="23"/>
      <c r="H13" s="23"/>
      <c r="I13" s="22"/>
      <c r="J13" s="23">
        <f>H13</f>
        <v>0</v>
      </c>
      <c r="K13" s="4"/>
    </row>
    <row r="14" spans="1:12" x14ac:dyDescent="0.2">
      <c r="A14" s="286" t="s">
        <v>52</v>
      </c>
      <c r="B14" s="287"/>
      <c r="C14" s="287"/>
      <c r="D14" s="287"/>
      <c r="E14" s="287"/>
      <c r="F14" s="287"/>
      <c r="G14" s="287"/>
      <c r="H14" s="288"/>
      <c r="I14" s="288"/>
      <c r="J14" s="288"/>
    </row>
    <row r="15" spans="1:12" x14ac:dyDescent="0.2">
      <c r="A15" s="286"/>
      <c r="B15" s="281"/>
      <c r="C15" s="281"/>
      <c r="D15" s="281"/>
      <c r="E15" s="281"/>
      <c r="F15" s="281"/>
      <c r="G15" s="281"/>
      <c r="H15" s="282"/>
      <c r="I15" s="282"/>
      <c r="J15" s="282"/>
    </row>
    <row r="16" spans="1:12" x14ac:dyDescent="0.2">
      <c r="A16" s="286"/>
      <c r="B16" s="281"/>
      <c r="C16" s="281"/>
      <c r="D16" s="281"/>
      <c r="E16" s="281"/>
      <c r="F16" s="281"/>
      <c r="G16" s="281"/>
      <c r="H16" s="282"/>
      <c r="I16" s="282"/>
      <c r="J16" s="282"/>
    </row>
    <row r="17" spans="1:10" x14ac:dyDescent="0.2">
      <c r="A17" s="289"/>
      <c r="B17" s="281"/>
      <c r="C17" s="281"/>
      <c r="D17" s="281"/>
      <c r="E17" s="281"/>
      <c r="F17" s="281"/>
      <c r="G17" s="281"/>
      <c r="H17" s="282"/>
      <c r="I17" s="282"/>
      <c r="J17" s="282"/>
    </row>
    <row r="18" spans="1:10" x14ac:dyDescent="0.2">
      <c r="A18" s="289"/>
      <c r="B18" s="281"/>
      <c r="C18" s="281"/>
      <c r="D18" s="281"/>
      <c r="E18" s="281"/>
      <c r="F18" s="281"/>
      <c r="G18" s="281"/>
      <c r="H18" s="282"/>
      <c r="I18" s="282"/>
      <c r="J18" s="282"/>
    </row>
    <row r="19" spans="1:10" x14ac:dyDescent="0.2">
      <c r="A19" s="289"/>
      <c r="B19" s="281"/>
      <c r="C19" s="281"/>
      <c r="D19" s="281"/>
      <c r="E19" s="281"/>
      <c r="F19" s="281"/>
      <c r="G19" s="281"/>
      <c r="H19" s="282"/>
      <c r="I19" s="282"/>
      <c r="J19" s="282"/>
    </row>
    <row r="20" spans="1:10" x14ac:dyDescent="0.2">
      <c r="A20" s="289"/>
      <c r="B20" s="281"/>
      <c r="C20" s="281"/>
      <c r="D20" s="281"/>
      <c r="E20" s="281"/>
      <c r="F20" s="281"/>
      <c r="G20" s="281"/>
      <c r="H20" s="282"/>
      <c r="I20" s="282"/>
      <c r="J20" s="282"/>
    </row>
    <row r="21" spans="1:10" x14ac:dyDescent="0.2">
      <c r="A21" s="289"/>
      <c r="B21" s="281"/>
      <c r="C21" s="281"/>
      <c r="D21" s="281"/>
      <c r="E21" s="281"/>
      <c r="F21" s="281"/>
      <c r="G21" s="281"/>
      <c r="H21" s="282"/>
      <c r="I21" s="282"/>
      <c r="J21" s="28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8"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ignoredErrors>
    <ignoredError sqref="J13"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92"/>
  <sheetViews>
    <sheetView topLeftCell="A169" zoomScale="75" zoomScaleNormal="75" zoomScaleSheetLayoutView="85" workbookViewId="0">
      <selection activeCell="C185" sqref="C185"/>
    </sheetView>
  </sheetViews>
  <sheetFormatPr defaultRowHeight="27.75" customHeight="1" x14ac:dyDescent="0.2"/>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2" width="15.5703125" style="4" customWidth="1"/>
    <col min="13" max="18" width="15.5703125" style="2" customWidth="1"/>
    <col min="19" max="16384" width="9.140625" style="2"/>
  </cols>
  <sheetData>
    <row r="1" spans="1:14" ht="27.75" customHeight="1" x14ac:dyDescent="0.2">
      <c r="A1" s="17" t="s">
        <v>89</v>
      </c>
      <c r="D1" s="3"/>
      <c r="G1" s="10"/>
      <c r="H1" s="4"/>
      <c r="I1" s="4"/>
      <c r="J1" s="2"/>
      <c r="K1" s="2"/>
      <c r="L1" s="2"/>
    </row>
    <row r="2" spans="1:14" ht="31.5" customHeight="1" x14ac:dyDescent="0.2">
      <c r="A2" s="292" t="str">
        <f>Overview!B4&amp; " - Effective from "&amp;Overview!D4&amp;" - "&amp;Overview!E4&amp;" LDNO tariffs"</f>
        <v>Western Power Distribution (South Wales) plc - Effective from 1 April 2015 - Final LDNO tariffs</v>
      </c>
      <c r="B2" s="292"/>
      <c r="C2" s="292"/>
      <c r="D2" s="292"/>
      <c r="E2" s="292"/>
      <c r="F2" s="292"/>
      <c r="G2" s="292"/>
      <c r="H2" s="292"/>
      <c r="I2" s="292"/>
      <c r="J2" s="292"/>
    </row>
    <row r="3" spans="1:14" ht="8.25" customHeight="1" x14ac:dyDescent="0.2">
      <c r="A3" s="130"/>
      <c r="B3" s="130"/>
      <c r="C3" s="130"/>
      <c r="D3" s="130"/>
      <c r="E3" s="130"/>
      <c r="F3" s="130"/>
      <c r="G3" s="130"/>
      <c r="H3" s="130"/>
      <c r="I3" s="130"/>
      <c r="J3" s="130"/>
    </row>
    <row r="4" spans="1:14" ht="27" customHeight="1" x14ac:dyDescent="0.2">
      <c r="A4" s="252" t="s">
        <v>581</v>
      </c>
      <c r="B4" s="252"/>
      <c r="C4" s="252"/>
      <c r="D4" s="252"/>
      <c r="E4" s="131"/>
      <c r="F4" s="252" t="s">
        <v>580</v>
      </c>
      <c r="G4" s="252"/>
      <c r="H4" s="252"/>
      <c r="I4" s="252"/>
      <c r="J4" s="252"/>
      <c r="M4" s="4"/>
    </row>
    <row r="5" spans="1:14" ht="30" x14ac:dyDescent="0.2">
      <c r="A5" s="155" t="s">
        <v>80</v>
      </c>
      <c r="B5" s="158" t="s">
        <v>574</v>
      </c>
      <c r="C5" s="172" t="s">
        <v>575</v>
      </c>
      <c r="D5" s="156" t="s">
        <v>576</v>
      </c>
      <c r="E5" s="162"/>
      <c r="F5" s="268"/>
      <c r="G5" s="269"/>
      <c r="H5" s="159" t="s">
        <v>578</v>
      </c>
      <c r="I5" s="160" t="s">
        <v>579</v>
      </c>
      <c r="J5" s="156" t="s">
        <v>576</v>
      </c>
      <c r="K5" s="162"/>
      <c r="L5" s="162"/>
      <c r="M5" s="4"/>
      <c r="N5" s="4"/>
    </row>
    <row r="6" spans="1:14" ht="25.5" x14ac:dyDescent="0.2">
      <c r="A6" s="175" t="s">
        <v>613</v>
      </c>
      <c r="B6" s="154" t="s">
        <v>614</v>
      </c>
      <c r="C6" s="177" t="s">
        <v>615</v>
      </c>
      <c r="D6" s="157" t="s">
        <v>616</v>
      </c>
      <c r="E6" s="162"/>
      <c r="F6" s="253" t="s">
        <v>617</v>
      </c>
      <c r="G6" s="253"/>
      <c r="H6" s="154" t="s">
        <v>614</v>
      </c>
      <c r="I6" s="161" t="s">
        <v>615</v>
      </c>
      <c r="J6" s="161" t="s">
        <v>616</v>
      </c>
      <c r="K6" s="162"/>
      <c r="L6" s="162"/>
      <c r="M6" s="4"/>
      <c r="N6" s="4"/>
    </row>
    <row r="7" spans="1:14" ht="39.75" customHeight="1" x14ac:dyDescent="0.2">
      <c r="A7" s="175" t="s">
        <v>618</v>
      </c>
      <c r="B7" s="166"/>
      <c r="C7" s="171" t="s">
        <v>619</v>
      </c>
      <c r="D7" s="161" t="s">
        <v>623</v>
      </c>
      <c r="E7" s="162"/>
      <c r="F7" s="253" t="s">
        <v>621</v>
      </c>
      <c r="G7" s="253"/>
      <c r="H7" s="166"/>
      <c r="I7" s="161" t="s">
        <v>622</v>
      </c>
      <c r="J7" s="161" t="s">
        <v>616</v>
      </c>
      <c r="K7" s="162"/>
      <c r="L7" s="162"/>
      <c r="M7" s="4"/>
      <c r="N7" s="4"/>
    </row>
    <row r="8" spans="1:14" ht="38.25" x14ac:dyDescent="0.2">
      <c r="A8" s="176" t="s">
        <v>82</v>
      </c>
      <c r="B8" s="254" t="s">
        <v>83</v>
      </c>
      <c r="C8" s="254"/>
      <c r="D8" s="254"/>
      <c r="E8" s="162"/>
      <c r="F8" s="253" t="s">
        <v>618</v>
      </c>
      <c r="G8" s="253"/>
      <c r="H8" s="166"/>
      <c r="I8" s="161" t="s">
        <v>619</v>
      </c>
      <c r="J8" s="161" t="s">
        <v>623</v>
      </c>
      <c r="K8" s="162"/>
      <c r="L8" s="162"/>
      <c r="M8" s="4"/>
      <c r="N8" s="4"/>
    </row>
    <row r="9" spans="1:14" s="125" customFormat="1" ht="18" x14ac:dyDescent="0.2">
      <c r="A9" s="169"/>
      <c r="B9" s="168"/>
      <c r="C9" s="170"/>
      <c r="D9" s="168"/>
      <c r="E9" s="163"/>
      <c r="F9" s="253" t="s">
        <v>82</v>
      </c>
      <c r="G9" s="253"/>
      <c r="H9" s="262" t="s">
        <v>83</v>
      </c>
      <c r="I9" s="263"/>
      <c r="J9" s="264"/>
      <c r="K9" s="162"/>
      <c r="L9" s="162"/>
      <c r="M9" s="87"/>
      <c r="N9" s="87"/>
    </row>
    <row r="10" spans="1:14" s="128" customFormat="1" ht="18" x14ac:dyDescent="0.2">
      <c r="A10" s="167"/>
      <c r="B10" s="261"/>
      <c r="C10" s="261"/>
      <c r="D10" s="261"/>
      <c r="E10" s="173"/>
      <c r="F10" s="296"/>
      <c r="G10" s="297"/>
      <c r="H10" s="174"/>
      <c r="I10" s="168"/>
      <c r="J10" s="168"/>
      <c r="K10" s="162"/>
      <c r="L10" s="162"/>
      <c r="M10" s="127"/>
      <c r="N10" s="127"/>
    </row>
    <row r="11" spans="1:14" s="128" customFormat="1" ht="18" x14ac:dyDescent="0.2">
      <c r="A11" s="162"/>
      <c r="B11" s="162"/>
      <c r="C11" s="162"/>
      <c r="D11" s="162"/>
      <c r="E11" s="162"/>
      <c r="F11" s="293"/>
      <c r="G11" s="294"/>
      <c r="H11" s="295"/>
      <c r="I11" s="255"/>
      <c r="J11" s="255"/>
      <c r="K11" s="127"/>
      <c r="L11" s="127"/>
      <c r="M11" s="127"/>
    </row>
    <row r="12" spans="1:14" s="128" customFormat="1" ht="18" x14ac:dyDescent="0.2">
      <c r="A12" s="162"/>
      <c r="B12" s="162"/>
      <c r="C12" s="162"/>
      <c r="D12" s="162"/>
      <c r="E12" s="162"/>
      <c r="F12" s="164"/>
      <c r="G12" s="164"/>
      <c r="H12" s="165"/>
      <c r="I12" s="165"/>
      <c r="J12" s="165"/>
      <c r="K12" s="127"/>
      <c r="L12" s="127"/>
      <c r="M12" s="127"/>
    </row>
    <row r="13" spans="1:14" ht="58.5" customHeight="1" x14ac:dyDescent="0.2">
      <c r="A13" s="51"/>
      <c r="B13" s="48" t="s">
        <v>221</v>
      </c>
      <c r="C13" s="27" t="s">
        <v>95</v>
      </c>
      <c r="D13" s="233" t="s">
        <v>517</v>
      </c>
      <c r="E13" s="233" t="s">
        <v>518</v>
      </c>
      <c r="F13" s="233" t="s">
        <v>519</v>
      </c>
      <c r="G13" s="27" t="s">
        <v>99</v>
      </c>
      <c r="H13" s="27" t="s">
        <v>100</v>
      </c>
      <c r="I13" s="27" t="s">
        <v>481</v>
      </c>
      <c r="J13" s="48" t="s">
        <v>485</v>
      </c>
      <c r="K13" s="2"/>
      <c r="L13" s="2"/>
    </row>
    <row r="14" spans="1:14" ht="27" customHeight="1" x14ac:dyDescent="0.2">
      <c r="A14" s="28" t="s">
        <v>21</v>
      </c>
      <c r="B14" s="31">
        <v>30300</v>
      </c>
      <c r="C14" s="69">
        <v>1</v>
      </c>
      <c r="D14" s="57">
        <v>1.7849999999999999</v>
      </c>
      <c r="E14" s="60">
        <v>0</v>
      </c>
      <c r="F14" s="60">
        <v>0</v>
      </c>
      <c r="G14" s="70">
        <v>2.7</v>
      </c>
      <c r="H14" s="60">
        <v>0</v>
      </c>
      <c r="I14" s="60">
        <v>0</v>
      </c>
      <c r="J14" s="85"/>
      <c r="K14" s="190"/>
      <c r="L14" s="2"/>
    </row>
    <row r="15" spans="1:14" ht="27" customHeight="1" x14ac:dyDescent="0.2">
      <c r="A15" s="28" t="s">
        <v>22</v>
      </c>
      <c r="B15" s="31">
        <v>30301</v>
      </c>
      <c r="C15" s="69">
        <v>2</v>
      </c>
      <c r="D15" s="57">
        <v>1.931</v>
      </c>
      <c r="E15" s="57">
        <v>0.126</v>
      </c>
      <c r="F15" s="60">
        <v>0</v>
      </c>
      <c r="G15" s="70">
        <v>2.7</v>
      </c>
      <c r="H15" s="60">
        <v>0</v>
      </c>
      <c r="I15" s="60">
        <v>0</v>
      </c>
      <c r="J15" s="85"/>
      <c r="K15" s="190"/>
      <c r="L15" s="2"/>
    </row>
    <row r="16" spans="1:14" ht="27" customHeight="1" x14ac:dyDescent="0.2">
      <c r="A16" s="28" t="s">
        <v>23</v>
      </c>
      <c r="B16" s="31">
        <v>30302</v>
      </c>
      <c r="C16" s="69">
        <v>2</v>
      </c>
      <c r="D16" s="57">
        <v>0.186</v>
      </c>
      <c r="E16" s="60">
        <v>0</v>
      </c>
      <c r="F16" s="60">
        <v>0</v>
      </c>
      <c r="G16" s="60">
        <v>0</v>
      </c>
      <c r="H16" s="60">
        <v>0</v>
      </c>
      <c r="I16" s="60">
        <v>0</v>
      </c>
      <c r="J16" s="85"/>
      <c r="K16" s="2"/>
      <c r="L16" s="2"/>
    </row>
    <row r="17" spans="1:12" ht="27" customHeight="1" x14ac:dyDescent="0.2">
      <c r="A17" s="28" t="s">
        <v>24</v>
      </c>
      <c r="B17" s="31">
        <v>30303</v>
      </c>
      <c r="C17" s="69">
        <v>3</v>
      </c>
      <c r="D17" s="57">
        <v>1.4039999999999999</v>
      </c>
      <c r="E17" s="60">
        <v>0</v>
      </c>
      <c r="F17" s="60">
        <v>0</v>
      </c>
      <c r="G17" s="70">
        <v>4.7</v>
      </c>
      <c r="H17" s="60">
        <v>0</v>
      </c>
      <c r="I17" s="60">
        <v>0</v>
      </c>
      <c r="J17" s="85"/>
      <c r="K17" s="2"/>
      <c r="L17" s="2"/>
    </row>
    <row r="18" spans="1:12" ht="27" customHeight="1" x14ac:dyDescent="0.2">
      <c r="A18" s="28" t="s">
        <v>25</v>
      </c>
      <c r="B18" s="31">
        <v>30304</v>
      </c>
      <c r="C18" s="69">
        <v>4</v>
      </c>
      <c r="D18" s="57">
        <v>1.806</v>
      </c>
      <c r="E18" s="57">
        <v>0.161</v>
      </c>
      <c r="F18" s="60">
        <v>0</v>
      </c>
      <c r="G18" s="70">
        <v>4.7</v>
      </c>
      <c r="H18" s="60">
        <v>0</v>
      </c>
      <c r="I18" s="60">
        <v>0</v>
      </c>
      <c r="J18" s="85"/>
      <c r="K18" s="2"/>
      <c r="L18" s="2"/>
    </row>
    <row r="19" spans="1:12" ht="27" customHeight="1" x14ac:dyDescent="0.2">
      <c r="A19" s="28" t="s">
        <v>26</v>
      </c>
      <c r="B19" s="31">
        <v>30305</v>
      </c>
      <c r="C19" s="69">
        <v>4</v>
      </c>
      <c r="D19" s="57">
        <v>0.192</v>
      </c>
      <c r="E19" s="60">
        <v>0</v>
      </c>
      <c r="F19" s="60">
        <v>0</v>
      </c>
      <c r="G19" s="60">
        <v>0</v>
      </c>
      <c r="H19" s="60">
        <v>0</v>
      </c>
      <c r="I19" s="60">
        <v>0</v>
      </c>
      <c r="J19" s="85"/>
      <c r="K19" s="2"/>
      <c r="L19" s="2"/>
    </row>
    <row r="20" spans="1:12" ht="27" customHeight="1" x14ac:dyDescent="0.2">
      <c r="A20" s="28" t="s">
        <v>27</v>
      </c>
      <c r="B20" s="31">
        <v>30306</v>
      </c>
      <c r="C20" s="69" t="s">
        <v>20</v>
      </c>
      <c r="D20" s="57">
        <v>1.6839999999999999</v>
      </c>
      <c r="E20" s="57">
        <v>9.9000000000000005E-2</v>
      </c>
      <c r="F20" s="60">
        <v>0</v>
      </c>
      <c r="G20" s="70">
        <v>27.82</v>
      </c>
      <c r="H20" s="60">
        <v>0</v>
      </c>
      <c r="I20" s="60">
        <v>0</v>
      </c>
      <c r="J20" s="85"/>
      <c r="K20" s="2"/>
      <c r="L20" s="2"/>
    </row>
    <row r="21" spans="1:12" ht="27" customHeight="1" x14ac:dyDescent="0.2">
      <c r="A21" s="28" t="s">
        <v>914</v>
      </c>
      <c r="B21" s="31">
        <v>30307</v>
      </c>
      <c r="C21" s="73">
        <v>0</v>
      </c>
      <c r="D21" s="67">
        <v>10.653</v>
      </c>
      <c r="E21" s="63">
        <v>1.0629999999999999</v>
      </c>
      <c r="F21" s="72">
        <v>0.10199999999999999</v>
      </c>
      <c r="G21" s="70">
        <v>2.7</v>
      </c>
      <c r="H21" s="60">
        <v>0</v>
      </c>
      <c r="I21" s="60">
        <v>0</v>
      </c>
      <c r="J21" s="85"/>
      <c r="K21" s="2"/>
      <c r="L21" s="2"/>
    </row>
    <row r="22" spans="1:12" ht="27" customHeight="1" x14ac:dyDescent="0.2">
      <c r="A22" s="28" t="s">
        <v>915</v>
      </c>
      <c r="B22" s="31">
        <v>30308</v>
      </c>
      <c r="C22" s="73">
        <v>0</v>
      </c>
      <c r="D22" s="67">
        <v>10.654</v>
      </c>
      <c r="E22" s="63">
        <v>1.0609999999999999</v>
      </c>
      <c r="F22" s="72">
        <v>0.10199999999999999</v>
      </c>
      <c r="G22" s="70">
        <v>4.7</v>
      </c>
      <c r="H22" s="60">
        <v>0</v>
      </c>
      <c r="I22" s="60">
        <v>0</v>
      </c>
      <c r="J22" s="85"/>
      <c r="K22" s="2"/>
      <c r="L22" s="2"/>
    </row>
    <row r="23" spans="1:12" ht="27" customHeight="1" x14ac:dyDescent="0.2">
      <c r="A23" s="28" t="s">
        <v>28</v>
      </c>
      <c r="B23" s="31">
        <v>30309</v>
      </c>
      <c r="C23" s="73">
        <v>0</v>
      </c>
      <c r="D23" s="67">
        <v>8.1980000000000004</v>
      </c>
      <c r="E23" s="63">
        <v>0.81</v>
      </c>
      <c r="F23" s="72">
        <v>7.4999999999999997E-2</v>
      </c>
      <c r="G23" s="70">
        <v>6.78</v>
      </c>
      <c r="H23" s="70">
        <v>1.89</v>
      </c>
      <c r="I23" s="57">
        <v>0.29099999999999998</v>
      </c>
      <c r="J23" s="84">
        <f>H23</f>
        <v>1.89</v>
      </c>
      <c r="K23" s="2"/>
      <c r="L23" s="2"/>
    </row>
    <row r="24" spans="1:12" ht="27" customHeight="1" x14ac:dyDescent="0.2">
      <c r="A24" s="46" t="s">
        <v>213</v>
      </c>
      <c r="B24" s="31">
        <v>30310</v>
      </c>
      <c r="C24" s="69">
        <v>8</v>
      </c>
      <c r="D24" s="57">
        <v>1.514</v>
      </c>
      <c r="E24" s="60">
        <v>0</v>
      </c>
      <c r="F24" s="60">
        <v>0</v>
      </c>
      <c r="G24" s="60">
        <v>0</v>
      </c>
      <c r="H24" s="60">
        <v>0</v>
      </c>
      <c r="I24" s="60">
        <v>0</v>
      </c>
      <c r="J24" s="85"/>
      <c r="K24" s="2"/>
      <c r="L24" s="2"/>
    </row>
    <row r="25" spans="1:12" ht="27" customHeight="1" x14ac:dyDescent="0.2">
      <c r="A25" s="46" t="s">
        <v>214</v>
      </c>
      <c r="B25" s="31">
        <v>30311</v>
      </c>
      <c r="C25" s="69">
        <v>1</v>
      </c>
      <c r="D25" s="57">
        <v>1.7270000000000001</v>
      </c>
      <c r="E25" s="60">
        <v>0</v>
      </c>
      <c r="F25" s="60">
        <v>0</v>
      </c>
      <c r="G25" s="60">
        <v>0</v>
      </c>
      <c r="H25" s="60">
        <v>0</v>
      </c>
      <c r="I25" s="60">
        <v>0</v>
      </c>
      <c r="J25" s="85"/>
      <c r="K25" s="2"/>
      <c r="L25" s="2"/>
    </row>
    <row r="26" spans="1:12" ht="27" customHeight="1" x14ac:dyDescent="0.2">
      <c r="A26" s="46" t="s">
        <v>215</v>
      </c>
      <c r="B26" s="31">
        <v>30312</v>
      </c>
      <c r="C26" s="69">
        <v>1</v>
      </c>
      <c r="D26" s="57">
        <v>2.58</v>
      </c>
      <c r="E26" s="60">
        <v>0</v>
      </c>
      <c r="F26" s="60">
        <v>0</v>
      </c>
      <c r="G26" s="60">
        <v>0</v>
      </c>
      <c r="H26" s="60">
        <v>0</v>
      </c>
      <c r="I26" s="60">
        <v>0</v>
      </c>
      <c r="J26" s="85"/>
      <c r="K26" s="2"/>
      <c r="L26" s="2"/>
    </row>
    <row r="27" spans="1:12" ht="27" customHeight="1" x14ac:dyDescent="0.2">
      <c r="A27" s="46" t="s">
        <v>216</v>
      </c>
      <c r="B27" s="31">
        <v>30313</v>
      </c>
      <c r="C27" s="69">
        <v>1</v>
      </c>
      <c r="D27" s="57">
        <v>1.33</v>
      </c>
      <c r="E27" s="60">
        <v>0</v>
      </c>
      <c r="F27" s="60">
        <v>0</v>
      </c>
      <c r="G27" s="60">
        <v>0</v>
      </c>
      <c r="H27" s="60">
        <v>0</v>
      </c>
      <c r="I27" s="60">
        <v>0</v>
      </c>
      <c r="J27" s="85"/>
      <c r="K27" s="2"/>
      <c r="L27" s="2"/>
    </row>
    <row r="28" spans="1:12" ht="27" customHeight="1" x14ac:dyDescent="0.2">
      <c r="A28" s="28" t="s">
        <v>29</v>
      </c>
      <c r="B28" s="31">
        <v>30314</v>
      </c>
      <c r="C28" s="73">
        <v>0</v>
      </c>
      <c r="D28" s="82">
        <v>23.268999999999998</v>
      </c>
      <c r="E28" s="66">
        <v>1.498</v>
      </c>
      <c r="F28" s="72">
        <v>0.56299999999999994</v>
      </c>
      <c r="G28" s="60">
        <v>0</v>
      </c>
      <c r="H28" s="60">
        <v>0</v>
      </c>
      <c r="I28" s="60">
        <v>0</v>
      </c>
      <c r="J28" s="85"/>
      <c r="K28" s="2"/>
      <c r="L28" s="2"/>
    </row>
    <row r="29" spans="1:12" ht="27" customHeight="1" x14ac:dyDescent="0.2">
      <c r="A29" s="28" t="s">
        <v>916</v>
      </c>
      <c r="B29" s="31">
        <v>30315</v>
      </c>
      <c r="C29" s="73" t="s">
        <v>935</v>
      </c>
      <c r="D29" s="57">
        <v>-0.81</v>
      </c>
      <c r="E29" s="60">
        <v>0</v>
      </c>
      <c r="F29" s="60">
        <v>0</v>
      </c>
      <c r="G29" s="60">
        <v>0</v>
      </c>
      <c r="H29" s="60">
        <v>0</v>
      </c>
      <c r="I29" s="60">
        <v>0</v>
      </c>
      <c r="J29" s="85"/>
      <c r="K29" s="2"/>
      <c r="L29" s="2"/>
    </row>
    <row r="30" spans="1:12" ht="27" customHeight="1" x14ac:dyDescent="0.2">
      <c r="A30" s="28" t="s">
        <v>30</v>
      </c>
      <c r="B30" s="31">
        <v>30316</v>
      </c>
      <c r="C30" s="73">
        <v>0</v>
      </c>
      <c r="D30" s="57">
        <v>-0.81</v>
      </c>
      <c r="E30" s="60">
        <v>0</v>
      </c>
      <c r="F30" s="60">
        <v>0</v>
      </c>
      <c r="G30" s="60">
        <v>0</v>
      </c>
      <c r="H30" s="60">
        <v>0</v>
      </c>
      <c r="I30" s="57">
        <v>0.26500000000000001</v>
      </c>
      <c r="J30" s="85"/>
      <c r="K30" s="190"/>
      <c r="L30" s="2"/>
    </row>
    <row r="31" spans="1:12" ht="27" customHeight="1" x14ac:dyDescent="0.2">
      <c r="A31" s="28" t="s">
        <v>31</v>
      </c>
      <c r="B31" s="31">
        <v>30317</v>
      </c>
      <c r="C31" s="73">
        <v>0</v>
      </c>
      <c r="D31" s="67">
        <v>-6.5110000000000001</v>
      </c>
      <c r="E31" s="68">
        <v>-0.64400000000000002</v>
      </c>
      <c r="F31" s="64">
        <v>-9.8000000000000004E-2</v>
      </c>
      <c r="G31" s="60">
        <v>0</v>
      </c>
      <c r="H31" s="60">
        <v>0</v>
      </c>
      <c r="I31" s="57">
        <v>0.26500000000000001</v>
      </c>
      <c r="J31" s="85"/>
      <c r="K31" s="190"/>
      <c r="L31" s="2"/>
    </row>
    <row r="32" spans="1:12" ht="27" customHeight="1" x14ac:dyDescent="0.2">
      <c r="A32" s="33" t="s">
        <v>32</v>
      </c>
      <c r="B32" s="31">
        <v>30318</v>
      </c>
      <c r="C32" s="73">
        <v>1</v>
      </c>
      <c r="D32" s="57">
        <v>0.94799999999999995</v>
      </c>
      <c r="E32" s="60">
        <v>0</v>
      </c>
      <c r="F32" s="60">
        <v>0</v>
      </c>
      <c r="G32" s="70">
        <v>1.44</v>
      </c>
      <c r="H32" s="60">
        <v>0</v>
      </c>
      <c r="I32" s="60">
        <v>0</v>
      </c>
      <c r="J32" s="85"/>
      <c r="K32" s="2"/>
      <c r="L32" s="2"/>
    </row>
    <row r="33" spans="1:12" ht="27" customHeight="1" x14ac:dyDescent="0.2">
      <c r="A33" s="28" t="s">
        <v>33</v>
      </c>
      <c r="B33" s="31">
        <v>30319</v>
      </c>
      <c r="C33" s="73">
        <v>2</v>
      </c>
      <c r="D33" s="57">
        <v>1.026</v>
      </c>
      <c r="E33" s="57">
        <v>6.7000000000000004E-2</v>
      </c>
      <c r="F33" s="60">
        <v>0</v>
      </c>
      <c r="G33" s="70">
        <v>1.44</v>
      </c>
      <c r="H33" s="60">
        <v>0</v>
      </c>
      <c r="I33" s="60">
        <v>0</v>
      </c>
      <c r="J33" s="85"/>
      <c r="K33" s="2"/>
      <c r="L33" s="2"/>
    </row>
    <row r="34" spans="1:12" ht="27" customHeight="1" x14ac:dyDescent="0.2">
      <c r="A34" s="28" t="s">
        <v>34</v>
      </c>
      <c r="B34" s="31">
        <v>30320</v>
      </c>
      <c r="C34" s="73">
        <v>2</v>
      </c>
      <c r="D34" s="57">
        <v>9.9000000000000005E-2</v>
      </c>
      <c r="E34" s="60">
        <v>0</v>
      </c>
      <c r="F34" s="60">
        <v>0</v>
      </c>
      <c r="G34" s="60">
        <v>0</v>
      </c>
      <c r="H34" s="60">
        <v>0</v>
      </c>
      <c r="I34" s="60">
        <v>0</v>
      </c>
      <c r="J34" s="85"/>
      <c r="K34" s="2"/>
      <c r="L34" s="2"/>
    </row>
    <row r="35" spans="1:12" ht="27" customHeight="1" x14ac:dyDescent="0.2">
      <c r="A35" s="28" t="s">
        <v>35</v>
      </c>
      <c r="B35" s="31">
        <v>30321</v>
      </c>
      <c r="C35" s="73">
        <v>3</v>
      </c>
      <c r="D35" s="57">
        <v>0.746</v>
      </c>
      <c r="E35" s="60">
        <v>0</v>
      </c>
      <c r="F35" s="60">
        <v>0</v>
      </c>
      <c r="G35" s="70">
        <v>2.5</v>
      </c>
      <c r="H35" s="60">
        <v>0</v>
      </c>
      <c r="I35" s="60">
        <v>0</v>
      </c>
      <c r="J35" s="85"/>
      <c r="K35" s="2"/>
      <c r="L35" s="2"/>
    </row>
    <row r="36" spans="1:12" ht="27" customHeight="1" x14ac:dyDescent="0.2">
      <c r="A36" s="28" t="s">
        <v>36</v>
      </c>
      <c r="B36" s="31">
        <v>30322</v>
      </c>
      <c r="C36" s="73">
        <v>4</v>
      </c>
      <c r="D36" s="57">
        <v>0.96</v>
      </c>
      <c r="E36" s="57">
        <v>8.5999999999999993E-2</v>
      </c>
      <c r="F36" s="60">
        <v>0</v>
      </c>
      <c r="G36" s="70">
        <v>2.5</v>
      </c>
      <c r="H36" s="60">
        <v>0</v>
      </c>
      <c r="I36" s="60">
        <v>0</v>
      </c>
      <c r="J36" s="85"/>
      <c r="K36" s="2"/>
      <c r="L36" s="2"/>
    </row>
    <row r="37" spans="1:12" ht="27" customHeight="1" x14ac:dyDescent="0.2">
      <c r="A37" s="28" t="s">
        <v>37</v>
      </c>
      <c r="B37" s="31">
        <v>30323</v>
      </c>
      <c r="C37" s="73">
        <v>4</v>
      </c>
      <c r="D37" s="57">
        <v>0.10199999999999999</v>
      </c>
      <c r="E37" s="60">
        <v>0</v>
      </c>
      <c r="F37" s="60">
        <v>0</v>
      </c>
      <c r="G37" s="60">
        <v>0</v>
      </c>
      <c r="H37" s="60">
        <v>0</v>
      </c>
      <c r="I37" s="60">
        <v>0</v>
      </c>
      <c r="J37" s="85"/>
      <c r="K37" s="2"/>
      <c r="L37" s="2"/>
    </row>
    <row r="38" spans="1:12" ht="27" customHeight="1" x14ac:dyDescent="0.2">
      <c r="A38" s="28" t="s">
        <v>38</v>
      </c>
      <c r="B38" s="31">
        <v>30324</v>
      </c>
      <c r="C38" s="73" t="s">
        <v>20</v>
      </c>
      <c r="D38" s="57">
        <v>0.89500000000000002</v>
      </c>
      <c r="E38" s="57">
        <v>5.1999999999999998E-2</v>
      </c>
      <c r="F38" s="60">
        <v>0</v>
      </c>
      <c r="G38" s="70">
        <v>14.78</v>
      </c>
      <c r="H38" s="60">
        <v>0</v>
      </c>
      <c r="I38" s="60">
        <v>0</v>
      </c>
      <c r="J38" s="85"/>
      <c r="K38" s="2"/>
      <c r="L38" s="2"/>
    </row>
    <row r="39" spans="1:12" ht="27" customHeight="1" x14ac:dyDescent="0.2">
      <c r="A39" s="28" t="s">
        <v>917</v>
      </c>
      <c r="B39" s="31">
        <v>30325</v>
      </c>
      <c r="C39" s="73">
        <v>0</v>
      </c>
      <c r="D39" s="67">
        <v>5.6609999999999996</v>
      </c>
      <c r="E39" s="63">
        <v>0.56499999999999995</v>
      </c>
      <c r="F39" s="72">
        <v>5.3999999999999999E-2</v>
      </c>
      <c r="G39" s="70">
        <v>1.44</v>
      </c>
      <c r="H39" s="60">
        <v>0</v>
      </c>
      <c r="I39" s="60">
        <v>0</v>
      </c>
      <c r="J39" s="85"/>
      <c r="K39" s="2"/>
      <c r="L39" s="2"/>
    </row>
    <row r="40" spans="1:12" ht="27" customHeight="1" x14ac:dyDescent="0.2">
      <c r="A40" s="28" t="s">
        <v>918</v>
      </c>
      <c r="B40" s="31">
        <v>30326</v>
      </c>
      <c r="C40" s="73">
        <v>0</v>
      </c>
      <c r="D40" s="67">
        <v>5.6609999999999996</v>
      </c>
      <c r="E40" s="63">
        <v>0.56399999999999995</v>
      </c>
      <c r="F40" s="72">
        <v>5.3999999999999999E-2</v>
      </c>
      <c r="G40" s="70">
        <v>2.5</v>
      </c>
      <c r="H40" s="60">
        <v>0</v>
      </c>
      <c r="I40" s="60">
        <v>0</v>
      </c>
      <c r="J40" s="85"/>
      <c r="K40" s="2"/>
      <c r="L40" s="2"/>
    </row>
    <row r="41" spans="1:12" ht="27" customHeight="1" x14ac:dyDescent="0.2">
      <c r="A41" s="28" t="s">
        <v>39</v>
      </c>
      <c r="B41" s="31">
        <v>30327</v>
      </c>
      <c r="C41" s="73">
        <v>0</v>
      </c>
      <c r="D41" s="67">
        <v>4.3559999999999999</v>
      </c>
      <c r="E41" s="63">
        <v>0.43099999999999999</v>
      </c>
      <c r="F41" s="72">
        <v>0.04</v>
      </c>
      <c r="G41" s="70">
        <v>3.6</v>
      </c>
      <c r="H41" s="70">
        <v>1.01</v>
      </c>
      <c r="I41" s="57">
        <v>0.154</v>
      </c>
      <c r="J41" s="84">
        <f>H41</f>
        <v>1.01</v>
      </c>
      <c r="K41" s="2"/>
      <c r="L41" s="2"/>
    </row>
    <row r="42" spans="1:12" ht="27" customHeight="1" x14ac:dyDescent="0.2">
      <c r="A42" s="28" t="s">
        <v>40</v>
      </c>
      <c r="B42" s="31">
        <v>30328</v>
      </c>
      <c r="C42" s="73">
        <v>0</v>
      </c>
      <c r="D42" s="67">
        <v>5.1539999999999999</v>
      </c>
      <c r="E42" s="63">
        <v>0.5</v>
      </c>
      <c r="F42" s="72">
        <v>4.2999999999999997E-2</v>
      </c>
      <c r="G42" s="70">
        <v>4.12</v>
      </c>
      <c r="H42" s="70">
        <v>1.79</v>
      </c>
      <c r="I42" s="57">
        <v>0.2</v>
      </c>
      <c r="J42" s="84">
        <f>H42</f>
        <v>1.79</v>
      </c>
      <c r="K42" s="2"/>
      <c r="L42" s="2"/>
    </row>
    <row r="43" spans="1:12" ht="27" customHeight="1" x14ac:dyDescent="0.2">
      <c r="A43" s="28" t="s">
        <v>41</v>
      </c>
      <c r="B43" s="31">
        <v>30329</v>
      </c>
      <c r="C43" s="73">
        <v>0</v>
      </c>
      <c r="D43" s="67">
        <v>5.6840000000000002</v>
      </c>
      <c r="E43" s="63">
        <v>0.54700000000000004</v>
      </c>
      <c r="F43" s="72">
        <v>4.2999999999999997E-2</v>
      </c>
      <c r="G43" s="70">
        <v>49.7</v>
      </c>
      <c r="H43" s="70">
        <v>2.16</v>
      </c>
      <c r="I43" s="57">
        <v>0.187</v>
      </c>
      <c r="J43" s="84">
        <f>H43</f>
        <v>2.16</v>
      </c>
      <c r="K43" s="2"/>
      <c r="L43" s="2"/>
    </row>
    <row r="44" spans="1:12" ht="27" customHeight="1" x14ac:dyDescent="0.2">
      <c r="A44" s="46" t="s">
        <v>217</v>
      </c>
      <c r="B44" s="31">
        <v>30330</v>
      </c>
      <c r="C44" s="73">
        <v>8</v>
      </c>
      <c r="D44" s="57">
        <v>0.80400000000000005</v>
      </c>
      <c r="E44" s="60">
        <v>0</v>
      </c>
      <c r="F44" s="60">
        <v>0</v>
      </c>
      <c r="G44" s="60">
        <v>0</v>
      </c>
      <c r="H44" s="60">
        <v>0</v>
      </c>
      <c r="I44" s="60">
        <v>0</v>
      </c>
      <c r="J44" s="85"/>
      <c r="K44" s="2"/>
      <c r="L44" s="2"/>
    </row>
    <row r="45" spans="1:12" ht="27" customHeight="1" x14ac:dyDescent="0.2">
      <c r="A45" s="46" t="s">
        <v>218</v>
      </c>
      <c r="B45" s="31">
        <v>30331</v>
      </c>
      <c r="C45" s="73">
        <v>1</v>
      </c>
      <c r="D45" s="57">
        <v>0.91800000000000004</v>
      </c>
      <c r="E45" s="60">
        <v>0</v>
      </c>
      <c r="F45" s="60">
        <v>0</v>
      </c>
      <c r="G45" s="60">
        <v>0</v>
      </c>
      <c r="H45" s="60">
        <v>0</v>
      </c>
      <c r="I45" s="60">
        <v>0</v>
      </c>
      <c r="J45" s="85"/>
      <c r="K45" s="2"/>
      <c r="L45" s="2"/>
    </row>
    <row r="46" spans="1:12" ht="27" customHeight="1" x14ac:dyDescent="0.2">
      <c r="A46" s="46" t="s">
        <v>219</v>
      </c>
      <c r="B46" s="31">
        <v>30332</v>
      </c>
      <c r="C46" s="73">
        <v>1</v>
      </c>
      <c r="D46" s="57">
        <v>1.371</v>
      </c>
      <c r="E46" s="60">
        <v>0</v>
      </c>
      <c r="F46" s="60">
        <v>0</v>
      </c>
      <c r="G46" s="60">
        <v>0</v>
      </c>
      <c r="H46" s="60">
        <v>0</v>
      </c>
      <c r="I46" s="60">
        <v>0</v>
      </c>
      <c r="J46" s="85"/>
      <c r="K46" s="2"/>
      <c r="L46" s="2"/>
    </row>
    <row r="47" spans="1:12" ht="27" customHeight="1" x14ac:dyDescent="0.2">
      <c r="A47" s="46" t="s">
        <v>220</v>
      </c>
      <c r="B47" s="31">
        <v>30333</v>
      </c>
      <c r="C47" s="73">
        <v>1</v>
      </c>
      <c r="D47" s="57">
        <v>0.70699999999999996</v>
      </c>
      <c r="E47" s="60">
        <v>0</v>
      </c>
      <c r="F47" s="60">
        <v>0</v>
      </c>
      <c r="G47" s="60">
        <v>0</v>
      </c>
      <c r="H47" s="60">
        <v>0</v>
      </c>
      <c r="I47" s="60">
        <v>0</v>
      </c>
      <c r="J47" s="85"/>
      <c r="K47" s="2"/>
      <c r="L47" s="2"/>
    </row>
    <row r="48" spans="1:12" ht="27" customHeight="1" x14ac:dyDescent="0.2">
      <c r="A48" s="28" t="s">
        <v>42</v>
      </c>
      <c r="B48" s="31">
        <v>30334</v>
      </c>
      <c r="C48" s="73">
        <v>0</v>
      </c>
      <c r="D48" s="82">
        <v>12.365</v>
      </c>
      <c r="E48" s="66">
        <v>0.79600000000000004</v>
      </c>
      <c r="F48" s="64">
        <v>0.29899999999999999</v>
      </c>
      <c r="G48" s="60">
        <v>0</v>
      </c>
      <c r="H48" s="60">
        <v>0</v>
      </c>
      <c r="I48" s="60">
        <v>0</v>
      </c>
      <c r="J48" s="85"/>
      <c r="K48" s="2"/>
      <c r="L48" s="2"/>
    </row>
    <row r="49" spans="1:18" ht="27" customHeight="1" x14ac:dyDescent="0.2">
      <c r="A49" s="28" t="s">
        <v>919</v>
      </c>
      <c r="B49" s="31">
        <v>30335</v>
      </c>
      <c r="C49" s="73" t="s">
        <v>935</v>
      </c>
      <c r="D49" s="57">
        <v>-0.81</v>
      </c>
      <c r="E49" s="60">
        <v>0</v>
      </c>
      <c r="F49" s="60">
        <v>0</v>
      </c>
      <c r="G49" s="60">
        <v>0</v>
      </c>
      <c r="H49" s="60">
        <v>0</v>
      </c>
      <c r="I49" s="60">
        <v>0</v>
      </c>
      <c r="J49" s="85"/>
      <c r="K49" s="2"/>
      <c r="L49" s="2"/>
    </row>
    <row r="50" spans="1:18" ht="27" customHeight="1" x14ac:dyDescent="0.2">
      <c r="A50" s="28" t="s">
        <v>43</v>
      </c>
      <c r="B50" s="31">
        <v>30336</v>
      </c>
      <c r="C50" s="73">
        <v>8</v>
      </c>
      <c r="D50" s="57">
        <v>-0.745</v>
      </c>
      <c r="E50" s="60">
        <v>0</v>
      </c>
      <c r="F50" s="60">
        <v>0</v>
      </c>
      <c r="G50" s="60">
        <v>0</v>
      </c>
      <c r="H50" s="60">
        <v>0</v>
      </c>
      <c r="I50" s="60">
        <v>0</v>
      </c>
      <c r="J50" s="85"/>
      <c r="K50" s="2"/>
      <c r="L50" s="2"/>
    </row>
    <row r="51" spans="1:18" ht="27" customHeight="1" x14ac:dyDescent="0.2">
      <c r="A51" s="28" t="s">
        <v>44</v>
      </c>
      <c r="B51" s="31">
        <v>30337</v>
      </c>
      <c r="C51" s="73">
        <v>0</v>
      </c>
      <c r="D51" s="57">
        <v>-0.81</v>
      </c>
      <c r="E51" s="60">
        <v>0</v>
      </c>
      <c r="F51" s="60">
        <v>0</v>
      </c>
      <c r="G51" s="60">
        <v>0</v>
      </c>
      <c r="H51" s="60">
        <v>0</v>
      </c>
      <c r="I51" s="57">
        <v>0.26500000000000001</v>
      </c>
      <c r="J51" s="85"/>
      <c r="K51" s="2"/>
      <c r="L51" s="2"/>
    </row>
    <row r="52" spans="1:18" ht="27" customHeight="1" x14ac:dyDescent="0.2">
      <c r="A52" s="28" t="s">
        <v>45</v>
      </c>
      <c r="B52" s="31">
        <v>30338</v>
      </c>
      <c r="C52" s="73">
        <v>0</v>
      </c>
      <c r="D52" s="67">
        <v>-6.5110000000000001</v>
      </c>
      <c r="E52" s="68">
        <v>-0.64400000000000002</v>
      </c>
      <c r="F52" s="64">
        <v>-9.8000000000000004E-2</v>
      </c>
      <c r="G52" s="60">
        <v>0</v>
      </c>
      <c r="H52" s="60">
        <v>0</v>
      </c>
      <c r="I52" s="57">
        <v>0.26500000000000001</v>
      </c>
      <c r="J52" s="85"/>
      <c r="K52" s="2"/>
      <c r="L52" s="2"/>
    </row>
    <row r="53" spans="1:18" ht="27" customHeight="1" x14ac:dyDescent="0.2">
      <c r="A53" s="28" t="s">
        <v>46</v>
      </c>
      <c r="B53" s="31">
        <v>30339</v>
      </c>
      <c r="C53" s="73">
        <v>0</v>
      </c>
      <c r="D53" s="57">
        <v>-0.745</v>
      </c>
      <c r="E53" s="60">
        <v>0</v>
      </c>
      <c r="F53" s="60">
        <v>0</v>
      </c>
      <c r="G53" s="60">
        <v>0</v>
      </c>
      <c r="H53" s="60">
        <v>0</v>
      </c>
      <c r="I53" s="57">
        <v>0.23200000000000001</v>
      </c>
      <c r="J53" s="85"/>
      <c r="K53" s="2"/>
      <c r="L53" s="2"/>
    </row>
    <row r="54" spans="1:18" ht="27" customHeight="1" x14ac:dyDescent="0.2">
      <c r="A54" s="28" t="s">
        <v>47</v>
      </c>
      <c r="B54" s="31">
        <v>30340</v>
      </c>
      <c r="C54" s="73">
        <v>0</v>
      </c>
      <c r="D54" s="67">
        <v>-6.0039999999999996</v>
      </c>
      <c r="E54" s="63">
        <v>-0.58899999999999997</v>
      </c>
      <c r="F54" s="64">
        <v>-0.09</v>
      </c>
      <c r="G54" s="60">
        <v>0</v>
      </c>
      <c r="H54" s="60">
        <v>0</v>
      </c>
      <c r="I54" s="57">
        <v>0.23200000000000001</v>
      </c>
      <c r="J54" s="85"/>
      <c r="K54" s="190"/>
      <c r="L54" s="2"/>
      <c r="M54" s="188"/>
      <c r="P54" s="188"/>
    </row>
    <row r="55" spans="1:18" ht="27" customHeight="1" x14ac:dyDescent="0.2">
      <c r="A55" s="28" t="s">
        <v>48</v>
      </c>
      <c r="B55" s="31">
        <v>30341</v>
      </c>
      <c r="C55" s="73">
        <v>0</v>
      </c>
      <c r="D55" s="57">
        <v>-0.502</v>
      </c>
      <c r="E55" s="60">
        <v>0</v>
      </c>
      <c r="F55" s="60">
        <v>0</v>
      </c>
      <c r="G55" s="60">
        <v>0</v>
      </c>
      <c r="H55" s="60">
        <v>0</v>
      </c>
      <c r="I55" s="57">
        <v>0.189</v>
      </c>
      <c r="J55" s="85"/>
      <c r="K55" s="190"/>
      <c r="L55" s="2"/>
      <c r="M55" s="188"/>
      <c r="N55" s="188"/>
      <c r="P55" s="188"/>
    </row>
    <row r="56" spans="1:18" ht="27" customHeight="1" x14ac:dyDescent="0.2">
      <c r="A56" s="28" t="s">
        <v>49</v>
      </c>
      <c r="B56" s="31">
        <v>30342</v>
      </c>
      <c r="C56" s="73">
        <v>0</v>
      </c>
      <c r="D56" s="67">
        <v>-4.13</v>
      </c>
      <c r="E56" s="63">
        <v>-0.38100000000000001</v>
      </c>
      <c r="F56" s="64">
        <v>-6.2E-2</v>
      </c>
      <c r="G56" s="60">
        <v>0</v>
      </c>
      <c r="H56" s="60">
        <v>0</v>
      </c>
      <c r="I56" s="57">
        <v>0.189</v>
      </c>
      <c r="J56" s="85"/>
      <c r="K56" s="2"/>
      <c r="L56" s="2"/>
      <c r="M56" s="188"/>
    </row>
    <row r="57" spans="1:18" ht="27" customHeight="1" x14ac:dyDescent="0.2">
      <c r="A57" s="290"/>
      <c r="B57" s="291"/>
      <c r="C57" s="291"/>
      <c r="D57" s="291"/>
      <c r="E57" s="291"/>
      <c r="F57" s="291"/>
      <c r="G57" s="291"/>
      <c r="H57" s="291"/>
      <c r="I57" s="291"/>
      <c r="J57" s="291"/>
      <c r="K57" s="2"/>
      <c r="L57" s="2"/>
      <c r="M57" s="188"/>
      <c r="P57" s="188"/>
    </row>
    <row r="58" spans="1:18" ht="27" customHeight="1" x14ac:dyDescent="0.2">
      <c r="A58" s="47" t="s">
        <v>103</v>
      </c>
      <c r="B58" s="31">
        <v>30343</v>
      </c>
      <c r="C58" s="73">
        <v>1</v>
      </c>
      <c r="D58" s="57">
        <v>0.68</v>
      </c>
      <c r="E58" s="58" t="s">
        <v>936</v>
      </c>
      <c r="F58" s="58" t="s">
        <v>936</v>
      </c>
      <c r="G58" s="70">
        <v>1.03</v>
      </c>
      <c r="H58" s="58" t="s">
        <v>936</v>
      </c>
      <c r="I58" s="58" t="s">
        <v>936</v>
      </c>
      <c r="J58" s="29"/>
      <c r="K58" s="2"/>
      <c r="L58" s="188">
        <f>IF(D58&lt;&gt;"",ROUND(D58,3),"")</f>
        <v>0.68</v>
      </c>
      <c r="M58" s="188" t="str">
        <f t="shared" ref="M58:N73" si="0">IF(E58&lt;&gt;"",ROUND(E58,3),"")</f>
        <v/>
      </c>
      <c r="N58" s="188" t="str">
        <f t="shared" si="0"/>
        <v/>
      </c>
      <c r="O58" s="188">
        <f>IF(G58&lt;&gt;"",ROUND(G58,2),"")</f>
        <v>1.03</v>
      </c>
      <c r="P58" s="188" t="str">
        <f>IF(H58&lt;&gt;"",ROUND(H58,2),"")</f>
        <v/>
      </c>
      <c r="Q58" s="188" t="str">
        <f>IF(I58&lt;&gt;"",ROUND(I58,3),"")</f>
        <v/>
      </c>
    </row>
    <row r="59" spans="1:18" ht="27" customHeight="1" x14ac:dyDescent="0.2">
      <c r="A59" s="47" t="s">
        <v>104</v>
      </c>
      <c r="B59" s="31">
        <v>30344</v>
      </c>
      <c r="C59" s="73">
        <v>2</v>
      </c>
      <c r="D59" s="57">
        <v>0.73599999999999999</v>
      </c>
      <c r="E59" s="57">
        <v>4.8000000000000001E-2</v>
      </c>
      <c r="F59" s="58" t="s">
        <v>936</v>
      </c>
      <c r="G59" s="70">
        <v>1.03</v>
      </c>
      <c r="H59" s="58" t="s">
        <v>936</v>
      </c>
      <c r="I59" s="58" t="s">
        <v>936</v>
      </c>
      <c r="J59" s="29"/>
      <c r="K59" s="2"/>
      <c r="L59" s="188">
        <f t="shared" ref="L59:N122" si="1">IF(D59&lt;&gt;"",ROUND(D59,3),"")</f>
        <v>0.73599999999999999</v>
      </c>
      <c r="M59" s="188">
        <f t="shared" si="0"/>
        <v>4.8000000000000001E-2</v>
      </c>
      <c r="N59" s="188" t="str">
        <f t="shared" si="0"/>
        <v/>
      </c>
      <c r="O59" s="188">
        <f t="shared" ref="O59:P122" si="2">IF(G59&lt;&gt;"",ROUND(G59,2),"")</f>
        <v>1.03</v>
      </c>
      <c r="P59" s="188" t="str">
        <f t="shared" si="2"/>
        <v/>
      </c>
      <c r="Q59" s="188" t="str">
        <f t="shared" ref="Q59:Q122" si="3">IF(I59&lt;&gt;"",ROUND(I59,3),"")</f>
        <v/>
      </c>
    </row>
    <row r="60" spans="1:18" ht="27" customHeight="1" x14ac:dyDescent="0.2">
      <c r="A60" s="47" t="s">
        <v>105</v>
      </c>
      <c r="B60" s="31">
        <v>30345</v>
      </c>
      <c r="C60" s="73">
        <v>2</v>
      </c>
      <c r="D60" s="57">
        <v>7.0999999999999994E-2</v>
      </c>
      <c r="E60" s="58" t="s">
        <v>936</v>
      </c>
      <c r="F60" s="58" t="s">
        <v>936</v>
      </c>
      <c r="G60" s="58" t="s">
        <v>936</v>
      </c>
      <c r="H60" s="58" t="s">
        <v>936</v>
      </c>
      <c r="I60" s="58" t="s">
        <v>936</v>
      </c>
      <c r="J60" s="29"/>
      <c r="K60" s="2"/>
      <c r="L60" s="188">
        <f t="shared" si="1"/>
        <v>7.0999999999999994E-2</v>
      </c>
      <c r="M60" s="188" t="str">
        <f t="shared" si="0"/>
        <v/>
      </c>
      <c r="N60" s="188" t="str">
        <f t="shared" si="0"/>
        <v/>
      </c>
      <c r="O60" s="188" t="str">
        <f t="shared" si="2"/>
        <v/>
      </c>
      <c r="P60" s="188" t="str">
        <f t="shared" si="2"/>
        <v/>
      </c>
      <c r="Q60" s="188" t="str">
        <f t="shared" si="3"/>
        <v/>
      </c>
    </row>
    <row r="61" spans="1:18" ht="27" customHeight="1" x14ac:dyDescent="0.2">
      <c r="A61" s="47" t="s">
        <v>106</v>
      </c>
      <c r="B61" s="31">
        <v>30346</v>
      </c>
      <c r="C61" s="73">
        <v>3</v>
      </c>
      <c r="D61" s="57">
        <v>0.53500000000000003</v>
      </c>
      <c r="E61" s="58" t="s">
        <v>936</v>
      </c>
      <c r="F61" s="58" t="s">
        <v>936</v>
      </c>
      <c r="G61" s="70">
        <v>1.79</v>
      </c>
      <c r="H61" s="58" t="s">
        <v>936</v>
      </c>
      <c r="I61" s="58" t="s">
        <v>936</v>
      </c>
      <c r="J61" s="29"/>
      <c r="K61" s="2"/>
      <c r="L61" s="188">
        <f t="shared" si="1"/>
        <v>0.53500000000000003</v>
      </c>
      <c r="M61" s="188" t="str">
        <f t="shared" si="0"/>
        <v/>
      </c>
      <c r="N61" s="188" t="str">
        <f t="shared" si="0"/>
        <v/>
      </c>
      <c r="O61" s="188">
        <f t="shared" si="2"/>
        <v>1.79</v>
      </c>
      <c r="P61" s="188" t="str">
        <f t="shared" si="2"/>
        <v/>
      </c>
      <c r="Q61" s="188" t="str">
        <f t="shared" si="3"/>
        <v/>
      </c>
    </row>
    <row r="62" spans="1:18" ht="27" customHeight="1" x14ac:dyDescent="0.2">
      <c r="A62" s="47" t="s">
        <v>107</v>
      </c>
      <c r="B62" s="31">
        <v>30347</v>
      </c>
      <c r="C62" s="73">
        <v>4</v>
      </c>
      <c r="D62" s="57">
        <v>0.68799999999999994</v>
      </c>
      <c r="E62" s="57">
        <v>6.0999999999999999E-2</v>
      </c>
      <c r="F62" s="58" t="s">
        <v>936</v>
      </c>
      <c r="G62" s="70">
        <v>1.79</v>
      </c>
      <c r="H62" s="58" t="s">
        <v>936</v>
      </c>
      <c r="I62" s="58" t="s">
        <v>936</v>
      </c>
      <c r="J62" s="29"/>
      <c r="K62" s="2"/>
      <c r="L62" s="188">
        <f t="shared" si="1"/>
        <v>0.68799999999999994</v>
      </c>
      <c r="M62" s="188">
        <f t="shared" si="0"/>
        <v>6.0999999999999999E-2</v>
      </c>
      <c r="N62" s="188" t="str">
        <f t="shared" si="0"/>
        <v/>
      </c>
      <c r="O62" s="188">
        <f t="shared" si="2"/>
        <v>1.79</v>
      </c>
      <c r="P62" s="188" t="str">
        <f t="shared" si="2"/>
        <v/>
      </c>
      <c r="Q62" s="188" t="str">
        <f t="shared" si="3"/>
        <v/>
      </c>
    </row>
    <row r="63" spans="1:18" ht="27" customHeight="1" x14ac:dyDescent="0.2">
      <c r="A63" s="47" t="s">
        <v>108</v>
      </c>
      <c r="B63" s="31">
        <v>30348</v>
      </c>
      <c r="C63" s="73">
        <v>4</v>
      </c>
      <c r="D63" s="57">
        <v>7.2999999999999995E-2</v>
      </c>
      <c r="E63" s="58" t="s">
        <v>936</v>
      </c>
      <c r="F63" s="58" t="s">
        <v>936</v>
      </c>
      <c r="G63" s="58" t="s">
        <v>936</v>
      </c>
      <c r="H63" s="58" t="s">
        <v>936</v>
      </c>
      <c r="I63" s="58" t="s">
        <v>936</v>
      </c>
      <c r="J63" s="29"/>
      <c r="K63" s="2"/>
      <c r="L63" s="188">
        <f t="shared" si="1"/>
        <v>7.2999999999999995E-2</v>
      </c>
      <c r="M63" s="188" t="str">
        <f t="shared" si="0"/>
        <v/>
      </c>
      <c r="N63" s="188" t="str">
        <f t="shared" si="0"/>
        <v/>
      </c>
      <c r="O63" s="188" t="str">
        <f t="shared" si="2"/>
        <v/>
      </c>
      <c r="P63" s="188" t="str">
        <f t="shared" si="2"/>
        <v/>
      </c>
      <c r="Q63" s="188" t="str">
        <f t="shared" si="3"/>
        <v/>
      </c>
      <c r="R63" s="188"/>
    </row>
    <row r="64" spans="1:18" ht="27" customHeight="1" x14ac:dyDescent="0.2">
      <c r="A64" s="47" t="s">
        <v>109</v>
      </c>
      <c r="B64" s="31">
        <v>30349</v>
      </c>
      <c r="C64" s="73" t="s">
        <v>20</v>
      </c>
      <c r="D64" s="57">
        <v>0.64200000000000002</v>
      </c>
      <c r="E64" s="57">
        <v>3.7999999999999999E-2</v>
      </c>
      <c r="F64" s="58" t="s">
        <v>936</v>
      </c>
      <c r="G64" s="70">
        <v>10.6</v>
      </c>
      <c r="H64" s="58" t="s">
        <v>936</v>
      </c>
      <c r="I64" s="58" t="s">
        <v>936</v>
      </c>
      <c r="J64" s="29"/>
      <c r="K64" s="2"/>
      <c r="L64" s="188">
        <f t="shared" si="1"/>
        <v>0.64200000000000002</v>
      </c>
      <c r="M64" s="188">
        <f t="shared" si="0"/>
        <v>3.7999999999999999E-2</v>
      </c>
      <c r="N64" s="188" t="str">
        <f t="shared" si="0"/>
        <v/>
      </c>
      <c r="O64" s="188">
        <f t="shared" si="2"/>
        <v>10.6</v>
      </c>
      <c r="P64" s="188" t="str">
        <f t="shared" si="2"/>
        <v/>
      </c>
      <c r="Q64" s="188" t="str">
        <f t="shared" si="3"/>
        <v/>
      </c>
      <c r="R64" s="188"/>
    </row>
    <row r="65" spans="1:18" ht="27" customHeight="1" x14ac:dyDescent="0.2">
      <c r="A65" s="47" t="s">
        <v>110</v>
      </c>
      <c r="B65" s="31">
        <v>30350</v>
      </c>
      <c r="C65" s="73" t="s">
        <v>20</v>
      </c>
      <c r="D65" s="57">
        <v>0.91400000000000003</v>
      </c>
      <c r="E65" s="57">
        <v>5.1999999999999998E-2</v>
      </c>
      <c r="F65" s="58" t="s">
        <v>936</v>
      </c>
      <c r="G65" s="70">
        <v>11.01</v>
      </c>
      <c r="H65" s="58" t="s">
        <v>936</v>
      </c>
      <c r="I65" s="58" t="s">
        <v>936</v>
      </c>
      <c r="J65" s="29"/>
      <c r="K65" s="2"/>
      <c r="L65" s="188">
        <f t="shared" si="1"/>
        <v>0.91400000000000003</v>
      </c>
      <c r="M65" s="188">
        <f t="shared" si="0"/>
        <v>5.1999999999999998E-2</v>
      </c>
      <c r="N65" s="188" t="str">
        <f t="shared" si="0"/>
        <v/>
      </c>
      <c r="O65" s="188">
        <f t="shared" si="2"/>
        <v>11.01</v>
      </c>
      <c r="P65" s="188" t="str">
        <f t="shared" si="2"/>
        <v/>
      </c>
      <c r="Q65" s="188" t="str">
        <f t="shared" si="3"/>
        <v/>
      </c>
      <c r="R65" s="188"/>
    </row>
    <row r="66" spans="1:18" ht="27" customHeight="1" x14ac:dyDescent="0.2">
      <c r="A66" s="47" t="s">
        <v>111</v>
      </c>
      <c r="B66" s="31">
        <v>30351</v>
      </c>
      <c r="C66" s="73" t="s">
        <v>20</v>
      </c>
      <c r="D66" s="57">
        <v>0.77</v>
      </c>
      <c r="E66" s="57">
        <v>3.6999999999999998E-2</v>
      </c>
      <c r="F66" s="58" t="s">
        <v>936</v>
      </c>
      <c r="G66" s="70">
        <v>68.989999999999995</v>
      </c>
      <c r="H66" s="58" t="s">
        <v>936</v>
      </c>
      <c r="I66" s="58" t="s">
        <v>936</v>
      </c>
      <c r="J66" s="29"/>
      <c r="K66" s="2"/>
      <c r="L66" s="188">
        <f t="shared" si="1"/>
        <v>0.77</v>
      </c>
      <c r="M66" s="188">
        <f t="shared" si="0"/>
        <v>3.6999999999999998E-2</v>
      </c>
      <c r="N66" s="188" t="str">
        <f t="shared" si="0"/>
        <v/>
      </c>
      <c r="O66" s="188">
        <f t="shared" si="2"/>
        <v>68.989999999999995</v>
      </c>
      <c r="P66" s="188" t="str">
        <f t="shared" si="2"/>
        <v/>
      </c>
      <c r="Q66" s="188" t="str">
        <f t="shared" si="3"/>
        <v/>
      </c>
    </row>
    <row r="67" spans="1:18" ht="27" customHeight="1" x14ac:dyDescent="0.2">
      <c r="A67" s="47" t="s">
        <v>920</v>
      </c>
      <c r="B67" s="31">
        <v>30352</v>
      </c>
      <c r="C67" s="73">
        <v>0</v>
      </c>
      <c r="D67" s="67">
        <v>4.0590000000000002</v>
      </c>
      <c r="E67" s="63">
        <v>0.40500000000000003</v>
      </c>
      <c r="F67" s="75">
        <v>3.9E-2</v>
      </c>
      <c r="G67" s="70">
        <v>1.03</v>
      </c>
      <c r="H67" s="58" t="s">
        <v>936</v>
      </c>
      <c r="I67" s="58" t="s">
        <v>936</v>
      </c>
      <c r="J67" s="29"/>
      <c r="K67" s="2"/>
      <c r="L67" s="188">
        <f t="shared" si="1"/>
        <v>4.0590000000000002</v>
      </c>
      <c r="M67" s="188">
        <f t="shared" si="0"/>
        <v>0.40500000000000003</v>
      </c>
      <c r="N67" s="188">
        <f t="shared" si="0"/>
        <v>3.9E-2</v>
      </c>
      <c r="O67" s="188">
        <f t="shared" si="2"/>
        <v>1.03</v>
      </c>
      <c r="P67" s="188" t="str">
        <f t="shared" si="2"/>
        <v/>
      </c>
      <c r="Q67" s="188" t="str">
        <f t="shared" si="3"/>
        <v/>
      </c>
    </row>
    <row r="68" spans="1:18" ht="27" customHeight="1" x14ac:dyDescent="0.2">
      <c r="A68" s="47" t="s">
        <v>921</v>
      </c>
      <c r="B68" s="31">
        <v>30353</v>
      </c>
      <c r="C68" s="73">
        <v>0</v>
      </c>
      <c r="D68" s="67">
        <v>4.0590000000000002</v>
      </c>
      <c r="E68" s="63">
        <v>0.40400000000000003</v>
      </c>
      <c r="F68" s="75">
        <v>3.9E-2</v>
      </c>
      <c r="G68" s="70">
        <v>1.79</v>
      </c>
      <c r="H68" s="58" t="s">
        <v>936</v>
      </c>
      <c r="I68" s="58" t="s">
        <v>936</v>
      </c>
      <c r="J68" s="29"/>
      <c r="K68" s="2"/>
      <c r="L68" s="188">
        <f t="shared" si="1"/>
        <v>4.0590000000000002</v>
      </c>
      <c r="M68" s="188">
        <f t="shared" si="0"/>
        <v>0.40400000000000003</v>
      </c>
      <c r="N68" s="188">
        <f t="shared" si="0"/>
        <v>3.9E-2</v>
      </c>
      <c r="O68" s="188">
        <f t="shared" si="2"/>
        <v>1.79</v>
      </c>
      <c r="P68" s="188" t="str">
        <f t="shared" si="2"/>
        <v/>
      </c>
      <c r="Q68" s="188" t="str">
        <f t="shared" si="3"/>
        <v/>
      </c>
    </row>
    <row r="69" spans="1:18" ht="27" customHeight="1" x14ac:dyDescent="0.2">
      <c r="A69" s="47" t="s">
        <v>112</v>
      </c>
      <c r="B69" s="31">
        <v>30354</v>
      </c>
      <c r="C69" s="73">
        <v>0</v>
      </c>
      <c r="D69" s="67">
        <v>3.1230000000000002</v>
      </c>
      <c r="E69" s="63">
        <v>0.309</v>
      </c>
      <c r="F69" s="75">
        <v>2.9000000000000001E-2</v>
      </c>
      <c r="G69" s="70">
        <v>2.58</v>
      </c>
      <c r="H69" s="70">
        <v>0.72</v>
      </c>
      <c r="I69" s="57">
        <v>0.111</v>
      </c>
      <c r="J69" s="84">
        <f>H69</f>
        <v>0.72</v>
      </c>
      <c r="K69" s="2"/>
      <c r="L69" s="188">
        <f t="shared" si="1"/>
        <v>3.1230000000000002</v>
      </c>
      <c r="M69" s="188">
        <f t="shared" si="0"/>
        <v>0.309</v>
      </c>
      <c r="N69" s="188">
        <f t="shared" si="0"/>
        <v>2.9000000000000001E-2</v>
      </c>
      <c r="O69" s="188">
        <f t="shared" si="2"/>
        <v>2.58</v>
      </c>
      <c r="P69" s="188">
        <f t="shared" si="2"/>
        <v>0.72</v>
      </c>
      <c r="Q69" s="188">
        <f t="shared" si="3"/>
        <v>0.111</v>
      </c>
    </row>
    <row r="70" spans="1:18" ht="27" customHeight="1" x14ac:dyDescent="0.2">
      <c r="A70" s="47" t="s">
        <v>113</v>
      </c>
      <c r="B70" s="31">
        <v>30355</v>
      </c>
      <c r="C70" s="73">
        <v>0</v>
      </c>
      <c r="D70" s="67">
        <v>3.6419999999999999</v>
      </c>
      <c r="E70" s="63">
        <v>0.35299999999999998</v>
      </c>
      <c r="F70" s="75">
        <v>3.1E-2</v>
      </c>
      <c r="G70" s="70">
        <v>2.91</v>
      </c>
      <c r="H70" s="70">
        <v>1.26</v>
      </c>
      <c r="I70" s="57">
        <v>0.14099999999999999</v>
      </c>
      <c r="J70" s="84">
        <f>H70</f>
        <v>1.26</v>
      </c>
      <c r="K70" s="2"/>
      <c r="L70" s="188">
        <f t="shared" si="1"/>
        <v>3.6419999999999999</v>
      </c>
      <c r="M70" s="188">
        <f t="shared" si="0"/>
        <v>0.35299999999999998</v>
      </c>
      <c r="N70" s="188">
        <f t="shared" si="0"/>
        <v>3.1E-2</v>
      </c>
      <c r="O70" s="188">
        <f t="shared" si="2"/>
        <v>2.91</v>
      </c>
      <c r="P70" s="188">
        <f t="shared" si="2"/>
        <v>1.26</v>
      </c>
      <c r="Q70" s="188">
        <f t="shared" si="3"/>
        <v>0.14099999999999999</v>
      </c>
    </row>
    <row r="71" spans="1:18" ht="27" customHeight="1" x14ac:dyDescent="0.2">
      <c r="A71" s="47" t="s">
        <v>114</v>
      </c>
      <c r="B71" s="31">
        <v>30356</v>
      </c>
      <c r="C71" s="73">
        <v>0</v>
      </c>
      <c r="D71" s="67">
        <v>3.9769999999999999</v>
      </c>
      <c r="E71" s="63">
        <v>0.38300000000000001</v>
      </c>
      <c r="F71" s="75">
        <v>0.03</v>
      </c>
      <c r="G71" s="70">
        <v>34.78</v>
      </c>
      <c r="H71" s="70">
        <v>1.51</v>
      </c>
      <c r="I71" s="57">
        <v>0.13100000000000001</v>
      </c>
      <c r="J71" s="84">
        <f>H71</f>
        <v>1.51</v>
      </c>
      <c r="K71" s="2"/>
      <c r="L71" s="188">
        <f t="shared" si="1"/>
        <v>3.9769999999999999</v>
      </c>
      <c r="M71" s="188">
        <f t="shared" si="0"/>
        <v>0.38300000000000001</v>
      </c>
      <c r="N71" s="188">
        <f t="shared" si="0"/>
        <v>0.03</v>
      </c>
      <c r="O71" s="188">
        <f t="shared" si="2"/>
        <v>34.78</v>
      </c>
      <c r="P71" s="188">
        <f t="shared" si="2"/>
        <v>1.51</v>
      </c>
      <c r="Q71" s="188">
        <f t="shared" si="3"/>
        <v>0.13100000000000001</v>
      </c>
    </row>
    <row r="72" spans="1:18" ht="27" customHeight="1" x14ac:dyDescent="0.2">
      <c r="A72" s="49" t="s">
        <v>222</v>
      </c>
      <c r="B72" s="31">
        <v>30357</v>
      </c>
      <c r="C72" s="73">
        <v>8</v>
      </c>
      <c r="D72" s="57">
        <v>0.57699999999999996</v>
      </c>
      <c r="E72" s="58" t="s">
        <v>936</v>
      </c>
      <c r="F72" s="58" t="s">
        <v>936</v>
      </c>
      <c r="G72" s="58" t="s">
        <v>936</v>
      </c>
      <c r="H72" s="58" t="s">
        <v>936</v>
      </c>
      <c r="I72" s="58" t="s">
        <v>936</v>
      </c>
      <c r="J72" s="30"/>
      <c r="K72" s="2"/>
      <c r="L72" s="188">
        <f t="shared" si="1"/>
        <v>0.57699999999999996</v>
      </c>
      <c r="M72" s="188" t="str">
        <f t="shared" si="0"/>
        <v/>
      </c>
      <c r="N72" s="188" t="str">
        <f t="shared" si="0"/>
        <v/>
      </c>
      <c r="O72" s="188" t="str">
        <f t="shared" si="2"/>
        <v/>
      </c>
      <c r="P72" s="188" t="str">
        <f t="shared" si="2"/>
        <v/>
      </c>
      <c r="Q72" s="188" t="str">
        <f t="shared" si="3"/>
        <v/>
      </c>
    </row>
    <row r="73" spans="1:18" ht="27" customHeight="1" x14ac:dyDescent="0.2">
      <c r="A73" s="49" t="s">
        <v>223</v>
      </c>
      <c r="B73" s="31">
        <v>30358</v>
      </c>
      <c r="C73" s="73">
        <v>1</v>
      </c>
      <c r="D73" s="57">
        <v>0.65800000000000003</v>
      </c>
      <c r="E73" s="58" t="s">
        <v>936</v>
      </c>
      <c r="F73" s="58" t="s">
        <v>936</v>
      </c>
      <c r="G73" s="58" t="s">
        <v>936</v>
      </c>
      <c r="H73" s="58" t="s">
        <v>936</v>
      </c>
      <c r="I73" s="58" t="s">
        <v>936</v>
      </c>
      <c r="J73" s="30"/>
      <c r="K73" s="2"/>
      <c r="L73" s="188">
        <f t="shared" si="1"/>
        <v>0.65800000000000003</v>
      </c>
      <c r="M73" s="188" t="str">
        <f t="shared" si="0"/>
        <v/>
      </c>
      <c r="N73" s="188" t="str">
        <f t="shared" si="0"/>
        <v/>
      </c>
      <c r="O73" s="188" t="str">
        <f t="shared" si="2"/>
        <v/>
      </c>
      <c r="P73" s="188" t="str">
        <f t="shared" si="2"/>
        <v/>
      </c>
      <c r="Q73" s="188" t="str">
        <f t="shared" si="3"/>
        <v/>
      </c>
      <c r="R73" s="188"/>
    </row>
    <row r="74" spans="1:18" ht="27" customHeight="1" x14ac:dyDescent="0.2">
      <c r="A74" s="49" t="s">
        <v>224</v>
      </c>
      <c r="B74" s="31">
        <v>30359</v>
      </c>
      <c r="C74" s="73">
        <v>1</v>
      </c>
      <c r="D74" s="57">
        <v>0.98299999999999998</v>
      </c>
      <c r="E74" s="58" t="s">
        <v>936</v>
      </c>
      <c r="F74" s="58" t="s">
        <v>936</v>
      </c>
      <c r="G74" s="58" t="s">
        <v>936</v>
      </c>
      <c r="H74" s="58" t="s">
        <v>936</v>
      </c>
      <c r="I74" s="58" t="s">
        <v>936</v>
      </c>
      <c r="J74" s="30"/>
      <c r="K74" s="2"/>
      <c r="L74" s="188">
        <f t="shared" si="1"/>
        <v>0.98299999999999998</v>
      </c>
      <c r="M74" s="188" t="str">
        <f t="shared" si="1"/>
        <v/>
      </c>
      <c r="N74" s="188" t="str">
        <f t="shared" si="1"/>
        <v/>
      </c>
      <c r="O74" s="188" t="str">
        <f t="shared" si="2"/>
        <v/>
      </c>
      <c r="P74" s="188" t="str">
        <f t="shared" si="2"/>
        <v/>
      </c>
      <c r="Q74" s="188" t="str">
        <f t="shared" si="3"/>
        <v/>
      </c>
      <c r="R74" s="188"/>
    </row>
    <row r="75" spans="1:18" ht="27" customHeight="1" x14ac:dyDescent="0.2">
      <c r="A75" s="49" t="s">
        <v>225</v>
      </c>
      <c r="B75" s="31">
        <v>30360</v>
      </c>
      <c r="C75" s="73">
        <v>1</v>
      </c>
      <c r="D75" s="57">
        <v>0.50700000000000001</v>
      </c>
      <c r="E75" s="58" t="s">
        <v>936</v>
      </c>
      <c r="F75" s="58" t="s">
        <v>936</v>
      </c>
      <c r="G75" s="58" t="s">
        <v>936</v>
      </c>
      <c r="H75" s="58" t="s">
        <v>936</v>
      </c>
      <c r="I75" s="58" t="s">
        <v>936</v>
      </c>
      <c r="J75" s="30"/>
      <c r="K75" s="2"/>
      <c r="L75" s="188">
        <f t="shared" si="1"/>
        <v>0.50700000000000001</v>
      </c>
      <c r="M75" s="188" t="str">
        <f t="shared" si="1"/>
        <v/>
      </c>
      <c r="N75" s="188" t="str">
        <f t="shared" si="1"/>
        <v/>
      </c>
      <c r="O75" s="188" t="str">
        <f t="shared" si="2"/>
        <v/>
      </c>
      <c r="P75" s="188" t="str">
        <f t="shared" si="2"/>
        <v/>
      </c>
      <c r="Q75" s="188" t="str">
        <f t="shared" si="3"/>
        <v/>
      </c>
      <c r="R75" s="188"/>
    </row>
    <row r="76" spans="1:18" ht="27" customHeight="1" x14ac:dyDescent="0.2">
      <c r="A76" s="47" t="s">
        <v>115</v>
      </c>
      <c r="B76" s="31">
        <v>30361</v>
      </c>
      <c r="C76" s="73">
        <v>0</v>
      </c>
      <c r="D76" s="82">
        <v>8.8650000000000002</v>
      </c>
      <c r="E76" s="66">
        <v>0.57099999999999995</v>
      </c>
      <c r="F76" s="75">
        <v>0.215</v>
      </c>
      <c r="G76" s="58" t="s">
        <v>936</v>
      </c>
      <c r="H76" s="58" t="s">
        <v>936</v>
      </c>
      <c r="I76" s="58" t="s">
        <v>936</v>
      </c>
      <c r="J76" s="29"/>
      <c r="K76" s="2"/>
      <c r="L76" s="188">
        <f t="shared" si="1"/>
        <v>8.8650000000000002</v>
      </c>
      <c r="M76" s="188">
        <f t="shared" si="1"/>
        <v>0.57099999999999995</v>
      </c>
      <c r="N76" s="188">
        <f t="shared" si="1"/>
        <v>0.215</v>
      </c>
      <c r="O76" s="188" t="str">
        <f t="shared" si="2"/>
        <v/>
      </c>
      <c r="P76" s="188" t="str">
        <f t="shared" si="2"/>
        <v/>
      </c>
      <c r="Q76" s="188" t="str">
        <f t="shared" si="3"/>
        <v/>
      </c>
      <c r="R76" s="188"/>
    </row>
    <row r="77" spans="1:18" ht="27" customHeight="1" x14ac:dyDescent="0.2">
      <c r="A77" s="47" t="s">
        <v>922</v>
      </c>
      <c r="B77" s="31">
        <v>30362</v>
      </c>
      <c r="C77" s="73" t="s">
        <v>935</v>
      </c>
      <c r="D77" s="57">
        <v>-0.313</v>
      </c>
      <c r="E77" s="58" t="s">
        <v>936</v>
      </c>
      <c r="F77" s="58" t="s">
        <v>936</v>
      </c>
      <c r="G77" s="70">
        <v>0</v>
      </c>
      <c r="H77" s="58" t="s">
        <v>936</v>
      </c>
      <c r="I77" s="58" t="s">
        <v>936</v>
      </c>
      <c r="J77" s="29"/>
      <c r="K77" s="2"/>
      <c r="L77" s="188">
        <f t="shared" si="1"/>
        <v>-0.313</v>
      </c>
      <c r="M77" s="188" t="str">
        <f t="shared" si="1"/>
        <v/>
      </c>
      <c r="N77" s="188" t="str">
        <f t="shared" si="1"/>
        <v/>
      </c>
      <c r="O77" s="188">
        <f t="shared" si="2"/>
        <v>0</v>
      </c>
      <c r="P77" s="188" t="str">
        <f t="shared" si="2"/>
        <v/>
      </c>
      <c r="Q77" s="188" t="str">
        <f t="shared" si="3"/>
        <v/>
      </c>
      <c r="R77" s="188"/>
    </row>
    <row r="78" spans="1:18" ht="27" customHeight="1" x14ac:dyDescent="0.2">
      <c r="A78" s="47" t="s">
        <v>116</v>
      </c>
      <c r="B78" s="31">
        <v>30363</v>
      </c>
      <c r="C78" s="73">
        <v>8</v>
      </c>
      <c r="D78" s="57">
        <v>-0.34200000000000003</v>
      </c>
      <c r="E78" s="58" t="s">
        <v>936</v>
      </c>
      <c r="F78" s="58" t="s">
        <v>936</v>
      </c>
      <c r="G78" s="70">
        <v>0</v>
      </c>
      <c r="H78" s="58" t="s">
        <v>936</v>
      </c>
      <c r="I78" s="58" t="s">
        <v>936</v>
      </c>
      <c r="J78" s="29"/>
      <c r="K78" s="2"/>
      <c r="L78" s="188">
        <f t="shared" si="1"/>
        <v>-0.34200000000000003</v>
      </c>
      <c r="M78" s="188" t="str">
        <f t="shared" si="1"/>
        <v/>
      </c>
      <c r="N78" s="188" t="str">
        <f t="shared" si="1"/>
        <v/>
      </c>
      <c r="O78" s="188">
        <f t="shared" si="2"/>
        <v>0</v>
      </c>
      <c r="P78" s="188" t="str">
        <f t="shared" si="2"/>
        <v/>
      </c>
      <c r="Q78" s="188" t="str">
        <f t="shared" si="3"/>
        <v/>
      </c>
      <c r="R78" s="188"/>
    </row>
    <row r="79" spans="1:18" ht="27" customHeight="1" x14ac:dyDescent="0.2">
      <c r="A79" s="47" t="s">
        <v>117</v>
      </c>
      <c r="B79" s="31">
        <v>30364</v>
      </c>
      <c r="C79" s="73">
        <v>0</v>
      </c>
      <c r="D79" s="57">
        <v>-0.313</v>
      </c>
      <c r="E79" s="58" t="s">
        <v>936</v>
      </c>
      <c r="F79" s="58" t="s">
        <v>936</v>
      </c>
      <c r="G79" s="70">
        <v>0</v>
      </c>
      <c r="H79" s="58" t="s">
        <v>936</v>
      </c>
      <c r="I79" s="57">
        <v>0.10199999999999999</v>
      </c>
      <c r="J79" s="29"/>
      <c r="K79" s="190"/>
      <c r="L79" s="188">
        <f t="shared" si="1"/>
        <v>-0.313</v>
      </c>
      <c r="M79" s="188" t="str">
        <f t="shared" si="1"/>
        <v/>
      </c>
      <c r="N79" s="188" t="str">
        <f t="shared" si="1"/>
        <v/>
      </c>
      <c r="O79" s="188">
        <f t="shared" si="2"/>
        <v>0</v>
      </c>
      <c r="P79" s="188" t="str">
        <f t="shared" si="2"/>
        <v/>
      </c>
      <c r="Q79" s="188">
        <f t="shared" si="3"/>
        <v>0.10199999999999999</v>
      </c>
    </row>
    <row r="80" spans="1:18" ht="27" customHeight="1" x14ac:dyDescent="0.2">
      <c r="A80" s="47" t="s">
        <v>118</v>
      </c>
      <c r="B80" s="31">
        <v>30365</v>
      </c>
      <c r="C80" s="73">
        <v>0</v>
      </c>
      <c r="D80" s="67">
        <v>-2.5139999999999998</v>
      </c>
      <c r="E80" s="63">
        <v>-0.249</v>
      </c>
      <c r="F80" s="75">
        <v>-3.7999999999999999E-2</v>
      </c>
      <c r="G80" s="70">
        <v>0</v>
      </c>
      <c r="H80" s="58" t="s">
        <v>936</v>
      </c>
      <c r="I80" s="57">
        <v>0.10199999999999999</v>
      </c>
      <c r="J80" s="29"/>
      <c r="K80" s="190"/>
      <c r="L80" s="188">
        <f t="shared" si="1"/>
        <v>-2.5139999999999998</v>
      </c>
      <c r="M80" s="188">
        <f t="shared" si="1"/>
        <v>-0.249</v>
      </c>
      <c r="N80" s="188">
        <f t="shared" si="1"/>
        <v>-3.7999999999999999E-2</v>
      </c>
      <c r="O80" s="188">
        <f t="shared" si="2"/>
        <v>0</v>
      </c>
      <c r="P80" s="188" t="str">
        <f t="shared" si="2"/>
        <v/>
      </c>
      <c r="Q80" s="188">
        <f t="shared" si="3"/>
        <v>0.10199999999999999</v>
      </c>
    </row>
    <row r="81" spans="1:18" ht="27" customHeight="1" x14ac:dyDescent="0.2">
      <c r="A81" s="47" t="s">
        <v>119</v>
      </c>
      <c r="B81" s="31">
        <v>30366</v>
      </c>
      <c r="C81" s="73">
        <v>0</v>
      </c>
      <c r="D81" s="57">
        <v>-0.34200000000000003</v>
      </c>
      <c r="E81" s="58" t="s">
        <v>936</v>
      </c>
      <c r="F81" s="58" t="s">
        <v>936</v>
      </c>
      <c r="G81" s="70">
        <v>0</v>
      </c>
      <c r="H81" s="58" t="s">
        <v>936</v>
      </c>
      <c r="I81" s="57">
        <v>0.106</v>
      </c>
      <c r="J81" s="29"/>
      <c r="K81" s="2"/>
      <c r="L81" s="188">
        <f t="shared" si="1"/>
        <v>-0.34200000000000003</v>
      </c>
      <c r="M81" s="188" t="str">
        <f t="shared" si="1"/>
        <v/>
      </c>
      <c r="N81" s="188" t="str">
        <f t="shared" si="1"/>
        <v/>
      </c>
      <c r="O81" s="188">
        <f t="shared" si="2"/>
        <v>0</v>
      </c>
      <c r="P81" s="188" t="str">
        <f t="shared" si="2"/>
        <v/>
      </c>
      <c r="Q81" s="188">
        <f t="shared" si="3"/>
        <v>0.106</v>
      </c>
    </row>
    <row r="82" spans="1:18" ht="27" customHeight="1" x14ac:dyDescent="0.2">
      <c r="A82" s="47" t="s">
        <v>120</v>
      </c>
      <c r="B82" s="31">
        <v>30367</v>
      </c>
      <c r="C82" s="73">
        <v>0</v>
      </c>
      <c r="D82" s="67">
        <v>-2.754</v>
      </c>
      <c r="E82" s="63">
        <v>-0.27</v>
      </c>
      <c r="F82" s="75">
        <v>-4.1000000000000002E-2</v>
      </c>
      <c r="G82" s="70">
        <v>0</v>
      </c>
      <c r="H82" s="58" t="s">
        <v>936</v>
      </c>
      <c r="I82" s="57">
        <v>0.106</v>
      </c>
      <c r="J82" s="29"/>
      <c r="K82" s="190"/>
      <c r="L82" s="188">
        <f t="shared" si="1"/>
        <v>-2.754</v>
      </c>
      <c r="M82" s="188">
        <f t="shared" si="1"/>
        <v>-0.27</v>
      </c>
      <c r="N82" s="188">
        <f t="shared" si="1"/>
        <v>-4.1000000000000002E-2</v>
      </c>
      <c r="O82" s="188">
        <f t="shared" si="2"/>
        <v>0</v>
      </c>
      <c r="P82" s="188" t="str">
        <f t="shared" si="2"/>
        <v/>
      </c>
      <c r="Q82" s="188">
        <f t="shared" si="3"/>
        <v>0.106</v>
      </c>
    </row>
    <row r="83" spans="1:18" ht="27" customHeight="1" x14ac:dyDescent="0.2">
      <c r="A83" s="47" t="s">
        <v>121</v>
      </c>
      <c r="B83" s="31">
        <v>30368</v>
      </c>
      <c r="C83" s="73">
        <v>0</v>
      </c>
      <c r="D83" s="57">
        <v>-0.502</v>
      </c>
      <c r="E83" s="58" t="s">
        <v>936</v>
      </c>
      <c r="F83" s="58" t="s">
        <v>936</v>
      </c>
      <c r="G83" s="70">
        <v>36.630000000000003</v>
      </c>
      <c r="H83" s="58" t="s">
        <v>936</v>
      </c>
      <c r="I83" s="57">
        <v>0.189</v>
      </c>
      <c r="J83" s="29"/>
      <c r="K83" s="190"/>
      <c r="L83" s="188">
        <f t="shared" si="1"/>
        <v>-0.502</v>
      </c>
      <c r="M83" s="188" t="str">
        <f t="shared" si="1"/>
        <v/>
      </c>
      <c r="N83" s="188" t="str">
        <f t="shared" si="1"/>
        <v/>
      </c>
      <c r="O83" s="188">
        <f t="shared" si="2"/>
        <v>36.630000000000003</v>
      </c>
      <c r="P83" s="188" t="str">
        <f t="shared" si="2"/>
        <v/>
      </c>
      <c r="Q83" s="188">
        <f t="shared" si="3"/>
        <v>0.189</v>
      </c>
    </row>
    <row r="84" spans="1:18" ht="27" customHeight="1" x14ac:dyDescent="0.2">
      <c r="A84" s="47" t="s">
        <v>122</v>
      </c>
      <c r="B84" s="31">
        <v>30369</v>
      </c>
      <c r="C84" s="73">
        <v>0</v>
      </c>
      <c r="D84" s="67">
        <v>-4.13</v>
      </c>
      <c r="E84" s="63">
        <v>-0.38100000000000001</v>
      </c>
      <c r="F84" s="75">
        <v>-6.2E-2</v>
      </c>
      <c r="G84" s="70">
        <v>36.630000000000003</v>
      </c>
      <c r="H84" s="58" t="s">
        <v>936</v>
      </c>
      <c r="I84" s="57">
        <v>0.189</v>
      </c>
      <c r="J84" s="29"/>
      <c r="K84" s="2"/>
      <c r="L84" s="188">
        <f t="shared" si="1"/>
        <v>-4.13</v>
      </c>
      <c r="M84" s="188">
        <f t="shared" si="1"/>
        <v>-0.38100000000000001</v>
      </c>
      <c r="N84" s="188">
        <f t="shared" si="1"/>
        <v>-6.2E-2</v>
      </c>
      <c r="O84" s="188">
        <f t="shared" si="2"/>
        <v>36.630000000000003</v>
      </c>
      <c r="P84" s="188" t="str">
        <f t="shared" si="2"/>
        <v/>
      </c>
      <c r="Q84" s="188">
        <f t="shared" si="3"/>
        <v>0.189</v>
      </c>
    </row>
    <row r="85" spans="1:18" ht="27" customHeight="1" x14ac:dyDescent="0.2">
      <c r="A85" s="47" t="s">
        <v>62</v>
      </c>
      <c r="B85" s="31">
        <v>30370</v>
      </c>
      <c r="C85" s="73">
        <v>1</v>
      </c>
      <c r="D85" s="57">
        <v>0.54600000000000004</v>
      </c>
      <c r="E85" s="58" t="s">
        <v>936</v>
      </c>
      <c r="F85" s="58" t="s">
        <v>936</v>
      </c>
      <c r="G85" s="70">
        <v>0.83</v>
      </c>
      <c r="H85" s="58" t="s">
        <v>936</v>
      </c>
      <c r="I85" s="58" t="s">
        <v>936</v>
      </c>
      <c r="J85" s="76"/>
      <c r="K85" s="2"/>
      <c r="L85" s="188">
        <f t="shared" si="1"/>
        <v>0.54600000000000004</v>
      </c>
      <c r="M85" s="188" t="str">
        <f t="shared" si="1"/>
        <v/>
      </c>
      <c r="N85" s="188" t="str">
        <f t="shared" si="1"/>
        <v/>
      </c>
      <c r="O85" s="188">
        <f t="shared" si="2"/>
        <v>0.83</v>
      </c>
      <c r="P85" s="188" t="str">
        <f t="shared" si="2"/>
        <v/>
      </c>
      <c r="Q85" s="188" t="str">
        <f t="shared" si="3"/>
        <v/>
      </c>
    </row>
    <row r="86" spans="1:18" ht="27" customHeight="1" x14ac:dyDescent="0.2">
      <c r="A86" s="47" t="s">
        <v>63</v>
      </c>
      <c r="B86" s="31">
        <v>30371</v>
      </c>
      <c r="C86" s="73">
        <v>2</v>
      </c>
      <c r="D86" s="57">
        <v>0.59</v>
      </c>
      <c r="E86" s="57">
        <v>3.7999999999999999E-2</v>
      </c>
      <c r="F86" s="58" t="s">
        <v>936</v>
      </c>
      <c r="G86" s="70">
        <v>0.83</v>
      </c>
      <c r="H86" s="58" t="s">
        <v>936</v>
      </c>
      <c r="I86" s="58" t="s">
        <v>936</v>
      </c>
      <c r="J86" s="76"/>
      <c r="K86" s="2"/>
      <c r="L86" s="188">
        <f t="shared" si="1"/>
        <v>0.59</v>
      </c>
      <c r="M86" s="188">
        <f t="shared" si="1"/>
        <v>3.7999999999999999E-2</v>
      </c>
      <c r="N86" s="188" t="str">
        <f t="shared" si="1"/>
        <v/>
      </c>
      <c r="O86" s="188">
        <f t="shared" si="2"/>
        <v>0.83</v>
      </c>
      <c r="P86" s="188" t="str">
        <f t="shared" si="2"/>
        <v/>
      </c>
      <c r="Q86" s="188" t="str">
        <f t="shared" si="3"/>
        <v/>
      </c>
    </row>
    <row r="87" spans="1:18" ht="27" customHeight="1" x14ac:dyDescent="0.2">
      <c r="A87" s="47" t="s">
        <v>64</v>
      </c>
      <c r="B87" s="31">
        <v>30372</v>
      </c>
      <c r="C87" s="73">
        <v>2</v>
      </c>
      <c r="D87" s="57">
        <v>5.7000000000000002E-2</v>
      </c>
      <c r="E87" s="58" t="s">
        <v>936</v>
      </c>
      <c r="F87" s="58" t="s">
        <v>936</v>
      </c>
      <c r="G87" s="58" t="s">
        <v>936</v>
      </c>
      <c r="H87" s="58" t="s">
        <v>936</v>
      </c>
      <c r="I87" s="58" t="s">
        <v>936</v>
      </c>
      <c r="J87" s="76"/>
      <c r="K87" s="2"/>
      <c r="L87" s="188">
        <f t="shared" si="1"/>
        <v>5.7000000000000002E-2</v>
      </c>
      <c r="M87" s="188" t="str">
        <f t="shared" si="1"/>
        <v/>
      </c>
      <c r="N87" s="188" t="str">
        <f t="shared" si="1"/>
        <v/>
      </c>
      <c r="O87" s="188" t="str">
        <f t="shared" si="2"/>
        <v/>
      </c>
      <c r="P87" s="188" t="str">
        <f t="shared" si="2"/>
        <v/>
      </c>
      <c r="Q87" s="188" t="str">
        <f t="shared" si="3"/>
        <v/>
      </c>
    </row>
    <row r="88" spans="1:18" ht="27" customHeight="1" x14ac:dyDescent="0.2">
      <c r="A88" s="47" t="s">
        <v>65</v>
      </c>
      <c r="B88" s="31">
        <v>30373</v>
      </c>
      <c r="C88" s="73">
        <v>3</v>
      </c>
      <c r="D88" s="57">
        <v>0.42899999999999999</v>
      </c>
      <c r="E88" s="58" t="s">
        <v>936</v>
      </c>
      <c r="F88" s="58" t="s">
        <v>936</v>
      </c>
      <c r="G88" s="70">
        <v>1.44</v>
      </c>
      <c r="H88" s="58" t="s">
        <v>936</v>
      </c>
      <c r="I88" s="58" t="s">
        <v>936</v>
      </c>
      <c r="J88" s="76"/>
      <c r="K88" s="2"/>
      <c r="L88" s="188">
        <f t="shared" si="1"/>
        <v>0.42899999999999999</v>
      </c>
      <c r="M88" s="188" t="str">
        <f t="shared" si="1"/>
        <v/>
      </c>
      <c r="N88" s="188" t="str">
        <f t="shared" si="1"/>
        <v/>
      </c>
      <c r="O88" s="188">
        <f t="shared" si="2"/>
        <v>1.44</v>
      </c>
      <c r="P88" s="188" t="str">
        <f t="shared" si="2"/>
        <v/>
      </c>
      <c r="Q88" s="188" t="str">
        <f t="shared" si="3"/>
        <v/>
      </c>
      <c r="R88" s="188"/>
    </row>
    <row r="89" spans="1:18" ht="27" customHeight="1" x14ac:dyDescent="0.2">
      <c r="A89" s="47" t="s">
        <v>66</v>
      </c>
      <c r="B89" s="31">
        <v>30374</v>
      </c>
      <c r="C89" s="73">
        <v>4</v>
      </c>
      <c r="D89" s="57">
        <v>0.55200000000000005</v>
      </c>
      <c r="E89" s="57">
        <v>4.9000000000000002E-2</v>
      </c>
      <c r="F89" s="58" t="s">
        <v>936</v>
      </c>
      <c r="G89" s="70">
        <v>1.44</v>
      </c>
      <c r="H89" s="58" t="s">
        <v>936</v>
      </c>
      <c r="I89" s="58" t="s">
        <v>936</v>
      </c>
      <c r="J89" s="76"/>
      <c r="K89" s="2"/>
      <c r="L89" s="188">
        <f t="shared" si="1"/>
        <v>0.55200000000000005</v>
      </c>
      <c r="M89" s="188">
        <f t="shared" si="1"/>
        <v>4.9000000000000002E-2</v>
      </c>
      <c r="N89" s="188" t="str">
        <f t="shared" si="1"/>
        <v/>
      </c>
      <c r="O89" s="188">
        <f t="shared" si="2"/>
        <v>1.44</v>
      </c>
      <c r="P89" s="188" t="str">
        <f t="shared" si="2"/>
        <v/>
      </c>
      <c r="Q89" s="188" t="str">
        <f t="shared" si="3"/>
        <v/>
      </c>
      <c r="R89" s="188"/>
    </row>
    <row r="90" spans="1:18" ht="27" customHeight="1" x14ac:dyDescent="0.2">
      <c r="A90" s="47" t="s">
        <v>67</v>
      </c>
      <c r="B90" s="31">
        <v>30375</v>
      </c>
      <c r="C90" s="73">
        <v>4</v>
      </c>
      <c r="D90" s="57">
        <v>5.8999999999999997E-2</v>
      </c>
      <c r="E90" s="58" t="s">
        <v>936</v>
      </c>
      <c r="F90" s="58" t="s">
        <v>936</v>
      </c>
      <c r="G90" s="58" t="s">
        <v>936</v>
      </c>
      <c r="H90" s="58" t="s">
        <v>936</v>
      </c>
      <c r="I90" s="58" t="s">
        <v>936</v>
      </c>
      <c r="J90" s="76"/>
      <c r="K90" s="2"/>
      <c r="L90" s="188">
        <f t="shared" si="1"/>
        <v>5.8999999999999997E-2</v>
      </c>
      <c r="M90" s="188" t="str">
        <f t="shared" si="1"/>
        <v/>
      </c>
      <c r="N90" s="188" t="str">
        <f t="shared" si="1"/>
        <v/>
      </c>
      <c r="O90" s="188" t="str">
        <f t="shared" si="2"/>
        <v/>
      </c>
      <c r="P90" s="188" t="str">
        <f t="shared" si="2"/>
        <v/>
      </c>
      <c r="Q90" s="188" t="str">
        <f t="shared" si="3"/>
        <v/>
      </c>
      <c r="R90" s="188"/>
    </row>
    <row r="91" spans="1:18" ht="27" customHeight="1" x14ac:dyDescent="0.2">
      <c r="A91" s="47" t="s">
        <v>68</v>
      </c>
      <c r="B91" s="31">
        <v>30376</v>
      </c>
      <c r="C91" s="73" t="s">
        <v>20</v>
      </c>
      <c r="D91" s="57">
        <v>0.51500000000000001</v>
      </c>
      <c r="E91" s="57">
        <v>0.03</v>
      </c>
      <c r="F91" s="58" t="s">
        <v>936</v>
      </c>
      <c r="G91" s="70">
        <v>8.51</v>
      </c>
      <c r="H91" s="58" t="s">
        <v>936</v>
      </c>
      <c r="I91" s="58" t="s">
        <v>936</v>
      </c>
      <c r="J91" s="76"/>
      <c r="K91" s="2"/>
      <c r="L91" s="188">
        <f t="shared" si="1"/>
        <v>0.51500000000000001</v>
      </c>
      <c r="M91" s="188">
        <f t="shared" si="1"/>
        <v>0.03</v>
      </c>
      <c r="N91" s="188" t="str">
        <f t="shared" si="1"/>
        <v/>
      </c>
      <c r="O91" s="188">
        <f t="shared" si="2"/>
        <v>8.51</v>
      </c>
      <c r="P91" s="188" t="str">
        <f t="shared" si="2"/>
        <v/>
      </c>
      <c r="Q91" s="188" t="str">
        <f t="shared" si="3"/>
        <v/>
      </c>
    </row>
    <row r="92" spans="1:18" ht="27" customHeight="1" x14ac:dyDescent="0.2">
      <c r="A92" s="47" t="s">
        <v>123</v>
      </c>
      <c r="B92" s="31">
        <v>30377</v>
      </c>
      <c r="C92" s="73" t="s">
        <v>20</v>
      </c>
      <c r="D92" s="57">
        <v>0.73299999999999998</v>
      </c>
      <c r="E92" s="57">
        <v>4.2000000000000003E-2</v>
      </c>
      <c r="F92" s="58" t="s">
        <v>936</v>
      </c>
      <c r="G92" s="70">
        <v>8.84</v>
      </c>
      <c r="H92" s="58" t="s">
        <v>936</v>
      </c>
      <c r="I92" s="58" t="s">
        <v>936</v>
      </c>
      <c r="J92" s="76"/>
      <c r="K92" s="2"/>
      <c r="L92" s="188">
        <f t="shared" si="1"/>
        <v>0.73299999999999998</v>
      </c>
      <c r="M92" s="188">
        <f t="shared" si="1"/>
        <v>4.2000000000000003E-2</v>
      </c>
      <c r="N92" s="188" t="str">
        <f t="shared" si="1"/>
        <v/>
      </c>
      <c r="O92" s="188">
        <f t="shared" si="2"/>
        <v>8.84</v>
      </c>
      <c r="P92" s="188" t="str">
        <f t="shared" si="2"/>
        <v/>
      </c>
      <c r="Q92" s="188" t="str">
        <f t="shared" si="3"/>
        <v/>
      </c>
    </row>
    <row r="93" spans="1:18" ht="27" customHeight="1" x14ac:dyDescent="0.2">
      <c r="A93" s="47" t="s">
        <v>124</v>
      </c>
      <c r="B93" s="31">
        <v>30378</v>
      </c>
      <c r="C93" s="73" t="s">
        <v>20</v>
      </c>
      <c r="D93" s="57">
        <v>0.61799999999999999</v>
      </c>
      <c r="E93" s="57">
        <v>2.9000000000000001E-2</v>
      </c>
      <c r="F93" s="58" t="s">
        <v>936</v>
      </c>
      <c r="G93" s="70">
        <v>55.37</v>
      </c>
      <c r="H93" s="58" t="s">
        <v>936</v>
      </c>
      <c r="I93" s="58" t="s">
        <v>936</v>
      </c>
      <c r="J93" s="76"/>
      <c r="K93" s="2"/>
      <c r="L93" s="188">
        <f t="shared" si="1"/>
        <v>0.61799999999999999</v>
      </c>
      <c r="M93" s="188">
        <f t="shared" si="1"/>
        <v>2.9000000000000001E-2</v>
      </c>
      <c r="N93" s="188" t="str">
        <f t="shared" si="1"/>
        <v/>
      </c>
      <c r="O93" s="188">
        <f t="shared" si="2"/>
        <v>55.37</v>
      </c>
      <c r="P93" s="188" t="str">
        <f t="shared" si="2"/>
        <v/>
      </c>
      <c r="Q93" s="188" t="str">
        <f t="shared" si="3"/>
        <v/>
      </c>
    </row>
    <row r="94" spans="1:18" ht="27" customHeight="1" x14ac:dyDescent="0.2">
      <c r="A94" s="47" t="s">
        <v>923</v>
      </c>
      <c r="B94" s="31">
        <v>30379</v>
      </c>
      <c r="C94" s="73">
        <v>0</v>
      </c>
      <c r="D94" s="67">
        <v>3.2570000000000001</v>
      </c>
      <c r="E94" s="63">
        <v>0.32500000000000001</v>
      </c>
      <c r="F94" s="75">
        <v>3.1E-2</v>
      </c>
      <c r="G94" s="70">
        <v>0.83</v>
      </c>
      <c r="H94" s="58" t="s">
        <v>936</v>
      </c>
      <c r="I94" s="58" t="s">
        <v>936</v>
      </c>
      <c r="J94" s="76"/>
      <c r="K94" s="2"/>
      <c r="L94" s="188">
        <f t="shared" si="1"/>
        <v>3.2570000000000001</v>
      </c>
      <c r="M94" s="188">
        <f t="shared" si="1"/>
        <v>0.32500000000000001</v>
      </c>
      <c r="N94" s="188">
        <f t="shared" si="1"/>
        <v>3.1E-2</v>
      </c>
      <c r="O94" s="188">
        <f t="shared" si="2"/>
        <v>0.83</v>
      </c>
      <c r="P94" s="188" t="str">
        <f t="shared" si="2"/>
        <v/>
      </c>
      <c r="Q94" s="188" t="str">
        <f t="shared" si="3"/>
        <v/>
      </c>
    </row>
    <row r="95" spans="1:18" ht="27" customHeight="1" x14ac:dyDescent="0.2">
      <c r="A95" s="47" t="s">
        <v>924</v>
      </c>
      <c r="B95" s="31">
        <v>30380</v>
      </c>
      <c r="C95" s="73">
        <v>0</v>
      </c>
      <c r="D95" s="67">
        <v>3.258</v>
      </c>
      <c r="E95" s="63">
        <v>0.32500000000000001</v>
      </c>
      <c r="F95" s="75">
        <v>3.1E-2</v>
      </c>
      <c r="G95" s="70">
        <v>1.44</v>
      </c>
      <c r="H95" s="58" t="s">
        <v>936</v>
      </c>
      <c r="I95" s="58" t="s">
        <v>936</v>
      </c>
      <c r="J95" s="76"/>
      <c r="K95" s="2"/>
      <c r="L95" s="188">
        <f t="shared" si="1"/>
        <v>3.258</v>
      </c>
      <c r="M95" s="188">
        <f t="shared" si="1"/>
        <v>0.32500000000000001</v>
      </c>
      <c r="N95" s="188">
        <f t="shared" si="1"/>
        <v>3.1E-2</v>
      </c>
      <c r="O95" s="188">
        <f t="shared" si="2"/>
        <v>1.44</v>
      </c>
      <c r="P95" s="188" t="str">
        <f t="shared" si="2"/>
        <v/>
      </c>
      <c r="Q95" s="188" t="str">
        <f t="shared" si="3"/>
        <v/>
      </c>
    </row>
    <row r="96" spans="1:18" ht="27" customHeight="1" x14ac:dyDescent="0.2">
      <c r="A96" s="47" t="s">
        <v>69</v>
      </c>
      <c r="B96" s="31">
        <v>30381</v>
      </c>
      <c r="C96" s="73">
        <v>0</v>
      </c>
      <c r="D96" s="67">
        <v>2.5070000000000001</v>
      </c>
      <c r="E96" s="63">
        <v>0.248</v>
      </c>
      <c r="F96" s="75">
        <v>2.3E-2</v>
      </c>
      <c r="G96" s="70">
        <v>2.0699999999999998</v>
      </c>
      <c r="H96" s="70">
        <v>0.57999999999999996</v>
      </c>
      <c r="I96" s="57">
        <v>8.8999999999999996E-2</v>
      </c>
      <c r="J96" s="84">
        <f>H96</f>
        <v>0.57999999999999996</v>
      </c>
      <c r="K96" s="2"/>
      <c r="L96" s="188">
        <f t="shared" si="1"/>
        <v>2.5070000000000001</v>
      </c>
      <c r="M96" s="188">
        <f t="shared" si="1"/>
        <v>0.248</v>
      </c>
      <c r="N96" s="188">
        <f t="shared" si="1"/>
        <v>2.3E-2</v>
      </c>
      <c r="O96" s="188">
        <f t="shared" si="2"/>
        <v>2.0699999999999998</v>
      </c>
      <c r="P96" s="188">
        <f t="shared" si="2"/>
        <v>0.57999999999999996</v>
      </c>
      <c r="Q96" s="188">
        <f t="shared" si="3"/>
        <v>8.8999999999999996E-2</v>
      </c>
    </row>
    <row r="97" spans="1:18" ht="27" customHeight="1" x14ac:dyDescent="0.2">
      <c r="A97" s="47" t="s">
        <v>70</v>
      </c>
      <c r="B97" s="31">
        <v>30382</v>
      </c>
      <c r="C97" s="73">
        <v>0</v>
      </c>
      <c r="D97" s="67">
        <v>2.923</v>
      </c>
      <c r="E97" s="63">
        <v>0.28399999999999997</v>
      </c>
      <c r="F97" s="75">
        <v>2.4E-2</v>
      </c>
      <c r="G97" s="70">
        <v>2.34</v>
      </c>
      <c r="H97" s="70">
        <v>1.01</v>
      </c>
      <c r="I97" s="57">
        <v>0.113</v>
      </c>
      <c r="J97" s="84">
        <f>H97</f>
        <v>1.01</v>
      </c>
      <c r="K97" s="2"/>
      <c r="L97" s="188">
        <f t="shared" si="1"/>
        <v>2.923</v>
      </c>
      <c r="M97" s="188">
        <f t="shared" si="1"/>
        <v>0.28399999999999997</v>
      </c>
      <c r="N97" s="188">
        <f t="shared" si="1"/>
        <v>2.4E-2</v>
      </c>
      <c r="O97" s="188">
        <f t="shared" si="2"/>
        <v>2.34</v>
      </c>
      <c r="P97" s="188">
        <f t="shared" si="2"/>
        <v>1.01</v>
      </c>
      <c r="Q97" s="188">
        <f t="shared" si="3"/>
        <v>0.113</v>
      </c>
    </row>
    <row r="98" spans="1:18" ht="27" customHeight="1" x14ac:dyDescent="0.2">
      <c r="A98" s="47" t="s">
        <v>71</v>
      </c>
      <c r="B98" s="31">
        <v>30383</v>
      </c>
      <c r="C98" s="73">
        <v>0</v>
      </c>
      <c r="D98" s="67">
        <v>3.1909999999999998</v>
      </c>
      <c r="E98" s="63">
        <v>0.307</v>
      </c>
      <c r="F98" s="75">
        <v>2.4E-2</v>
      </c>
      <c r="G98" s="70">
        <v>27.91</v>
      </c>
      <c r="H98" s="70">
        <v>1.21</v>
      </c>
      <c r="I98" s="57">
        <v>0.105</v>
      </c>
      <c r="J98" s="84">
        <f>H98</f>
        <v>1.21</v>
      </c>
      <c r="K98" s="2"/>
      <c r="L98" s="188">
        <f t="shared" si="1"/>
        <v>3.1909999999999998</v>
      </c>
      <c r="M98" s="188">
        <f t="shared" si="1"/>
        <v>0.307</v>
      </c>
      <c r="N98" s="188">
        <f t="shared" si="1"/>
        <v>2.4E-2</v>
      </c>
      <c r="O98" s="188">
        <f t="shared" si="2"/>
        <v>27.91</v>
      </c>
      <c r="P98" s="188">
        <f t="shared" si="2"/>
        <v>1.21</v>
      </c>
      <c r="Q98" s="188">
        <f t="shared" si="3"/>
        <v>0.105</v>
      </c>
      <c r="R98" s="188"/>
    </row>
    <row r="99" spans="1:18" ht="27" customHeight="1" x14ac:dyDescent="0.2">
      <c r="A99" s="49" t="s">
        <v>226</v>
      </c>
      <c r="B99" s="31">
        <v>30384</v>
      </c>
      <c r="C99" s="73">
        <v>8</v>
      </c>
      <c r="D99" s="57">
        <v>0.46300000000000002</v>
      </c>
      <c r="E99" s="58" t="s">
        <v>936</v>
      </c>
      <c r="F99" s="58" t="s">
        <v>936</v>
      </c>
      <c r="G99" s="58" t="s">
        <v>936</v>
      </c>
      <c r="H99" s="58" t="s">
        <v>936</v>
      </c>
      <c r="I99" s="58" t="s">
        <v>936</v>
      </c>
      <c r="J99" s="77"/>
      <c r="K99" s="2"/>
      <c r="L99" s="188">
        <f t="shared" si="1"/>
        <v>0.46300000000000002</v>
      </c>
      <c r="M99" s="188" t="str">
        <f t="shared" si="1"/>
        <v/>
      </c>
      <c r="N99" s="188" t="str">
        <f t="shared" si="1"/>
        <v/>
      </c>
      <c r="O99" s="188" t="str">
        <f t="shared" si="2"/>
        <v/>
      </c>
      <c r="P99" s="188" t="str">
        <f t="shared" si="2"/>
        <v/>
      </c>
      <c r="Q99" s="188" t="str">
        <f t="shared" si="3"/>
        <v/>
      </c>
      <c r="R99" s="188"/>
    </row>
    <row r="100" spans="1:18" ht="27" customHeight="1" x14ac:dyDescent="0.2">
      <c r="A100" s="49" t="s">
        <v>227</v>
      </c>
      <c r="B100" s="31">
        <v>30385</v>
      </c>
      <c r="C100" s="73">
        <v>1</v>
      </c>
      <c r="D100" s="57">
        <v>0.52800000000000002</v>
      </c>
      <c r="E100" s="58" t="s">
        <v>936</v>
      </c>
      <c r="F100" s="58" t="s">
        <v>936</v>
      </c>
      <c r="G100" s="58" t="s">
        <v>936</v>
      </c>
      <c r="H100" s="58" t="s">
        <v>936</v>
      </c>
      <c r="I100" s="58" t="s">
        <v>936</v>
      </c>
      <c r="J100" s="77"/>
      <c r="K100" s="2"/>
      <c r="L100" s="188">
        <f t="shared" si="1"/>
        <v>0.52800000000000002</v>
      </c>
      <c r="M100" s="188" t="str">
        <f t="shared" si="1"/>
        <v/>
      </c>
      <c r="N100" s="188" t="str">
        <f t="shared" si="1"/>
        <v/>
      </c>
      <c r="O100" s="188" t="str">
        <f t="shared" si="2"/>
        <v/>
      </c>
      <c r="P100" s="188" t="str">
        <f t="shared" si="2"/>
        <v/>
      </c>
      <c r="Q100" s="188" t="str">
        <f t="shared" si="3"/>
        <v/>
      </c>
      <c r="R100" s="188"/>
    </row>
    <row r="101" spans="1:18" ht="27" customHeight="1" x14ac:dyDescent="0.2">
      <c r="A101" s="49" t="s">
        <v>228</v>
      </c>
      <c r="B101" s="31">
        <v>30386</v>
      </c>
      <c r="C101" s="73">
        <v>1</v>
      </c>
      <c r="D101" s="57">
        <v>0.78900000000000003</v>
      </c>
      <c r="E101" s="58" t="s">
        <v>936</v>
      </c>
      <c r="F101" s="58" t="s">
        <v>936</v>
      </c>
      <c r="G101" s="58" t="s">
        <v>936</v>
      </c>
      <c r="H101" s="58" t="s">
        <v>936</v>
      </c>
      <c r="I101" s="58" t="s">
        <v>936</v>
      </c>
      <c r="J101" s="77"/>
      <c r="K101" s="2"/>
      <c r="L101" s="188">
        <f t="shared" si="1"/>
        <v>0.78900000000000003</v>
      </c>
      <c r="M101" s="188" t="str">
        <f t="shared" si="1"/>
        <v/>
      </c>
      <c r="N101" s="188" t="str">
        <f t="shared" si="1"/>
        <v/>
      </c>
      <c r="O101" s="188" t="str">
        <f t="shared" si="2"/>
        <v/>
      </c>
      <c r="P101" s="188" t="str">
        <f t="shared" si="2"/>
        <v/>
      </c>
      <c r="Q101" s="188" t="str">
        <f t="shared" si="3"/>
        <v/>
      </c>
      <c r="R101" s="188"/>
    </row>
    <row r="102" spans="1:18" ht="27" customHeight="1" x14ac:dyDescent="0.2">
      <c r="A102" s="49" t="s">
        <v>229</v>
      </c>
      <c r="B102" s="31">
        <v>30387</v>
      </c>
      <c r="C102" s="73">
        <v>1</v>
      </c>
      <c r="D102" s="57">
        <v>0.40699999999999997</v>
      </c>
      <c r="E102" s="58" t="s">
        <v>936</v>
      </c>
      <c r="F102" s="58" t="s">
        <v>936</v>
      </c>
      <c r="G102" s="58" t="s">
        <v>936</v>
      </c>
      <c r="H102" s="58" t="s">
        <v>936</v>
      </c>
      <c r="I102" s="58" t="s">
        <v>936</v>
      </c>
      <c r="J102" s="77"/>
      <c r="K102" s="2"/>
      <c r="L102" s="188">
        <f t="shared" si="1"/>
        <v>0.40699999999999997</v>
      </c>
      <c r="M102" s="188" t="str">
        <f t="shared" si="1"/>
        <v/>
      </c>
      <c r="N102" s="188" t="str">
        <f t="shared" si="1"/>
        <v/>
      </c>
      <c r="O102" s="188" t="str">
        <f t="shared" si="2"/>
        <v/>
      </c>
      <c r="P102" s="188" t="str">
        <f t="shared" si="2"/>
        <v/>
      </c>
      <c r="Q102" s="188" t="str">
        <f t="shared" si="3"/>
        <v/>
      </c>
      <c r="R102" s="188"/>
    </row>
    <row r="103" spans="1:18" ht="27" customHeight="1" x14ac:dyDescent="0.2">
      <c r="A103" s="47" t="s">
        <v>72</v>
      </c>
      <c r="B103" s="31">
        <v>30388</v>
      </c>
      <c r="C103" s="73">
        <v>0</v>
      </c>
      <c r="D103" s="82">
        <v>7.1150000000000002</v>
      </c>
      <c r="E103" s="66">
        <v>0.45800000000000002</v>
      </c>
      <c r="F103" s="75">
        <v>0.17199999999999999</v>
      </c>
      <c r="G103" s="58" t="s">
        <v>936</v>
      </c>
      <c r="H103" s="58" t="s">
        <v>936</v>
      </c>
      <c r="I103" s="58" t="s">
        <v>936</v>
      </c>
      <c r="J103" s="76"/>
      <c r="K103" s="2"/>
      <c r="L103" s="188">
        <f t="shared" si="1"/>
        <v>7.1150000000000002</v>
      </c>
      <c r="M103" s="188">
        <f t="shared" si="1"/>
        <v>0.45800000000000002</v>
      </c>
      <c r="N103" s="188">
        <f t="shared" si="1"/>
        <v>0.17199999999999999</v>
      </c>
      <c r="O103" s="188" t="str">
        <f t="shared" si="2"/>
        <v/>
      </c>
      <c r="P103" s="188" t="str">
        <f t="shared" si="2"/>
        <v/>
      </c>
      <c r="Q103" s="188" t="str">
        <f t="shared" si="3"/>
        <v/>
      </c>
      <c r="R103" s="188"/>
    </row>
    <row r="104" spans="1:18" ht="27" customHeight="1" x14ac:dyDescent="0.2">
      <c r="A104" s="47" t="s">
        <v>925</v>
      </c>
      <c r="B104" s="31">
        <v>30389</v>
      </c>
      <c r="C104" s="73" t="s">
        <v>935</v>
      </c>
      <c r="D104" s="57">
        <v>-0.251</v>
      </c>
      <c r="E104" s="58" t="s">
        <v>936</v>
      </c>
      <c r="F104" s="58" t="s">
        <v>936</v>
      </c>
      <c r="G104" s="70">
        <v>0</v>
      </c>
      <c r="H104" s="58" t="s">
        <v>936</v>
      </c>
      <c r="I104" s="58" t="s">
        <v>936</v>
      </c>
      <c r="J104" s="76"/>
      <c r="K104" s="190"/>
      <c r="L104" s="188">
        <f t="shared" si="1"/>
        <v>-0.251</v>
      </c>
      <c r="M104" s="188" t="str">
        <f t="shared" si="1"/>
        <v/>
      </c>
      <c r="N104" s="188" t="str">
        <f t="shared" si="1"/>
        <v/>
      </c>
      <c r="O104" s="188">
        <f t="shared" si="2"/>
        <v>0</v>
      </c>
      <c r="P104" s="188" t="str">
        <f t="shared" si="2"/>
        <v/>
      </c>
      <c r="Q104" s="188" t="str">
        <f t="shared" si="3"/>
        <v/>
      </c>
    </row>
    <row r="105" spans="1:18" ht="27" customHeight="1" x14ac:dyDescent="0.2">
      <c r="A105" s="47" t="s">
        <v>73</v>
      </c>
      <c r="B105" s="31">
        <v>30390</v>
      </c>
      <c r="C105" s="73">
        <v>8</v>
      </c>
      <c r="D105" s="57">
        <v>-0.27400000000000002</v>
      </c>
      <c r="E105" s="78" t="s">
        <v>936</v>
      </c>
      <c r="F105" s="58" t="s">
        <v>936</v>
      </c>
      <c r="G105" s="70">
        <v>0</v>
      </c>
      <c r="H105" s="58" t="s">
        <v>936</v>
      </c>
      <c r="I105" s="58" t="s">
        <v>936</v>
      </c>
      <c r="J105" s="29"/>
      <c r="K105" s="190"/>
      <c r="L105" s="188">
        <f t="shared" si="1"/>
        <v>-0.27400000000000002</v>
      </c>
      <c r="M105" s="188" t="str">
        <f t="shared" si="1"/>
        <v/>
      </c>
      <c r="N105" s="188" t="str">
        <f t="shared" si="1"/>
        <v/>
      </c>
      <c r="O105" s="188">
        <f t="shared" si="2"/>
        <v>0</v>
      </c>
      <c r="P105" s="188" t="str">
        <f t="shared" si="2"/>
        <v/>
      </c>
      <c r="Q105" s="188" t="str">
        <f t="shared" si="3"/>
        <v/>
      </c>
    </row>
    <row r="106" spans="1:18" ht="27" customHeight="1" x14ac:dyDescent="0.2">
      <c r="A106" s="47" t="s">
        <v>74</v>
      </c>
      <c r="B106" s="31">
        <v>30391</v>
      </c>
      <c r="C106" s="73">
        <v>0</v>
      </c>
      <c r="D106" s="57">
        <v>-0.251</v>
      </c>
      <c r="E106" s="58" t="s">
        <v>936</v>
      </c>
      <c r="F106" s="58" t="s">
        <v>936</v>
      </c>
      <c r="G106" s="70">
        <v>0</v>
      </c>
      <c r="H106" s="58" t="s">
        <v>936</v>
      </c>
      <c r="I106" s="57">
        <v>8.2000000000000003E-2</v>
      </c>
      <c r="J106" s="76"/>
      <c r="K106" s="2"/>
      <c r="L106" s="188">
        <f t="shared" si="1"/>
        <v>-0.251</v>
      </c>
      <c r="M106" s="188" t="str">
        <f t="shared" si="1"/>
        <v/>
      </c>
      <c r="N106" s="188" t="str">
        <f t="shared" si="1"/>
        <v/>
      </c>
      <c r="O106" s="188">
        <f t="shared" si="2"/>
        <v>0</v>
      </c>
      <c r="P106" s="188" t="str">
        <f t="shared" si="2"/>
        <v/>
      </c>
      <c r="Q106" s="188">
        <f t="shared" si="3"/>
        <v>8.2000000000000003E-2</v>
      </c>
    </row>
    <row r="107" spans="1:18" ht="27" customHeight="1" x14ac:dyDescent="0.2">
      <c r="A107" s="47" t="s">
        <v>75</v>
      </c>
      <c r="B107" s="31">
        <v>30392</v>
      </c>
      <c r="C107" s="73">
        <v>0</v>
      </c>
      <c r="D107" s="67">
        <v>-2.0179999999999998</v>
      </c>
      <c r="E107" s="68">
        <v>-0.2</v>
      </c>
      <c r="F107" s="75">
        <v>-0.03</v>
      </c>
      <c r="G107" s="70">
        <v>0</v>
      </c>
      <c r="H107" s="58" t="s">
        <v>936</v>
      </c>
      <c r="I107" s="57">
        <v>8.2000000000000003E-2</v>
      </c>
      <c r="J107" s="76"/>
      <c r="K107" s="190"/>
      <c r="L107" s="188">
        <f t="shared" si="1"/>
        <v>-2.0179999999999998</v>
      </c>
      <c r="M107" s="188">
        <f t="shared" si="1"/>
        <v>-0.2</v>
      </c>
      <c r="N107" s="188">
        <f t="shared" si="1"/>
        <v>-0.03</v>
      </c>
      <c r="O107" s="188">
        <f t="shared" si="2"/>
        <v>0</v>
      </c>
      <c r="P107" s="188" t="str">
        <f t="shared" si="2"/>
        <v/>
      </c>
      <c r="Q107" s="188">
        <f t="shared" si="3"/>
        <v>8.2000000000000003E-2</v>
      </c>
    </row>
    <row r="108" spans="1:18" ht="27" customHeight="1" x14ac:dyDescent="0.2">
      <c r="A108" s="47" t="s">
        <v>76</v>
      </c>
      <c r="B108" s="31">
        <v>30393</v>
      </c>
      <c r="C108" s="73">
        <v>0</v>
      </c>
      <c r="D108" s="57">
        <v>-0.27400000000000002</v>
      </c>
      <c r="E108" s="58" t="s">
        <v>936</v>
      </c>
      <c r="F108" s="58" t="s">
        <v>936</v>
      </c>
      <c r="G108" s="70">
        <v>0</v>
      </c>
      <c r="H108" s="58" t="s">
        <v>936</v>
      </c>
      <c r="I108" s="57">
        <v>8.5000000000000006E-2</v>
      </c>
      <c r="J108" s="76"/>
      <c r="K108" s="190"/>
      <c r="L108" s="188">
        <f t="shared" si="1"/>
        <v>-0.27400000000000002</v>
      </c>
      <c r="M108" s="188" t="str">
        <f t="shared" si="1"/>
        <v/>
      </c>
      <c r="N108" s="188" t="str">
        <f t="shared" si="1"/>
        <v/>
      </c>
      <c r="O108" s="188">
        <f t="shared" si="2"/>
        <v>0</v>
      </c>
      <c r="P108" s="188" t="str">
        <f t="shared" si="2"/>
        <v/>
      </c>
      <c r="Q108" s="188">
        <f t="shared" si="3"/>
        <v>8.5000000000000006E-2</v>
      </c>
    </row>
    <row r="109" spans="1:18" ht="27" customHeight="1" x14ac:dyDescent="0.2">
      <c r="A109" s="47" t="s">
        <v>77</v>
      </c>
      <c r="B109" s="31">
        <v>30394</v>
      </c>
      <c r="C109" s="73">
        <v>0</v>
      </c>
      <c r="D109" s="67">
        <v>-2.21</v>
      </c>
      <c r="E109" s="63">
        <v>-0.217</v>
      </c>
      <c r="F109" s="75">
        <v>-3.3000000000000002E-2</v>
      </c>
      <c r="G109" s="70">
        <v>0</v>
      </c>
      <c r="H109" s="58" t="s">
        <v>936</v>
      </c>
      <c r="I109" s="57">
        <v>8.5000000000000006E-2</v>
      </c>
      <c r="J109" s="76"/>
      <c r="K109" s="2"/>
      <c r="L109" s="188">
        <f t="shared" si="1"/>
        <v>-2.21</v>
      </c>
      <c r="M109" s="188">
        <f t="shared" si="1"/>
        <v>-0.217</v>
      </c>
      <c r="N109" s="188">
        <f t="shared" si="1"/>
        <v>-3.3000000000000002E-2</v>
      </c>
      <c r="O109" s="188">
        <f t="shared" si="2"/>
        <v>0</v>
      </c>
      <c r="P109" s="188" t="str">
        <f t="shared" si="2"/>
        <v/>
      </c>
      <c r="Q109" s="188">
        <f t="shared" si="3"/>
        <v>8.5000000000000006E-2</v>
      </c>
    </row>
    <row r="110" spans="1:18" ht="27" customHeight="1" x14ac:dyDescent="0.2">
      <c r="A110" s="47" t="s">
        <v>78</v>
      </c>
      <c r="B110" s="31">
        <v>30395</v>
      </c>
      <c r="C110" s="73">
        <v>0</v>
      </c>
      <c r="D110" s="57">
        <v>-0.40300000000000002</v>
      </c>
      <c r="E110" s="58" t="s">
        <v>936</v>
      </c>
      <c r="F110" s="58" t="s">
        <v>936</v>
      </c>
      <c r="G110" s="70">
        <v>29.4</v>
      </c>
      <c r="H110" s="58" t="s">
        <v>936</v>
      </c>
      <c r="I110" s="57">
        <v>0.152</v>
      </c>
      <c r="J110" s="76"/>
      <c r="K110" s="2"/>
      <c r="L110" s="188">
        <f t="shared" si="1"/>
        <v>-0.40300000000000002</v>
      </c>
      <c r="M110" s="188" t="str">
        <f t="shared" si="1"/>
        <v/>
      </c>
      <c r="N110" s="188" t="str">
        <f t="shared" si="1"/>
        <v/>
      </c>
      <c r="O110" s="188">
        <f t="shared" si="2"/>
        <v>29.4</v>
      </c>
      <c r="P110" s="188" t="str">
        <f t="shared" si="2"/>
        <v/>
      </c>
      <c r="Q110" s="188">
        <f t="shared" si="3"/>
        <v>0.152</v>
      </c>
    </row>
    <row r="111" spans="1:18" ht="27" customHeight="1" x14ac:dyDescent="0.2">
      <c r="A111" s="47" t="s">
        <v>79</v>
      </c>
      <c r="B111" s="31">
        <v>30396</v>
      </c>
      <c r="C111" s="73">
        <v>0</v>
      </c>
      <c r="D111" s="67">
        <v>-3.3149999999999999</v>
      </c>
      <c r="E111" s="63">
        <v>-0.30599999999999999</v>
      </c>
      <c r="F111" s="75">
        <v>-0.05</v>
      </c>
      <c r="G111" s="70">
        <v>29.4</v>
      </c>
      <c r="H111" s="58" t="s">
        <v>936</v>
      </c>
      <c r="I111" s="57">
        <v>0.152</v>
      </c>
      <c r="J111" s="76"/>
      <c r="K111" s="2"/>
      <c r="L111" s="188">
        <f t="shared" si="1"/>
        <v>-3.3149999999999999</v>
      </c>
      <c r="M111" s="188">
        <f t="shared" si="1"/>
        <v>-0.30599999999999999</v>
      </c>
      <c r="N111" s="188">
        <f t="shared" si="1"/>
        <v>-0.05</v>
      </c>
      <c r="O111" s="188">
        <f t="shared" si="2"/>
        <v>29.4</v>
      </c>
      <c r="P111" s="188" t="str">
        <f t="shared" si="2"/>
        <v/>
      </c>
      <c r="Q111" s="188">
        <f t="shared" si="3"/>
        <v>0.152</v>
      </c>
    </row>
    <row r="112" spans="1:18" ht="27" customHeight="1" x14ac:dyDescent="0.2">
      <c r="A112" s="47" t="s">
        <v>125</v>
      </c>
      <c r="B112" s="31">
        <v>30397</v>
      </c>
      <c r="C112" s="73">
        <v>1</v>
      </c>
      <c r="D112" s="57">
        <v>0.45500000000000002</v>
      </c>
      <c r="E112" s="58" t="s">
        <v>936</v>
      </c>
      <c r="F112" s="58" t="s">
        <v>936</v>
      </c>
      <c r="G112" s="70">
        <v>0.69</v>
      </c>
      <c r="H112" s="58" t="s">
        <v>936</v>
      </c>
      <c r="I112" s="58" t="s">
        <v>936</v>
      </c>
      <c r="J112" s="76"/>
      <c r="K112" s="2"/>
      <c r="L112" s="188">
        <f t="shared" si="1"/>
        <v>0.45500000000000002</v>
      </c>
      <c r="M112" s="188" t="str">
        <f t="shared" si="1"/>
        <v/>
      </c>
      <c r="N112" s="188" t="str">
        <f t="shared" si="1"/>
        <v/>
      </c>
      <c r="O112" s="188">
        <f t="shared" si="2"/>
        <v>0.69</v>
      </c>
      <c r="P112" s="188" t="str">
        <f t="shared" si="2"/>
        <v/>
      </c>
      <c r="Q112" s="188" t="str">
        <f t="shared" si="3"/>
        <v/>
      </c>
    </row>
    <row r="113" spans="1:18" ht="27" customHeight="1" x14ac:dyDescent="0.2">
      <c r="A113" s="47" t="s">
        <v>126</v>
      </c>
      <c r="B113" s="31">
        <v>30398</v>
      </c>
      <c r="C113" s="73">
        <v>2</v>
      </c>
      <c r="D113" s="57">
        <v>0.49199999999999999</v>
      </c>
      <c r="E113" s="57">
        <v>3.2000000000000001E-2</v>
      </c>
      <c r="F113" s="58" t="s">
        <v>936</v>
      </c>
      <c r="G113" s="70">
        <v>0.69</v>
      </c>
      <c r="H113" s="58" t="s">
        <v>936</v>
      </c>
      <c r="I113" s="58" t="s">
        <v>936</v>
      </c>
      <c r="J113" s="76"/>
      <c r="K113" s="2"/>
      <c r="L113" s="188">
        <f t="shared" si="1"/>
        <v>0.49199999999999999</v>
      </c>
      <c r="M113" s="188">
        <f t="shared" si="1"/>
        <v>3.2000000000000001E-2</v>
      </c>
      <c r="N113" s="188" t="str">
        <f t="shared" si="1"/>
        <v/>
      </c>
      <c r="O113" s="188">
        <f t="shared" si="2"/>
        <v>0.69</v>
      </c>
      <c r="P113" s="188" t="str">
        <f t="shared" si="2"/>
        <v/>
      </c>
      <c r="Q113" s="188" t="str">
        <f t="shared" si="3"/>
        <v/>
      </c>
      <c r="R113" s="188"/>
    </row>
    <row r="114" spans="1:18" ht="27" customHeight="1" x14ac:dyDescent="0.2">
      <c r="A114" s="47" t="s">
        <v>127</v>
      </c>
      <c r="B114" s="31">
        <v>30399</v>
      </c>
      <c r="C114" s="73">
        <v>2</v>
      </c>
      <c r="D114" s="57">
        <v>4.7E-2</v>
      </c>
      <c r="E114" s="58" t="s">
        <v>936</v>
      </c>
      <c r="F114" s="58" t="s">
        <v>936</v>
      </c>
      <c r="G114" s="58" t="s">
        <v>936</v>
      </c>
      <c r="H114" s="58" t="s">
        <v>936</v>
      </c>
      <c r="I114" s="58" t="s">
        <v>936</v>
      </c>
      <c r="J114" s="76"/>
      <c r="K114" s="2"/>
      <c r="L114" s="188">
        <f t="shared" si="1"/>
        <v>4.7E-2</v>
      </c>
      <c r="M114" s="188" t="str">
        <f t="shared" si="1"/>
        <v/>
      </c>
      <c r="N114" s="188" t="str">
        <f t="shared" si="1"/>
        <v/>
      </c>
      <c r="O114" s="188" t="str">
        <f t="shared" si="2"/>
        <v/>
      </c>
      <c r="P114" s="188" t="str">
        <f t="shared" si="2"/>
        <v/>
      </c>
      <c r="Q114" s="188" t="str">
        <f t="shared" si="3"/>
        <v/>
      </c>
      <c r="R114" s="188"/>
    </row>
    <row r="115" spans="1:18" ht="27" customHeight="1" x14ac:dyDescent="0.2">
      <c r="A115" s="47" t="s">
        <v>128</v>
      </c>
      <c r="B115" s="31">
        <v>30400</v>
      </c>
      <c r="C115" s="73">
        <v>3</v>
      </c>
      <c r="D115" s="57">
        <v>0.35799999999999998</v>
      </c>
      <c r="E115" s="58" t="s">
        <v>936</v>
      </c>
      <c r="F115" s="58" t="s">
        <v>936</v>
      </c>
      <c r="G115" s="70">
        <v>1.2</v>
      </c>
      <c r="H115" s="58" t="s">
        <v>936</v>
      </c>
      <c r="I115" s="58" t="s">
        <v>936</v>
      </c>
      <c r="J115" s="76"/>
      <c r="K115" s="2"/>
      <c r="L115" s="188">
        <f t="shared" si="1"/>
        <v>0.35799999999999998</v>
      </c>
      <c r="M115" s="188" t="str">
        <f t="shared" si="1"/>
        <v/>
      </c>
      <c r="N115" s="188" t="str">
        <f t="shared" si="1"/>
        <v/>
      </c>
      <c r="O115" s="188">
        <f t="shared" si="2"/>
        <v>1.2</v>
      </c>
      <c r="P115" s="188" t="str">
        <f t="shared" si="2"/>
        <v/>
      </c>
      <c r="Q115" s="188" t="str">
        <f t="shared" si="3"/>
        <v/>
      </c>
      <c r="R115" s="188"/>
    </row>
    <row r="116" spans="1:18" ht="27" customHeight="1" x14ac:dyDescent="0.2">
      <c r="A116" s="47" t="s">
        <v>129</v>
      </c>
      <c r="B116" s="31">
        <v>30401</v>
      </c>
      <c r="C116" s="73">
        <v>4</v>
      </c>
      <c r="D116" s="57">
        <v>0.46</v>
      </c>
      <c r="E116" s="57">
        <v>4.1000000000000002E-2</v>
      </c>
      <c r="F116" s="58" t="s">
        <v>936</v>
      </c>
      <c r="G116" s="70">
        <v>1.2</v>
      </c>
      <c r="H116" s="58" t="s">
        <v>936</v>
      </c>
      <c r="I116" s="58" t="s">
        <v>936</v>
      </c>
      <c r="J116" s="76"/>
      <c r="K116" s="2"/>
      <c r="L116" s="188">
        <f t="shared" si="1"/>
        <v>0.46</v>
      </c>
      <c r="M116" s="188">
        <f t="shared" si="1"/>
        <v>4.1000000000000002E-2</v>
      </c>
      <c r="N116" s="188" t="str">
        <f t="shared" si="1"/>
        <v/>
      </c>
      <c r="O116" s="188">
        <f t="shared" si="2"/>
        <v>1.2</v>
      </c>
      <c r="P116" s="188" t="str">
        <f t="shared" si="2"/>
        <v/>
      </c>
      <c r="Q116" s="188" t="str">
        <f t="shared" si="3"/>
        <v/>
      </c>
    </row>
    <row r="117" spans="1:18" ht="27" customHeight="1" x14ac:dyDescent="0.2">
      <c r="A117" s="47" t="s">
        <v>130</v>
      </c>
      <c r="B117" s="31">
        <v>30402</v>
      </c>
      <c r="C117" s="73">
        <v>4</v>
      </c>
      <c r="D117" s="57">
        <v>4.9000000000000002E-2</v>
      </c>
      <c r="E117" s="58" t="s">
        <v>936</v>
      </c>
      <c r="F117" s="58" t="s">
        <v>936</v>
      </c>
      <c r="G117" s="58" t="s">
        <v>936</v>
      </c>
      <c r="H117" s="58" t="s">
        <v>936</v>
      </c>
      <c r="I117" s="58" t="s">
        <v>936</v>
      </c>
      <c r="J117" s="76"/>
      <c r="K117" s="2"/>
      <c r="L117" s="188">
        <f t="shared" si="1"/>
        <v>4.9000000000000002E-2</v>
      </c>
      <c r="M117" s="188" t="str">
        <f t="shared" si="1"/>
        <v/>
      </c>
      <c r="N117" s="188" t="str">
        <f t="shared" si="1"/>
        <v/>
      </c>
      <c r="O117" s="188" t="str">
        <f t="shared" si="2"/>
        <v/>
      </c>
      <c r="P117" s="188" t="str">
        <f t="shared" si="2"/>
        <v/>
      </c>
      <c r="Q117" s="188" t="str">
        <f t="shared" si="3"/>
        <v/>
      </c>
    </row>
    <row r="118" spans="1:18" ht="27" customHeight="1" x14ac:dyDescent="0.2">
      <c r="A118" s="47" t="s">
        <v>131</v>
      </c>
      <c r="B118" s="31">
        <v>30403</v>
      </c>
      <c r="C118" s="73" t="s">
        <v>20</v>
      </c>
      <c r="D118" s="57">
        <v>0.42899999999999999</v>
      </c>
      <c r="E118" s="57">
        <v>2.5000000000000001E-2</v>
      </c>
      <c r="F118" s="58" t="s">
        <v>936</v>
      </c>
      <c r="G118" s="70">
        <v>7.09</v>
      </c>
      <c r="H118" s="58" t="s">
        <v>936</v>
      </c>
      <c r="I118" s="58" t="s">
        <v>936</v>
      </c>
      <c r="J118" s="76"/>
      <c r="K118" s="2"/>
      <c r="L118" s="188">
        <f t="shared" si="1"/>
        <v>0.42899999999999999</v>
      </c>
      <c r="M118" s="188">
        <f t="shared" si="1"/>
        <v>2.5000000000000001E-2</v>
      </c>
      <c r="N118" s="188" t="str">
        <f t="shared" si="1"/>
        <v/>
      </c>
      <c r="O118" s="188">
        <f t="shared" si="2"/>
        <v>7.09</v>
      </c>
      <c r="P118" s="188" t="str">
        <f t="shared" si="2"/>
        <v/>
      </c>
      <c r="Q118" s="188" t="str">
        <f t="shared" si="3"/>
        <v/>
      </c>
    </row>
    <row r="119" spans="1:18" ht="27" customHeight="1" x14ac:dyDescent="0.2">
      <c r="A119" s="47" t="s">
        <v>132</v>
      </c>
      <c r="B119" s="31">
        <v>30404</v>
      </c>
      <c r="C119" s="73" t="s">
        <v>20</v>
      </c>
      <c r="D119" s="57">
        <v>0.61099999999999999</v>
      </c>
      <c r="E119" s="57">
        <v>3.5000000000000003E-2</v>
      </c>
      <c r="F119" s="58" t="s">
        <v>936</v>
      </c>
      <c r="G119" s="70">
        <v>7.36</v>
      </c>
      <c r="H119" s="58" t="s">
        <v>936</v>
      </c>
      <c r="I119" s="58" t="s">
        <v>936</v>
      </c>
      <c r="J119" s="76"/>
      <c r="K119" s="2"/>
      <c r="L119" s="188">
        <f t="shared" si="1"/>
        <v>0.61099999999999999</v>
      </c>
      <c r="M119" s="188">
        <f t="shared" si="1"/>
        <v>3.5000000000000003E-2</v>
      </c>
      <c r="N119" s="188" t="str">
        <f t="shared" si="1"/>
        <v/>
      </c>
      <c r="O119" s="188">
        <f t="shared" si="2"/>
        <v>7.36</v>
      </c>
      <c r="P119" s="188" t="str">
        <f t="shared" si="2"/>
        <v/>
      </c>
      <c r="Q119" s="188" t="str">
        <f t="shared" si="3"/>
        <v/>
      </c>
    </row>
    <row r="120" spans="1:18" ht="27" customHeight="1" x14ac:dyDescent="0.2">
      <c r="A120" s="47" t="s">
        <v>133</v>
      </c>
      <c r="B120" s="31">
        <v>30405</v>
      </c>
      <c r="C120" s="73" t="s">
        <v>20</v>
      </c>
      <c r="D120" s="57">
        <v>0.51500000000000001</v>
      </c>
      <c r="E120" s="57">
        <v>2.5000000000000001E-2</v>
      </c>
      <c r="F120" s="58" t="s">
        <v>936</v>
      </c>
      <c r="G120" s="70">
        <v>46.13</v>
      </c>
      <c r="H120" s="58" t="s">
        <v>936</v>
      </c>
      <c r="I120" s="58" t="s">
        <v>936</v>
      </c>
      <c r="J120" s="76"/>
      <c r="K120" s="2"/>
      <c r="L120" s="188">
        <f t="shared" si="1"/>
        <v>0.51500000000000001</v>
      </c>
      <c r="M120" s="188">
        <f t="shared" si="1"/>
        <v>2.5000000000000001E-2</v>
      </c>
      <c r="N120" s="188" t="str">
        <f t="shared" si="1"/>
        <v/>
      </c>
      <c r="O120" s="188">
        <f t="shared" si="2"/>
        <v>46.13</v>
      </c>
      <c r="P120" s="188" t="str">
        <f t="shared" si="2"/>
        <v/>
      </c>
      <c r="Q120" s="188" t="str">
        <f t="shared" si="3"/>
        <v/>
      </c>
    </row>
    <row r="121" spans="1:18" ht="27" customHeight="1" x14ac:dyDescent="0.2">
      <c r="A121" s="47" t="s">
        <v>926</v>
      </c>
      <c r="B121" s="31">
        <v>30406</v>
      </c>
      <c r="C121" s="73">
        <v>0</v>
      </c>
      <c r="D121" s="67">
        <v>2.714</v>
      </c>
      <c r="E121" s="63">
        <v>0.27100000000000002</v>
      </c>
      <c r="F121" s="75">
        <v>2.5999999999999999E-2</v>
      </c>
      <c r="G121" s="70">
        <v>0.69</v>
      </c>
      <c r="H121" s="58" t="s">
        <v>936</v>
      </c>
      <c r="I121" s="58" t="s">
        <v>936</v>
      </c>
      <c r="J121" s="76"/>
      <c r="K121" s="2"/>
      <c r="L121" s="188">
        <f t="shared" si="1"/>
        <v>2.714</v>
      </c>
      <c r="M121" s="188">
        <f t="shared" si="1"/>
        <v>0.27100000000000002</v>
      </c>
      <c r="N121" s="188">
        <f t="shared" si="1"/>
        <v>2.5999999999999999E-2</v>
      </c>
      <c r="O121" s="188">
        <f t="shared" si="2"/>
        <v>0.69</v>
      </c>
      <c r="P121" s="188" t="str">
        <f t="shared" si="2"/>
        <v/>
      </c>
      <c r="Q121" s="188" t="str">
        <f t="shared" si="3"/>
        <v/>
      </c>
    </row>
    <row r="122" spans="1:18" ht="27" customHeight="1" x14ac:dyDescent="0.2">
      <c r="A122" s="47" t="s">
        <v>927</v>
      </c>
      <c r="B122" s="31">
        <v>30407</v>
      </c>
      <c r="C122" s="73">
        <v>0</v>
      </c>
      <c r="D122" s="67">
        <v>2.714</v>
      </c>
      <c r="E122" s="63">
        <v>0.27</v>
      </c>
      <c r="F122" s="75">
        <v>2.5999999999999999E-2</v>
      </c>
      <c r="G122" s="70">
        <v>1.2</v>
      </c>
      <c r="H122" s="58" t="s">
        <v>936</v>
      </c>
      <c r="I122" s="58" t="s">
        <v>936</v>
      </c>
      <c r="J122" s="76"/>
      <c r="K122" s="2"/>
      <c r="L122" s="188">
        <f t="shared" si="1"/>
        <v>2.714</v>
      </c>
      <c r="M122" s="188">
        <f t="shared" si="1"/>
        <v>0.27</v>
      </c>
      <c r="N122" s="188">
        <f t="shared" si="1"/>
        <v>2.5999999999999999E-2</v>
      </c>
      <c r="O122" s="188">
        <f t="shared" si="2"/>
        <v>1.2</v>
      </c>
      <c r="P122" s="188" t="str">
        <f t="shared" si="2"/>
        <v/>
      </c>
      <c r="Q122" s="188" t="str">
        <f t="shared" si="3"/>
        <v/>
      </c>
    </row>
    <row r="123" spans="1:18" ht="27" customHeight="1" x14ac:dyDescent="0.2">
      <c r="A123" s="47" t="s">
        <v>134</v>
      </c>
      <c r="B123" s="31">
        <v>30408</v>
      </c>
      <c r="C123" s="73">
        <v>0</v>
      </c>
      <c r="D123" s="67">
        <v>2.089</v>
      </c>
      <c r="E123" s="63">
        <v>0.20599999999999999</v>
      </c>
      <c r="F123" s="75">
        <v>1.9E-2</v>
      </c>
      <c r="G123" s="70">
        <v>1.73</v>
      </c>
      <c r="H123" s="70">
        <v>0.48</v>
      </c>
      <c r="I123" s="57">
        <v>7.3999999999999996E-2</v>
      </c>
      <c r="J123" s="84">
        <f>H123</f>
        <v>0.48</v>
      </c>
      <c r="K123" s="2"/>
      <c r="L123" s="188">
        <f t="shared" ref="L123:N186" si="4">IF(D123&lt;&gt;"",ROUND(D123,3),"")</f>
        <v>2.089</v>
      </c>
      <c r="M123" s="188">
        <f t="shared" si="4"/>
        <v>0.20599999999999999</v>
      </c>
      <c r="N123" s="188">
        <f t="shared" si="4"/>
        <v>1.9E-2</v>
      </c>
      <c r="O123" s="188">
        <f t="shared" ref="O123:P186" si="5">IF(G123&lt;&gt;"",ROUND(G123,2),"")</f>
        <v>1.73</v>
      </c>
      <c r="P123" s="188">
        <f t="shared" si="5"/>
        <v>0.48</v>
      </c>
      <c r="Q123" s="188">
        <f t="shared" ref="Q123:Q186" si="6">IF(I123&lt;&gt;"",ROUND(I123,3),"")</f>
        <v>7.3999999999999996E-2</v>
      </c>
      <c r="R123" s="188"/>
    </row>
    <row r="124" spans="1:18" ht="27" customHeight="1" x14ac:dyDescent="0.2">
      <c r="A124" s="47" t="s">
        <v>135</v>
      </c>
      <c r="B124" s="31">
        <v>30409</v>
      </c>
      <c r="C124" s="73">
        <v>0</v>
      </c>
      <c r="D124" s="67">
        <v>2.4350000000000001</v>
      </c>
      <c r="E124" s="63">
        <v>0.23599999999999999</v>
      </c>
      <c r="F124" s="75">
        <v>0.02</v>
      </c>
      <c r="G124" s="70">
        <v>1.95</v>
      </c>
      <c r="H124" s="70">
        <v>0.84</v>
      </c>
      <c r="I124" s="57">
        <v>9.5000000000000001E-2</v>
      </c>
      <c r="J124" s="84">
        <f>H124</f>
        <v>0.84</v>
      </c>
      <c r="K124" s="2"/>
      <c r="L124" s="188">
        <f t="shared" si="4"/>
        <v>2.4350000000000001</v>
      </c>
      <c r="M124" s="188">
        <f t="shared" si="4"/>
        <v>0.23599999999999999</v>
      </c>
      <c r="N124" s="188">
        <f t="shared" si="4"/>
        <v>0.02</v>
      </c>
      <c r="O124" s="188">
        <f t="shared" si="5"/>
        <v>1.95</v>
      </c>
      <c r="P124" s="188">
        <f t="shared" si="5"/>
        <v>0.84</v>
      </c>
      <c r="Q124" s="188">
        <f t="shared" si="6"/>
        <v>9.5000000000000001E-2</v>
      </c>
      <c r="R124" s="188"/>
    </row>
    <row r="125" spans="1:18" ht="27" customHeight="1" x14ac:dyDescent="0.2">
      <c r="A125" s="50" t="s">
        <v>136</v>
      </c>
      <c r="B125" s="31">
        <v>30410</v>
      </c>
      <c r="C125" s="73">
        <v>0</v>
      </c>
      <c r="D125" s="67">
        <v>2.6589999999999998</v>
      </c>
      <c r="E125" s="63">
        <v>0.25600000000000001</v>
      </c>
      <c r="F125" s="75">
        <v>0.02</v>
      </c>
      <c r="G125" s="70">
        <v>23.25</v>
      </c>
      <c r="H125" s="70">
        <v>1.01</v>
      </c>
      <c r="I125" s="57">
        <v>8.7999999999999995E-2</v>
      </c>
      <c r="J125" s="84">
        <f>H125</f>
        <v>1.01</v>
      </c>
      <c r="K125" s="2"/>
      <c r="L125" s="188">
        <f t="shared" si="4"/>
        <v>2.6589999999999998</v>
      </c>
      <c r="M125" s="188">
        <f t="shared" si="4"/>
        <v>0.25600000000000001</v>
      </c>
      <c r="N125" s="188">
        <f t="shared" si="4"/>
        <v>0.02</v>
      </c>
      <c r="O125" s="188">
        <f t="shared" si="5"/>
        <v>23.25</v>
      </c>
      <c r="P125" s="188">
        <f t="shared" si="5"/>
        <v>1.01</v>
      </c>
      <c r="Q125" s="188">
        <f t="shared" si="6"/>
        <v>8.7999999999999995E-2</v>
      </c>
      <c r="R125" s="188"/>
    </row>
    <row r="126" spans="1:18" ht="27" customHeight="1" x14ac:dyDescent="0.2">
      <c r="A126" s="49" t="s">
        <v>230</v>
      </c>
      <c r="B126" s="31">
        <v>30411</v>
      </c>
      <c r="C126" s="73">
        <v>8</v>
      </c>
      <c r="D126" s="57">
        <v>0.38600000000000001</v>
      </c>
      <c r="E126" s="58" t="s">
        <v>936</v>
      </c>
      <c r="F126" s="58" t="s">
        <v>936</v>
      </c>
      <c r="G126" s="58" t="s">
        <v>936</v>
      </c>
      <c r="H126" s="58" t="s">
        <v>936</v>
      </c>
      <c r="I126" s="58" t="s">
        <v>936</v>
      </c>
      <c r="J126" s="77"/>
      <c r="K126" s="2"/>
      <c r="L126" s="188">
        <f t="shared" si="4"/>
        <v>0.38600000000000001</v>
      </c>
      <c r="M126" s="188" t="str">
        <f t="shared" si="4"/>
        <v/>
      </c>
      <c r="N126" s="188" t="str">
        <f t="shared" si="4"/>
        <v/>
      </c>
      <c r="O126" s="188" t="str">
        <f t="shared" si="5"/>
        <v/>
      </c>
      <c r="P126" s="188" t="str">
        <f t="shared" si="5"/>
        <v/>
      </c>
      <c r="Q126" s="188" t="str">
        <f t="shared" si="6"/>
        <v/>
      </c>
      <c r="R126" s="188"/>
    </row>
    <row r="127" spans="1:18" ht="27" customHeight="1" x14ac:dyDescent="0.2">
      <c r="A127" s="49" t="s">
        <v>231</v>
      </c>
      <c r="B127" s="31">
        <v>30412</v>
      </c>
      <c r="C127" s="73">
        <v>1</v>
      </c>
      <c r="D127" s="57">
        <v>0.44</v>
      </c>
      <c r="E127" s="58" t="s">
        <v>936</v>
      </c>
      <c r="F127" s="58" t="s">
        <v>936</v>
      </c>
      <c r="G127" s="58" t="s">
        <v>936</v>
      </c>
      <c r="H127" s="58" t="s">
        <v>936</v>
      </c>
      <c r="I127" s="58" t="s">
        <v>936</v>
      </c>
      <c r="J127" s="77"/>
      <c r="K127" s="2"/>
      <c r="L127" s="188">
        <f t="shared" si="4"/>
        <v>0.44</v>
      </c>
      <c r="M127" s="188" t="str">
        <f t="shared" si="4"/>
        <v/>
      </c>
      <c r="N127" s="188" t="str">
        <f t="shared" si="4"/>
        <v/>
      </c>
      <c r="O127" s="188" t="str">
        <f t="shared" si="5"/>
        <v/>
      </c>
      <c r="P127" s="188" t="str">
        <f t="shared" si="5"/>
        <v/>
      </c>
      <c r="Q127" s="188" t="str">
        <f t="shared" si="6"/>
        <v/>
      </c>
      <c r="R127" s="188"/>
    </row>
    <row r="128" spans="1:18" ht="27" customHeight="1" x14ac:dyDescent="0.2">
      <c r="A128" s="49" t="s">
        <v>232</v>
      </c>
      <c r="B128" s="31">
        <v>30413</v>
      </c>
      <c r="C128" s="73">
        <v>1</v>
      </c>
      <c r="D128" s="57">
        <v>0.65700000000000003</v>
      </c>
      <c r="E128" s="58" t="s">
        <v>936</v>
      </c>
      <c r="F128" s="58" t="s">
        <v>936</v>
      </c>
      <c r="G128" s="58" t="s">
        <v>936</v>
      </c>
      <c r="H128" s="58" t="s">
        <v>936</v>
      </c>
      <c r="I128" s="58" t="s">
        <v>936</v>
      </c>
      <c r="J128" s="77"/>
      <c r="K128" s="2"/>
      <c r="L128" s="188">
        <f t="shared" si="4"/>
        <v>0.65700000000000003</v>
      </c>
      <c r="M128" s="188" t="str">
        <f t="shared" si="4"/>
        <v/>
      </c>
      <c r="N128" s="188" t="str">
        <f t="shared" si="4"/>
        <v/>
      </c>
      <c r="O128" s="188" t="str">
        <f t="shared" si="5"/>
        <v/>
      </c>
      <c r="P128" s="188" t="str">
        <f t="shared" si="5"/>
        <v/>
      </c>
      <c r="Q128" s="188" t="str">
        <f t="shared" si="6"/>
        <v/>
      </c>
      <c r="R128" s="188"/>
    </row>
    <row r="129" spans="1:18" ht="27" customHeight="1" x14ac:dyDescent="0.2">
      <c r="A129" s="49" t="s">
        <v>233</v>
      </c>
      <c r="B129" s="31">
        <v>30414</v>
      </c>
      <c r="C129" s="73">
        <v>1</v>
      </c>
      <c r="D129" s="57">
        <v>0.33900000000000002</v>
      </c>
      <c r="E129" s="58" t="s">
        <v>936</v>
      </c>
      <c r="F129" s="58" t="s">
        <v>936</v>
      </c>
      <c r="G129" s="58" t="s">
        <v>936</v>
      </c>
      <c r="H129" s="58" t="s">
        <v>936</v>
      </c>
      <c r="I129" s="58" t="s">
        <v>936</v>
      </c>
      <c r="J129" s="77"/>
      <c r="K129" s="190"/>
      <c r="L129" s="188">
        <f t="shared" si="4"/>
        <v>0.33900000000000002</v>
      </c>
      <c r="M129" s="188" t="str">
        <f t="shared" si="4"/>
        <v/>
      </c>
      <c r="N129" s="188" t="str">
        <f t="shared" si="4"/>
        <v/>
      </c>
      <c r="O129" s="188" t="str">
        <f t="shared" si="5"/>
        <v/>
      </c>
      <c r="P129" s="188" t="str">
        <f t="shared" si="5"/>
        <v/>
      </c>
      <c r="Q129" s="188" t="str">
        <f t="shared" si="6"/>
        <v/>
      </c>
    </row>
    <row r="130" spans="1:18" ht="27" customHeight="1" x14ac:dyDescent="0.2">
      <c r="A130" s="47" t="s">
        <v>137</v>
      </c>
      <c r="B130" s="31">
        <v>30415</v>
      </c>
      <c r="C130" s="73">
        <v>0</v>
      </c>
      <c r="D130" s="82">
        <v>5.9279999999999999</v>
      </c>
      <c r="E130" s="66">
        <v>0.38200000000000001</v>
      </c>
      <c r="F130" s="75">
        <v>0.14399999999999999</v>
      </c>
      <c r="G130" s="58" t="s">
        <v>936</v>
      </c>
      <c r="H130" s="58" t="s">
        <v>936</v>
      </c>
      <c r="I130" s="58" t="s">
        <v>936</v>
      </c>
      <c r="J130" s="76"/>
      <c r="K130" s="190"/>
      <c r="L130" s="188">
        <f t="shared" si="4"/>
        <v>5.9279999999999999</v>
      </c>
      <c r="M130" s="188">
        <f t="shared" si="4"/>
        <v>0.38200000000000001</v>
      </c>
      <c r="N130" s="188">
        <f t="shared" si="4"/>
        <v>0.14399999999999999</v>
      </c>
      <c r="O130" s="188" t="str">
        <f t="shared" si="5"/>
        <v/>
      </c>
      <c r="P130" s="188" t="str">
        <f t="shared" si="5"/>
        <v/>
      </c>
      <c r="Q130" s="188" t="str">
        <f t="shared" si="6"/>
        <v/>
      </c>
    </row>
    <row r="131" spans="1:18" ht="27" customHeight="1" x14ac:dyDescent="0.2">
      <c r="A131" s="47" t="s">
        <v>928</v>
      </c>
      <c r="B131" s="31">
        <v>30416</v>
      </c>
      <c r="C131" s="73" t="s">
        <v>935</v>
      </c>
      <c r="D131" s="57">
        <v>-0.20899999999999999</v>
      </c>
      <c r="E131" s="58" t="s">
        <v>936</v>
      </c>
      <c r="F131" s="58" t="s">
        <v>936</v>
      </c>
      <c r="G131" s="70">
        <v>0</v>
      </c>
      <c r="H131" s="58" t="s">
        <v>936</v>
      </c>
      <c r="I131" s="58" t="s">
        <v>936</v>
      </c>
      <c r="J131" s="76"/>
      <c r="K131" s="2"/>
      <c r="L131" s="188">
        <f t="shared" si="4"/>
        <v>-0.20899999999999999</v>
      </c>
      <c r="M131" s="188" t="str">
        <f t="shared" si="4"/>
        <v/>
      </c>
      <c r="N131" s="188" t="str">
        <f t="shared" si="4"/>
        <v/>
      </c>
      <c r="O131" s="188">
        <f t="shared" si="5"/>
        <v>0</v>
      </c>
      <c r="P131" s="188" t="str">
        <f t="shared" si="5"/>
        <v/>
      </c>
      <c r="Q131" s="188" t="str">
        <f t="shared" si="6"/>
        <v/>
      </c>
    </row>
    <row r="132" spans="1:18" ht="27" customHeight="1" x14ac:dyDescent="0.2">
      <c r="A132" s="47" t="s">
        <v>138</v>
      </c>
      <c r="B132" s="31">
        <v>30417</v>
      </c>
      <c r="C132" s="73">
        <v>8</v>
      </c>
      <c r="D132" s="57">
        <v>-0.22900000000000001</v>
      </c>
      <c r="E132" s="58" t="s">
        <v>936</v>
      </c>
      <c r="F132" s="58" t="s">
        <v>936</v>
      </c>
      <c r="G132" s="70">
        <v>0</v>
      </c>
      <c r="H132" s="58" t="s">
        <v>936</v>
      </c>
      <c r="I132" s="58" t="s">
        <v>936</v>
      </c>
      <c r="J132" s="29"/>
      <c r="K132" s="190"/>
      <c r="L132" s="188">
        <f t="shared" si="4"/>
        <v>-0.22900000000000001</v>
      </c>
      <c r="M132" s="188" t="str">
        <f t="shared" si="4"/>
        <v/>
      </c>
      <c r="N132" s="188" t="str">
        <f t="shared" si="4"/>
        <v/>
      </c>
      <c r="O132" s="188">
        <f t="shared" si="5"/>
        <v>0</v>
      </c>
      <c r="P132" s="188" t="str">
        <f t="shared" si="5"/>
        <v/>
      </c>
      <c r="Q132" s="188" t="str">
        <f t="shared" si="6"/>
        <v/>
      </c>
    </row>
    <row r="133" spans="1:18" ht="27" customHeight="1" x14ac:dyDescent="0.2">
      <c r="A133" s="47" t="s">
        <v>139</v>
      </c>
      <c r="B133" s="31">
        <v>30418</v>
      </c>
      <c r="C133" s="73">
        <v>0</v>
      </c>
      <c r="D133" s="57">
        <v>-0.20899999999999999</v>
      </c>
      <c r="E133" s="58" t="s">
        <v>936</v>
      </c>
      <c r="F133" s="58" t="s">
        <v>936</v>
      </c>
      <c r="G133" s="70">
        <v>0</v>
      </c>
      <c r="H133" s="58" t="s">
        <v>936</v>
      </c>
      <c r="I133" s="57">
        <v>6.8000000000000005E-2</v>
      </c>
      <c r="J133" s="29"/>
      <c r="K133" s="190"/>
      <c r="L133" s="188">
        <f t="shared" si="4"/>
        <v>-0.20899999999999999</v>
      </c>
      <c r="M133" s="188" t="str">
        <f t="shared" si="4"/>
        <v/>
      </c>
      <c r="N133" s="188" t="str">
        <f t="shared" si="4"/>
        <v/>
      </c>
      <c r="O133" s="188">
        <f t="shared" si="5"/>
        <v>0</v>
      </c>
      <c r="P133" s="188" t="str">
        <f t="shared" si="5"/>
        <v/>
      </c>
      <c r="Q133" s="188">
        <f t="shared" si="6"/>
        <v>6.8000000000000005E-2</v>
      </c>
    </row>
    <row r="134" spans="1:18" ht="27" customHeight="1" x14ac:dyDescent="0.2">
      <c r="A134" s="47" t="s">
        <v>140</v>
      </c>
      <c r="B134" s="31">
        <v>30419</v>
      </c>
      <c r="C134" s="73">
        <v>0</v>
      </c>
      <c r="D134" s="67">
        <v>-1.681</v>
      </c>
      <c r="E134" s="68">
        <v>-0.16600000000000001</v>
      </c>
      <c r="F134" s="75">
        <v>-2.5000000000000001E-2</v>
      </c>
      <c r="G134" s="70">
        <v>0</v>
      </c>
      <c r="H134" s="58" t="s">
        <v>936</v>
      </c>
      <c r="I134" s="57">
        <v>6.8000000000000005E-2</v>
      </c>
      <c r="J134" s="29"/>
      <c r="K134" s="2"/>
      <c r="L134" s="188">
        <f t="shared" si="4"/>
        <v>-1.681</v>
      </c>
      <c r="M134" s="188">
        <f t="shared" si="4"/>
        <v>-0.16600000000000001</v>
      </c>
      <c r="N134" s="188">
        <f t="shared" si="4"/>
        <v>-2.5000000000000001E-2</v>
      </c>
      <c r="O134" s="188">
        <f t="shared" si="5"/>
        <v>0</v>
      </c>
      <c r="P134" s="188" t="str">
        <f t="shared" si="5"/>
        <v/>
      </c>
      <c r="Q134" s="188">
        <f t="shared" si="6"/>
        <v>6.8000000000000005E-2</v>
      </c>
    </row>
    <row r="135" spans="1:18" ht="27" customHeight="1" x14ac:dyDescent="0.2">
      <c r="A135" s="47" t="s">
        <v>141</v>
      </c>
      <c r="B135" s="31">
        <v>30420</v>
      </c>
      <c r="C135" s="73">
        <v>0</v>
      </c>
      <c r="D135" s="57">
        <v>-0.22900000000000001</v>
      </c>
      <c r="E135" s="58" t="s">
        <v>936</v>
      </c>
      <c r="F135" s="58" t="s">
        <v>936</v>
      </c>
      <c r="G135" s="70">
        <v>0</v>
      </c>
      <c r="H135" s="58" t="s">
        <v>936</v>
      </c>
      <c r="I135" s="57">
        <v>7.0999999999999994E-2</v>
      </c>
      <c r="J135" s="29"/>
      <c r="K135" s="2"/>
      <c r="L135" s="188">
        <f t="shared" si="4"/>
        <v>-0.22900000000000001</v>
      </c>
      <c r="M135" s="188" t="str">
        <f t="shared" si="4"/>
        <v/>
      </c>
      <c r="N135" s="188" t="str">
        <f t="shared" si="4"/>
        <v/>
      </c>
      <c r="O135" s="188">
        <f t="shared" si="5"/>
        <v>0</v>
      </c>
      <c r="P135" s="188" t="str">
        <f t="shared" si="5"/>
        <v/>
      </c>
      <c r="Q135" s="188">
        <f t="shared" si="6"/>
        <v>7.0999999999999994E-2</v>
      </c>
    </row>
    <row r="136" spans="1:18" ht="27" customHeight="1" x14ac:dyDescent="0.2">
      <c r="A136" s="47" t="s">
        <v>142</v>
      </c>
      <c r="B136" s="31">
        <v>30421</v>
      </c>
      <c r="C136" s="73">
        <v>0</v>
      </c>
      <c r="D136" s="67">
        <v>-1.8420000000000001</v>
      </c>
      <c r="E136" s="63">
        <v>-0.18099999999999999</v>
      </c>
      <c r="F136" s="75">
        <v>-2.8000000000000001E-2</v>
      </c>
      <c r="G136" s="70">
        <v>0</v>
      </c>
      <c r="H136" s="58" t="s">
        <v>936</v>
      </c>
      <c r="I136" s="57">
        <v>7.0999999999999994E-2</v>
      </c>
      <c r="J136" s="29"/>
      <c r="K136" s="2"/>
      <c r="L136" s="188">
        <f t="shared" si="4"/>
        <v>-1.8420000000000001</v>
      </c>
      <c r="M136" s="188">
        <f t="shared" si="4"/>
        <v>-0.18099999999999999</v>
      </c>
      <c r="N136" s="188">
        <f t="shared" si="4"/>
        <v>-2.8000000000000001E-2</v>
      </c>
      <c r="O136" s="188">
        <f t="shared" si="5"/>
        <v>0</v>
      </c>
      <c r="P136" s="188" t="str">
        <f t="shared" si="5"/>
        <v/>
      </c>
      <c r="Q136" s="188">
        <f t="shared" si="6"/>
        <v>7.0999999999999994E-2</v>
      </c>
    </row>
    <row r="137" spans="1:18" ht="27" customHeight="1" x14ac:dyDescent="0.2">
      <c r="A137" s="47" t="s">
        <v>143</v>
      </c>
      <c r="B137" s="31">
        <v>30422</v>
      </c>
      <c r="C137" s="73">
        <v>0</v>
      </c>
      <c r="D137" s="57">
        <v>-0.33600000000000002</v>
      </c>
      <c r="E137" s="58" t="s">
        <v>936</v>
      </c>
      <c r="F137" s="58" t="s">
        <v>936</v>
      </c>
      <c r="G137" s="70">
        <v>24.49</v>
      </c>
      <c r="H137" s="58" t="s">
        <v>936</v>
      </c>
      <c r="I137" s="57">
        <v>0.126</v>
      </c>
      <c r="J137" s="29"/>
      <c r="K137" s="2"/>
      <c r="L137" s="188">
        <f t="shared" si="4"/>
        <v>-0.33600000000000002</v>
      </c>
      <c r="M137" s="188" t="str">
        <f t="shared" si="4"/>
        <v/>
      </c>
      <c r="N137" s="188" t="str">
        <f t="shared" si="4"/>
        <v/>
      </c>
      <c r="O137" s="188">
        <f t="shared" si="5"/>
        <v>24.49</v>
      </c>
      <c r="P137" s="188" t="str">
        <f t="shared" si="5"/>
        <v/>
      </c>
      <c r="Q137" s="188">
        <f t="shared" si="6"/>
        <v>0.126</v>
      </c>
    </row>
    <row r="138" spans="1:18" ht="27" customHeight="1" x14ac:dyDescent="0.2">
      <c r="A138" s="47" t="s">
        <v>144</v>
      </c>
      <c r="B138" s="31">
        <v>30423</v>
      </c>
      <c r="C138" s="73">
        <v>0</v>
      </c>
      <c r="D138" s="67">
        <v>-2.762</v>
      </c>
      <c r="E138" s="63">
        <v>-0.255</v>
      </c>
      <c r="F138" s="75">
        <v>-4.1000000000000002E-2</v>
      </c>
      <c r="G138" s="70">
        <v>24.49</v>
      </c>
      <c r="H138" s="58" t="s">
        <v>936</v>
      </c>
      <c r="I138" s="57">
        <v>0.126</v>
      </c>
      <c r="J138" s="29"/>
      <c r="K138" s="2"/>
      <c r="L138" s="188">
        <f t="shared" si="4"/>
        <v>-2.762</v>
      </c>
      <c r="M138" s="188">
        <f t="shared" si="4"/>
        <v>-0.255</v>
      </c>
      <c r="N138" s="188">
        <f t="shared" si="4"/>
        <v>-4.1000000000000002E-2</v>
      </c>
      <c r="O138" s="188">
        <f t="shared" si="5"/>
        <v>24.49</v>
      </c>
      <c r="P138" s="188" t="str">
        <f t="shared" si="5"/>
        <v/>
      </c>
      <c r="Q138" s="188">
        <f t="shared" si="6"/>
        <v>0.126</v>
      </c>
      <c r="R138" s="188"/>
    </row>
    <row r="139" spans="1:18" ht="27" customHeight="1" x14ac:dyDescent="0.2">
      <c r="A139" s="47" t="s">
        <v>145</v>
      </c>
      <c r="B139" s="31">
        <v>30424</v>
      </c>
      <c r="C139" s="73">
        <v>1</v>
      </c>
      <c r="D139" s="57">
        <v>0.26400000000000001</v>
      </c>
      <c r="E139" s="58" t="s">
        <v>936</v>
      </c>
      <c r="F139" s="58" t="s">
        <v>936</v>
      </c>
      <c r="G139" s="70">
        <v>0.4</v>
      </c>
      <c r="H139" s="58" t="s">
        <v>936</v>
      </c>
      <c r="I139" s="58" t="s">
        <v>936</v>
      </c>
      <c r="J139" s="76"/>
      <c r="K139" s="2"/>
      <c r="L139" s="188">
        <f t="shared" si="4"/>
        <v>0.26400000000000001</v>
      </c>
      <c r="M139" s="188" t="str">
        <f t="shared" si="4"/>
        <v/>
      </c>
      <c r="N139" s="188" t="str">
        <f t="shared" si="4"/>
        <v/>
      </c>
      <c r="O139" s="188">
        <f t="shared" si="5"/>
        <v>0.4</v>
      </c>
      <c r="P139" s="188" t="str">
        <f t="shared" si="5"/>
        <v/>
      </c>
      <c r="Q139" s="188" t="str">
        <f t="shared" si="6"/>
        <v/>
      </c>
      <c r="R139" s="188"/>
    </row>
    <row r="140" spans="1:18" ht="27" customHeight="1" x14ac:dyDescent="0.2">
      <c r="A140" s="47" t="s">
        <v>146</v>
      </c>
      <c r="B140" s="31">
        <v>30425</v>
      </c>
      <c r="C140" s="73">
        <v>2</v>
      </c>
      <c r="D140" s="57">
        <v>0.28599999999999998</v>
      </c>
      <c r="E140" s="57">
        <v>1.9E-2</v>
      </c>
      <c r="F140" s="58" t="s">
        <v>936</v>
      </c>
      <c r="G140" s="70">
        <v>0.4</v>
      </c>
      <c r="H140" s="58" t="s">
        <v>936</v>
      </c>
      <c r="I140" s="58" t="s">
        <v>936</v>
      </c>
      <c r="J140" s="76"/>
      <c r="K140" s="2"/>
      <c r="L140" s="188">
        <f t="shared" si="4"/>
        <v>0.28599999999999998</v>
      </c>
      <c r="M140" s="188">
        <f t="shared" si="4"/>
        <v>1.9E-2</v>
      </c>
      <c r="N140" s="188" t="str">
        <f t="shared" si="4"/>
        <v/>
      </c>
      <c r="O140" s="188">
        <f t="shared" si="5"/>
        <v>0.4</v>
      </c>
      <c r="P140" s="188" t="str">
        <f t="shared" si="5"/>
        <v/>
      </c>
      <c r="Q140" s="188" t="str">
        <f t="shared" si="6"/>
        <v/>
      </c>
      <c r="R140" s="188"/>
    </row>
    <row r="141" spans="1:18" ht="27" customHeight="1" x14ac:dyDescent="0.2">
      <c r="A141" s="47" t="s">
        <v>147</v>
      </c>
      <c r="B141" s="31">
        <v>30426</v>
      </c>
      <c r="C141" s="73">
        <v>2</v>
      </c>
      <c r="D141" s="57">
        <v>2.8000000000000001E-2</v>
      </c>
      <c r="E141" s="58" t="s">
        <v>936</v>
      </c>
      <c r="F141" s="58" t="s">
        <v>936</v>
      </c>
      <c r="G141" s="71" t="s">
        <v>936</v>
      </c>
      <c r="H141" s="58" t="s">
        <v>936</v>
      </c>
      <c r="I141" s="58" t="s">
        <v>936</v>
      </c>
      <c r="J141" s="76"/>
      <c r="K141" s="2"/>
      <c r="L141" s="188">
        <f t="shared" si="4"/>
        <v>2.8000000000000001E-2</v>
      </c>
      <c r="M141" s="188" t="str">
        <f t="shared" si="4"/>
        <v/>
      </c>
      <c r="N141" s="188" t="str">
        <f t="shared" si="4"/>
        <v/>
      </c>
      <c r="O141" s="188" t="str">
        <f t="shared" si="5"/>
        <v/>
      </c>
      <c r="P141" s="188" t="str">
        <f t="shared" si="5"/>
        <v/>
      </c>
      <c r="Q141" s="188" t="str">
        <f t="shared" si="6"/>
        <v/>
      </c>
    </row>
    <row r="142" spans="1:18" ht="27" customHeight="1" x14ac:dyDescent="0.2">
      <c r="A142" s="47" t="s">
        <v>148</v>
      </c>
      <c r="B142" s="31">
        <v>30427</v>
      </c>
      <c r="C142" s="73">
        <v>3</v>
      </c>
      <c r="D142" s="57">
        <v>0.20799999999999999</v>
      </c>
      <c r="E142" s="58" t="s">
        <v>936</v>
      </c>
      <c r="F142" s="58" t="s">
        <v>936</v>
      </c>
      <c r="G142" s="70">
        <v>0.7</v>
      </c>
      <c r="H142" s="58" t="s">
        <v>936</v>
      </c>
      <c r="I142" s="58" t="s">
        <v>936</v>
      </c>
      <c r="J142" s="76"/>
      <c r="K142" s="2"/>
      <c r="L142" s="188">
        <f t="shared" si="4"/>
        <v>0.20799999999999999</v>
      </c>
      <c r="M142" s="188" t="str">
        <f t="shared" si="4"/>
        <v/>
      </c>
      <c r="N142" s="188" t="str">
        <f t="shared" si="4"/>
        <v/>
      </c>
      <c r="O142" s="188">
        <f t="shared" si="5"/>
        <v>0.7</v>
      </c>
      <c r="P142" s="188" t="str">
        <f t="shared" si="5"/>
        <v/>
      </c>
      <c r="Q142" s="188" t="str">
        <f t="shared" si="6"/>
        <v/>
      </c>
    </row>
    <row r="143" spans="1:18" ht="27" customHeight="1" x14ac:dyDescent="0.2">
      <c r="A143" s="47" t="s">
        <v>149</v>
      </c>
      <c r="B143" s="31">
        <v>30428</v>
      </c>
      <c r="C143" s="73">
        <v>4</v>
      </c>
      <c r="D143" s="57">
        <v>0.26700000000000002</v>
      </c>
      <c r="E143" s="57">
        <v>2.4E-2</v>
      </c>
      <c r="F143" s="58" t="s">
        <v>936</v>
      </c>
      <c r="G143" s="70">
        <v>0.7</v>
      </c>
      <c r="H143" s="58" t="s">
        <v>936</v>
      </c>
      <c r="I143" s="58" t="s">
        <v>936</v>
      </c>
      <c r="J143" s="76"/>
      <c r="K143" s="2"/>
      <c r="L143" s="188">
        <f t="shared" si="4"/>
        <v>0.26700000000000002</v>
      </c>
      <c r="M143" s="188">
        <f t="shared" si="4"/>
        <v>2.4E-2</v>
      </c>
      <c r="N143" s="188" t="str">
        <f t="shared" si="4"/>
        <v/>
      </c>
      <c r="O143" s="188">
        <f t="shared" si="5"/>
        <v>0.7</v>
      </c>
      <c r="P143" s="188" t="str">
        <f t="shared" si="5"/>
        <v/>
      </c>
      <c r="Q143" s="188" t="str">
        <f t="shared" si="6"/>
        <v/>
      </c>
    </row>
    <row r="144" spans="1:18" ht="27" customHeight="1" x14ac:dyDescent="0.2">
      <c r="A144" s="47" t="s">
        <v>150</v>
      </c>
      <c r="B144" s="31">
        <v>30429</v>
      </c>
      <c r="C144" s="73">
        <v>4</v>
      </c>
      <c r="D144" s="57">
        <v>2.8000000000000001E-2</v>
      </c>
      <c r="E144" s="58" t="s">
        <v>936</v>
      </c>
      <c r="F144" s="58" t="s">
        <v>936</v>
      </c>
      <c r="G144" s="71" t="s">
        <v>936</v>
      </c>
      <c r="H144" s="58" t="s">
        <v>936</v>
      </c>
      <c r="I144" s="58" t="s">
        <v>936</v>
      </c>
      <c r="J144" s="76"/>
      <c r="K144" s="2"/>
      <c r="L144" s="188">
        <f t="shared" si="4"/>
        <v>2.8000000000000001E-2</v>
      </c>
      <c r="M144" s="188" t="str">
        <f t="shared" si="4"/>
        <v/>
      </c>
      <c r="N144" s="188" t="str">
        <f t="shared" si="4"/>
        <v/>
      </c>
      <c r="O144" s="188" t="str">
        <f t="shared" si="5"/>
        <v/>
      </c>
      <c r="P144" s="188" t="str">
        <f t="shared" si="5"/>
        <v/>
      </c>
      <c r="Q144" s="188" t="str">
        <f t="shared" si="6"/>
        <v/>
      </c>
    </row>
    <row r="145" spans="1:18" ht="27" customHeight="1" x14ac:dyDescent="0.2">
      <c r="A145" s="47" t="s">
        <v>151</v>
      </c>
      <c r="B145" s="31">
        <v>30430</v>
      </c>
      <c r="C145" s="73" t="s">
        <v>20</v>
      </c>
      <c r="D145" s="57">
        <v>0.249</v>
      </c>
      <c r="E145" s="57">
        <v>1.4999999999999999E-2</v>
      </c>
      <c r="F145" s="58" t="s">
        <v>936</v>
      </c>
      <c r="G145" s="70">
        <v>4.12</v>
      </c>
      <c r="H145" s="58" t="s">
        <v>936</v>
      </c>
      <c r="I145" s="58" t="s">
        <v>936</v>
      </c>
      <c r="J145" s="76"/>
      <c r="K145" s="2"/>
      <c r="L145" s="188">
        <f t="shared" si="4"/>
        <v>0.249</v>
      </c>
      <c r="M145" s="188">
        <f t="shared" si="4"/>
        <v>1.4999999999999999E-2</v>
      </c>
      <c r="N145" s="188" t="str">
        <f t="shared" si="4"/>
        <v/>
      </c>
      <c r="O145" s="188">
        <f t="shared" si="5"/>
        <v>4.12</v>
      </c>
      <c r="P145" s="188" t="str">
        <f t="shared" si="5"/>
        <v/>
      </c>
      <c r="Q145" s="188" t="str">
        <f t="shared" si="6"/>
        <v/>
      </c>
    </row>
    <row r="146" spans="1:18" ht="27" customHeight="1" x14ac:dyDescent="0.2">
      <c r="A146" s="47" t="s">
        <v>152</v>
      </c>
      <c r="B146" s="31">
        <v>30431</v>
      </c>
      <c r="C146" s="73" t="s">
        <v>20</v>
      </c>
      <c r="D146" s="57">
        <v>0.35499999999999998</v>
      </c>
      <c r="E146" s="57">
        <v>0.02</v>
      </c>
      <c r="F146" s="58" t="s">
        <v>936</v>
      </c>
      <c r="G146" s="70">
        <v>4.28</v>
      </c>
      <c r="H146" s="58" t="s">
        <v>936</v>
      </c>
      <c r="I146" s="58" t="s">
        <v>936</v>
      </c>
      <c r="J146" s="74"/>
      <c r="K146" s="2"/>
      <c r="L146" s="188">
        <f t="shared" si="4"/>
        <v>0.35499999999999998</v>
      </c>
      <c r="M146" s="188">
        <f t="shared" si="4"/>
        <v>0.02</v>
      </c>
      <c r="N146" s="188" t="str">
        <f t="shared" si="4"/>
        <v/>
      </c>
      <c r="O146" s="188">
        <f t="shared" si="5"/>
        <v>4.28</v>
      </c>
      <c r="P146" s="188" t="str">
        <f t="shared" si="5"/>
        <v/>
      </c>
      <c r="Q146" s="188" t="str">
        <f t="shared" si="6"/>
        <v/>
      </c>
    </row>
    <row r="147" spans="1:18" ht="27" customHeight="1" x14ac:dyDescent="0.2">
      <c r="A147" s="47" t="s">
        <v>153</v>
      </c>
      <c r="B147" s="31">
        <v>30432</v>
      </c>
      <c r="C147" s="73" t="s">
        <v>20</v>
      </c>
      <c r="D147" s="57">
        <v>0.29899999999999999</v>
      </c>
      <c r="E147" s="57">
        <v>1.4E-2</v>
      </c>
      <c r="F147" s="58" t="s">
        <v>936</v>
      </c>
      <c r="G147" s="70">
        <v>26.82</v>
      </c>
      <c r="H147" s="58" t="s">
        <v>936</v>
      </c>
      <c r="I147" s="58" t="s">
        <v>936</v>
      </c>
      <c r="J147" s="74"/>
      <c r="K147" s="2"/>
      <c r="L147" s="188">
        <f t="shared" si="4"/>
        <v>0.29899999999999999</v>
      </c>
      <c r="M147" s="188">
        <f t="shared" si="4"/>
        <v>1.4E-2</v>
      </c>
      <c r="N147" s="188" t="str">
        <f t="shared" si="4"/>
        <v/>
      </c>
      <c r="O147" s="188">
        <f t="shared" si="5"/>
        <v>26.82</v>
      </c>
      <c r="P147" s="188" t="str">
        <f t="shared" si="5"/>
        <v/>
      </c>
      <c r="Q147" s="188" t="str">
        <f t="shared" si="6"/>
        <v/>
      </c>
    </row>
    <row r="148" spans="1:18" ht="27" customHeight="1" x14ac:dyDescent="0.2">
      <c r="A148" s="47" t="s">
        <v>929</v>
      </c>
      <c r="B148" s="31">
        <v>30433</v>
      </c>
      <c r="C148" s="73">
        <v>0</v>
      </c>
      <c r="D148" s="67">
        <v>1.5780000000000001</v>
      </c>
      <c r="E148" s="63">
        <v>0.157</v>
      </c>
      <c r="F148" s="75">
        <v>1.4999999999999999E-2</v>
      </c>
      <c r="G148" s="70">
        <v>0.4</v>
      </c>
      <c r="H148" s="58" t="s">
        <v>936</v>
      </c>
      <c r="I148" s="58" t="s">
        <v>936</v>
      </c>
      <c r="J148" s="74"/>
      <c r="K148" s="2"/>
      <c r="L148" s="188">
        <f t="shared" si="4"/>
        <v>1.5780000000000001</v>
      </c>
      <c r="M148" s="188">
        <f t="shared" si="4"/>
        <v>0.157</v>
      </c>
      <c r="N148" s="188">
        <f t="shared" si="4"/>
        <v>1.4999999999999999E-2</v>
      </c>
      <c r="O148" s="188">
        <f t="shared" si="5"/>
        <v>0.4</v>
      </c>
      <c r="P148" s="188" t="str">
        <f t="shared" si="5"/>
        <v/>
      </c>
      <c r="Q148" s="188" t="str">
        <f t="shared" si="6"/>
        <v/>
      </c>
      <c r="R148" s="188"/>
    </row>
    <row r="149" spans="1:18" ht="27" customHeight="1" x14ac:dyDescent="0.2">
      <c r="A149" s="47" t="s">
        <v>930</v>
      </c>
      <c r="B149" s="31">
        <v>30434</v>
      </c>
      <c r="C149" s="73">
        <v>0</v>
      </c>
      <c r="D149" s="67">
        <v>1.5780000000000001</v>
      </c>
      <c r="E149" s="63">
        <v>0.157</v>
      </c>
      <c r="F149" s="75">
        <v>1.4999999999999999E-2</v>
      </c>
      <c r="G149" s="70">
        <v>0.7</v>
      </c>
      <c r="H149" s="58" t="s">
        <v>936</v>
      </c>
      <c r="I149" s="58" t="s">
        <v>936</v>
      </c>
      <c r="J149" s="74"/>
      <c r="K149" s="2"/>
      <c r="L149" s="188">
        <f t="shared" si="4"/>
        <v>1.5780000000000001</v>
      </c>
      <c r="M149" s="188">
        <f t="shared" si="4"/>
        <v>0.157</v>
      </c>
      <c r="N149" s="188">
        <f t="shared" si="4"/>
        <v>1.4999999999999999E-2</v>
      </c>
      <c r="O149" s="188">
        <f t="shared" si="5"/>
        <v>0.7</v>
      </c>
      <c r="P149" s="188" t="str">
        <f t="shared" si="5"/>
        <v/>
      </c>
      <c r="Q149" s="188" t="str">
        <f t="shared" si="6"/>
        <v/>
      </c>
      <c r="R149" s="188"/>
    </row>
    <row r="150" spans="1:18" ht="27" customHeight="1" x14ac:dyDescent="0.2">
      <c r="A150" s="47" t="s">
        <v>154</v>
      </c>
      <c r="B150" s="31">
        <v>30435</v>
      </c>
      <c r="C150" s="73">
        <v>0</v>
      </c>
      <c r="D150" s="67">
        <v>1.214</v>
      </c>
      <c r="E150" s="63">
        <v>0.12</v>
      </c>
      <c r="F150" s="75">
        <v>1.0999999999999999E-2</v>
      </c>
      <c r="G150" s="70">
        <v>1</v>
      </c>
      <c r="H150" s="70">
        <v>0.28000000000000003</v>
      </c>
      <c r="I150" s="57">
        <v>4.2999999999999997E-2</v>
      </c>
      <c r="J150" s="84">
        <f>H150</f>
        <v>0.28000000000000003</v>
      </c>
      <c r="K150" s="2"/>
      <c r="L150" s="188">
        <f t="shared" si="4"/>
        <v>1.214</v>
      </c>
      <c r="M150" s="188">
        <f t="shared" si="4"/>
        <v>0.12</v>
      </c>
      <c r="N150" s="188">
        <f t="shared" si="4"/>
        <v>1.0999999999999999E-2</v>
      </c>
      <c r="O150" s="188">
        <f t="shared" si="5"/>
        <v>1</v>
      </c>
      <c r="P150" s="188">
        <f t="shared" si="5"/>
        <v>0.28000000000000003</v>
      </c>
      <c r="Q150" s="188">
        <f t="shared" si="6"/>
        <v>4.2999999999999997E-2</v>
      </c>
      <c r="R150" s="188"/>
    </row>
    <row r="151" spans="1:18" ht="27" customHeight="1" x14ac:dyDescent="0.2">
      <c r="A151" s="47" t="s">
        <v>155</v>
      </c>
      <c r="B151" s="31">
        <v>30436</v>
      </c>
      <c r="C151" s="73">
        <v>0</v>
      </c>
      <c r="D151" s="67">
        <v>1.4159999999999999</v>
      </c>
      <c r="E151" s="63">
        <v>0.13700000000000001</v>
      </c>
      <c r="F151" s="75">
        <v>1.2E-2</v>
      </c>
      <c r="G151" s="70">
        <v>1.1299999999999999</v>
      </c>
      <c r="H151" s="70">
        <v>0.49</v>
      </c>
      <c r="I151" s="57">
        <v>5.5E-2</v>
      </c>
      <c r="J151" s="84">
        <f>H151</f>
        <v>0.49</v>
      </c>
      <c r="K151" s="2"/>
      <c r="L151" s="188">
        <f t="shared" si="4"/>
        <v>1.4159999999999999</v>
      </c>
      <c r="M151" s="188">
        <f t="shared" si="4"/>
        <v>0.13700000000000001</v>
      </c>
      <c r="N151" s="188">
        <f t="shared" si="4"/>
        <v>1.2E-2</v>
      </c>
      <c r="O151" s="188">
        <f t="shared" si="5"/>
        <v>1.1299999999999999</v>
      </c>
      <c r="P151" s="188">
        <f t="shared" si="5"/>
        <v>0.49</v>
      </c>
      <c r="Q151" s="188">
        <f t="shared" si="6"/>
        <v>5.5E-2</v>
      </c>
      <c r="R151" s="188"/>
    </row>
    <row r="152" spans="1:18" ht="27" customHeight="1" x14ac:dyDescent="0.2">
      <c r="A152" s="47" t="s">
        <v>156</v>
      </c>
      <c r="B152" s="31">
        <v>30437</v>
      </c>
      <c r="C152" s="73">
        <v>0</v>
      </c>
      <c r="D152" s="67">
        <v>1.546</v>
      </c>
      <c r="E152" s="63">
        <v>0.14899999999999999</v>
      </c>
      <c r="F152" s="75">
        <v>1.2E-2</v>
      </c>
      <c r="G152" s="70">
        <v>13.52</v>
      </c>
      <c r="H152" s="70">
        <v>0.59</v>
      </c>
      <c r="I152" s="57">
        <v>5.0999999999999997E-2</v>
      </c>
      <c r="J152" s="84">
        <f>H152</f>
        <v>0.59</v>
      </c>
      <c r="K152" s="2"/>
      <c r="L152" s="188">
        <f t="shared" si="4"/>
        <v>1.546</v>
      </c>
      <c r="M152" s="188">
        <f t="shared" si="4"/>
        <v>0.14899999999999999</v>
      </c>
      <c r="N152" s="188">
        <f t="shared" si="4"/>
        <v>1.2E-2</v>
      </c>
      <c r="O152" s="188">
        <f t="shared" si="5"/>
        <v>13.52</v>
      </c>
      <c r="P152" s="188">
        <f t="shared" si="5"/>
        <v>0.59</v>
      </c>
      <c r="Q152" s="188">
        <f t="shared" si="6"/>
        <v>5.0999999999999997E-2</v>
      </c>
      <c r="R152" s="188"/>
    </row>
    <row r="153" spans="1:18" ht="27" customHeight="1" x14ac:dyDescent="0.2">
      <c r="A153" s="49" t="s">
        <v>234</v>
      </c>
      <c r="B153" s="31">
        <v>30438</v>
      </c>
      <c r="C153" s="73">
        <v>8</v>
      </c>
      <c r="D153" s="57">
        <v>0.224</v>
      </c>
      <c r="E153" s="58" t="s">
        <v>936</v>
      </c>
      <c r="F153" s="58" t="s">
        <v>936</v>
      </c>
      <c r="G153" s="58" t="s">
        <v>936</v>
      </c>
      <c r="H153" s="58" t="s">
        <v>936</v>
      </c>
      <c r="I153" s="58" t="s">
        <v>936</v>
      </c>
      <c r="J153" s="77"/>
      <c r="K153" s="2"/>
      <c r="L153" s="188">
        <f t="shared" si="4"/>
        <v>0.224</v>
      </c>
      <c r="M153" s="188" t="str">
        <f t="shared" si="4"/>
        <v/>
      </c>
      <c r="N153" s="188" t="str">
        <f t="shared" si="4"/>
        <v/>
      </c>
      <c r="O153" s="188" t="str">
        <f t="shared" si="5"/>
        <v/>
      </c>
      <c r="P153" s="188" t="str">
        <f t="shared" si="5"/>
        <v/>
      </c>
      <c r="Q153" s="188" t="str">
        <f t="shared" si="6"/>
        <v/>
      </c>
      <c r="R153" s="188"/>
    </row>
    <row r="154" spans="1:18" ht="27" customHeight="1" x14ac:dyDescent="0.2">
      <c r="A154" s="49" t="s">
        <v>235</v>
      </c>
      <c r="B154" s="31">
        <v>30439</v>
      </c>
      <c r="C154" s="73">
        <v>1</v>
      </c>
      <c r="D154" s="57">
        <v>0.25600000000000001</v>
      </c>
      <c r="E154" s="58" t="s">
        <v>936</v>
      </c>
      <c r="F154" s="58" t="s">
        <v>936</v>
      </c>
      <c r="G154" s="58" t="s">
        <v>936</v>
      </c>
      <c r="H154" s="58" t="s">
        <v>936</v>
      </c>
      <c r="I154" s="58" t="s">
        <v>936</v>
      </c>
      <c r="J154" s="77"/>
      <c r="K154" s="190"/>
      <c r="L154" s="188">
        <f t="shared" si="4"/>
        <v>0.25600000000000001</v>
      </c>
      <c r="M154" s="188" t="str">
        <f t="shared" si="4"/>
        <v/>
      </c>
      <c r="N154" s="188" t="str">
        <f t="shared" si="4"/>
        <v/>
      </c>
      <c r="O154" s="188" t="str">
        <f t="shared" si="5"/>
        <v/>
      </c>
      <c r="P154" s="188" t="str">
        <f t="shared" si="5"/>
        <v/>
      </c>
      <c r="Q154" s="188" t="str">
        <f t="shared" si="6"/>
        <v/>
      </c>
    </row>
    <row r="155" spans="1:18" ht="27" customHeight="1" x14ac:dyDescent="0.2">
      <c r="A155" s="49" t="s">
        <v>236</v>
      </c>
      <c r="B155" s="31">
        <v>30440</v>
      </c>
      <c r="C155" s="73">
        <v>1</v>
      </c>
      <c r="D155" s="57">
        <v>0.38200000000000001</v>
      </c>
      <c r="E155" s="58" t="s">
        <v>936</v>
      </c>
      <c r="F155" s="58" t="s">
        <v>936</v>
      </c>
      <c r="G155" s="58" t="s">
        <v>936</v>
      </c>
      <c r="H155" s="58" t="s">
        <v>936</v>
      </c>
      <c r="I155" s="58" t="s">
        <v>936</v>
      </c>
      <c r="J155" s="76"/>
      <c r="K155" s="190"/>
      <c r="L155" s="188">
        <f t="shared" si="4"/>
        <v>0.38200000000000001</v>
      </c>
      <c r="M155" s="188" t="str">
        <f t="shared" si="4"/>
        <v/>
      </c>
      <c r="N155" s="188" t="str">
        <f t="shared" si="4"/>
        <v/>
      </c>
      <c r="O155" s="188" t="str">
        <f t="shared" si="5"/>
        <v/>
      </c>
      <c r="P155" s="188" t="str">
        <f t="shared" si="5"/>
        <v/>
      </c>
      <c r="Q155" s="188" t="str">
        <f t="shared" si="6"/>
        <v/>
      </c>
    </row>
    <row r="156" spans="1:18" ht="27" customHeight="1" x14ac:dyDescent="0.2">
      <c r="A156" s="49" t="s">
        <v>237</v>
      </c>
      <c r="B156" s="31">
        <v>30441</v>
      </c>
      <c r="C156" s="73">
        <v>1</v>
      </c>
      <c r="D156" s="57">
        <v>0.19700000000000001</v>
      </c>
      <c r="E156" s="58" t="s">
        <v>936</v>
      </c>
      <c r="F156" s="58" t="s">
        <v>936</v>
      </c>
      <c r="G156" s="58" t="s">
        <v>936</v>
      </c>
      <c r="H156" s="58" t="s">
        <v>936</v>
      </c>
      <c r="I156" s="58" t="s">
        <v>936</v>
      </c>
      <c r="J156" s="76"/>
      <c r="K156" s="2"/>
      <c r="L156" s="188">
        <f t="shared" si="4"/>
        <v>0.19700000000000001</v>
      </c>
      <c r="M156" s="188" t="str">
        <f t="shared" si="4"/>
        <v/>
      </c>
      <c r="N156" s="188" t="str">
        <f t="shared" si="4"/>
        <v/>
      </c>
      <c r="O156" s="188" t="str">
        <f t="shared" si="5"/>
        <v/>
      </c>
      <c r="P156" s="188" t="str">
        <f t="shared" si="5"/>
        <v/>
      </c>
      <c r="Q156" s="188" t="str">
        <f t="shared" si="6"/>
        <v/>
      </c>
    </row>
    <row r="157" spans="1:18" ht="27" customHeight="1" x14ac:dyDescent="0.2">
      <c r="A157" s="47" t="s">
        <v>157</v>
      </c>
      <c r="B157" s="31">
        <v>30442</v>
      </c>
      <c r="C157" s="73">
        <v>0</v>
      </c>
      <c r="D157" s="82">
        <v>3.4460000000000002</v>
      </c>
      <c r="E157" s="66">
        <v>0.222</v>
      </c>
      <c r="F157" s="75">
        <v>8.3000000000000004E-2</v>
      </c>
      <c r="G157" s="58" t="s">
        <v>936</v>
      </c>
      <c r="H157" s="58" t="s">
        <v>936</v>
      </c>
      <c r="I157" s="58" t="s">
        <v>936</v>
      </c>
      <c r="J157" s="76"/>
      <c r="K157" s="190"/>
      <c r="L157" s="188">
        <f t="shared" si="4"/>
        <v>3.4460000000000002</v>
      </c>
      <c r="M157" s="188">
        <f t="shared" si="4"/>
        <v>0.222</v>
      </c>
      <c r="N157" s="188">
        <f t="shared" si="4"/>
        <v>8.3000000000000004E-2</v>
      </c>
      <c r="O157" s="188" t="str">
        <f t="shared" si="5"/>
        <v/>
      </c>
      <c r="P157" s="188" t="str">
        <f t="shared" si="5"/>
        <v/>
      </c>
      <c r="Q157" s="188" t="str">
        <f t="shared" si="6"/>
        <v/>
      </c>
    </row>
    <row r="158" spans="1:18" ht="27" customHeight="1" x14ac:dyDescent="0.2">
      <c r="A158" s="47" t="s">
        <v>931</v>
      </c>
      <c r="B158" s="31">
        <v>30443</v>
      </c>
      <c r="C158" s="73" t="s">
        <v>935</v>
      </c>
      <c r="D158" s="57">
        <v>-0.122</v>
      </c>
      <c r="E158" s="58" t="s">
        <v>936</v>
      </c>
      <c r="F158" s="58" t="s">
        <v>936</v>
      </c>
      <c r="G158" s="70">
        <v>0</v>
      </c>
      <c r="H158" s="58" t="s">
        <v>936</v>
      </c>
      <c r="I158" s="58" t="s">
        <v>936</v>
      </c>
      <c r="J158" s="76"/>
      <c r="K158" s="190"/>
      <c r="L158" s="188">
        <f t="shared" si="4"/>
        <v>-0.122</v>
      </c>
      <c r="M158" s="188" t="str">
        <f t="shared" si="4"/>
        <v/>
      </c>
      <c r="N158" s="188" t="str">
        <f t="shared" si="4"/>
        <v/>
      </c>
      <c r="O158" s="188">
        <f t="shared" si="5"/>
        <v>0</v>
      </c>
      <c r="P158" s="188" t="str">
        <f t="shared" si="5"/>
        <v/>
      </c>
      <c r="Q158" s="188" t="str">
        <f t="shared" si="6"/>
        <v/>
      </c>
    </row>
    <row r="159" spans="1:18" ht="27" customHeight="1" x14ac:dyDescent="0.2">
      <c r="A159" s="47" t="s">
        <v>158</v>
      </c>
      <c r="B159" s="31">
        <v>30444</v>
      </c>
      <c r="C159" s="73">
        <v>8</v>
      </c>
      <c r="D159" s="57">
        <v>-0.13300000000000001</v>
      </c>
      <c r="E159" s="58" t="s">
        <v>936</v>
      </c>
      <c r="F159" s="58" t="s">
        <v>936</v>
      </c>
      <c r="G159" s="70">
        <v>0</v>
      </c>
      <c r="H159" s="58" t="s">
        <v>936</v>
      </c>
      <c r="I159" s="58" t="s">
        <v>936</v>
      </c>
      <c r="J159" s="76"/>
      <c r="K159" s="2"/>
      <c r="L159" s="188">
        <f t="shared" si="4"/>
        <v>-0.13300000000000001</v>
      </c>
      <c r="M159" s="188" t="str">
        <f t="shared" si="4"/>
        <v/>
      </c>
      <c r="N159" s="188" t="str">
        <f t="shared" si="4"/>
        <v/>
      </c>
      <c r="O159" s="188">
        <f t="shared" si="5"/>
        <v>0</v>
      </c>
      <c r="P159" s="188" t="str">
        <f t="shared" si="5"/>
        <v/>
      </c>
      <c r="Q159" s="188" t="str">
        <f t="shared" si="6"/>
        <v/>
      </c>
    </row>
    <row r="160" spans="1:18" ht="27" customHeight="1" x14ac:dyDescent="0.2">
      <c r="A160" s="47" t="s">
        <v>159</v>
      </c>
      <c r="B160" s="31">
        <v>30445</v>
      </c>
      <c r="C160" s="73">
        <v>0</v>
      </c>
      <c r="D160" s="57">
        <v>-0.122</v>
      </c>
      <c r="E160" s="58" t="s">
        <v>936</v>
      </c>
      <c r="F160" s="58" t="s">
        <v>936</v>
      </c>
      <c r="G160" s="70">
        <v>0</v>
      </c>
      <c r="H160" s="58" t="s">
        <v>936</v>
      </c>
      <c r="I160" s="57">
        <v>0.04</v>
      </c>
      <c r="J160" s="76"/>
      <c r="K160" s="2"/>
      <c r="L160" s="188">
        <f t="shared" si="4"/>
        <v>-0.122</v>
      </c>
      <c r="M160" s="188" t="str">
        <f t="shared" si="4"/>
        <v/>
      </c>
      <c r="N160" s="188" t="str">
        <f t="shared" si="4"/>
        <v/>
      </c>
      <c r="O160" s="188">
        <f t="shared" si="5"/>
        <v>0</v>
      </c>
      <c r="P160" s="188" t="str">
        <f t="shared" si="5"/>
        <v/>
      </c>
      <c r="Q160" s="188">
        <f t="shared" si="6"/>
        <v>0.04</v>
      </c>
    </row>
    <row r="161" spans="1:18" ht="27" customHeight="1" x14ac:dyDescent="0.2">
      <c r="A161" s="47" t="s">
        <v>160</v>
      </c>
      <c r="B161" s="31">
        <v>30446</v>
      </c>
      <c r="C161" s="73">
        <v>0</v>
      </c>
      <c r="D161" s="67">
        <v>-0.97699999999999998</v>
      </c>
      <c r="E161" s="63">
        <v>-9.7000000000000003E-2</v>
      </c>
      <c r="F161" s="75">
        <v>-1.4999999999999999E-2</v>
      </c>
      <c r="G161" s="70">
        <v>0</v>
      </c>
      <c r="H161" s="58" t="s">
        <v>936</v>
      </c>
      <c r="I161" s="57">
        <v>0.04</v>
      </c>
      <c r="J161" s="76"/>
      <c r="K161" s="2"/>
      <c r="L161" s="188">
        <f t="shared" si="4"/>
        <v>-0.97699999999999998</v>
      </c>
      <c r="M161" s="188">
        <f t="shared" si="4"/>
        <v>-9.7000000000000003E-2</v>
      </c>
      <c r="N161" s="188">
        <f t="shared" si="4"/>
        <v>-1.4999999999999999E-2</v>
      </c>
      <c r="O161" s="188">
        <f t="shared" si="5"/>
        <v>0</v>
      </c>
      <c r="P161" s="188" t="str">
        <f t="shared" si="5"/>
        <v/>
      </c>
      <c r="Q161" s="188">
        <f t="shared" si="6"/>
        <v>0.04</v>
      </c>
    </row>
    <row r="162" spans="1:18" ht="27" customHeight="1" x14ac:dyDescent="0.2">
      <c r="A162" s="47" t="s">
        <v>161</v>
      </c>
      <c r="B162" s="31">
        <v>30447</v>
      </c>
      <c r="C162" s="73">
        <v>0</v>
      </c>
      <c r="D162" s="57">
        <v>-0.13300000000000001</v>
      </c>
      <c r="E162" s="58" t="s">
        <v>936</v>
      </c>
      <c r="F162" s="58" t="s">
        <v>936</v>
      </c>
      <c r="G162" s="70">
        <v>0</v>
      </c>
      <c r="H162" s="58" t="s">
        <v>936</v>
      </c>
      <c r="I162" s="57">
        <v>4.1000000000000002E-2</v>
      </c>
      <c r="J162" s="76"/>
      <c r="K162" s="2"/>
      <c r="L162" s="188">
        <f t="shared" si="4"/>
        <v>-0.13300000000000001</v>
      </c>
      <c r="M162" s="188" t="str">
        <f t="shared" si="4"/>
        <v/>
      </c>
      <c r="N162" s="188" t="str">
        <f t="shared" si="4"/>
        <v/>
      </c>
      <c r="O162" s="188">
        <f t="shared" si="5"/>
        <v>0</v>
      </c>
      <c r="P162" s="188" t="str">
        <f t="shared" si="5"/>
        <v/>
      </c>
      <c r="Q162" s="188">
        <f t="shared" si="6"/>
        <v>4.1000000000000002E-2</v>
      </c>
    </row>
    <row r="163" spans="1:18" ht="27" customHeight="1" x14ac:dyDescent="0.2">
      <c r="A163" s="47" t="s">
        <v>162</v>
      </c>
      <c r="B163" s="31">
        <v>30448</v>
      </c>
      <c r="C163" s="73">
        <v>0</v>
      </c>
      <c r="D163" s="67">
        <v>-1.07</v>
      </c>
      <c r="E163" s="63">
        <v>-0.105</v>
      </c>
      <c r="F163" s="75">
        <v>-1.6E-2</v>
      </c>
      <c r="G163" s="70">
        <v>0</v>
      </c>
      <c r="H163" s="58" t="s">
        <v>936</v>
      </c>
      <c r="I163" s="57">
        <v>4.1000000000000002E-2</v>
      </c>
      <c r="J163" s="76"/>
      <c r="K163" s="2"/>
      <c r="L163" s="188">
        <f t="shared" si="4"/>
        <v>-1.07</v>
      </c>
      <c r="M163" s="188">
        <f t="shared" si="4"/>
        <v>-0.105</v>
      </c>
      <c r="N163" s="188">
        <f t="shared" si="4"/>
        <v>-1.6E-2</v>
      </c>
      <c r="O163" s="188">
        <f t="shared" si="5"/>
        <v>0</v>
      </c>
      <c r="P163" s="188" t="str">
        <f t="shared" si="5"/>
        <v/>
      </c>
      <c r="Q163" s="188">
        <f t="shared" si="6"/>
        <v>4.1000000000000002E-2</v>
      </c>
      <c r="R163" s="188"/>
    </row>
    <row r="164" spans="1:18" ht="27" customHeight="1" x14ac:dyDescent="0.2">
      <c r="A164" s="47" t="s">
        <v>163</v>
      </c>
      <c r="B164" s="31">
        <v>30449</v>
      </c>
      <c r="C164" s="73">
        <v>0</v>
      </c>
      <c r="D164" s="57">
        <v>-0.19500000000000001</v>
      </c>
      <c r="E164" s="58" t="s">
        <v>936</v>
      </c>
      <c r="F164" s="58" t="s">
        <v>936</v>
      </c>
      <c r="G164" s="70">
        <v>14.24</v>
      </c>
      <c r="H164" s="58" t="s">
        <v>936</v>
      </c>
      <c r="I164" s="57">
        <v>7.2999999999999995E-2</v>
      </c>
      <c r="J164" s="76"/>
      <c r="K164" s="2"/>
      <c r="L164" s="188">
        <f t="shared" si="4"/>
        <v>-0.19500000000000001</v>
      </c>
      <c r="M164" s="188" t="str">
        <f t="shared" si="4"/>
        <v/>
      </c>
      <c r="N164" s="188" t="str">
        <f t="shared" si="4"/>
        <v/>
      </c>
      <c r="O164" s="188">
        <f t="shared" si="5"/>
        <v>14.24</v>
      </c>
      <c r="P164" s="188" t="str">
        <f t="shared" si="5"/>
        <v/>
      </c>
      <c r="Q164" s="188">
        <f t="shared" si="6"/>
        <v>7.2999999999999995E-2</v>
      </c>
      <c r="R164" s="188"/>
    </row>
    <row r="165" spans="1:18" ht="27" customHeight="1" x14ac:dyDescent="0.2">
      <c r="A165" s="47" t="s">
        <v>164</v>
      </c>
      <c r="B165" s="31">
        <v>30450</v>
      </c>
      <c r="C165" s="73">
        <v>0</v>
      </c>
      <c r="D165" s="67">
        <v>-1.605</v>
      </c>
      <c r="E165" s="63">
        <v>-0.14799999999999999</v>
      </c>
      <c r="F165" s="75">
        <v>-2.4E-2</v>
      </c>
      <c r="G165" s="70">
        <v>14.24</v>
      </c>
      <c r="H165" s="58" t="s">
        <v>936</v>
      </c>
      <c r="I165" s="57">
        <v>7.2999999999999995E-2</v>
      </c>
      <c r="J165" s="29"/>
      <c r="K165" s="2"/>
      <c r="L165" s="188">
        <f t="shared" si="4"/>
        <v>-1.605</v>
      </c>
      <c r="M165" s="188">
        <f t="shared" si="4"/>
        <v>-0.14799999999999999</v>
      </c>
      <c r="N165" s="188">
        <f t="shared" si="4"/>
        <v>-2.4E-2</v>
      </c>
      <c r="O165" s="188">
        <f t="shared" si="5"/>
        <v>14.24</v>
      </c>
      <c r="P165" s="188" t="str">
        <f t="shared" si="5"/>
        <v/>
      </c>
      <c r="Q165" s="188">
        <f t="shared" si="6"/>
        <v>7.2999999999999995E-2</v>
      </c>
      <c r="R165" s="188"/>
    </row>
    <row r="166" spans="1:18" ht="27" customHeight="1" x14ac:dyDescent="0.2">
      <c r="A166" s="47" t="s">
        <v>165</v>
      </c>
      <c r="B166" s="31">
        <v>30451</v>
      </c>
      <c r="C166" s="73">
        <v>1</v>
      </c>
      <c r="D166" s="57">
        <v>7.5999999999999998E-2</v>
      </c>
      <c r="E166" s="58" t="s">
        <v>936</v>
      </c>
      <c r="F166" s="58" t="s">
        <v>936</v>
      </c>
      <c r="G166" s="70">
        <v>0.11</v>
      </c>
      <c r="H166" s="58" t="s">
        <v>936</v>
      </c>
      <c r="I166" s="58" t="s">
        <v>936</v>
      </c>
      <c r="J166" s="76"/>
      <c r="K166" s="2"/>
      <c r="L166" s="188">
        <f t="shared" si="4"/>
        <v>7.5999999999999998E-2</v>
      </c>
      <c r="M166" s="188" t="str">
        <f t="shared" si="4"/>
        <v/>
      </c>
      <c r="N166" s="188" t="str">
        <f t="shared" si="4"/>
        <v/>
      </c>
      <c r="O166" s="188">
        <f t="shared" si="5"/>
        <v>0.11</v>
      </c>
      <c r="P166" s="188" t="str">
        <f t="shared" si="5"/>
        <v/>
      </c>
      <c r="Q166" s="188" t="str">
        <f t="shared" si="6"/>
        <v/>
      </c>
    </row>
    <row r="167" spans="1:18" ht="27" customHeight="1" x14ac:dyDescent="0.2">
      <c r="A167" s="47" t="s">
        <v>166</v>
      </c>
      <c r="B167" s="31">
        <v>30452</v>
      </c>
      <c r="C167" s="73">
        <v>2</v>
      </c>
      <c r="D167" s="57">
        <v>8.2000000000000003E-2</v>
      </c>
      <c r="E167" s="57">
        <v>5.0000000000000001E-3</v>
      </c>
      <c r="F167" s="58" t="s">
        <v>936</v>
      </c>
      <c r="G167" s="70">
        <v>0.11</v>
      </c>
      <c r="H167" s="58" t="s">
        <v>936</v>
      </c>
      <c r="I167" s="58" t="s">
        <v>936</v>
      </c>
      <c r="J167" s="76"/>
      <c r="K167" s="2"/>
      <c r="L167" s="188">
        <f t="shared" si="4"/>
        <v>8.2000000000000003E-2</v>
      </c>
      <c r="M167" s="188">
        <f t="shared" si="4"/>
        <v>5.0000000000000001E-3</v>
      </c>
      <c r="N167" s="188" t="str">
        <f t="shared" si="4"/>
        <v/>
      </c>
      <c r="O167" s="188">
        <f t="shared" si="5"/>
        <v>0.11</v>
      </c>
      <c r="P167" s="188" t="str">
        <f t="shared" si="5"/>
        <v/>
      </c>
      <c r="Q167" s="188" t="str">
        <f t="shared" si="6"/>
        <v/>
      </c>
    </row>
    <row r="168" spans="1:18" ht="27" customHeight="1" x14ac:dyDescent="0.2">
      <c r="A168" s="47" t="s">
        <v>167</v>
      </c>
      <c r="B168" s="31">
        <v>30453</v>
      </c>
      <c r="C168" s="73">
        <v>2</v>
      </c>
      <c r="D168" s="57">
        <v>8.0000000000000002E-3</v>
      </c>
      <c r="E168" s="58" t="s">
        <v>936</v>
      </c>
      <c r="F168" s="58" t="s">
        <v>936</v>
      </c>
      <c r="G168" s="58" t="s">
        <v>936</v>
      </c>
      <c r="H168" s="58" t="s">
        <v>936</v>
      </c>
      <c r="I168" s="58" t="s">
        <v>936</v>
      </c>
      <c r="J168" s="76"/>
      <c r="K168" s="2"/>
      <c r="L168" s="188">
        <f t="shared" si="4"/>
        <v>8.0000000000000002E-3</v>
      </c>
      <c r="M168" s="188" t="str">
        <f t="shared" si="4"/>
        <v/>
      </c>
      <c r="N168" s="188" t="str">
        <f t="shared" si="4"/>
        <v/>
      </c>
      <c r="O168" s="188" t="str">
        <f t="shared" si="5"/>
        <v/>
      </c>
      <c r="P168" s="188" t="str">
        <f t="shared" si="5"/>
        <v/>
      </c>
      <c r="Q168" s="188" t="str">
        <f t="shared" si="6"/>
        <v/>
      </c>
    </row>
    <row r="169" spans="1:18" ht="27" customHeight="1" x14ac:dyDescent="0.2">
      <c r="A169" s="47" t="s">
        <v>168</v>
      </c>
      <c r="B169" s="31">
        <v>30454</v>
      </c>
      <c r="C169" s="73">
        <v>3</v>
      </c>
      <c r="D169" s="57">
        <v>5.8999999999999997E-2</v>
      </c>
      <c r="E169" s="58" t="s">
        <v>936</v>
      </c>
      <c r="F169" s="58" t="s">
        <v>936</v>
      </c>
      <c r="G169" s="70">
        <v>0.2</v>
      </c>
      <c r="H169" s="58" t="s">
        <v>936</v>
      </c>
      <c r="I169" s="58" t="s">
        <v>936</v>
      </c>
      <c r="J169" s="76"/>
      <c r="K169" s="2"/>
      <c r="L169" s="188">
        <f t="shared" si="4"/>
        <v>5.8999999999999997E-2</v>
      </c>
      <c r="M169" s="188" t="str">
        <f t="shared" si="4"/>
        <v/>
      </c>
      <c r="N169" s="188" t="str">
        <f t="shared" si="4"/>
        <v/>
      </c>
      <c r="O169" s="188">
        <f t="shared" si="5"/>
        <v>0.2</v>
      </c>
      <c r="P169" s="188" t="str">
        <f t="shared" si="5"/>
        <v/>
      </c>
      <c r="Q169" s="188" t="str">
        <f t="shared" si="6"/>
        <v/>
      </c>
    </row>
    <row r="170" spans="1:18" ht="27" customHeight="1" x14ac:dyDescent="0.2">
      <c r="A170" s="47" t="s">
        <v>169</v>
      </c>
      <c r="B170" s="31">
        <v>30455</v>
      </c>
      <c r="C170" s="73">
        <v>4</v>
      </c>
      <c r="D170" s="57">
        <v>7.5999999999999998E-2</v>
      </c>
      <c r="E170" s="57">
        <v>7.0000000000000001E-3</v>
      </c>
      <c r="F170" s="58" t="s">
        <v>936</v>
      </c>
      <c r="G170" s="70">
        <v>0.2</v>
      </c>
      <c r="H170" s="58" t="s">
        <v>936</v>
      </c>
      <c r="I170" s="58" t="s">
        <v>936</v>
      </c>
      <c r="J170" s="76"/>
      <c r="K170" s="2"/>
      <c r="L170" s="188">
        <f t="shared" si="4"/>
        <v>7.5999999999999998E-2</v>
      </c>
      <c r="M170" s="188">
        <f t="shared" si="4"/>
        <v>7.0000000000000001E-3</v>
      </c>
      <c r="N170" s="188" t="str">
        <f t="shared" si="4"/>
        <v/>
      </c>
      <c r="O170" s="188">
        <f t="shared" si="5"/>
        <v>0.2</v>
      </c>
      <c r="P170" s="188" t="str">
        <f t="shared" si="5"/>
        <v/>
      </c>
      <c r="Q170" s="188" t="str">
        <f t="shared" si="6"/>
        <v/>
      </c>
    </row>
    <row r="171" spans="1:18" ht="27" customHeight="1" x14ac:dyDescent="0.2">
      <c r="A171" s="47" t="s">
        <v>170</v>
      </c>
      <c r="B171" s="31">
        <v>30456</v>
      </c>
      <c r="C171" s="73">
        <v>4</v>
      </c>
      <c r="D171" s="57">
        <v>8.0000000000000002E-3</v>
      </c>
      <c r="E171" s="58" t="s">
        <v>936</v>
      </c>
      <c r="F171" s="58" t="s">
        <v>936</v>
      </c>
      <c r="G171" s="58" t="s">
        <v>936</v>
      </c>
      <c r="H171" s="58" t="s">
        <v>936</v>
      </c>
      <c r="I171" s="58" t="s">
        <v>936</v>
      </c>
      <c r="J171" s="76"/>
      <c r="K171" s="2"/>
      <c r="L171" s="188">
        <f t="shared" si="4"/>
        <v>8.0000000000000002E-3</v>
      </c>
      <c r="M171" s="188" t="str">
        <f t="shared" si="4"/>
        <v/>
      </c>
      <c r="N171" s="188" t="str">
        <f t="shared" si="4"/>
        <v/>
      </c>
      <c r="O171" s="188" t="str">
        <f t="shared" si="5"/>
        <v/>
      </c>
      <c r="P171" s="188" t="str">
        <f t="shared" si="5"/>
        <v/>
      </c>
      <c r="Q171" s="188" t="str">
        <f t="shared" si="6"/>
        <v/>
      </c>
    </row>
    <row r="172" spans="1:18" ht="27" customHeight="1" x14ac:dyDescent="0.2">
      <c r="A172" s="47" t="s">
        <v>171</v>
      </c>
      <c r="B172" s="31">
        <v>30457</v>
      </c>
      <c r="C172" s="73" t="s">
        <v>20</v>
      </c>
      <c r="D172" s="57">
        <v>7.0999999999999994E-2</v>
      </c>
      <c r="E172" s="57">
        <v>4.0000000000000001E-3</v>
      </c>
      <c r="F172" s="58" t="s">
        <v>936</v>
      </c>
      <c r="G172" s="70">
        <v>1.18</v>
      </c>
      <c r="H172" s="58" t="s">
        <v>936</v>
      </c>
      <c r="I172" s="58" t="s">
        <v>936</v>
      </c>
      <c r="J172" s="76"/>
      <c r="K172" s="2"/>
      <c r="L172" s="188">
        <f t="shared" si="4"/>
        <v>7.0999999999999994E-2</v>
      </c>
      <c r="M172" s="188">
        <f t="shared" si="4"/>
        <v>4.0000000000000001E-3</v>
      </c>
      <c r="N172" s="188" t="str">
        <f t="shared" si="4"/>
        <v/>
      </c>
      <c r="O172" s="188">
        <f t="shared" si="5"/>
        <v>1.18</v>
      </c>
      <c r="P172" s="188" t="str">
        <f t="shared" si="5"/>
        <v/>
      </c>
      <c r="Q172" s="188" t="str">
        <f t="shared" si="6"/>
        <v/>
      </c>
    </row>
    <row r="173" spans="1:18" ht="27" customHeight="1" x14ac:dyDescent="0.2">
      <c r="A173" s="47" t="s">
        <v>172</v>
      </c>
      <c r="B173" s="31">
        <v>30458</v>
      </c>
      <c r="C173" s="73" t="s">
        <v>20</v>
      </c>
      <c r="D173" s="57">
        <v>0.10100000000000001</v>
      </c>
      <c r="E173" s="57">
        <v>6.0000000000000001E-3</v>
      </c>
      <c r="F173" s="58" t="s">
        <v>936</v>
      </c>
      <c r="G173" s="70">
        <v>1.22</v>
      </c>
      <c r="H173" s="58" t="s">
        <v>936</v>
      </c>
      <c r="I173" s="58" t="s">
        <v>936</v>
      </c>
      <c r="J173" s="74"/>
      <c r="K173" s="2"/>
      <c r="L173" s="188">
        <f t="shared" si="4"/>
        <v>0.10100000000000001</v>
      </c>
      <c r="M173" s="188">
        <f t="shared" si="4"/>
        <v>6.0000000000000001E-3</v>
      </c>
      <c r="N173" s="188" t="str">
        <f t="shared" si="4"/>
        <v/>
      </c>
      <c r="O173" s="188">
        <f t="shared" si="5"/>
        <v>1.22</v>
      </c>
      <c r="P173" s="188" t="str">
        <f t="shared" si="5"/>
        <v/>
      </c>
      <c r="Q173" s="188" t="str">
        <f t="shared" si="6"/>
        <v/>
      </c>
      <c r="R173" s="188"/>
    </row>
    <row r="174" spans="1:18" ht="27" customHeight="1" x14ac:dyDescent="0.2">
      <c r="A174" s="47" t="s">
        <v>173</v>
      </c>
      <c r="B174" s="31">
        <v>30459</v>
      </c>
      <c r="C174" s="73" t="s">
        <v>20</v>
      </c>
      <c r="D174" s="57">
        <v>8.5999999999999993E-2</v>
      </c>
      <c r="E174" s="57">
        <v>4.0000000000000001E-3</v>
      </c>
      <c r="F174" s="58" t="s">
        <v>936</v>
      </c>
      <c r="G174" s="70">
        <v>7.66</v>
      </c>
      <c r="H174" s="58" t="s">
        <v>936</v>
      </c>
      <c r="I174" s="58" t="s">
        <v>936</v>
      </c>
      <c r="J174" s="74"/>
      <c r="K174" s="2"/>
      <c r="L174" s="188">
        <f t="shared" si="4"/>
        <v>8.5999999999999993E-2</v>
      </c>
      <c r="M174" s="188">
        <f t="shared" si="4"/>
        <v>4.0000000000000001E-3</v>
      </c>
      <c r="N174" s="188" t="str">
        <f t="shared" si="4"/>
        <v/>
      </c>
      <c r="O174" s="188">
        <f t="shared" si="5"/>
        <v>7.66</v>
      </c>
      <c r="P174" s="188" t="str">
        <f t="shared" si="5"/>
        <v/>
      </c>
      <c r="Q174" s="188" t="str">
        <f t="shared" si="6"/>
        <v/>
      </c>
      <c r="R174" s="188"/>
    </row>
    <row r="175" spans="1:18" ht="27" customHeight="1" x14ac:dyDescent="0.2">
      <c r="A175" s="47" t="s">
        <v>932</v>
      </c>
      <c r="B175" s="31">
        <v>30460</v>
      </c>
      <c r="C175" s="73">
        <v>0</v>
      </c>
      <c r="D175" s="67">
        <v>0.45100000000000001</v>
      </c>
      <c r="E175" s="63">
        <v>4.4999999999999998E-2</v>
      </c>
      <c r="F175" s="75">
        <v>4.0000000000000001E-3</v>
      </c>
      <c r="G175" s="70">
        <v>0.11</v>
      </c>
      <c r="H175" s="58" t="s">
        <v>936</v>
      </c>
      <c r="I175" s="58" t="s">
        <v>936</v>
      </c>
      <c r="J175" s="74"/>
      <c r="K175" s="2"/>
      <c r="L175" s="188">
        <f t="shared" si="4"/>
        <v>0.45100000000000001</v>
      </c>
      <c r="M175" s="188">
        <f t="shared" si="4"/>
        <v>4.4999999999999998E-2</v>
      </c>
      <c r="N175" s="188">
        <f t="shared" si="4"/>
        <v>4.0000000000000001E-3</v>
      </c>
      <c r="O175" s="188">
        <f t="shared" si="5"/>
        <v>0.11</v>
      </c>
      <c r="P175" s="188" t="str">
        <f t="shared" si="5"/>
        <v/>
      </c>
      <c r="Q175" s="188" t="str">
        <f t="shared" si="6"/>
        <v/>
      </c>
      <c r="R175" s="188"/>
    </row>
    <row r="176" spans="1:18" ht="27" customHeight="1" x14ac:dyDescent="0.2">
      <c r="A176" s="47" t="s">
        <v>933</v>
      </c>
      <c r="B176" s="31">
        <v>30461</v>
      </c>
      <c r="C176" s="73">
        <v>0</v>
      </c>
      <c r="D176" s="67">
        <v>0.45100000000000001</v>
      </c>
      <c r="E176" s="63">
        <v>4.4999999999999998E-2</v>
      </c>
      <c r="F176" s="75">
        <v>4.0000000000000001E-3</v>
      </c>
      <c r="G176" s="70">
        <v>0.2</v>
      </c>
      <c r="H176" s="58" t="s">
        <v>936</v>
      </c>
      <c r="I176" s="58" t="s">
        <v>936</v>
      </c>
      <c r="J176" s="74"/>
      <c r="K176" s="2"/>
      <c r="L176" s="188">
        <f t="shared" si="4"/>
        <v>0.45100000000000001</v>
      </c>
      <c r="M176" s="188">
        <f t="shared" si="4"/>
        <v>4.4999999999999998E-2</v>
      </c>
      <c r="N176" s="188">
        <f t="shared" si="4"/>
        <v>4.0000000000000001E-3</v>
      </c>
      <c r="O176" s="188">
        <f t="shared" si="5"/>
        <v>0.2</v>
      </c>
      <c r="P176" s="188" t="str">
        <f t="shared" si="5"/>
        <v/>
      </c>
      <c r="Q176" s="188" t="str">
        <f t="shared" si="6"/>
        <v/>
      </c>
      <c r="R176" s="188"/>
    </row>
    <row r="177" spans="1:18" ht="27" customHeight="1" x14ac:dyDescent="0.2">
      <c r="A177" s="47" t="s">
        <v>174</v>
      </c>
      <c r="B177" s="31">
        <v>30462</v>
      </c>
      <c r="C177" s="73">
        <v>0</v>
      </c>
      <c r="D177" s="67">
        <v>0.34699999999999998</v>
      </c>
      <c r="E177" s="63">
        <v>3.4000000000000002E-2</v>
      </c>
      <c r="F177" s="75">
        <v>3.0000000000000001E-3</v>
      </c>
      <c r="G177" s="70">
        <v>0.28999999999999998</v>
      </c>
      <c r="H177" s="70">
        <v>0.08</v>
      </c>
      <c r="I177" s="57">
        <v>1.2E-2</v>
      </c>
      <c r="J177" s="84">
        <f>H177</f>
        <v>0.08</v>
      </c>
      <c r="K177" s="2"/>
      <c r="L177" s="188">
        <f t="shared" si="4"/>
        <v>0.34699999999999998</v>
      </c>
      <c r="M177" s="188">
        <f t="shared" si="4"/>
        <v>3.4000000000000002E-2</v>
      </c>
      <c r="N177" s="188">
        <f t="shared" si="4"/>
        <v>3.0000000000000001E-3</v>
      </c>
      <c r="O177" s="188">
        <f t="shared" si="5"/>
        <v>0.28999999999999998</v>
      </c>
      <c r="P177" s="188">
        <f t="shared" si="5"/>
        <v>0.08</v>
      </c>
      <c r="Q177" s="188">
        <f t="shared" si="6"/>
        <v>1.2E-2</v>
      </c>
      <c r="R177" s="188">
        <f t="shared" ref="R177:R178" si="7">ROUND(I177,3)</f>
        <v>1.2E-2</v>
      </c>
    </row>
    <row r="178" spans="1:18" ht="27" customHeight="1" x14ac:dyDescent="0.2">
      <c r="A178" s="47" t="s">
        <v>175</v>
      </c>
      <c r="B178" s="31">
        <v>30463</v>
      </c>
      <c r="C178" s="73">
        <v>0</v>
      </c>
      <c r="D178" s="67">
        <v>0.40400000000000003</v>
      </c>
      <c r="E178" s="63">
        <v>3.9E-2</v>
      </c>
      <c r="F178" s="75">
        <v>3.0000000000000001E-3</v>
      </c>
      <c r="G178" s="70">
        <v>0.32</v>
      </c>
      <c r="H178" s="70">
        <v>0.14000000000000001</v>
      </c>
      <c r="I178" s="57">
        <v>1.6E-2</v>
      </c>
      <c r="J178" s="84">
        <f>H178</f>
        <v>0.14000000000000001</v>
      </c>
      <c r="K178" s="2"/>
      <c r="L178" s="188">
        <f t="shared" si="4"/>
        <v>0.40400000000000003</v>
      </c>
      <c r="M178" s="188">
        <f t="shared" si="4"/>
        <v>3.9E-2</v>
      </c>
      <c r="N178" s="188">
        <f t="shared" si="4"/>
        <v>3.0000000000000001E-3</v>
      </c>
      <c r="O178" s="188">
        <f t="shared" si="5"/>
        <v>0.32</v>
      </c>
      <c r="P178" s="188">
        <f t="shared" si="5"/>
        <v>0.14000000000000001</v>
      </c>
      <c r="Q178" s="188">
        <f t="shared" si="6"/>
        <v>1.6E-2</v>
      </c>
      <c r="R178" s="188">
        <f t="shared" si="7"/>
        <v>1.6E-2</v>
      </c>
    </row>
    <row r="179" spans="1:18" ht="27.75" customHeight="1" x14ac:dyDescent="0.2">
      <c r="A179" s="47" t="s">
        <v>176</v>
      </c>
      <c r="B179" s="31">
        <v>30464</v>
      </c>
      <c r="C179" s="73">
        <v>0</v>
      </c>
      <c r="D179" s="67">
        <v>0.442</v>
      </c>
      <c r="E179" s="63">
        <v>4.2999999999999997E-2</v>
      </c>
      <c r="F179" s="75">
        <v>3.0000000000000001E-3</v>
      </c>
      <c r="G179" s="70">
        <v>3.86</v>
      </c>
      <c r="H179" s="70">
        <v>0.17</v>
      </c>
      <c r="I179" s="57">
        <v>1.4999999999999999E-2</v>
      </c>
      <c r="J179" s="84">
        <f>H179</f>
        <v>0.17</v>
      </c>
      <c r="L179" s="188">
        <f t="shared" si="4"/>
        <v>0.442</v>
      </c>
      <c r="M179" s="188">
        <f t="shared" si="4"/>
        <v>4.2999999999999997E-2</v>
      </c>
      <c r="N179" s="188">
        <f t="shared" si="4"/>
        <v>3.0000000000000001E-3</v>
      </c>
      <c r="O179" s="188">
        <f t="shared" si="5"/>
        <v>3.86</v>
      </c>
      <c r="P179" s="188">
        <f t="shared" si="5"/>
        <v>0.17</v>
      </c>
      <c r="Q179" s="188">
        <f t="shared" si="6"/>
        <v>1.4999999999999999E-2</v>
      </c>
    </row>
    <row r="180" spans="1:18" ht="27.75" customHeight="1" x14ac:dyDescent="0.2">
      <c r="A180" s="49" t="s">
        <v>238</v>
      </c>
      <c r="B180" s="31">
        <v>30465</v>
      </c>
      <c r="C180" s="73">
        <v>8</v>
      </c>
      <c r="D180" s="57">
        <v>6.4000000000000001E-2</v>
      </c>
      <c r="E180" s="58" t="s">
        <v>936</v>
      </c>
      <c r="F180" s="58" t="s">
        <v>936</v>
      </c>
      <c r="G180" s="58" t="s">
        <v>936</v>
      </c>
      <c r="H180" s="58" t="s">
        <v>936</v>
      </c>
      <c r="I180" s="58" t="s">
        <v>936</v>
      </c>
      <c r="J180" s="77"/>
      <c r="L180" s="188">
        <f t="shared" si="4"/>
        <v>6.4000000000000001E-2</v>
      </c>
      <c r="M180" s="188" t="str">
        <f t="shared" si="4"/>
        <v/>
      </c>
      <c r="N180" s="188" t="str">
        <f t="shared" si="4"/>
        <v/>
      </c>
      <c r="O180" s="188" t="str">
        <f t="shared" si="5"/>
        <v/>
      </c>
      <c r="P180" s="188" t="str">
        <f t="shared" si="5"/>
        <v/>
      </c>
      <c r="Q180" s="188" t="str">
        <f t="shared" si="6"/>
        <v/>
      </c>
    </row>
    <row r="181" spans="1:18" ht="27.75" customHeight="1" x14ac:dyDescent="0.2">
      <c r="A181" s="49" t="s">
        <v>239</v>
      </c>
      <c r="B181" s="31">
        <v>30466</v>
      </c>
      <c r="C181" s="73">
        <v>1</v>
      </c>
      <c r="D181" s="57">
        <v>7.2999999999999995E-2</v>
      </c>
      <c r="E181" s="58" t="s">
        <v>936</v>
      </c>
      <c r="F181" s="58" t="s">
        <v>936</v>
      </c>
      <c r="G181" s="58" t="s">
        <v>936</v>
      </c>
      <c r="H181" s="58" t="s">
        <v>936</v>
      </c>
      <c r="I181" s="58" t="s">
        <v>936</v>
      </c>
      <c r="J181" s="77"/>
      <c r="L181" s="188">
        <f t="shared" si="4"/>
        <v>7.2999999999999995E-2</v>
      </c>
      <c r="M181" s="188" t="str">
        <f t="shared" si="4"/>
        <v/>
      </c>
      <c r="N181" s="188" t="str">
        <f t="shared" si="4"/>
        <v/>
      </c>
      <c r="O181" s="188" t="str">
        <f t="shared" si="5"/>
        <v/>
      </c>
      <c r="P181" s="188" t="str">
        <f t="shared" si="5"/>
        <v/>
      </c>
      <c r="Q181" s="188" t="str">
        <f t="shared" si="6"/>
        <v/>
      </c>
    </row>
    <row r="182" spans="1:18" ht="27.75" customHeight="1" x14ac:dyDescent="0.2">
      <c r="A182" s="49" t="s">
        <v>240</v>
      </c>
      <c r="B182" s="31">
        <v>30467</v>
      </c>
      <c r="C182" s="73">
        <v>1</v>
      </c>
      <c r="D182" s="57">
        <v>0.109</v>
      </c>
      <c r="E182" s="58" t="s">
        <v>936</v>
      </c>
      <c r="F182" s="58" t="s">
        <v>936</v>
      </c>
      <c r="G182" s="58" t="s">
        <v>936</v>
      </c>
      <c r="H182" s="58" t="s">
        <v>936</v>
      </c>
      <c r="I182" s="58" t="s">
        <v>936</v>
      </c>
      <c r="J182" s="76"/>
      <c r="L182" s="188">
        <f t="shared" si="4"/>
        <v>0.109</v>
      </c>
      <c r="M182" s="188" t="str">
        <f t="shared" si="4"/>
        <v/>
      </c>
      <c r="N182" s="188" t="str">
        <f t="shared" si="4"/>
        <v/>
      </c>
      <c r="O182" s="188" t="str">
        <f t="shared" si="5"/>
        <v/>
      </c>
      <c r="P182" s="188" t="str">
        <f t="shared" si="5"/>
        <v/>
      </c>
      <c r="Q182" s="188" t="str">
        <f t="shared" si="6"/>
        <v/>
      </c>
    </row>
    <row r="183" spans="1:18" ht="27.75" customHeight="1" x14ac:dyDescent="0.2">
      <c r="A183" s="49" t="s">
        <v>241</v>
      </c>
      <c r="B183" s="31">
        <v>30468</v>
      </c>
      <c r="C183" s="73">
        <v>1</v>
      </c>
      <c r="D183" s="57">
        <v>5.6000000000000001E-2</v>
      </c>
      <c r="E183" s="58" t="s">
        <v>936</v>
      </c>
      <c r="F183" s="58" t="s">
        <v>936</v>
      </c>
      <c r="G183" s="58" t="s">
        <v>936</v>
      </c>
      <c r="H183" s="58" t="s">
        <v>936</v>
      </c>
      <c r="I183" s="58" t="s">
        <v>936</v>
      </c>
      <c r="J183" s="76"/>
      <c r="L183" s="188">
        <f t="shared" si="4"/>
        <v>5.6000000000000001E-2</v>
      </c>
      <c r="M183" s="188" t="str">
        <f t="shared" si="4"/>
        <v/>
      </c>
      <c r="N183" s="188" t="str">
        <f t="shared" si="4"/>
        <v/>
      </c>
      <c r="O183" s="188" t="str">
        <f t="shared" si="5"/>
        <v/>
      </c>
      <c r="P183" s="188" t="str">
        <f t="shared" si="5"/>
        <v/>
      </c>
      <c r="Q183" s="188" t="str">
        <f t="shared" si="6"/>
        <v/>
      </c>
    </row>
    <row r="184" spans="1:18" ht="27.75" customHeight="1" x14ac:dyDescent="0.2">
      <c r="A184" s="47" t="s">
        <v>177</v>
      </c>
      <c r="B184" s="31">
        <v>30469</v>
      </c>
      <c r="C184" s="73">
        <v>0</v>
      </c>
      <c r="D184" s="82">
        <v>0.98499999999999999</v>
      </c>
      <c r="E184" s="66">
        <v>6.3E-2</v>
      </c>
      <c r="F184" s="75">
        <v>2.4E-2</v>
      </c>
      <c r="G184" s="58" t="s">
        <v>936</v>
      </c>
      <c r="H184" s="58" t="s">
        <v>936</v>
      </c>
      <c r="I184" s="58" t="s">
        <v>936</v>
      </c>
      <c r="J184" s="76"/>
      <c r="L184" s="188">
        <f t="shared" si="4"/>
        <v>0.98499999999999999</v>
      </c>
      <c r="M184" s="188">
        <f t="shared" si="4"/>
        <v>6.3E-2</v>
      </c>
      <c r="N184" s="188">
        <f t="shared" si="4"/>
        <v>2.4E-2</v>
      </c>
      <c r="O184" s="188" t="str">
        <f t="shared" si="5"/>
        <v/>
      </c>
      <c r="P184" s="188" t="str">
        <f t="shared" si="5"/>
        <v/>
      </c>
      <c r="Q184" s="188" t="str">
        <f t="shared" si="6"/>
        <v/>
      </c>
    </row>
    <row r="185" spans="1:18" ht="27.75" customHeight="1" x14ac:dyDescent="0.2">
      <c r="A185" s="47" t="s">
        <v>934</v>
      </c>
      <c r="B185" s="31">
        <v>30470</v>
      </c>
      <c r="C185" s="73" t="s">
        <v>935</v>
      </c>
      <c r="D185" s="57">
        <v>-3.5000000000000003E-2</v>
      </c>
      <c r="E185" s="58" t="s">
        <v>936</v>
      </c>
      <c r="F185" s="58" t="s">
        <v>936</v>
      </c>
      <c r="G185" s="70">
        <v>0</v>
      </c>
      <c r="H185" s="58" t="s">
        <v>936</v>
      </c>
      <c r="I185" s="58" t="s">
        <v>936</v>
      </c>
      <c r="J185" s="76"/>
      <c r="L185" s="188">
        <f t="shared" si="4"/>
        <v>-3.5000000000000003E-2</v>
      </c>
      <c r="M185" s="188" t="str">
        <f t="shared" si="4"/>
        <v/>
      </c>
      <c r="N185" s="188" t="str">
        <f t="shared" si="4"/>
        <v/>
      </c>
      <c r="O185" s="188">
        <f t="shared" si="5"/>
        <v>0</v>
      </c>
      <c r="P185" s="188" t="str">
        <f t="shared" si="5"/>
        <v/>
      </c>
      <c r="Q185" s="188" t="str">
        <f t="shared" si="6"/>
        <v/>
      </c>
    </row>
    <row r="186" spans="1:18" ht="27.75" customHeight="1" x14ac:dyDescent="0.2">
      <c r="A186" s="47" t="s">
        <v>178</v>
      </c>
      <c r="B186" s="31">
        <v>30471</v>
      </c>
      <c r="C186" s="73">
        <v>8</v>
      </c>
      <c r="D186" s="57">
        <v>-3.7999999999999999E-2</v>
      </c>
      <c r="E186" s="58" t="s">
        <v>936</v>
      </c>
      <c r="F186" s="58" t="s">
        <v>936</v>
      </c>
      <c r="G186" s="70">
        <v>0</v>
      </c>
      <c r="H186" s="58" t="s">
        <v>936</v>
      </c>
      <c r="I186" s="58" t="s">
        <v>936</v>
      </c>
      <c r="J186" s="76"/>
      <c r="L186" s="188">
        <f t="shared" si="4"/>
        <v>-3.7999999999999999E-2</v>
      </c>
      <c r="M186" s="188" t="str">
        <f t="shared" si="4"/>
        <v/>
      </c>
      <c r="N186" s="188" t="str">
        <f t="shared" si="4"/>
        <v/>
      </c>
      <c r="O186" s="188">
        <f t="shared" si="5"/>
        <v>0</v>
      </c>
      <c r="P186" s="188" t="str">
        <f t="shared" si="5"/>
        <v/>
      </c>
      <c r="Q186" s="188" t="str">
        <f t="shared" si="6"/>
        <v/>
      </c>
    </row>
    <row r="187" spans="1:18" ht="27.75" customHeight="1" x14ac:dyDescent="0.2">
      <c r="A187" s="47" t="s">
        <v>179</v>
      </c>
      <c r="B187" s="31">
        <v>30472</v>
      </c>
      <c r="C187" s="73">
        <v>0</v>
      </c>
      <c r="D187" s="57">
        <v>-3.5000000000000003E-2</v>
      </c>
      <c r="E187" s="58" t="s">
        <v>936</v>
      </c>
      <c r="F187" s="58" t="s">
        <v>936</v>
      </c>
      <c r="G187" s="70">
        <v>0</v>
      </c>
      <c r="H187" s="58" t="s">
        <v>936</v>
      </c>
      <c r="I187" s="57">
        <v>1.0999999999999999E-2</v>
      </c>
      <c r="J187" s="76"/>
      <c r="L187" s="188">
        <f t="shared" ref="L187:N192" si="8">IF(D187&lt;&gt;"",ROUND(D187,3),"")</f>
        <v>-3.5000000000000003E-2</v>
      </c>
      <c r="M187" s="188" t="str">
        <f t="shared" si="8"/>
        <v/>
      </c>
      <c r="N187" s="188" t="str">
        <f t="shared" si="8"/>
        <v/>
      </c>
      <c r="O187" s="188">
        <f t="shared" ref="O187:P192" si="9">IF(G187&lt;&gt;"",ROUND(G187,2),"")</f>
        <v>0</v>
      </c>
      <c r="P187" s="188" t="str">
        <f t="shared" si="9"/>
        <v/>
      </c>
      <c r="Q187" s="188">
        <f t="shared" ref="Q187:Q192" si="10">IF(I187&lt;&gt;"",ROUND(I187,3),"")</f>
        <v>1.0999999999999999E-2</v>
      </c>
    </row>
    <row r="188" spans="1:18" ht="27.75" customHeight="1" x14ac:dyDescent="0.2">
      <c r="A188" s="47" t="s">
        <v>180</v>
      </c>
      <c r="B188" s="31">
        <v>30473</v>
      </c>
      <c r="C188" s="73">
        <v>0</v>
      </c>
      <c r="D188" s="67">
        <v>-0.27900000000000003</v>
      </c>
      <c r="E188" s="63">
        <v>-2.8000000000000001E-2</v>
      </c>
      <c r="F188" s="75">
        <v>-4.0000000000000001E-3</v>
      </c>
      <c r="G188" s="70">
        <v>0</v>
      </c>
      <c r="H188" s="58" t="s">
        <v>936</v>
      </c>
      <c r="I188" s="57">
        <v>1.0999999999999999E-2</v>
      </c>
      <c r="J188" s="76"/>
      <c r="L188" s="188">
        <f t="shared" si="8"/>
        <v>-0.27900000000000003</v>
      </c>
      <c r="M188" s="188">
        <f t="shared" si="8"/>
        <v>-2.8000000000000001E-2</v>
      </c>
      <c r="N188" s="188">
        <f t="shared" si="8"/>
        <v>-4.0000000000000001E-3</v>
      </c>
      <c r="O188" s="188">
        <f t="shared" si="9"/>
        <v>0</v>
      </c>
      <c r="P188" s="188" t="str">
        <f t="shared" si="9"/>
        <v/>
      </c>
      <c r="Q188" s="188">
        <f t="shared" si="10"/>
        <v>1.0999999999999999E-2</v>
      </c>
    </row>
    <row r="189" spans="1:18" ht="27.75" customHeight="1" x14ac:dyDescent="0.2">
      <c r="A189" s="47" t="s">
        <v>181</v>
      </c>
      <c r="B189" s="31">
        <v>30474</v>
      </c>
      <c r="C189" s="73">
        <v>0</v>
      </c>
      <c r="D189" s="57">
        <v>-3.7999999999999999E-2</v>
      </c>
      <c r="E189" s="58" t="s">
        <v>936</v>
      </c>
      <c r="F189" s="58" t="s">
        <v>936</v>
      </c>
      <c r="G189" s="70">
        <v>0</v>
      </c>
      <c r="H189" s="58" t="s">
        <v>936</v>
      </c>
      <c r="I189" s="57">
        <v>1.2E-2</v>
      </c>
      <c r="J189" s="76"/>
      <c r="L189" s="188">
        <f t="shared" si="8"/>
        <v>-3.7999999999999999E-2</v>
      </c>
      <c r="M189" s="188" t="str">
        <f t="shared" si="8"/>
        <v/>
      </c>
      <c r="N189" s="188" t="str">
        <f t="shared" si="8"/>
        <v/>
      </c>
      <c r="O189" s="188">
        <f t="shared" si="9"/>
        <v>0</v>
      </c>
      <c r="P189" s="188" t="str">
        <f t="shared" si="9"/>
        <v/>
      </c>
      <c r="Q189" s="188">
        <f t="shared" si="10"/>
        <v>1.2E-2</v>
      </c>
    </row>
    <row r="190" spans="1:18" ht="27.75" customHeight="1" x14ac:dyDescent="0.2">
      <c r="A190" s="47" t="s">
        <v>182</v>
      </c>
      <c r="B190" s="31">
        <v>30475</v>
      </c>
      <c r="C190" s="73">
        <v>0</v>
      </c>
      <c r="D190" s="67">
        <v>-0.30599999999999999</v>
      </c>
      <c r="E190" s="63">
        <v>-0.03</v>
      </c>
      <c r="F190" s="75">
        <v>-5.0000000000000001E-3</v>
      </c>
      <c r="G190" s="70">
        <v>0</v>
      </c>
      <c r="H190" s="58" t="s">
        <v>936</v>
      </c>
      <c r="I190" s="57">
        <v>1.2E-2</v>
      </c>
      <c r="J190" s="76"/>
      <c r="L190" s="188">
        <f t="shared" si="8"/>
        <v>-0.30599999999999999</v>
      </c>
      <c r="M190" s="188">
        <f t="shared" si="8"/>
        <v>-0.03</v>
      </c>
      <c r="N190" s="188">
        <f t="shared" si="8"/>
        <v>-5.0000000000000001E-3</v>
      </c>
      <c r="O190" s="188">
        <f t="shared" si="9"/>
        <v>0</v>
      </c>
      <c r="P190" s="188" t="str">
        <f t="shared" si="9"/>
        <v/>
      </c>
      <c r="Q190" s="188">
        <f t="shared" si="10"/>
        <v>1.2E-2</v>
      </c>
    </row>
    <row r="191" spans="1:18" ht="27.75" customHeight="1" x14ac:dyDescent="0.2">
      <c r="A191" s="47" t="s">
        <v>183</v>
      </c>
      <c r="B191" s="31">
        <v>30476</v>
      </c>
      <c r="C191" s="73">
        <v>0</v>
      </c>
      <c r="D191" s="57">
        <v>-5.6000000000000001E-2</v>
      </c>
      <c r="E191" s="58" t="s">
        <v>936</v>
      </c>
      <c r="F191" s="58" t="s">
        <v>936</v>
      </c>
      <c r="G191" s="70">
        <v>4.07</v>
      </c>
      <c r="H191" s="58" t="s">
        <v>936</v>
      </c>
      <c r="I191" s="57">
        <v>2.1000000000000001E-2</v>
      </c>
      <c r="J191" s="76"/>
      <c r="L191" s="188">
        <f t="shared" si="8"/>
        <v>-5.6000000000000001E-2</v>
      </c>
      <c r="M191" s="188" t="str">
        <f t="shared" si="8"/>
        <v/>
      </c>
      <c r="N191" s="188" t="str">
        <f t="shared" si="8"/>
        <v/>
      </c>
      <c r="O191" s="188">
        <f t="shared" si="9"/>
        <v>4.07</v>
      </c>
      <c r="P191" s="188" t="str">
        <f t="shared" si="9"/>
        <v/>
      </c>
      <c r="Q191" s="188">
        <f t="shared" si="10"/>
        <v>2.1000000000000001E-2</v>
      </c>
    </row>
    <row r="192" spans="1:18" ht="27.75" customHeight="1" x14ac:dyDescent="0.2">
      <c r="A192" s="47" t="s">
        <v>184</v>
      </c>
      <c r="B192" s="31">
        <v>30477</v>
      </c>
      <c r="C192" s="73">
        <v>0</v>
      </c>
      <c r="D192" s="67">
        <v>-0.45900000000000002</v>
      </c>
      <c r="E192" s="63">
        <v>-4.2000000000000003E-2</v>
      </c>
      <c r="F192" s="75">
        <v>-7.0000000000000001E-3</v>
      </c>
      <c r="G192" s="70">
        <v>4.07</v>
      </c>
      <c r="H192" s="58" t="s">
        <v>936</v>
      </c>
      <c r="I192" s="57">
        <v>2.1000000000000001E-2</v>
      </c>
      <c r="J192" s="29"/>
      <c r="L192" s="188">
        <f t="shared" si="8"/>
        <v>-0.45900000000000002</v>
      </c>
      <c r="M192" s="188">
        <f t="shared" si="8"/>
        <v>-4.2000000000000003E-2</v>
      </c>
      <c r="N192" s="188">
        <f t="shared" si="8"/>
        <v>-7.0000000000000001E-3</v>
      </c>
      <c r="O192" s="188">
        <f t="shared" si="9"/>
        <v>4.07</v>
      </c>
      <c r="P192" s="188" t="str">
        <f t="shared" si="9"/>
        <v/>
      </c>
      <c r="Q192" s="188">
        <f t="shared" si="10"/>
        <v>2.1000000000000001E-2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A57:J57"/>
    <mergeCell ref="A2:J2"/>
    <mergeCell ref="F4:J4"/>
    <mergeCell ref="A4:D4"/>
    <mergeCell ref="B8:D8"/>
    <mergeCell ref="H9:J9"/>
    <mergeCell ref="F5:G5"/>
    <mergeCell ref="F11:G11"/>
    <mergeCell ref="H11:J11"/>
    <mergeCell ref="B10:D10"/>
    <mergeCell ref="F6:G6"/>
    <mergeCell ref="F7:G7"/>
    <mergeCell ref="F8:G8"/>
    <mergeCell ref="F9:G9"/>
    <mergeCell ref="F10:G10"/>
  </mergeCells>
  <phoneticPr fontId="3"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67" fitToHeight="0" orientation="landscape" r:id="rId2"/>
  <headerFooter scaleWithDoc="0">
    <oddHeader>&amp;L&amp;"Arial,Bold"Annex 4 &amp;"Arial,Regular"- Charges applied to LDNOs with HV/LV end users</oddHeader>
    <firstHeader xml:space="preserve">&amp;L
</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78"/>
  <sheetViews>
    <sheetView topLeftCell="A121" zoomScale="80" zoomScaleNormal="80" zoomScaleSheetLayoutView="100" workbookViewId="0">
      <selection activeCell="G130" sqref="G130"/>
    </sheetView>
  </sheetViews>
  <sheetFormatPr defaultRowHeight="12.75" x14ac:dyDescent="0.2"/>
  <cols>
    <col min="1" max="1" width="30.7109375" customWidth="1"/>
    <col min="2" max="6" width="24" customWidth="1"/>
  </cols>
  <sheetData>
    <row r="1" spans="1:9" s="2" customFormat="1" ht="27.75" customHeight="1" x14ac:dyDescent="0.2">
      <c r="A1" s="17" t="s">
        <v>89</v>
      </c>
      <c r="B1" s="3"/>
      <c r="D1" s="3"/>
      <c r="E1" s="3"/>
      <c r="F1" s="3"/>
      <c r="G1" s="10"/>
      <c r="H1" s="4"/>
      <c r="I1" s="4"/>
    </row>
    <row r="2" spans="1:9" ht="47.25" customHeight="1" x14ac:dyDescent="0.2">
      <c r="A2" s="252" t="str">
        <f>Overview!B4&amp; " - Effective from "&amp;Overview!D4&amp;" - "&amp;Overview!E4&amp;" LLF Time Periods"</f>
        <v>Western Power Distribution (South Wales) plc - Effective from 1 April 2015 - Final LLF Time Periods</v>
      </c>
      <c r="B2" s="252"/>
      <c r="C2" s="252"/>
      <c r="D2" s="252"/>
      <c r="E2" s="252"/>
    </row>
    <row r="3" spans="1:9" ht="19.5" customHeight="1" x14ac:dyDescent="0.2">
      <c r="A3" s="301" t="s">
        <v>80</v>
      </c>
      <c r="B3" s="24" t="s">
        <v>54</v>
      </c>
      <c r="C3" s="24" t="s">
        <v>55</v>
      </c>
      <c r="D3" s="24" t="s">
        <v>56</v>
      </c>
      <c r="E3" s="24" t="s">
        <v>57</v>
      </c>
    </row>
    <row r="4" spans="1:9" ht="19.5" customHeight="1" x14ac:dyDescent="0.2">
      <c r="A4" s="302"/>
      <c r="B4" s="24" t="s">
        <v>594</v>
      </c>
      <c r="C4" s="24" t="s">
        <v>595</v>
      </c>
      <c r="D4" s="24" t="s">
        <v>596</v>
      </c>
      <c r="E4" s="24" t="s">
        <v>597</v>
      </c>
    </row>
    <row r="5" spans="1:9" ht="25.5" x14ac:dyDescent="0.2">
      <c r="A5" s="136" t="s">
        <v>598</v>
      </c>
      <c r="B5" s="180"/>
      <c r="C5" s="180"/>
      <c r="D5" s="179" t="s">
        <v>599</v>
      </c>
      <c r="E5" s="179" t="s">
        <v>600</v>
      </c>
    </row>
    <row r="6" spans="1:9" ht="25.5" x14ac:dyDescent="0.2">
      <c r="A6" s="136" t="s">
        <v>601</v>
      </c>
      <c r="B6" s="179" t="s">
        <v>81</v>
      </c>
      <c r="C6" s="178" t="s">
        <v>602</v>
      </c>
      <c r="D6" s="179" t="s">
        <v>599</v>
      </c>
      <c r="E6" s="179" t="s">
        <v>603</v>
      </c>
    </row>
    <row r="7" spans="1:9" ht="25.5" x14ac:dyDescent="0.2">
      <c r="A7" s="136" t="s">
        <v>84</v>
      </c>
      <c r="B7" s="180"/>
      <c r="C7" s="180"/>
      <c r="D7" s="179" t="s">
        <v>599</v>
      </c>
      <c r="E7" s="179" t="s">
        <v>600</v>
      </c>
    </row>
    <row r="8" spans="1:9" x14ac:dyDescent="0.2">
      <c r="A8" s="137" t="s">
        <v>82</v>
      </c>
      <c r="B8" s="298" t="s">
        <v>83</v>
      </c>
      <c r="C8" s="299"/>
      <c r="D8" s="299"/>
      <c r="E8" s="300"/>
    </row>
    <row r="9" spans="1:9" s="15" customFormat="1" x14ac:dyDescent="0.2">
      <c r="A9" s="14"/>
      <c r="B9" s="13"/>
      <c r="C9" s="13"/>
      <c r="D9" s="13"/>
      <c r="E9" s="13"/>
    </row>
    <row r="10" spans="1:9" x14ac:dyDescent="0.2">
      <c r="A10" s="12"/>
      <c r="B10" s="13"/>
      <c r="C10" s="13"/>
      <c r="D10" s="13"/>
      <c r="E10" s="13"/>
    </row>
    <row r="11" spans="1:9" ht="21.95" customHeight="1" x14ac:dyDescent="0.2">
      <c r="A11" s="304" t="s">
        <v>521</v>
      </c>
      <c r="B11" s="305"/>
      <c r="C11" s="305"/>
      <c r="D11" s="305"/>
      <c r="E11" s="305"/>
      <c r="F11" s="306"/>
    </row>
    <row r="12" spans="1:9" ht="21.95" customHeight="1" x14ac:dyDescent="0.2">
      <c r="A12" s="304" t="s">
        <v>53</v>
      </c>
      <c r="B12" s="305"/>
      <c r="C12" s="305"/>
      <c r="D12" s="305"/>
      <c r="E12" s="305"/>
      <c r="F12" s="306"/>
    </row>
    <row r="13" spans="1:9" ht="21.95" customHeight="1" x14ac:dyDescent="0.2">
      <c r="A13" s="24" t="s">
        <v>522</v>
      </c>
      <c r="B13" s="24" t="s">
        <v>54</v>
      </c>
      <c r="C13" s="24" t="s">
        <v>55</v>
      </c>
      <c r="D13" s="24" t="s">
        <v>56</v>
      </c>
      <c r="E13" s="24" t="s">
        <v>57</v>
      </c>
      <c r="F13" s="24" t="s">
        <v>58</v>
      </c>
    </row>
    <row r="14" spans="1:9" ht="92.25" customHeight="1" x14ac:dyDescent="0.2">
      <c r="A14" s="1" t="s">
        <v>604</v>
      </c>
      <c r="B14" s="134">
        <v>1.085</v>
      </c>
      <c r="C14" s="134">
        <v>1.079</v>
      </c>
      <c r="D14" s="134">
        <v>1.069</v>
      </c>
      <c r="E14" s="134">
        <v>1.0740000000000001</v>
      </c>
      <c r="F14" s="135" t="s">
        <v>846</v>
      </c>
    </row>
    <row r="15" spans="1:9" x14ac:dyDescent="0.2">
      <c r="A15" s="1" t="s">
        <v>605</v>
      </c>
      <c r="B15" s="134">
        <v>1.0640000000000001</v>
      </c>
      <c r="C15" s="134">
        <v>1.0609999999999999</v>
      </c>
      <c r="D15" s="134">
        <v>1.0569999999999999</v>
      </c>
      <c r="E15" s="134">
        <v>1.0580000000000001</v>
      </c>
      <c r="F15" s="135" t="s">
        <v>606</v>
      </c>
    </row>
    <row r="16" spans="1:9" x14ac:dyDescent="0.2">
      <c r="A16" s="1" t="s">
        <v>607</v>
      </c>
      <c r="B16" s="134">
        <v>1.044</v>
      </c>
      <c r="C16" s="134">
        <v>1.0409999999999999</v>
      </c>
      <c r="D16" s="134">
        <v>1.032</v>
      </c>
      <c r="E16" s="134">
        <v>1.0369999999999999</v>
      </c>
      <c r="F16" s="135" t="s">
        <v>608</v>
      </c>
    </row>
    <row r="17" spans="1:6" x14ac:dyDescent="0.2">
      <c r="A17" s="1" t="s">
        <v>609</v>
      </c>
      <c r="B17" s="134">
        <v>1.0349999999999999</v>
      </c>
      <c r="C17" s="134">
        <v>1.034</v>
      </c>
      <c r="D17" s="134">
        <v>1.0309999999999999</v>
      </c>
      <c r="E17" s="134">
        <v>1.032</v>
      </c>
      <c r="F17" s="134" t="s">
        <v>610</v>
      </c>
    </row>
    <row r="18" spans="1:6" x14ac:dyDescent="0.2">
      <c r="A18" s="1" t="s">
        <v>842</v>
      </c>
      <c r="B18" s="134">
        <v>1.0269999999999999</v>
      </c>
      <c r="C18" s="134">
        <v>1.026</v>
      </c>
      <c r="D18" s="134">
        <v>1.0229999999999999</v>
      </c>
      <c r="E18" s="134">
        <v>1.024</v>
      </c>
      <c r="F18" s="134" t="s">
        <v>610</v>
      </c>
    </row>
    <row r="19" spans="1:6" x14ac:dyDescent="0.2">
      <c r="A19" s="1" t="s">
        <v>843</v>
      </c>
      <c r="B19" s="134">
        <v>1.014</v>
      </c>
      <c r="C19" s="134">
        <v>1.014</v>
      </c>
      <c r="D19" s="134">
        <v>1.012</v>
      </c>
      <c r="E19" s="134">
        <v>1.0129999999999999</v>
      </c>
      <c r="F19" s="134" t="s">
        <v>610</v>
      </c>
    </row>
    <row r="20" spans="1:6" x14ac:dyDescent="0.2">
      <c r="A20" s="1" t="s">
        <v>611</v>
      </c>
      <c r="B20" s="134">
        <v>1.016</v>
      </c>
      <c r="C20" s="134">
        <v>1.016</v>
      </c>
      <c r="D20" s="134">
        <v>1.014</v>
      </c>
      <c r="E20" s="134">
        <v>1.0149999999999999</v>
      </c>
      <c r="F20" s="134" t="s">
        <v>610</v>
      </c>
    </row>
    <row r="21" spans="1:6" x14ac:dyDescent="0.2">
      <c r="A21" s="1" t="s">
        <v>612</v>
      </c>
      <c r="B21" s="134">
        <v>1.01</v>
      </c>
      <c r="C21" s="134">
        <v>1.0089999999999999</v>
      </c>
      <c r="D21" s="134">
        <v>1.006</v>
      </c>
      <c r="E21" s="134">
        <v>1.008</v>
      </c>
      <c r="F21" s="134" t="s">
        <v>610</v>
      </c>
    </row>
    <row r="23" spans="1:6" ht="21.95" customHeight="1" x14ac:dyDescent="0.2">
      <c r="A23" s="304" t="s">
        <v>523</v>
      </c>
      <c r="B23" s="305"/>
      <c r="C23" s="305"/>
      <c r="D23" s="305"/>
      <c r="E23" s="305"/>
      <c r="F23" s="306"/>
    </row>
    <row r="24" spans="1:6" ht="21.95" customHeight="1" x14ac:dyDescent="0.2">
      <c r="A24" s="304" t="s">
        <v>60</v>
      </c>
      <c r="B24" s="305"/>
      <c r="C24" s="305"/>
      <c r="D24" s="305"/>
      <c r="E24" s="305"/>
      <c r="F24" s="306"/>
    </row>
    <row r="25" spans="1:6" ht="21.95" customHeight="1" x14ac:dyDescent="0.2">
      <c r="A25" s="24" t="s">
        <v>59</v>
      </c>
      <c r="B25" s="24" t="s">
        <v>54</v>
      </c>
      <c r="C25" s="24" t="s">
        <v>55</v>
      </c>
      <c r="D25" s="24" t="s">
        <v>56</v>
      </c>
      <c r="E25" s="24" t="s">
        <v>57</v>
      </c>
      <c r="F25" s="24" t="s">
        <v>58</v>
      </c>
    </row>
    <row r="26" spans="1:6" x14ac:dyDescent="0.2">
      <c r="A26" s="182" t="s">
        <v>635</v>
      </c>
      <c r="B26" s="183">
        <v>1.0089999999999999</v>
      </c>
      <c r="C26" s="183">
        <v>1.0089999999999999</v>
      </c>
      <c r="D26" s="183">
        <v>1.0089999999999999</v>
      </c>
      <c r="E26" s="183">
        <v>1.0089999999999999</v>
      </c>
      <c r="F26" s="184">
        <v>504</v>
      </c>
    </row>
    <row r="27" spans="1:6" x14ac:dyDescent="0.2">
      <c r="A27" s="182" t="s">
        <v>636</v>
      </c>
      <c r="B27" s="183">
        <v>1.0049999999999999</v>
      </c>
      <c r="C27" s="183">
        <v>1.0049999999999999</v>
      </c>
      <c r="D27" s="183">
        <v>1.0049999999999999</v>
      </c>
      <c r="E27" s="183">
        <v>1.0049999999999999</v>
      </c>
      <c r="F27" s="184">
        <v>505</v>
      </c>
    </row>
    <row r="28" spans="1:6" x14ac:dyDescent="0.2">
      <c r="A28" s="182" t="s">
        <v>637</v>
      </c>
      <c r="B28" s="183">
        <v>1.0269999999999999</v>
      </c>
      <c r="C28" s="183">
        <v>1.026</v>
      </c>
      <c r="D28" s="183">
        <v>1.0229999999999999</v>
      </c>
      <c r="E28" s="183">
        <v>1.024</v>
      </c>
      <c r="F28" s="184">
        <v>507</v>
      </c>
    </row>
    <row r="29" spans="1:6" x14ac:dyDescent="0.2">
      <c r="A29" s="182" t="s">
        <v>638</v>
      </c>
      <c r="B29" s="183">
        <v>1.01</v>
      </c>
      <c r="C29" s="183">
        <v>1.0089999999999999</v>
      </c>
      <c r="D29" s="183">
        <v>1.006</v>
      </c>
      <c r="E29" s="183">
        <v>1.008</v>
      </c>
      <c r="F29" s="184">
        <v>508</v>
      </c>
    </row>
    <row r="30" spans="1:6" x14ac:dyDescent="0.2">
      <c r="A30" s="182" t="s">
        <v>639</v>
      </c>
      <c r="B30" s="183">
        <v>1.0269999999999999</v>
      </c>
      <c r="C30" s="183">
        <v>1.026</v>
      </c>
      <c r="D30" s="183">
        <v>1.0229999999999999</v>
      </c>
      <c r="E30" s="183">
        <v>1.024</v>
      </c>
      <c r="F30" s="184">
        <v>509</v>
      </c>
    </row>
    <row r="31" spans="1:6" x14ac:dyDescent="0.2">
      <c r="A31" s="182" t="s">
        <v>640</v>
      </c>
      <c r="B31" s="183">
        <v>1</v>
      </c>
      <c r="C31" s="183">
        <v>1</v>
      </c>
      <c r="D31" s="183">
        <v>1</v>
      </c>
      <c r="E31" s="183">
        <v>1</v>
      </c>
      <c r="F31" s="184">
        <v>510</v>
      </c>
    </row>
    <row r="32" spans="1:6" x14ac:dyDescent="0.2">
      <c r="A32" s="182" t="s">
        <v>641</v>
      </c>
      <c r="B32" s="183">
        <v>1.0009999999999999</v>
      </c>
      <c r="C32" s="183">
        <v>1.0009999999999999</v>
      </c>
      <c r="D32" s="183">
        <v>1.0009999999999999</v>
      </c>
      <c r="E32" s="183">
        <v>1.0009999999999999</v>
      </c>
      <c r="F32" s="184">
        <v>511</v>
      </c>
    </row>
    <row r="33" spans="1:6" x14ac:dyDescent="0.2">
      <c r="A33" s="182" t="s">
        <v>642</v>
      </c>
      <c r="B33" s="183">
        <v>1.006</v>
      </c>
      <c r="C33" s="183">
        <v>1.006</v>
      </c>
      <c r="D33" s="183">
        <v>1.0049999999999999</v>
      </c>
      <c r="E33" s="183">
        <v>1.006</v>
      </c>
      <c r="F33" s="184">
        <v>512</v>
      </c>
    </row>
    <row r="34" spans="1:6" x14ac:dyDescent="0.2">
      <c r="A34" s="182" t="s">
        <v>643</v>
      </c>
      <c r="B34" s="183">
        <v>1.002</v>
      </c>
      <c r="C34" s="183">
        <v>1.002</v>
      </c>
      <c r="D34" s="183">
        <v>1.012</v>
      </c>
      <c r="E34" s="183">
        <v>1.002</v>
      </c>
      <c r="F34" s="184">
        <v>513</v>
      </c>
    </row>
    <row r="35" spans="1:6" x14ac:dyDescent="0.2">
      <c r="A35" s="182" t="s">
        <v>644</v>
      </c>
      <c r="B35" s="183">
        <v>1.008</v>
      </c>
      <c r="C35" s="183">
        <v>1.0069999999999999</v>
      </c>
      <c r="D35" s="183">
        <v>1.008</v>
      </c>
      <c r="E35" s="183">
        <v>1.008</v>
      </c>
      <c r="F35" s="184">
        <v>514</v>
      </c>
    </row>
    <row r="36" spans="1:6" x14ac:dyDescent="0.2">
      <c r="A36" s="182" t="s">
        <v>645</v>
      </c>
      <c r="B36" s="183">
        <v>1.0189999999999999</v>
      </c>
      <c r="C36" s="183">
        <v>1.0189999999999999</v>
      </c>
      <c r="D36" s="183">
        <v>1.02</v>
      </c>
      <c r="E36" s="183">
        <v>1.02</v>
      </c>
      <c r="F36" s="184">
        <v>515</v>
      </c>
    </row>
    <row r="37" spans="1:6" x14ac:dyDescent="0.2">
      <c r="A37" s="182" t="s">
        <v>646</v>
      </c>
      <c r="B37" s="183">
        <v>1.004</v>
      </c>
      <c r="C37" s="183">
        <v>1.004</v>
      </c>
      <c r="D37" s="183">
        <v>1.004</v>
      </c>
      <c r="E37" s="183">
        <v>1.004</v>
      </c>
      <c r="F37" s="184">
        <v>517</v>
      </c>
    </row>
    <row r="38" spans="1:6" x14ac:dyDescent="0.2">
      <c r="A38" s="182" t="s">
        <v>647</v>
      </c>
      <c r="B38" s="183">
        <v>1.0049999999999999</v>
      </c>
      <c r="C38" s="183">
        <v>1.0049999999999999</v>
      </c>
      <c r="D38" s="183">
        <v>1.0049999999999999</v>
      </c>
      <c r="E38" s="183">
        <v>1.0049999999999999</v>
      </c>
      <c r="F38" s="184">
        <v>518</v>
      </c>
    </row>
    <row r="39" spans="1:6" x14ac:dyDescent="0.2">
      <c r="A39" s="182" t="s">
        <v>648</v>
      </c>
      <c r="B39" s="183">
        <v>1.0189999999999999</v>
      </c>
      <c r="C39" s="183">
        <v>1.0189999999999999</v>
      </c>
      <c r="D39" s="183">
        <v>1.0189999999999999</v>
      </c>
      <c r="E39" s="183">
        <v>1.0189999999999999</v>
      </c>
      <c r="F39" s="184">
        <v>519</v>
      </c>
    </row>
    <row r="40" spans="1:6" x14ac:dyDescent="0.2">
      <c r="A40" s="182" t="s">
        <v>649</v>
      </c>
      <c r="B40" s="183">
        <v>1.0169999999999999</v>
      </c>
      <c r="C40" s="183">
        <v>1.018</v>
      </c>
      <c r="D40" s="183">
        <v>1.018</v>
      </c>
      <c r="E40" s="183">
        <v>1.018</v>
      </c>
      <c r="F40" s="184">
        <v>520</v>
      </c>
    </row>
    <row r="41" spans="1:6" x14ac:dyDescent="0.2">
      <c r="A41" s="182" t="s">
        <v>650</v>
      </c>
      <c r="B41" s="183">
        <v>1.0009999999999999</v>
      </c>
      <c r="C41" s="183">
        <v>1.0009999999999999</v>
      </c>
      <c r="D41" s="183">
        <v>1.002</v>
      </c>
      <c r="E41" s="183">
        <v>1.002</v>
      </c>
      <c r="F41" s="184">
        <v>522</v>
      </c>
    </row>
    <row r="42" spans="1:6" x14ac:dyDescent="0.2">
      <c r="A42" s="182" t="s">
        <v>651</v>
      </c>
      <c r="B42" s="183">
        <v>1.004</v>
      </c>
      <c r="C42" s="183">
        <v>1.004</v>
      </c>
      <c r="D42" s="183">
        <v>1.004</v>
      </c>
      <c r="E42" s="183">
        <v>1.004</v>
      </c>
      <c r="F42" s="184">
        <v>529</v>
      </c>
    </row>
    <row r="43" spans="1:6" x14ac:dyDescent="0.2">
      <c r="A43" s="182" t="s">
        <v>652</v>
      </c>
      <c r="B43" s="183">
        <v>1.0109999999999999</v>
      </c>
      <c r="C43" s="183">
        <v>1.0129999999999999</v>
      </c>
      <c r="D43" s="183">
        <v>1.0109999999999999</v>
      </c>
      <c r="E43" s="183">
        <v>1.012</v>
      </c>
      <c r="F43" s="184">
        <v>531</v>
      </c>
    </row>
    <row r="44" spans="1:6" x14ac:dyDescent="0.2">
      <c r="A44" s="182" t="s">
        <v>653</v>
      </c>
      <c r="B44" s="183">
        <v>1.1399999999999999</v>
      </c>
      <c r="C44" s="183">
        <v>1.111</v>
      </c>
      <c r="D44" s="183">
        <v>1.1120000000000001</v>
      </c>
      <c r="E44" s="183">
        <v>1.109</v>
      </c>
      <c r="F44" s="184">
        <v>532</v>
      </c>
    </row>
    <row r="45" spans="1:6" x14ac:dyDescent="0.2">
      <c r="A45" s="182" t="s">
        <v>654</v>
      </c>
      <c r="B45" s="183">
        <v>1.0169999999999999</v>
      </c>
      <c r="C45" s="183">
        <v>1.0169999999999999</v>
      </c>
      <c r="D45" s="183">
        <v>1.0169999999999999</v>
      </c>
      <c r="E45" s="183">
        <v>1.0169999999999999</v>
      </c>
      <c r="F45" s="184">
        <v>533</v>
      </c>
    </row>
    <row r="46" spans="1:6" x14ac:dyDescent="0.2">
      <c r="A46" s="182" t="s">
        <v>655</v>
      </c>
      <c r="B46" s="183">
        <v>1.0049999999999999</v>
      </c>
      <c r="C46" s="183">
        <v>1.0049999999999999</v>
      </c>
      <c r="D46" s="183">
        <v>1.0049999999999999</v>
      </c>
      <c r="E46" s="183">
        <v>1.0049999999999999</v>
      </c>
      <c r="F46" s="184">
        <v>534</v>
      </c>
    </row>
    <row r="47" spans="1:6" x14ac:dyDescent="0.2">
      <c r="A47" s="182" t="s">
        <v>656</v>
      </c>
      <c r="B47" s="183">
        <v>1.006</v>
      </c>
      <c r="C47" s="183">
        <v>1.006</v>
      </c>
      <c r="D47" s="183">
        <v>1.006</v>
      </c>
      <c r="E47" s="183">
        <v>1.006</v>
      </c>
      <c r="F47" s="184">
        <v>535</v>
      </c>
    </row>
    <row r="48" spans="1:6" x14ac:dyDescent="0.2">
      <c r="A48" s="182" t="s">
        <v>657</v>
      </c>
      <c r="B48" s="183">
        <v>1.0029999999999999</v>
      </c>
      <c r="C48" s="183">
        <v>1.0029999999999999</v>
      </c>
      <c r="D48" s="183">
        <v>1.0029999999999999</v>
      </c>
      <c r="E48" s="183">
        <v>1.0029999999999999</v>
      </c>
      <c r="F48" s="184">
        <v>536</v>
      </c>
    </row>
    <row r="49" spans="1:6" x14ac:dyDescent="0.2">
      <c r="A49" s="182" t="s">
        <v>658</v>
      </c>
      <c r="B49" s="183">
        <v>1.006</v>
      </c>
      <c r="C49" s="183">
        <v>1.006</v>
      </c>
      <c r="D49" s="183">
        <v>1.006</v>
      </c>
      <c r="E49" s="183">
        <v>1.006</v>
      </c>
      <c r="F49" s="184">
        <v>538</v>
      </c>
    </row>
    <row r="50" spans="1:6" x14ac:dyDescent="0.2">
      <c r="A50" s="182" t="s">
        <v>659</v>
      </c>
      <c r="B50" s="183">
        <v>1.002</v>
      </c>
      <c r="C50" s="183">
        <v>1.002</v>
      </c>
      <c r="D50" s="183">
        <v>1.002</v>
      </c>
      <c r="E50" s="183">
        <v>1.002</v>
      </c>
      <c r="F50" s="184">
        <v>539</v>
      </c>
    </row>
    <row r="51" spans="1:6" x14ac:dyDescent="0.2">
      <c r="A51" s="182" t="s">
        <v>660</v>
      </c>
      <c r="B51" s="183">
        <v>1.0109999999999999</v>
      </c>
      <c r="C51" s="183">
        <v>1.0109999999999999</v>
      </c>
      <c r="D51" s="183">
        <v>1.01</v>
      </c>
      <c r="E51" s="183">
        <v>1.01</v>
      </c>
      <c r="F51" s="184">
        <v>541</v>
      </c>
    </row>
    <row r="52" spans="1:6" x14ac:dyDescent="0.2">
      <c r="A52" s="182" t="s">
        <v>661</v>
      </c>
      <c r="B52" s="183">
        <v>1.0129999999999999</v>
      </c>
      <c r="C52" s="183">
        <v>1.0129999999999999</v>
      </c>
      <c r="D52" s="183">
        <v>1.012</v>
      </c>
      <c r="E52" s="183">
        <v>1.012</v>
      </c>
      <c r="F52" s="184">
        <v>542</v>
      </c>
    </row>
    <row r="53" spans="1:6" x14ac:dyDescent="0.2">
      <c r="A53" s="182" t="s">
        <v>662</v>
      </c>
      <c r="B53" s="183">
        <v>1.004</v>
      </c>
      <c r="C53" s="183">
        <v>1.0089999999999999</v>
      </c>
      <c r="D53" s="183">
        <v>1.0029999999999999</v>
      </c>
      <c r="E53" s="183">
        <v>1.0049999999999999</v>
      </c>
      <c r="F53" s="184">
        <v>545</v>
      </c>
    </row>
    <row r="54" spans="1:6" x14ac:dyDescent="0.2">
      <c r="A54" s="182" t="s">
        <v>663</v>
      </c>
      <c r="B54" s="183">
        <v>1.004</v>
      </c>
      <c r="C54" s="183">
        <v>1.004</v>
      </c>
      <c r="D54" s="183">
        <v>1.0049999999999999</v>
      </c>
      <c r="E54" s="183">
        <v>1.0049999999999999</v>
      </c>
      <c r="F54" s="184">
        <v>546</v>
      </c>
    </row>
    <row r="55" spans="1:6" x14ac:dyDescent="0.2">
      <c r="A55" s="182" t="s">
        <v>664</v>
      </c>
      <c r="B55" s="183">
        <v>1.0269999999999999</v>
      </c>
      <c r="C55" s="183">
        <v>1.026</v>
      </c>
      <c r="D55" s="183">
        <v>1.0229999999999999</v>
      </c>
      <c r="E55" s="183">
        <v>1.024</v>
      </c>
      <c r="F55" s="184">
        <v>547</v>
      </c>
    </row>
    <row r="56" spans="1:6" x14ac:dyDescent="0.2">
      <c r="A56" s="182" t="s">
        <v>665</v>
      </c>
      <c r="B56" s="183">
        <v>1.01</v>
      </c>
      <c r="C56" s="183">
        <v>1.0089999999999999</v>
      </c>
      <c r="D56" s="183">
        <v>1.006</v>
      </c>
      <c r="E56" s="183">
        <v>1.008</v>
      </c>
      <c r="F56" s="184">
        <v>548</v>
      </c>
    </row>
    <row r="57" spans="1:6" x14ac:dyDescent="0.2">
      <c r="A57" s="182" t="s">
        <v>666</v>
      </c>
      <c r="B57" s="183">
        <v>1.0269999999999999</v>
      </c>
      <c r="C57" s="183">
        <v>1.026</v>
      </c>
      <c r="D57" s="183">
        <v>1.0229999999999999</v>
      </c>
      <c r="E57" s="183">
        <v>1.024</v>
      </c>
      <c r="F57" s="184">
        <v>549</v>
      </c>
    </row>
    <row r="58" spans="1:6" x14ac:dyDescent="0.2">
      <c r="A58" s="182" t="s">
        <v>667</v>
      </c>
      <c r="B58" s="183">
        <v>1.0069999999999999</v>
      </c>
      <c r="C58" s="183">
        <v>1.0069999999999999</v>
      </c>
      <c r="D58" s="183">
        <v>1.0069999999999999</v>
      </c>
      <c r="E58" s="183">
        <v>1.0069999999999999</v>
      </c>
      <c r="F58" s="184">
        <v>571</v>
      </c>
    </row>
    <row r="59" spans="1:6" x14ac:dyDescent="0.2">
      <c r="A59" s="182" t="s">
        <v>668</v>
      </c>
      <c r="B59" s="183">
        <v>1.0269999999999999</v>
      </c>
      <c r="C59" s="183">
        <v>1.026</v>
      </c>
      <c r="D59" s="183">
        <v>1.0229999999999999</v>
      </c>
      <c r="E59" s="183">
        <v>1.024</v>
      </c>
      <c r="F59" s="184">
        <v>572</v>
      </c>
    </row>
    <row r="60" spans="1:6" x14ac:dyDescent="0.2">
      <c r="A60" s="182" t="s">
        <v>669</v>
      </c>
      <c r="B60" s="183">
        <v>1.0269999999999999</v>
      </c>
      <c r="C60" s="183">
        <v>1.026</v>
      </c>
      <c r="D60" s="183">
        <v>1.0229999999999999</v>
      </c>
      <c r="E60" s="183">
        <v>1.024</v>
      </c>
      <c r="F60" s="184">
        <v>574</v>
      </c>
    </row>
    <row r="61" spans="1:6" x14ac:dyDescent="0.2">
      <c r="A61" s="182" t="s">
        <v>670</v>
      </c>
      <c r="B61" s="183">
        <v>1.0269999999999999</v>
      </c>
      <c r="C61" s="183">
        <v>1.026</v>
      </c>
      <c r="D61" s="183">
        <v>1.0229999999999999</v>
      </c>
      <c r="E61" s="183">
        <v>1.024</v>
      </c>
      <c r="F61" s="184">
        <v>575</v>
      </c>
    </row>
    <row r="62" spans="1:6" x14ac:dyDescent="0.2">
      <c r="A62" s="182" t="s">
        <v>671</v>
      </c>
      <c r="B62" s="183">
        <v>1.0269999999999999</v>
      </c>
      <c r="C62" s="183">
        <v>1.026</v>
      </c>
      <c r="D62" s="183">
        <v>1.0229999999999999</v>
      </c>
      <c r="E62" s="183">
        <v>1.024</v>
      </c>
      <c r="F62" s="184">
        <v>577</v>
      </c>
    </row>
    <row r="63" spans="1:6" x14ac:dyDescent="0.2">
      <c r="A63" s="182" t="s">
        <v>672</v>
      </c>
      <c r="B63" s="183">
        <v>1.0269999999999999</v>
      </c>
      <c r="C63" s="183">
        <v>1.026</v>
      </c>
      <c r="D63" s="183">
        <v>1.0229999999999999</v>
      </c>
      <c r="E63" s="183">
        <v>1.024</v>
      </c>
      <c r="F63" s="184">
        <v>579</v>
      </c>
    </row>
    <row r="64" spans="1:6" x14ac:dyDescent="0.2">
      <c r="A64" s="182" t="s">
        <v>673</v>
      </c>
      <c r="B64" s="183">
        <v>1.0269999999999999</v>
      </c>
      <c r="C64" s="183">
        <v>1.026</v>
      </c>
      <c r="D64" s="183">
        <v>1.0229999999999999</v>
      </c>
      <c r="E64" s="183">
        <v>1.024</v>
      </c>
      <c r="F64" s="184">
        <v>580</v>
      </c>
    </row>
    <row r="65" spans="1:6" x14ac:dyDescent="0.2">
      <c r="A65" s="182" t="s">
        <v>674</v>
      </c>
      <c r="B65" s="183">
        <v>1.0269999999999999</v>
      </c>
      <c r="C65" s="183">
        <v>1.026</v>
      </c>
      <c r="D65" s="183">
        <v>1.0229999999999999</v>
      </c>
      <c r="E65" s="183">
        <v>1.024</v>
      </c>
      <c r="F65" s="184">
        <v>581</v>
      </c>
    </row>
    <row r="66" spans="1:6" x14ac:dyDescent="0.2">
      <c r="A66" s="182" t="s">
        <v>675</v>
      </c>
      <c r="B66" s="183">
        <v>1.0269999999999999</v>
      </c>
      <c r="C66" s="183">
        <v>1.026</v>
      </c>
      <c r="D66" s="183">
        <v>1.0229999999999999</v>
      </c>
      <c r="E66" s="183">
        <v>1.024</v>
      </c>
      <c r="F66" s="184">
        <v>582</v>
      </c>
    </row>
    <row r="67" spans="1:6" x14ac:dyDescent="0.2">
      <c r="A67" s="182" t="s">
        <v>676</v>
      </c>
      <c r="B67" s="183">
        <v>1.0269999999999999</v>
      </c>
      <c r="C67" s="183">
        <v>1.026</v>
      </c>
      <c r="D67" s="183">
        <v>1.0229999999999999</v>
      </c>
      <c r="E67" s="183">
        <v>1.024</v>
      </c>
      <c r="F67" s="184">
        <v>583</v>
      </c>
    </row>
    <row r="68" spans="1:6" x14ac:dyDescent="0.2">
      <c r="A68" s="182" t="s">
        <v>677</v>
      </c>
      <c r="B68" s="183">
        <v>1.0269999999999999</v>
      </c>
      <c r="C68" s="183">
        <v>1.026</v>
      </c>
      <c r="D68" s="183">
        <v>1.0229999999999999</v>
      </c>
      <c r="E68" s="183">
        <v>1.024</v>
      </c>
      <c r="F68" s="184">
        <v>584</v>
      </c>
    </row>
    <row r="69" spans="1:6" x14ac:dyDescent="0.2">
      <c r="A69" s="182" t="s">
        <v>678</v>
      </c>
      <c r="B69" s="183">
        <v>1.01</v>
      </c>
      <c r="C69" s="183">
        <v>1.0089999999999999</v>
      </c>
      <c r="D69" s="183">
        <v>1.006</v>
      </c>
      <c r="E69" s="183">
        <v>1.008</v>
      </c>
      <c r="F69" s="184">
        <v>585</v>
      </c>
    </row>
    <row r="70" spans="1:6" x14ac:dyDescent="0.2">
      <c r="A70" s="182" t="s">
        <v>679</v>
      </c>
      <c r="B70" s="183">
        <v>1.0269999999999999</v>
      </c>
      <c r="C70" s="183">
        <v>1.026</v>
      </c>
      <c r="D70" s="183">
        <v>1.0229999999999999</v>
      </c>
      <c r="E70" s="183">
        <v>1.024</v>
      </c>
      <c r="F70" s="184">
        <v>586</v>
      </c>
    </row>
    <row r="71" spans="1:6" x14ac:dyDescent="0.2">
      <c r="A71" s="182" t="s">
        <v>680</v>
      </c>
      <c r="B71" s="183">
        <v>1.0269999999999999</v>
      </c>
      <c r="C71" s="183">
        <v>1.026</v>
      </c>
      <c r="D71" s="183">
        <v>1.0229999999999999</v>
      </c>
      <c r="E71" s="183">
        <v>1.024</v>
      </c>
      <c r="F71" s="184">
        <v>587</v>
      </c>
    </row>
    <row r="72" spans="1:6" x14ac:dyDescent="0.2">
      <c r="A72" s="182" t="s">
        <v>681</v>
      </c>
      <c r="B72" s="183">
        <v>1.0269999999999999</v>
      </c>
      <c r="C72" s="183">
        <v>1.026</v>
      </c>
      <c r="D72" s="183">
        <v>1.0229999999999999</v>
      </c>
      <c r="E72" s="183">
        <v>1.024</v>
      </c>
      <c r="F72" s="184">
        <v>588</v>
      </c>
    </row>
    <row r="73" spans="1:6" x14ac:dyDescent="0.2">
      <c r="A73" s="182" t="s">
        <v>682</v>
      </c>
      <c r="B73" s="183">
        <v>1.0269999999999999</v>
      </c>
      <c r="C73" s="183">
        <v>1.026</v>
      </c>
      <c r="D73" s="183">
        <v>1.0229999999999999</v>
      </c>
      <c r="E73" s="183">
        <v>1.024</v>
      </c>
      <c r="F73" s="184">
        <v>589</v>
      </c>
    </row>
    <row r="74" spans="1:6" x14ac:dyDescent="0.2">
      <c r="A74" s="182" t="s">
        <v>683</v>
      </c>
      <c r="B74" s="183">
        <v>1.01</v>
      </c>
      <c r="C74" s="183">
        <v>1.0089999999999999</v>
      </c>
      <c r="D74" s="183">
        <v>1.006</v>
      </c>
      <c r="E74" s="183">
        <v>1.008</v>
      </c>
      <c r="F74" s="184">
        <v>590</v>
      </c>
    </row>
    <row r="75" spans="1:6" x14ac:dyDescent="0.2">
      <c r="A75" s="182" t="s">
        <v>684</v>
      </c>
      <c r="B75" s="183">
        <v>1.0349999999999999</v>
      </c>
      <c r="C75" s="183">
        <v>1.034</v>
      </c>
      <c r="D75" s="183">
        <v>1.0309999999999999</v>
      </c>
      <c r="E75" s="183">
        <v>1.032</v>
      </c>
      <c r="F75" s="184">
        <v>593</v>
      </c>
    </row>
    <row r="76" spans="1:6" x14ac:dyDescent="0.2">
      <c r="A76" s="182" t="s">
        <v>685</v>
      </c>
      <c r="B76" s="183">
        <v>1.0349999999999999</v>
      </c>
      <c r="C76" s="183">
        <v>1.034</v>
      </c>
      <c r="D76" s="183">
        <v>1.0309999999999999</v>
      </c>
      <c r="E76" s="183">
        <v>1.032</v>
      </c>
      <c r="F76" s="184">
        <v>594</v>
      </c>
    </row>
    <row r="77" spans="1:6" x14ac:dyDescent="0.2">
      <c r="A77" s="182" t="s">
        <v>686</v>
      </c>
      <c r="B77" s="183">
        <v>1.0349999999999999</v>
      </c>
      <c r="C77" s="183">
        <v>1.034</v>
      </c>
      <c r="D77" s="183">
        <v>1.0309999999999999</v>
      </c>
      <c r="E77" s="183">
        <v>1.032</v>
      </c>
      <c r="F77" s="184">
        <v>620</v>
      </c>
    </row>
    <row r="78" spans="1:6" x14ac:dyDescent="0.2">
      <c r="A78" s="182" t="s">
        <v>687</v>
      </c>
      <c r="B78" s="183">
        <v>1.0349999999999999</v>
      </c>
      <c r="C78" s="183">
        <v>1.034</v>
      </c>
      <c r="D78" s="183">
        <v>1.0309999999999999</v>
      </c>
      <c r="E78" s="183">
        <v>1.032</v>
      </c>
      <c r="F78" s="184">
        <v>622</v>
      </c>
    </row>
    <row r="79" spans="1:6" x14ac:dyDescent="0.2">
      <c r="A79" s="182" t="s">
        <v>688</v>
      </c>
      <c r="B79" s="183">
        <v>1.034</v>
      </c>
      <c r="C79" s="183">
        <v>1.0349999999999999</v>
      </c>
      <c r="D79" s="183">
        <v>1.034</v>
      </c>
      <c r="E79" s="183">
        <v>1.034</v>
      </c>
      <c r="F79" s="184">
        <v>623</v>
      </c>
    </row>
    <row r="80" spans="1:6" x14ac:dyDescent="0.2">
      <c r="A80" s="182" t="s">
        <v>689</v>
      </c>
      <c r="B80" s="183">
        <v>1.0349999999999999</v>
      </c>
      <c r="C80" s="183">
        <v>1.034</v>
      </c>
      <c r="D80" s="183">
        <v>1.0309999999999999</v>
      </c>
      <c r="E80" s="183">
        <v>1.032</v>
      </c>
      <c r="F80" s="184">
        <v>625</v>
      </c>
    </row>
    <row r="81" spans="1:6" x14ac:dyDescent="0.2">
      <c r="A81" s="182" t="s">
        <v>690</v>
      </c>
      <c r="B81" s="183">
        <v>1.0269999999999999</v>
      </c>
      <c r="C81" s="183">
        <v>1.026</v>
      </c>
      <c r="D81" s="183">
        <v>1.0229999999999999</v>
      </c>
      <c r="E81" s="183">
        <v>1.024</v>
      </c>
      <c r="F81" s="184">
        <v>627</v>
      </c>
    </row>
    <row r="82" spans="1:6" x14ac:dyDescent="0.2">
      <c r="A82" s="182" t="s">
        <v>691</v>
      </c>
      <c r="B82" s="183">
        <v>1.0269999999999999</v>
      </c>
      <c r="C82" s="183">
        <v>1.026</v>
      </c>
      <c r="D82" s="183">
        <v>1.0229999999999999</v>
      </c>
      <c r="E82" s="183">
        <v>1.024</v>
      </c>
      <c r="F82" s="184">
        <v>628</v>
      </c>
    </row>
    <row r="83" spans="1:6" x14ac:dyDescent="0.2">
      <c r="A83" s="182" t="s">
        <v>692</v>
      </c>
      <c r="B83" s="183">
        <v>1.0269999999999999</v>
      </c>
      <c r="C83" s="183">
        <v>1.026</v>
      </c>
      <c r="D83" s="183">
        <v>1.0229999999999999</v>
      </c>
      <c r="E83" s="183">
        <v>1.024</v>
      </c>
      <c r="F83" s="184">
        <v>629</v>
      </c>
    </row>
    <row r="84" spans="1:6" x14ac:dyDescent="0.2">
      <c r="A84" s="182" t="s">
        <v>693</v>
      </c>
      <c r="B84" s="183">
        <v>1.0269999999999999</v>
      </c>
      <c r="C84" s="183">
        <v>1.026</v>
      </c>
      <c r="D84" s="183">
        <v>1.0229999999999999</v>
      </c>
      <c r="E84" s="183">
        <v>1.024</v>
      </c>
      <c r="F84" s="184">
        <v>631</v>
      </c>
    </row>
    <row r="85" spans="1:6" x14ac:dyDescent="0.2">
      <c r="A85" s="182" t="s">
        <v>694</v>
      </c>
      <c r="B85" s="183">
        <v>1.0269999999999999</v>
      </c>
      <c r="C85" s="183">
        <v>1.026</v>
      </c>
      <c r="D85" s="183">
        <v>1.0229999999999999</v>
      </c>
      <c r="E85" s="183">
        <v>1.024</v>
      </c>
      <c r="F85" s="184">
        <v>632</v>
      </c>
    </row>
    <row r="86" spans="1:6" x14ac:dyDescent="0.2">
      <c r="A86" s="191" t="s">
        <v>844</v>
      </c>
      <c r="B86" s="183">
        <v>1.0009999999999999</v>
      </c>
      <c r="C86" s="183">
        <v>1.0009999999999999</v>
      </c>
      <c r="D86" s="183">
        <v>1.0009999999999999</v>
      </c>
      <c r="E86" s="183">
        <v>1.0009999999999999</v>
      </c>
      <c r="F86" s="184">
        <v>880</v>
      </c>
    </row>
    <row r="87" spans="1:6" x14ac:dyDescent="0.2">
      <c r="A87" s="182" t="s">
        <v>695</v>
      </c>
      <c r="B87" s="183">
        <v>1.0269999999999999</v>
      </c>
      <c r="C87" s="183">
        <v>1.026</v>
      </c>
      <c r="D87" s="183">
        <v>1.0229999999999999</v>
      </c>
      <c r="E87" s="183">
        <v>1.024</v>
      </c>
      <c r="F87" s="184">
        <v>882</v>
      </c>
    </row>
    <row r="88" spans="1:6" x14ac:dyDescent="0.2">
      <c r="A88" s="182" t="s">
        <v>696</v>
      </c>
      <c r="B88" s="183">
        <v>1.0269999999999999</v>
      </c>
      <c r="C88" s="183">
        <v>1.026</v>
      </c>
      <c r="D88" s="183">
        <v>1.0229999999999999</v>
      </c>
      <c r="E88" s="183">
        <v>1.024</v>
      </c>
      <c r="F88" s="184">
        <v>883</v>
      </c>
    </row>
    <row r="89" spans="1:6" x14ac:dyDescent="0.2">
      <c r="A89" s="182" t="s">
        <v>697</v>
      </c>
      <c r="B89" s="183">
        <v>1.0269999999999999</v>
      </c>
      <c r="C89" s="183">
        <v>1.026</v>
      </c>
      <c r="D89" s="183">
        <v>1.0229999999999999</v>
      </c>
      <c r="E89" s="183">
        <v>1.024</v>
      </c>
      <c r="F89" s="184">
        <v>884</v>
      </c>
    </row>
    <row r="90" spans="1:6" x14ac:dyDescent="0.2">
      <c r="A90" s="182" t="s">
        <v>698</v>
      </c>
      <c r="B90" s="183">
        <v>1.0269999999999999</v>
      </c>
      <c r="C90" s="183">
        <v>1.026</v>
      </c>
      <c r="D90" s="183">
        <v>1.0229999999999999</v>
      </c>
      <c r="E90" s="183">
        <v>1.024</v>
      </c>
      <c r="F90" s="184">
        <v>885</v>
      </c>
    </row>
    <row r="91" spans="1:6" x14ac:dyDescent="0.2">
      <c r="A91" s="182" t="s">
        <v>699</v>
      </c>
      <c r="B91" s="183">
        <v>1.0269999999999999</v>
      </c>
      <c r="C91" s="183">
        <v>1.026</v>
      </c>
      <c r="D91" s="183">
        <v>1.0229999999999999</v>
      </c>
      <c r="E91" s="183">
        <v>1.024</v>
      </c>
      <c r="F91" s="184">
        <v>886</v>
      </c>
    </row>
    <row r="92" spans="1:6" x14ac:dyDescent="0.2">
      <c r="A92" s="182" t="s">
        <v>700</v>
      </c>
      <c r="B92" s="183">
        <v>1.0269999999999999</v>
      </c>
      <c r="C92" s="183">
        <v>1.026</v>
      </c>
      <c r="D92" s="183">
        <v>1.0229999999999999</v>
      </c>
      <c r="E92" s="183">
        <v>1.024</v>
      </c>
      <c r="F92" s="184">
        <v>887</v>
      </c>
    </row>
    <row r="93" spans="1:6" x14ac:dyDescent="0.2">
      <c r="A93" s="182" t="s">
        <v>701</v>
      </c>
      <c r="B93" s="183">
        <v>1.0269999999999999</v>
      </c>
      <c r="C93" s="183">
        <v>1.026</v>
      </c>
      <c r="D93" s="183">
        <v>1.0229999999999999</v>
      </c>
      <c r="E93" s="183">
        <v>1.024</v>
      </c>
      <c r="F93" s="184">
        <v>888</v>
      </c>
    </row>
    <row r="94" spans="1:6" x14ac:dyDescent="0.2">
      <c r="A94" s="182" t="s">
        <v>702</v>
      </c>
      <c r="B94" s="183">
        <v>1.0269999999999999</v>
      </c>
      <c r="C94" s="183">
        <v>1.026</v>
      </c>
      <c r="D94" s="183">
        <v>1.0229999999999999</v>
      </c>
      <c r="E94" s="183">
        <v>1.024</v>
      </c>
      <c r="F94" s="184">
        <v>889</v>
      </c>
    </row>
    <row r="95" spans="1:6" x14ac:dyDescent="0.2">
      <c r="A95" s="182" t="s">
        <v>703</v>
      </c>
      <c r="B95" s="183">
        <v>1.0269999999999999</v>
      </c>
      <c r="C95" s="183">
        <v>1.026</v>
      </c>
      <c r="D95" s="183">
        <v>1.0229999999999999</v>
      </c>
      <c r="E95" s="183">
        <v>1.024</v>
      </c>
      <c r="F95" s="184">
        <v>890</v>
      </c>
    </row>
    <row r="96" spans="1:6" x14ac:dyDescent="0.2">
      <c r="A96" s="182" t="s">
        <v>704</v>
      </c>
      <c r="B96" s="183">
        <v>1.0269999999999999</v>
      </c>
      <c r="C96" s="183">
        <v>1.026</v>
      </c>
      <c r="D96" s="183">
        <v>1.0229999999999999</v>
      </c>
      <c r="E96" s="183">
        <v>1.024</v>
      </c>
      <c r="F96" s="184">
        <v>891</v>
      </c>
    </row>
    <row r="97" spans="1:6" x14ac:dyDescent="0.2">
      <c r="A97" s="182" t="s">
        <v>705</v>
      </c>
      <c r="B97" s="183">
        <v>1.0269999999999999</v>
      </c>
      <c r="C97" s="183">
        <v>1.026</v>
      </c>
      <c r="D97" s="183">
        <v>1.0229999999999999</v>
      </c>
      <c r="E97" s="183">
        <v>1.024</v>
      </c>
      <c r="F97" s="184">
        <v>892</v>
      </c>
    </row>
    <row r="98" spans="1:6" x14ac:dyDescent="0.2">
      <c r="A98" s="182" t="s">
        <v>706</v>
      </c>
      <c r="B98" s="183">
        <v>1.0269999999999999</v>
      </c>
      <c r="C98" s="183">
        <v>1.026</v>
      </c>
      <c r="D98" s="183">
        <v>1.0229999999999999</v>
      </c>
      <c r="E98" s="183">
        <v>1.024</v>
      </c>
      <c r="F98" s="184">
        <v>893</v>
      </c>
    </row>
    <row r="99" spans="1:6" x14ac:dyDescent="0.2">
      <c r="A99" s="182" t="s">
        <v>707</v>
      </c>
      <c r="B99" s="183">
        <v>1.0269999999999999</v>
      </c>
      <c r="C99" s="183">
        <v>1.026</v>
      </c>
      <c r="D99" s="183">
        <v>1.0229999999999999</v>
      </c>
      <c r="E99" s="183">
        <v>1.024</v>
      </c>
      <c r="F99" s="184">
        <v>894</v>
      </c>
    </row>
    <row r="100" spans="1:6" x14ac:dyDescent="0.2">
      <c r="A100" s="182" t="s">
        <v>708</v>
      </c>
      <c r="B100" s="183">
        <v>1.0269999999999999</v>
      </c>
      <c r="C100" s="183">
        <v>1.026</v>
      </c>
      <c r="D100" s="183">
        <v>1.0229999999999999</v>
      </c>
      <c r="E100" s="183">
        <v>1.024</v>
      </c>
      <c r="F100" s="184">
        <v>895</v>
      </c>
    </row>
    <row r="101" spans="1:6" x14ac:dyDescent="0.2">
      <c r="A101" s="182" t="s">
        <v>709</v>
      </c>
      <c r="B101" s="183">
        <v>1.0269999999999999</v>
      </c>
      <c r="C101" s="183">
        <v>1.026</v>
      </c>
      <c r="D101" s="183">
        <v>1.0229999999999999</v>
      </c>
      <c r="E101" s="183">
        <v>1.024</v>
      </c>
      <c r="F101" s="184">
        <v>896</v>
      </c>
    </row>
    <row r="102" spans="1:6" x14ac:dyDescent="0.2">
      <c r="A102" s="182" t="s">
        <v>710</v>
      </c>
      <c r="B102" s="183">
        <v>1.0269999999999999</v>
      </c>
      <c r="C102" s="183">
        <v>1.026</v>
      </c>
      <c r="D102" s="183">
        <v>1.0229999999999999</v>
      </c>
      <c r="E102" s="183">
        <v>1.024</v>
      </c>
      <c r="F102" s="184">
        <v>897</v>
      </c>
    </row>
    <row r="103" spans="1:6" x14ac:dyDescent="0.2">
      <c r="A103" s="182" t="s">
        <v>711</v>
      </c>
      <c r="B103" s="183">
        <v>1.0269999999999999</v>
      </c>
      <c r="C103" s="183">
        <v>1.026</v>
      </c>
      <c r="D103" s="183">
        <v>1.0229999999999999</v>
      </c>
      <c r="E103" s="183">
        <v>1.024</v>
      </c>
      <c r="F103" s="184">
        <v>898</v>
      </c>
    </row>
    <row r="104" spans="1:6" x14ac:dyDescent="0.2">
      <c r="A104" s="182" t="s">
        <v>712</v>
      </c>
      <c r="B104" s="183">
        <v>1.0269999999999999</v>
      </c>
      <c r="C104" s="183">
        <v>1.026</v>
      </c>
      <c r="D104" s="183">
        <v>1.0229999999999999</v>
      </c>
      <c r="E104" s="183">
        <v>1.024</v>
      </c>
      <c r="F104" s="184">
        <v>899</v>
      </c>
    </row>
    <row r="105" spans="1:6" x14ac:dyDescent="0.2">
      <c r="A105" s="182" t="s">
        <v>713</v>
      </c>
      <c r="B105" s="183">
        <v>1.0269999999999999</v>
      </c>
      <c r="C105" s="183">
        <v>1.026</v>
      </c>
      <c r="D105" s="183">
        <v>1.0229999999999999</v>
      </c>
      <c r="E105" s="183">
        <v>1.024</v>
      </c>
      <c r="F105" s="184">
        <v>900</v>
      </c>
    </row>
    <row r="106" spans="1:6" x14ac:dyDescent="0.2">
      <c r="A106" s="182" t="s">
        <v>714</v>
      </c>
      <c r="B106" s="183">
        <v>1.0269999999999999</v>
      </c>
      <c r="C106" s="183">
        <v>1.026</v>
      </c>
      <c r="D106" s="183">
        <v>1.0229999999999999</v>
      </c>
      <c r="E106" s="183">
        <v>1.024</v>
      </c>
      <c r="F106" s="184">
        <v>901</v>
      </c>
    </row>
    <row r="107" spans="1:6" x14ac:dyDescent="0.2">
      <c r="A107" s="182" t="s">
        <v>715</v>
      </c>
      <c r="B107" s="183">
        <v>1.0269999999999999</v>
      </c>
      <c r="C107" s="183">
        <v>1.026</v>
      </c>
      <c r="D107" s="183">
        <v>1.0229999999999999</v>
      </c>
      <c r="E107" s="183">
        <v>1.024</v>
      </c>
      <c r="F107" s="184">
        <v>902</v>
      </c>
    </row>
    <row r="108" spans="1:6" x14ac:dyDescent="0.2">
      <c r="A108" s="182" t="s">
        <v>716</v>
      </c>
      <c r="B108" s="183">
        <v>1.0269999999999999</v>
      </c>
      <c r="C108" s="183">
        <v>1.026</v>
      </c>
      <c r="D108" s="183">
        <v>1.0229999999999999</v>
      </c>
      <c r="E108" s="183">
        <v>1.024</v>
      </c>
      <c r="F108" s="184">
        <v>903</v>
      </c>
    </row>
    <row r="109" spans="1:6" x14ac:dyDescent="0.2">
      <c r="A109" s="182" t="s">
        <v>717</v>
      </c>
      <c r="B109" s="183">
        <v>1.0269999999999999</v>
      </c>
      <c r="C109" s="183">
        <v>1.026</v>
      </c>
      <c r="D109" s="183">
        <v>1.0229999999999999</v>
      </c>
      <c r="E109" s="183">
        <v>1.024</v>
      </c>
      <c r="F109" s="184">
        <v>904</v>
      </c>
    </row>
    <row r="110" spans="1:6" x14ac:dyDescent="0.2">
      <c r="A110" s="182" t="s">
        <v>718</v>
      </c>
      <c r="B110" s="183">
        <v>1.0269999999999999</v>
      </c>
      <c r="C110" s="183">
        <v>1.026</v>
      </c>
      <c r="D110" s="183">
        <v>1.0229999999999999</v>
      </c>
      <c r="E110" s="183">
        <v>1.024</v>
      </c>
      <c r="F110" s="184">
        <v>905</v>
      </c>
    </row>
    <row r="111" spans="1:6" x14ac:dyDescent="0.2">
      <c r="A111" s="182" t="s">
        <v>719</v>
      </c>
      <c r="B111" s="183">
        <v>1.0269999999999999</v>
      </c>
      <c r="C111" s="183">
        <v>1.026</v>
      </c>
      <c r="D111" s="183">
        <v>1.0229999999999999</v>
      </c>
      <c r="E111" s="183">
        <v>1.024</v>
      </c>
      <c r="F111" s="184">
        <v>906</v>
      </c>
    </row>
    <row r="112" spans="1:6" x14ac:dyDescent="0.2">
      <c r="A112" s="182" t="s">
        <v>720</v>
      </c>
      <c r="B112" s="183">
        <v>1.0269999999999999</v>
      </c>
      <c r="C112" s="183">
        <v>1.026</v>
      </c>
      <c r="D112" s="183">
        <v>1.0229999999999999</v>
      </c>
      <c r="E112" s="183">
        <v>1.024</v>
      </c>
      <c r="F112" s="184">
        <v>907</v>
      </c>
    </row>
    <row r="113" spans="1:6" x14ac:dyDescent="0.2">
      <c r="A113" s="182" t="s">
        <v>721</v>
      </c>
      <c r="B113" s="183">
        <v>1.0269999999999999</v>
      </c>
      <c r="C113" s="183">
        <v>1.026</v>
      </c>
      <c r="D113" s="183">
        <v>1.0229999999999999</v>
      </c>
      <c r="E113" s="183">
        <v>1.024</v>
      </c>
      <c r="F113" s="184">
        <v>908</v>
      </c>
    </row>
    <row r="114" spans="1:6" x14ac:dyDescent="0.2">
      <c r="A114" s="182" t="s">
        <v>722</v>
      </c>
      <c r="B114" s="183">
        <v>1.0269999999999999</v>
      </c>
      <c r="C114" s="183">
        <v>1.026</v>
      </c>
      <c r="D114" s="183">
        <v>1.0229999999999999</v>
      </c>
      <c r="E114" s="183">
        <v>1.024</v>
      </c>
      <c r="F114" s="184">
        <v>909</v>
      </c>
    </row>
    <row r="115" spans="1:6" x14ac:dyDescent="0.2">
      <c r="A115" s="182" t="s">
        <v>723</v>
      </c>
      <c r="B115" s="183">
        <v>1.0269999999999999</v>
      </c>
      <c r="C115" s="183">
        <v>1.026</v>
      </c>
      <c r="D115" s="183">
        <v>1.0229999999999999</v>
      </c>
      <c r="E115" s="183">
        <v>1.024</v>
      </c>
      <c r="F115" s="184">
        <v>910</v>
      </c>
    </row>
    <row r="116" spans="1:6" x14ac:dyDescent="0.2">
      <c r="A116" s="182" t="s">
        <v>724</v>
      </c>
      <c r="B116" s="183">
        <v>1.0269999999999999</v>
      </c>
      <c r="C116" s="183">
        <v>1.026</v>
      </c>
      <c r="D116" s="183">
        <v>1.0229999999999999</v>
      </c>
      <c r="E116" s="183">
        <v>1.024</v>
      </c>
      <c r="F116" s="184">
        <v>911</v>
      </c>
    </row>
    <row r="117" spans="1:6" x14ac:dyDescent="0.2">
      <c r="A117" s="182" t="s">
        <v>725</v>
      </c>
      <c r="B117" s="183">
        <v>1.0269999999999999</v>
      </c>
      <c r="C117" s="183">
        <v>1.026</v>
      </c>
      <c r="D117" s="183">
        <v>1.0229999999999999</v>
      </c>
      <c r="E117" s="183">
        <v>1.024</v>
      </c>
      <c r="F117" s="184">
        <v>912</v>
      </c>
    </row>
    <row r="118" spans="1:6" x14ac:dyDescent="0.2">
      <c r="A118" s="182" t="s">
        <v>726</v>
      </c>
      <c r="B118" s="183">
        <v>1.0269999999999999</v>
      </c>
      <c r="C118" s="183">
        <v>1.026</v>
      </c>
      <c r="D118" s="183">
        <v>1.0229999999999999</v>
      </c>
      <c r="E118" s="183">
        <v>1.024</v>
      </c>
      <c r="F118" s="184">
        <v>913</v>
      </c>
    </row>
    <row r="119" spans="1:6" x14ac:dyDescent="0.2">
      <c r="A119" s="182" t="s">
        <v>727</v>
      </c>
      <c r="B119" s="183">
        <v>1.0269999999999999</v>
      </c>
      <c r="C119" s="183">
        <v>1.026</v>
      </c>
      <c r="D119" s="183">
        <v>1.0229999999999999</v>
      </c>
      <c r="E119" s="183">
        <v>1.024</v>
      </c>
      <c r="F119" s="184">
        <v>914</v>
      </c>
    </row>
    <row r="120" spans="1:6" x14ac:dyDescent="0.2">
      <c r="A120" s="191" t="s">
        <v>1068</v>
      </c>
      <c r="B120" s="183">
        <v>1.0269999999999999</v>
      </c>
      <c r="C120" s="183">
        <v>1.026</v>
      </c>
      <c r="D120" s="183">
        <v>1.0229999999999999</v>
      </c>
      <c r="E120" s="183">
        <v>1.024</v>
      </c>
      <c r="F120" s="184">
        <v>917</v>
      </c>
    </row>
    <row r="121" spans="1:6" x14ac:dyDescent="0.2">
      <c r="A121" s="191" t="s">
        <v>906</v>
      </c>
      <c r="B121" s="183">
        <v>1.044</v>
      </c>
      <c r="C121" s="183">
        <v>1.0409999999999999</v>
      </c>
      <c r="D121" s="183">
        <v>1.032</v>
      </c>
      <c r="E121" s="183">
        <v>1.0369999999999999</v>
      </c>
      <c r="F121" s="184">
        <v>7055</v>
      </c>
    </row>
    <row r="122" spans="1:6" x14ac:dyDescent="0.2">
      <c r="A122" s="182" t="s">
        <v>729</v>
      </c>
      <c r="B122" s="183" t="s">
        <v>730</v>
      </c>
      <c r="C122" s="183" t="s">
        <v>730</v>
      </c>
      <c r="D122" s="183" t="s">
        <v>730</v>
      </c>
      <c r="E122" s="183" t="s">
        <v>730</v>
      </c>
      <c r="F122" s="184" t="s">
        <v>730</v>
      </c>
    </row>
    <row r="123" spans="1:6" x14ac:dyDescent="0.2">
      <c r="A123" s="182" t="s">
        <v>731</v>
      </c>
      <c r="B123" s="183" t="s">
        <v>730</v>
      </c>
      <c r="C123" s="183" t="s">
        <v>730</v>
      </c>
      <c r="D123" s="183" t="s">
        <v>730</v>
      </c>
      <c r="E123" s="183" t="s">
        <v>730</v>
      </c>
      <c r="F123" s="184" t="s">
        <v>730</v>
      </c>
    </row>
    <row r="124" spans="1:6" x14ac:dyDescent="0.2">
      <c r="A124" s="182" t="s">
        <v>732</v>
      </c>
      <c r="B124" s="183">
        <v>1.0269999999999999</v>
      </c>
      <c r="C124" s="183">
        <v>1.026</v>
      </c>
      <c r="D124" s="183">
        <v>1.0229999999999999</v>
      </c>
      <c r="E124" s="183">
        <v>1.024</v>
      </c>
      <c r="F124" s="184">
        <v>920</v>
      </c>
    </row>
    <row r="125" spans="1:6" x14ac:dyDescent="0.2">
      <c r="A125" s="182" t="s">
        <v>733</v>
      </c>
      <c r="B125" s="183" t="s">
        <v>730</v>
      </c>
      <c r="C125" s="183" t="s">
        <v>730</v>
      </c>
      <c r="D125" s="183" t="s">
        <v>730</v>
      </c>
      <c r="E125" s="183" t="s">
        <v>730</v>
      </c>
      <c r="F125" s="184" t="s">
        <v>730</v>
      </c>
    </row>
    <row r="126" spans="1:6" x14ac:dyDescent="0.2">
      <c r="A126" s="182" t="s">
        <v>1450</v>
      </c>
      <c r="B126" s="183">
        <v>1.0269999999999999</v>
      </c>
      <c r="C126" s="183">
        <v>1.026</v>
      </c>
      <c r="D126" s="183">
        <v>1.0229999999999999</v>
      </c>
      <c r="E126" s="183">
        <v>1.024</v>
      </c>
      <c r="F126" s="184">
        <v>918</v>
      </c>
    </row>
    <row r="127" spans="1:6" x14ac:dyDescent="0.2">
      <c r="A127" s="182" t="s">
        <v>734</v>
      </c>
      <c r="B127" s="183" t="s">
        <v>730</v>
      </c>
      <c r="C127" s="183" t="s">
        <v>730</v>
      </c>
      <c r="D127" s="183" t="s">
        <v>730</v>
      </c>
      <c r="E127" s="183" t="s">
        <v>730</v>
      </c>
      <c r="F127" s="184" t="s">
        <v>730</v>
      </c>
    </row>
    <row r="128" spans="1:6" x14ac:dyDescent="0.2">
      <c r="A128" s="182" t="s">
        <v>735</v>
      </c>
      <c r="B128" s="183" t="s">
        <v>730</v>
      </c>
      <c r="C128" s="183" t="s">
        <v>730</v>
      </c>
      <c r="D128" s="183" t="s">
        <v>730</v>
      </c>
      <c r="E128" s="183" t="s">
        <v>730</v>
      </c>
      <c r="F128" s="184" t="s">
        <v>730</v>
      </c>
    </row>
    <row r="129" spans="1:6" x14ac:dyDescent="0.2">
      <c r="A129" s="182" t="s">
        <v>736</v>
      </c>
      <c r="B129" s="183" t="s">
        <v>730</v>
      </c>
      <c r="C129" s="183" t="s">
        <v>730</v>
      </c>
      <c r="D129" s="183" t="s">
        <v>730</v>
      </c>
      <c r="E129" s="183" t="s">
        <v>730</v>
      </c>
      <c r="F129" s="184" t="s">
        <v>730</v>
      </c>
    </row>
    <row r="130" spans="1:6" x14ac:dyDescent="0.2">
      <c r="A130" s="191" t="s">
        <v>1070</v>
      </c>
      <c r="B130" s="183">
        <v>1.0269999999999999</v>
      </c>
      <c r="C130" s="183">
        <v>1.026</v>
      </c>
      <c r="D130" s="183">
        <v>1.0229999999999999</v>
      </c>
      <c r="E130" s="183">
        <v>1.024</v>
      </c>
      <c r="F130" s="184">
        <v>915</v>
      </c>
    </row>
    <row r="131" spans="1:6" x14ac:dyDescent="0.2">
      <c r="A131" s="182" t="s">
        <v>737</v>
      </c>
      <c r="B131" s="183">
        <v>1.0269999999999999</v>
      </c>
      <c r="C131" s="183">
        <v>1.026</v>
      </c>
      <c r="D131" s="183">
        <v>1.0229999999999999</v>
      </c>
      <c r="E131" s="183">
        <v>1.024</v>
      </c>
      <c r="F131" s="184">
        <v>461</v>
      </c>
    </row>
    <row r="132" spans="1:6" x14ac:dyDescent="0.2">
      <c r="A132" s="182" t="s">
        <v>738</v>
      </c>
      <c r="B132" s="183" t="s">
        <v>730</v>
      </c>
      <c r="C132" s="183" t="s">
        <v>730</v>
      </c>
      <c r="D132" s="183" t="s">
        <v>730</v>
      </c>
      <c r="E132" s="183" t="s">
        <v>730</v>
      </c>
      <c r="F132" s="184" t="s">
        <v>730</v>
      </c>
    </row>
    <row r="133" spans="1:6" x14ac:dyDescent="0.2">
      <c r="A133" s="182" t="s">
        <v>739</v>
      </c>
      <c r="B133" s="183" t="s">
        <v>730</v>
      </c>
      <c r="C133" s="183" t="s">
        <v>730</v>
      </c>
      <c r="D133" s="183" t="s">
        <v>730</v>
      </c>
      <c r="E133" s="183" t="s">
        <v>730</v>
      </c>
      <c r="F133" s="184" t="s">
        <v>730</v>
      </c>
    </row>
    <row r="134" spans="1:6" x14ac:dyDescent="0.2">
      <c r="A134" s="182" t="s">
        <v>740</v>
      </c>
      <c r="B134" s="183" t="s">
        <v>730</v>
      </c>
      <c r="C134" s="183" t="s">
        <v>730</v>
      </c>
      <c r="D134" s="183" t="s">
        <v>730</v>
      </c>
      <c r="E134" s="183" t="s">
        <v>730</v>
      </c>
      <c r="F134" s="184" t="s">
        <v>730</v>
      </c>
    </row>
    <row r="135" spans="1:6" x14ac:dyDescent="0.2">
      <c r="A135" s="182" t="s">
        <v>741</v>
      </c>
      <c r="B135" s="183" t="s">
        <v>730</v>
      </c>
      <c r="C135" s="183" t="s">
        <v>730</v>
      </c>
      <c r="D135" s="183" t="s">
        <v>730</v>
      </c>
      <c r="E135" s="183" t="s">
        <v>730</v>
      </c>
      <c r="F135" s="184" t="s">
        <v>730</v>
      </c>
    </row>
    <row r="136" spans="1:6" x14ac:dyDescent="0.2">
      <c r="A136" s="182" t="s">
        <v>742</v>
      </c>
      <c r="B136" s="183" t="s">
        <v>730</v>
      </c>
      <c r="C136" s="183" t="s">
        <v>730</v>
      </c>
      <c r="D136" s="183" t="s">
        <v>730</v>
      </c>
      <c r="E136" s="183" t="s">
        <v>730</v>
      </c>
      <c r="F136" s="184" t="s">
        <v>730</v>
      </c>
    </row>
    <row r="137" spans="1:6" x14ac:dyDescent="0.2">
      <c r="A137" s="182" t="s">
        <v>743</v>
      </c>
      <c r="B137" s="183" t="s">
        <v>730</v>
      </c>
      <c r="C137" s="183" t="s">
        <v>730</v>
      </c>
      <c r="D137" s="183" t="s">
        <v>730</v>
      </c>
      <c r="E137" s="183" t="s">
        <v>730</v>
      </c>
      <c r="F137" s="184" t="s">
        <v>730</v>
      </c>
    </row>
    <row r="138" spans="1:6" x14ac:dyDescent="0.2">
      <c r="A138" s="182" t="s">
        <v>744</v>
      </c>
      <c r="B138" s="183" t="s">
        <v>730</v>
      </c>
      <c r="C138" s="183" t="s">
        <v>730</v>
      </c>
      <c r="D138" s="183" t="s">
        <v>730</v>
      </c>
      <c r="E138" s="183" t="s">
        <v>730</v>
      </c>
      <c r="F138" s="184" t="s">
        <v>730</v>
      </c>
    </row>
    <row r="139" spans="1:6" x14ac:dyDescent="0.2">
      <c r="A139" s="182" t="s">
        <v>745</v>
      </c>
      <c r="B139" s="183" t="s">
        <v>730</v>
      </c>
      <c r="C139" s="183" t="s">
        <v>730</v>
      </c>
      <c r="D139" s="183" t="s">
        <v>730</v>
      </c>
      <c r="E139" s="183" t="s">
        <v>730</v>
      </c>
      <c r="F139" s="184" t="s">
        <v>730</v>
      </c>
    </row>
    <row r="140" spans="1:6" x14ac:dyDescent="0.2">
      <c r="A140" s="182" t="s">
        <v>746</v>
      </c>
      <c r="B140" s="183" t="s">
        <v>730</v>
      </c>
      <c r="C140" s="183" t="s">
        <v>730</v>
      </c>
      <c r="D140" s="183" t="s">
        <v>730</v>
      </c>
      <c r="E140" s="183" t="s">
        <v>730</v>
      </c>
      <c r="F140" s="184" t="s">
        <v>730</v>
      </c>
    </row>
    <row r="141" spans="1:6" x14ac:dyDescent="0.2">
      <c r="A141" s="185" t="s">
        <v>747</v>
      </c>
      <c r="B141" s="183" t="s">
        <v>730</v>
      </c>
      <c r="C141" s="183" t="s">
        <v>730</v>
      </c>
      <c r="D141" s="183" t="s">
        <v>730</v>
      </c>
      <c r="E141" s="183" t="s">
        <v>730</v>
      </c>
      <c r="F141" s="186" t="s">
        <v>730</v>
      </c>
    </row>
    <row r="142" spans="1:6" x14ac:dyDescent="0.2">
      <c r="A142" s="185" t="s">
        <v>748</v>
      </c>
      <c r="B142" s="183" t="s">
        <v>730</v>
      </c>
      <c r="C142" s="183" t="s">
        <v>730</v>
      </c>
      <c r="D142" s="183" t="s">
        <v>730</v>
      </c>
      <c r="E142" s="183" t="s">
        <v>730</v>
      </c>
      <c r="F142" s="186" t="s">
        <v>730</v>
      </c>
    </row>
    <row r="143" spans="1:6" x14ac:dyDescent="0.2">
      <c r="A143" s="185" t="s">
        <v>749</v>
      </c>
      <c r="B143" s="183" t="s">
        <v>730</v>
      </c>
      <c r="C143" s="183" t="s">
        <v>730</v>
      </c>
      <c r="D143" s="183" t="s">
        <v>730</v>
      </c>
      <c r="E143" s="183" t="s">
        <v>730</v>
      </c>
      <c r="F143" s="186" t="s">
        <v>730</v>
      </c>
    </row>
    <row r="144" spans="1:6" x14ac:dyDescent="0.2">
      <c r="A144" s="185" t="s">
        <v>750</v>
      </c>
      <c r="B144" s="183" t="s">
        <v>730</v>
      </c>
      <c r="C144" s="183" t="s">
        <v>730</v>
      </c>
      <c r="D144" s="183" t="s">
        <v>730</v>
      </c>
      <c r="E144" s="183" t="s">
        <v>730</v>
      </c>
      <c r="F144" s="186" t="s">
        <v>730</v>
      </c>
    </row>
    <row r="145" spans="1:6" x14ac:dyDescent="0.2">
      <c r="A145" s="185" t="s">
        <v>751</v>
      </c>
      <c r="B145" s="183" t="s">
        <v>730</v>
      </c>
      <c r="C145" s="183" t="s">
        <v>730</v>
      </c>
      <c r="D145" s="183" t="s">
        <v>730</v>
      </c>
      <c r="E145" s="183" t="s">
        <v>730</v>
      </c>
      <c r="F145" s="186" t="s">
        <v>730</v>
      </c>
    </row>
    <row r="146" spans="1:6" x14ac:dyDescent="0.2">
      <c r="A146" s="185" t="s">
        <v>752</v>
      </c>
      <c r="B146" s="183" t="s">
        <v>730</v>
      </c>
      <c r="C146" s="183" t="s">
        <v>730</v>
      </c>
      <c r="D146" s="183" t="s">
        <v>730</v>
      </c>
      <c r="E146" s="183" t="s">
        <v>730</v>
      </c>
      <c r="F146" s="186" t="s">
        <v>730</v>
      </c>
    </row>
    <row r="147" spans="1:6" x14ac:dyDescent="0.2">
      <c r="A147" s="185" t="s">
        <v>753</v>
      </c>
      <c r="B147" s="183" t="s">
        <v>730</v>
      </c>
      <c r="C147" s="183" t="s">
        <v>730</v>
      </c>
      <c r="D147" s="183" t="s">
        <v>730</v>
      </c>
      <c r="E147" s="183" t="s">
        <v>730</v>
      </c>
      <c r="F147" s="186" t="s">
        <v>730</v>
      </c>
    </row>
    <row r="148" spans="1:6" x14ac:dyDescent="0.2">
      <c r="A148" s="185" t="s">
        <v>754</v>
      </c>
      <c r="B148" s="183" t="s">
        <v>730</v>
      </c>
      <c r="C148" s="183" t="s">
        <v>730</v>
      </c>
      <c r="D148" s="183" t="s">
        <v>730</v>
      </c>
      <c r="E148" s="183" t="s">
        <v>730</v>
      </c>
      <c r="F148" s="186" t="s">
        <v>730</v>
      </c>
    </row>
    <row r="149" spans="1:6" x14ac:dyDescent="0.2">
      <c r="A149" s="185" t="s">
        <v>755</v>
      </c>
      <c r="B149" s="183">
        <v>1.0269999999999999</v>
      </c>
      <c r="C149" s="183">
        <v>1.026</v>
      </c>
      <c r="D149" s="183">
        <v>1.0229999999999999</v>
      </c>
      <c r="E149" s="183">
        <v>1.024</v>
      </c>
      <c r="F149" s="186">
        <v>460</v>
      </c>
    </row>
    <row r="150" spans="1:6" x14ac:dyDescent="0.2">
      <c r="A150" s="185" t="s">
        <v>756</v>
      </c>
      <c r="B150" s="183" t="s">
        <v>730</v>
      </c>
      <c r="C150" s="183" t="s">
        <v>730</v>
      </c>
      <c r="D150" s="183" t="s">
        <v>730</v>
      </c>
      <c r="E150" s="183" t="s">
        <v>730</v>
      </c>
      <c r="F150" s="186" t="s">
        <v>730</v>
      </c>
    </row>
    <row r="151" spans="1:6" x14ac:dyDescent="0.2">
      <c r="A151" s="185" t="s">
        <v>757</v>
      </c>
      <c r="B151" s="183" t="s">
        <v>730</v>
      </c>
      <c r="C151" s="183" t="s">
        <v>730</v>
      </c>
      <c r="D151" s="183" t="s">
        <v>730</v>
      </c>
      <c r="E151" s="183" t="s">
        <v>730</v>
      </c>
      <c r="F151" s="186" t="s">
        <v>730</v>
      </c>
    </row>
    <row r="152" spans="1:6" x14ac:dyDescent="0.2">
      <c r="A152" s="185" t="s">
        <v>758</v>
      </c>
      <c r="B152" s="183" t="s">
        <v>730</v>
      </c>
      <c r="C152" s="183" t="s">
        <v>730</v>
      </c>
      <c r="D152" s="183" t="s">
        <v>730</v>
      </c>
      <c r="E152" s="183" t="s">
        <v>730</v>
      </c>
      <c r="F152" s="186" t="s">
        <v>730</v>
      </c>
    </row>
    <row r="153" spans="1:6" x14ac:dyDescent="0.2">
      <c r="A153" s="185" t="s">
        <v>759</v>
      </c>
      <c r="B153" s="183" t="s">
        <v>730</v>
      </c>
      <c r="C153" s="183" t="s">
        <v>730</v>
      </c>
      <c r="D153" s="183" t="s">
        <v>730</v>
      </c>
      <c r="E153" s="183" t="s">
        <v>730</v>
      </c>
      <c r="F153" s="186" t="s">
        <v>730</v>
      </c>
    </row>
    <row r="154" spans="1:6" x14ac:dyDescent="0.2">
      <c r="A154" s="185" t="s">
        <v>1435</v>
      </c>
      <c r="B154" s="183">
        <v>1.0269999999999999</v>
      </c>
      <c r="C154" s="183">
        <v>1.026</v>
      </c>
      <c r="D154" s="183">
        <v>1.0229999999999999</v>
      </c>
      <c r="E154" s="183">
        <v>1.024</v>
      </c>
      <c r="F154" s="186">
        <v>919</v>
      </c>
    </row>
    <row r="155" spans="1:6" x14ac:dyDescent="0.2">
      <c r="A155" s="185" t="s">
        <v>760</v>
      </c>
      <c r="B155" s="183" t="s">
        <v>730</v>
      </c>
      <c r="C155" s="183" t="s">
        <v>730</v>
      </c>
      <c r="D155" s="183" t="s">
        <v>730</v>
      </c>
      <c r="E155" s="183" t="s">
        <v>730</v>
      </c>
      <c r="F155" s="186" t="s">
        <v>730</v>
      </c>
    </row>
    <row r="156" spans="1:6" x14ac:dyDescent="0.2">
      <c r="A156" s="185" t="s">
        <v>761</v>
      </c>
      <c r="B156" s="183" t="s">
        <v>730</v>
      </c>
      <c r="C156" s="183" t="s">
        <v>730</v>
      </c>
      <c r="D156" s="183" t="s">
        <v>730</v>
      </c>
      <c r="E156" s="183" t="s">
        <v>730</v>
      </c>
      <c r="F156" s="186" t="s">
        <v>730</v>
      </c>
    </row>
    <row r="157" spans="1:6" x14ac:dyDescent="0.2">
      <c r="A157" s="185" t="s">
        <v>762</v>
      </c>
      <c r="B157" s="183" t="s">
        <v>730</v>
      </c>
      <c r="C157" s="183" t="s">
        <v>730</v>
      </c>
      <c r="D157" s="183" t="s">
        <v>730</v>
      </c>
      <c r="E157" s="183" t="s">
        <v>730</v>
      </c>
      <c r="F157" s="186" t="s">
        <v>730</v>
      </c>
    </row>
    <row r="158" spans="1:6" x14ac:dyDescent="0.2">
      <c r="A158" s="185" t="s">
        <v>763</v>
      </c>
      <c r="B158" s="183" t="s">
        <v>730</v>
      </c>
      <c r="C158" s="183" t="s">
        <v>730</v>
      </c>
      <c r="D158" s="183" t="s">
        <v>730</v>
      </c>
      <c r="E158" s="183" t="s">
        <v>730</v>
      </c>
      <c r="F158" s="186" t="s">
        <v>730</v>
      </c>
    </row>
    <row r="159" spans="1:6" x14ac:dyDescent="0.2">
      <c r="A159" s="185" t="s">
        <v>764</v>
      </c>
      <c r="B159" s="183" t="s">
        <v>730</v>
      </c>
      <c r="C159" s="183" t="s">
        <v>730</v>
      </c>
      <c r="D159" s="183" t="s">
        <v>730</v>
      </c>
      <c r="E159" s="183" t="s">
        <v>730</v>
      </c>
      <c r="F159" s="186" t="s">
        <v>730</v>
      </c>
    </row>
    <row r="160" spans="1:6" x14ac:dyDescent="0.2">
      <c r="A160" s="234" t="s">
        <v>909</v>
      </c>
      <c r="B160" s="183">
        <v>1.0269999999999999</v>
      </c>
      <c r="C160" s="183">
        <v>1.026</v>
      </c>
      <c r="D160" s="183">
        <v>1.0229999999999999</v>
      </c>
      <c r="E160" s="183">
        <v>1.024</v>
      </c>
      <c r="F160" s="186">
        <v>916</v>
      </c>
    </row>
    <row r="161" spans="1:6" x14ac:dyDescent="0.2">
      <c r="A161" s="15"/>
      <c r="B161" s="15"/>
      <c r="C161" s="15"/>
      <c r="D161" s="15"/>
      <c r="E161" s="15"/>
      <c r="F161" s="15"/>
    </row>
    <row r="162" spans="1:6" ht="21.95" customHeight="1" x14ac:dyDescent="0.2">
      <c r="A162" s="303" t="s">
        <v>524</v>
      </c>
      <c r="B162" s="303"/>
      <c r="C162" s="303"/>
      <c r="D162" s="303"/>
      <c r="E162" s="303"/>
      <c r="F162" s="303"/>
    </row>
    <row r="163" spans="1:6" ht="21.95" customHeight="1" x14ac:dyDescent="0.2">
      <c r="A163" s="303" t="s">
        <v>61</v>
      </c>
      <c r="B163" s="303"/>
      <c r="C163" s="303"/>
      <c r="D163" s="303"/>
      <c r="E163" s="303"/>
      <c r="F163" s="303"/>
    </row>
    <row r="164" spans="1:6" ht="21.95" customHeight="1" x14ac:dyDescent="0.2">
      <c r="A164" s="24" t="s">
        <v>59</v>
      </c>
      <c r="B164" s="24" t="s">
        <v>54</v>
      </c>
      <c r="C164" s="24" t="s">
        <v>55</v>
      </c>
      <c r="D164" s="24" t="s">
        <v>56</v>
      </c>
      <c r="E164" s="24" t="s">
        <v>57</v>
      </c>
      <c r="F164" s="24" t="s">
        <v>58</v>
      </c>
    </row>
    <row r="165" spans="1:6" x14ac:dyDescent="0.2">
      <c r="A165" s="191" t="s">
        <v>845</v>
      </c>
      <c r="B165" s="183">
        <v>1.0009999999999999</v>
      </c>
      <c r="C165" s="183">
        <v>1.0089999999999999</v>
      </c>
      <c r="D165" s="183">
        <v>1.006</v>
      </c>
      <c r="E165" s="183">
        <v>1.008</v>
      </c>
      <c r="F165" s="187">
        <v>601</v>
      </c>
    </row>
    <row r="166" spans="1:6" x14ac:dyDescent="0.2">
      <c r="A166" s="182" t="s">
        <v>765</v>
      </c>
      <c r="B166" s="183">
        <v>1.0169999999999999</v>
      </c>
      <c r="C166" s="183">
        <v>1.016</v>
      </c>
      <c r="D166" s="183">
        <v>1.0149999999999999</v>
      </c>
      <c r="E166" s="183">
        <v>1.0149999999999999</v>
      </c>
      <c r="F166" s="187">
        <v>617</v>
      </c>
    </row>
    <row r="167" spans="1:6" x14ac:dyDescent="0.2">
      <c r="A167" s="182" t="s">
        <v>766</v>
      </c>
      <c r="B167" s="183">
        <v>1.026</v>
      </c>
      <c r="C167" s="183">
        <v>1.026</v>
      </c>
      <c r="D167" s="183">
        <v>1.026</v>
      </c>
      <c r="E167" s="183">
        <v>1.026</v>
      </c>
      <c r="F167" s="187">
        <v>618</v>
      </c>
    </row>
    <row r="168" spans="1:6" x14ac:dyDescent="0.2">
      <c r="A168" s="182" t="s">
        <v>767</v>
      </c>
      <c r="B168" s="183">
        <v>1.006</v>
      </c>
      <c r="C168" s="183">
        <v>1.006</v>
      </c>
      <c r="D168" s="183">
        <v>1.0069999999999999</v>
      </c>
      <c r="E168" s="183">
        <v>1.0069999999999999</v>
      </c>
      <c r="F168" s="187">
        <v>619</v>
      </c>
    </row>
    <row r="169" spans="1:6" x14ac:dyDescent="0.2">
      <c r="A169" s="182" t="s">
        <v>768</v>
      </c>
      <c r="B169" s="183">
        <v>1.0349999999999999</v>
      </c>
      <c r="C169" s="183">
        <v>1.034</v>
      </c>
      <c r="D169" s="183">
        <v>1.0309999999999999</v>
      </c>
      <c r="E169" s="183">
        <v>1.032</v>
      </c>
      <c r="F169" s="187">
        <v>633</v>
      </c>
    </row>
    <row r="170" spans="1:6" x14ac:dyDescent="0.2">
      <c r="A170" s="182" t="s">
        <v>769</v>
      </c>
      <c r="B170" s="183">
        <v>1.0029999999999999</v>
      </c>
      <c r="C170" s="183">
        <v>1.0029999999999999</v>
      </c>
      <c r="D170" s="183">
        <v>1.0029999999999999</v>
      </c>
      <c r="E170" s="183">
        <v>1.0029999999999999</v>
      </c>
      <c r="F170" s="187">
        <v>636</v>
      </c>
    </row>
    <row r="171" spans="1:6" x14ac:dyDescent="0.2">
      <c r="A171" s="182" t="s">
        <v>770</v>
      </c>
      <c r="B171" s="183">
        <v>1.0269999999999999</v>
      </c>
      <c r="C171" s="183">
        <v>1.0289999999999999</v>
      </c>
      <c r="D171" s="183">
        <v>1.0229999999999999</v>
      </c>
      <c r="E171" s="183">
        <v>1.028</v>
      </c>
      <c r="F171" s="187">
        <v>642</v>
      </c>
    </row>
    <row r="172" spans="1:6" x14ac:dyDescent="0.2">
      <c r="A172" s="182" t="s">
        <v>771</v>
      </c>
      <c r="B172" s="183">
        <v>1.0269999999999999</v>
      </c>
      <c r="C172" s="183">
        <v>1.03</v>
      </c>
      <c r="D172" s="183">
        <v>1.0229999999999999</v>
      </c>
      <c r="E172" s="183">
        <v>1.03</v>
      </c>
      <c r="F172" s="187">
        <v>643</v>
      </c>
    </row>
    <row r="173" spans="1:6" x14ac:dyDescent="0.2">
      <c r="A173" s="182" t="s">
        <v>772</v>
      </c>
      <c r="B173" s="183">
        <v>1.0269999999999999</v>
      </c>
      <c r="C173" s="183">
        <v>1.026</v>
      </c>
      <c r="D173" s="183">
        <v>1.0229999999999999</v>
      </c>
      <c r="E173" s="183">
        <v>1.024</v>
      </c>
      <c r="F173" s="187">
        <v>644</v>
      </c>
    </row>
    <row r="174" spans="1:6" x14ac:dyDescent="0.2">
      <c r="A174" s="182" t="s">
        <v>773</v>
      </c>
      <c r="B174" s="183">
        <v>1.0089999999999999</v>
      </c>
      <c r="C174" s="183">
        <v>1.026</v>
      </c>
      <c r="D174" s="183">
        <v>1.0229999999999999</v>
      </c>
      <c r="E174" s="183">
        <v>1.024</v>
      </c>
      <c r="F174" s="187">
        <v>645</v>
      </c>
    </row>
    <row r="175" spans="1:6" x14ac:dyDescent="0.2">
      <c r="A175" s="182" t="s">
        <v>774</v>
      </c>
      <c r="B175" s="183">
        <v>1.0149999999999999</v>
      </c>
      <c r="C175" s="183">
        <v>1.026</v>
      </c>
      <c r="D175" s="183">
        <v>1.0229999999999999</v>
      </c>
      <c r="E175" s="183">
        <v>1.024</v>
      </c>
      <c r="F175" s="187">
        <v>646</v>
      </c>
    </row>
    <row r="176" spans="1:6" x14ac:dyDescent="0.2">
      <c r="A176" s="182" t="s">
        <v>775</v>
      </c>
      <c r="B176" s="183">
        <v>1.01</v>
      </c>
      <c r="C176" s="183">
        <v>1.0089999999999999</v>
      </c>
      <c r="D176" s="183">
        <v>1.006</v>
      </c>
      <c r="E176" s="183">
        <v>1.008</v>
      </c>
      <c r="F176" s="187">
        <v>649</v>
      </c>
    </row>
    <row r="177" spans="1:6" x14ac:dyDescent="0.2">
      <c r="A177" s="182" t="s">
        <v>776</v>
      </c>
      <c r="B177" s="183">
        <v>1.03</v>
      </c>
      <c r="C177" s="183">
        <v>1.03</v>
      </c>
      <c r="D177" s="183">
        <v>1.0309999999999999</v>
      </c>
      <c r="E177" s="183">
        <v>1.0309999999999999</v>
      </c>
      <c r="F177" s="187">
        <v>650</v>
      </c>
    </row>
    <row r="178" spans="1:6" x14ac:dyDescent="0.2">
      <c r="A178" s="182" t="s">
        <v>777</v>
      </c>
      <c r="B178" s="183">
        <v>1.137</v>
      </c>
      <c r="C178" s="183">
        <v>1.1379999999999999</v>
      </c>
      <c r="D178" s="183">
        <v>1.139</v>
      </c>
      <c r="E178" s="183">
        <v>1.139</v>
      </c>
      <c r="F178" s="187">
        <v>651</v>
      </c>
    </row>
    <row r="179" spans="1:6" x14ac:dyDescent="0.2">
      <c r="A179" s="182" t="s">
        <v>778</v>
      </c>
      <c r="B179" s="183">
        <v>1.1439999999999999</v>
      </c>
      <c r="C179" s="183">
        <v>1.143</v>
      </c>
      <c r="D179" s="183">
        <v>1.143</v>
      </c>
      <c r="E179" s="183">
        <v>1.1459999999999999</v>
      </c>
      <c r="F179" s="187">
        <v>652</v>
      </c>
    </row>
    <row r="180" spans="1:6" x14ac:dyDescent="0.2">
      <c r="A180" s="182" t="s">
        <v>779</v>
      </c>
      <c r="B180" s="183">
        <v>1.131</v>
      </c>
      <c r="C180" s="183">
        <v>1.131</v>
      </c>
      <c r="D180" s="183">
        <v>1.145</v>
      </c>
      <c r="E180" s="183">
        <v>1.1479999999999999</v>
      </c>
      <c r="F180" s="187">
        <v>653</v>
      </c>
    </row>
    <row r="181" spans="1:6" x14ac:dyDescent="0.2">
      <c r="A181" s="182" t="s">
        <v>780</v>
      </c>
      <c r="B181" s="183">
        <v>1.0349999999999999</v>
      </c>
      <c r="C181" s="183">
        <v>1.034</v>
      </c>
      <c r="D181" s="183">
        <v>1.0309999999999999</v>
      </c>
      <c r="E181" s="183">
        <v>1.032</v>
      </c>
      <c r="F181" s="187">
        <v>658</v>
      </c>
    </row>
    <row r="182" spans="1:6" x14ac:dyDescent="0.2">
      <c r="A182" s="182" t="s">
        <v>781</v>
      </c>
      <c r="B182" s="183">
        <v>1.121</v>
      </c>
      <c r="C182" s="183">
        <v>1.121</v>
      </c>
      <c r="D182" s="183">
        <v>1.119</v>
      </c>
      <c r="E182" s="183">
        <v>1.119</v>
      </c>
      <c r="F182" s="187">
        <v>659</v>
      </c>
    </row>
    <row r="183" spans="1:6" x14ac:dyDescent="0.2">
      <c r="A183" s="182" t="s">
        <v>782</v>
      </c>
      <c r="B183" s="183">
        <v>1.129</v>
      </c>
      <c r="C183" s="183">
        <v>1.1259999999999999</v>
      </c>
      <c r="D183" s="183">
        <v>1.1299999999999999</v>
      </c>
      <c r="E183" s="183">
        <v>1.1299999999999999</v>
      </c>
      <c r="F183" s="187">
        <v>660</v>
      </c>
    </row>
    <row r="184" spans="1:6" x14ac:dyDescent="0.2">
      <c r="A184" s="182" t="s">
        <v>783</v>
      </c>
      <c r="B184" s="183">
        <v>0.997</v>
      </c>
      <c r="C184" s="183">
        <v>0.997</v>
      </c>
      <c r="D184" s="183">
        <v>0.997</v>
      </c>
      <c r="E184" s="183">
        <v>0.998</v>
      </c>
      <c r="F184" s="187">
        <v>661</v>
      </c>
    </row>
    <row r="185" spans="1:6" x14ac:dyDescent="0.2">
      <c r="A185" s="182" t="s">
        <v>784</v>
      </c>
      <c r="B185" s="183">
        <v>1.042</v>
      </c>
      <c r="C185" s="183">
        <v>1.0409999999999999</v>
      </c>
      <c r="D185" s="183">
        <v>1.0409999999999999</v>
      </c>
      <c r="E185" s="183">
        <v>1.042</v>
      </c>
      <c r="F185" s="187">
        <v>662</v>
      </c>
    </row>
    <row r="186" spans="1:6" x14ac:dyDescent="0.2">
      <c r="A186" s="182" t="s">
        <v>785</v>
      </c>
      <c r="B186" s="183">
        <v>1.0089999999999999</v>
      </c>
      <c r="C186" s="183">
        <v>1.0089999999999999</v>
      </c>
      <c r="D186" s="183">
        <v>1.0109999999999999</v>
      </c>
      <c r="E186" s="183">
        <v>1.012</v>
      </c>
      <c r="F186" s="187">
        <v>663</v>
      </c>
    </row>
    <row r="187" spans="1:6" x14ac:dyDescent="0.2">
      <c r="A187" s="182" t="s">
        <v>786</v>
      </c>
      <c r="B187" s="183">
        <v>1.0189999999999999</v>
      </c>
      <c r="C187" s="183">
        <v>1.0209999999999999</v>
      </c>
      <c r="D187" s="183">
        <v>1.0189999999999999</v>
      </c>
      <c r="E187" s="183">
        <v>1.0209999999999999</v>
      </c>
      <c r="F187" s="187">
        <v>664</v>
      </c>
    </row>
    <row r="188" spans="1:6" x14ac:dyDescent="0.2">
      <c r="A188" s="182" t="s">
        <v>787</v>
      </c>
      <c r="B188" s="183">
        <v>1.026</v>
      </c>
      <c r="C188" s="183">
        <v>1.026</v>
      </c>
      <c r="D188" s="183">
        <v>1.026</v>
      </c>
      <c r="E188" s="183">
        <v>1.026</v>
      </c>
      <c r="F188" s="187">
        <v>665</v>
      </c>
    </row>
    <row r="189" spans="1:6" x14ac:dyDescent="0.2">
      <c r="A189" s="182" t="s">
        <v>788</v>
      </c>
      <c r="B189" s="183">
        <v>1.056</v>
      </c>
      <c r="C189" s="183">
        <v>1.0569999999999999</v>
      </c>
      <c r="D189" s="183">
        <v>1.0569999999999999</v>
      </c>
      <c r="E189" s="183">
        <v>1.0569999999999999</v>
      </c>
      <c r="F189" s="187">
        <v>666</v>
      </c>
    </row>
    <row r="190" spans="1:6" x14ac:dyDescent="0.2">
      <c r="A190" s="182" t="s">
        <v>677</v>
      </c>
      <c r="B190" s="183">
        <v>1.0669999999999999</v>
      </c>
      <c r="C190" s="183">
        <v>1.069</v>
      </c>
      <c r="D190" s="183">
        <v>1.07</v>
      </c>
      <c r="E190" s="183">
        <v>1.07</v>
      </c>
      <c r="F190" s="187">
        <v>667</v>
      </c>
    </row>
    <row r="191" spans="1:6" x14ac:dyDescent="0.2">
      <c r="A191" s="182" t="s">
        <v>789</v>
      </c>
      <c r="B191" s="183">
        <v>1.0489999999999999</v>
      </c>
      <c r="C191" s="183">
        <v>1.05</v>
      </c>
      <c r="D191" s="183">
        <v>1.0509999999999999</v>
      </c>
      <c r="E191" s="183">
        <v>1.0509999999999999</v>
      </c>
      <c r="F191" s="187">
        <v>668</v>
      </c>
    </row>
    <row r="192" spans="1:6" x14ac:dyDescent="0.2">
      <c r="A192" s="182" t="s">
        <v>790</v>
      </c>
      <c r="B192" s="183">
        <v>1.032</v>
      </c>
      <c r="C192" s="183">
        <v>1.034</v>
      </c>
      <c r="D192" s="183">
        <v>1.032</v>
      </c>
      <c r="E192" s="183">
        <v>1.032</v>
      </c>
      <c r="F192" s="187">
        <v>670</v>
      </c>
    </row>
    <row r="193" spans="1:6" x14ac:dyDescent="0.2">
      <c r="A193" s="182" t="s">
        <v>791</v>
      </c>
      <c r="B193" s="183">
        <v>1.006</v>
      </c>
      <c r="C193" s="183">
        <v>1.006</v>
      </c>
      <c r="D193" s="183">
        <v>1.006</v>
      </c>
      <c r="E193" s="183">
        <v>1.0069999999999999</v>
      </c>
      <c r="F193" s="187">
        <v>674</v>
      </c>
    </row>
    <row r="194" spans="1:6" x14ac:dyDescent="0.2">
      <c r="A194" s="182" t="s">
        <v>792</v>
      </c>
      <c r="B194" s="183">
        <v>1.0269999999999999</v>
      </c>
      <c r="C194" s="183">
        <v>1.026</v>
      </c>
      <c r="D194" s="183">
        <v>1.0229999999999999</v>
      </c>
      <c r="E194" s="183">
        <v>1.024</v>
      </c>
      <c r="F194" s="187">
        <v>676</v>
      </c>
    </row>
    <row r="195" spans="1:6" x14ac:dyDescent="0.2">
      <c r="A195" s="182" t="s">
        <v>793</v>
      </c>
      <c r="B195" s="183">
        <v>1.016</v>
      </c>
      <c r="C195" s="183">
        <v>1.0169999999999999</v>
      </c>
      <c r="D195" s="183">
        <v>1.0169999999999999</v>
      </c>
      <c r="E195" s="183">
        <v>1.0169999999999999</v>
      </c>
      <c r="F195" s="187">
        <v>678</v>
      </c>
    </row>
    <row r="196" spans="1:6" x14ac:dyDescent="0.2">
      <c r="A196" s="182" t="s">
        <v>794</v>
      </c>
      <c r="B196" s="183">
        <v>1.0389999999999999</v>
      </c>
      <c r="C196" s="183">
        <v>1.0389999999999999</v>
      </c>
      <c r="D196" s="183">
        <v>1.04</v>
      </c>
      <c r="E196" s="183">
        <v>1.04</v>
      </c>
      <c r="F196" s="187">
        <v>679</v>
      </c>
    </row>
    <row r="197" spans="1:6" x14ac:dyDescent="0.2">
      <c r="A197" s="182" t="s">
        <v>795</v>
      </c>
      <c r="B197" s="183">
        <v>1.016</v>
      </c>
      <c r="C197" s="183">
        <v>1.016</v>
      </c>
      <c r="D197" s="183">
        <v>1.016</v>
      </c>
      <c r="E197" s="183">
        <v>1.016</v>
      </c>
      <c r="F197" s="187">
        <v>684</v>
      </c>
    </row>
    <row r="198" spans="1:6" x14ac:dyDescent="0.2">
      <c r="A198" s="182" t="s">
        <v>796</v>
      </c>
      <c r="B198" s="183">
        <v>0.999</v>
      </c>
      <c r="C198" s="183">
        <v>0.999</v>
      </c>
      <c r="D198" s="183">
        <v>1.004</v>
      </c>
      <c r="E198" s="183">
        <v>1.004</v>
      </c>
      <c r="F198" s="187">
        <v>685</v>
      </c>
    </row>
    <row r="199" spans="1:6" x14ac:dyDescent="0.2">
      <c r="A199" s="182" t="s">
        <v>797</v>
      </c>
      <c r="B199" s="183">
        <v>1.024</v>
      </c>
      <c r="C199" s="183">
        <v>1.024</v>
      </c>
      <c r="D199" s="183">
        <v>1.026</v>
      </c>
      <c r="E199" s="183">
        <v>1.0249999999999999</v>
      </c>
      <c r="F199" s="187">
        <v>686</v>
      </c>
    </row>
    <row r="200" spans="1:6" x14ac:dyDescent="0.2">
      <c r="A200" s="182" t="s">
        <v>798</v>
      </c>
      <c r="B200" s="183">
        <v>1.0269999999999999</v>
      </c>
      <c r="C200" s="183">
        <v>1.026</v>
      </c>
      <c r="D200" s="183">
        <v>1.0229999999999999</v>
      </c>
      <c r="E200" s="183">
        <v>1.024</v>
      </c>
      <c r="F200" s="187">
        <v>687</v>
      </c>
    </row>
    <row r="201" spans="1:6" x14ac:dyDescent="0.2">
      <c r="A201" s="182" t="s">
        <v>799</v>
      </c>
      <c r="B201" s="183">
        <v>1.01</v>
      </c>
      <c r="C201" s="183">
        <v>1.0089999999999999</v>
      </c>
      <c r="D201" s="183">
        <v>1.006</v>
      </c>
      <c r="E201" s="183">
        <v>1.008</v>
      </c>
      <c r="F201" s="187">
        <v>778</v>
      </c>
    </row>
    <row r="202" spans="1:6" x14ac:dyDescent="0.2">
      <c r="A202" s="182" t="s">
        <v>800</v>
      </c>
      <c r="B202" s="183">
        <v>1.016</v>
      </c>
      <c r="C202" s="183">
        <v>1.016</v>
      </c>
      <c r="D202" s="183">
        <v>1.014</v>
      </c>
      <c r="E202" s="183">
        <v>1.0149999999999999</v>
      </c>
      <c r="F202" s="187">
        <v>786</v>
      </c>
    </row>
    <row r="203" spans="1:6" x14ac:dyDescent="0.2">
      <c r="A203" s="182" t="s">
        <v>801</v>
      </c>
      <c r="B203" s="183">
        <v>1.008</v>
      </c>
      <c r="C203" s="183">
        <v>1.026</v>
      </c>
      <c r="D203" s="183">
        <v>1.0229999999999999</v>
      </c>
      <c r="E203" s="183">
        <v>1.024</v>
      </c>
      <c r="F203" s="187">
        <v>790</v>
      </c>
    </row>
    <row r="204" spans="1:6" x14ac:dyDescent="0.2">
      <c r="A204" s="182" t="s">
        <v>802</v>
      </c>
      <c r="B204" s="183">
        <v>1.0269999999999999</v>
      </c>
      <c r="C204" s="183">
        <v>1.026</v>
      </c>
      <c r="D204" s="183">
        <v>1.0229999999999999</v>
      </c>
      <c r="E204" s="183">
        <v>1.024</v>
      </c>
      <c r="F204" s="187">
        <v>791</v>
      </c>
    </row>
    <row r="205" spans="1:6" x14ac:dyDescent="0.2">
      <c r="A205" s="182" t="s">
        <v>803</v>
      </c>
      <c r="B205" s="183">
        <v>1.0269999999999999</v>
      </c>
      <c r="C205" s="183">
        <v>1.0469999999999999</v>
      </c>
      <c r="D205" s="183">
        <v>1.0229999999999999</v>
      </c>
      <c r="E205" s="183">
        <v>1.0469999999999999</v>
      </c>
      <c r="F205" s="187">
        <v>792</v>
      </c>
    </row>
    <row r="206" spans="1:6" x14ac:dyDescent="0.2">
      <c r="A206" s="182" t="s">
        <v>804</v>
      </c>
      <c r="B206" s="183">
        <v>1.0269999999999999</v>
      </c>
      <c r="C206" s="183">
        <v>1.026</v>
      </c>
      <c r="D206" s="183">
        <v>1.0229999999999999</v>
      </c>
      <c r="E206" s="183">
        <v>1.024</v>
      </c>
      <c r="F206" s="187">
        <v>793</v>
      </c>
    </row>
    <row r="207" spans="1:6" x14ac:dyDescent="0.2">
      <c r="A207" s="182" t="s">
        <v>805</v>
      </c>
      <c r="B207" s="183">
        <v>1.0269999999999999</v>
      </c>
      <c r="C207" s="183">
        <v>1.026</v>
      </c>
      <c r="D207" s="183">
        <v>1.0229999999999999</v>
      </c>
      <c r="E207" s="183">
        <v>1.024</v>
      </c>
      <c r="F207" s="187">
        <v>940</v>
      </c>
    </row>
    <row r="208" spans="1:6" x14ac:dyDescent="0.2">
      <c r="A208" s="182" t="s">
        <v>806</v>
      </c>
      <c r="B208" s="183">
        <v>1.0269999999999999</v>
      </c>
      <c r="C208" s="183">
        <v>1.026</v>
      </c>
      <c r="D208" s="183">
        <v>1.0229999999999999</v>
      </c>
      <c r="E208" s="183">
        <v>1.024</v>
      </c>
      <c r="F208" s="187">
        <v>941</v>
      </c>
    </row>
    <row r="209" spans="1:6" x14ac:dyDescent="0.2">
      <c r="A209" s="182" t="s">
        <v>807</v>
      </c>
      <c r="B209" s="183">
        <v>1.0269999999999999</v>
      </c>
      <c r="C209" s="183">
        <v>1.026</v>
      </c>
      <c r="D209" s="183">
        <v>1.0229999999999999</v>
      </c>
      <c r="E209" s="183">
        <v>1.024</v>
      </c>
      <c r="F209" s="187">
        <v>942</v>
      </c>
    </row>
    <row r="210" spans="1:6" x14ac:dyDescent="0.2">
      <c r="A210" s="182" t="s">
        <v>808</v>
      </c>
      <c r="B210" s="183">
        <v>1.0269999999999999</v>
      </c>
      <c r="C210" s="183">
        <v>1.026</v>
      </c>
      <c r="D210" s="183">
        <v>1.0229999999999999</v>
      </c>
      <c r="E210" s="183">
        <v>1.024</v>
      </c>
      <c r="F210" s="187">
        <v>943</v>
      </c>
    </row>
    <row r="211" spans="1:6" x14ac:dyDescent="0.2">
      <c r="A211" s="182" t="s">
        <v>809</v>
      </c>
      <c r="B211" s="183">
        <v>1.0269999999999999</v>
      </c>
      <c r="C211" s="183">
        <v>1.026</v>
      </c>
      <c r="D211" s="183">
        <v>1.0229999999999999</v>
      </c>
      <c r="E211" s="183">
        <v>1.024</v>
      </c>
      <c r="F211" s="187">
        <v>944</v>
      </c>
    </row>
    <row r="212" spans="1:6" x14ac:dyDescent="0.2">
      <c r="A212" s="182" t="s">
        <v>810</v>
      </c>
      <c r="B212" s="183">
        <v>1.0269999999999999</v>
      </c>
      <c r="C212" s="183">
        <v>1.026</v>
      </c>
      <c r="D212" s="183">
        <v>1.0229999999999999</v>
      </c>
      <c r="E212" s="183">
        <v>1.024</v>
      </c>
      <c r="F212" s="187">
        <v>945</v>
      </c>
    </row>
    <row r="213" spans="1:6" x14ac:dyDescent="0.2">
      <c r="A213" s="182" t="s">
        <v>1072</v>
      </c>
      <c r="B213" s="183">
        <v>1.0269999999999999</v>
      </c>
      <c r="C213" s="183">
        <v>1.026</v>
      </c>
      <c r="D213" s="183">
        <v>1.0229999999999999</v>
      </c>
      <c r="E213" s="183">
        <v>1.024</v>
      </c>
      <c r="F213" s="187">
        <v>946</v>
      </c>
    </row>
    <row r="214" spans="1:6" x14ac:dyDescent="0.2">
      <c r="A214" s="182" t="s">
        <v>811</v>
      </c>
      <c r="B214" s="183">
        <v>1.0269999999999999</v>
      </c>
      <c r="C214" s="183">
        <v>1.026</v>
      </c>
      <c r="D214" s="183">
        <v>1.0229999999999999</v>
      </c>
      <c r="E214" s="183">
        <v>1.024</v>
      </c>
      <c r="F214" s="187">
        <v>947</v>
      </c>
    </row>
    <row r="215" spans="1:6" x14ac:dyDescent="0.2">
      <c r="A215" s="182" t="s">
        <v>812</v>
      </c>
      <c r="B215" s="183">
        <v>1.0269999999999999</v>
      </c>
      <c r="C215" s="183">
        <v>1.026</v>
      </c>
      <c r="D215" s="183">
        <v>1.0229999999999999</v>
      </c>
      <c r="E215" s="183">
        <v>1.024</v>
      </c>
      <c r="F215" s="187">
        <v>948</v>
      </c>
    </row>
    <row r="216" spans="1:6" x14ac:dyDescent="0.2">
      <c r="A216" s="182" t="s">
        <v>813</v>
      </c>
      <c r="B216" s="183">
        <v>1.0269999999999999</v>
      </c>
      <c r="C216" s="183">
        <v>1.026</v>
      </c>
      <c r="D216" s="183">
        <v>1.0229999999999999</v>
      </c>
      <c r="E216" s="183">
        <v>1.024</v>
      </c>
      <c r="F216" s="187">
        <v>949</v>
      </c>
    </row>
    <row r="217" spans="1:6" x14ac:dyDescent="0.2">
      <c r="A217" s="182" t="s">
        <v>814</v>
      </c>
      <c r="B217" s="183">
        <v>1.0269999999999999</v>
      </c>
      <c r="C217" s="183">
        <v>1.026</v>
      </c>
      <c r="D217" s="183">
        <v>1.0229999999999999</v>
      </c>
      <c r="E217" s="183">
        <v>1.024</v>
      </c>
      <c r="F217" s="187">
        <v>950</v>
      </c>
    </row>
    <row r="218" spans="1:6" x14ac:dyDescent="0.2">
      <c r="A218" s="182" t="s">
        <v>815</v>
      </c>
      <c r="B218" s="183">
        <v>1.0269999999999999</v>
      </c>
      <c r="C218" s="183">
        <v>1.026</v>
      </c>
      <c r="D218" s="183">
        <v>1.0229999999999999</v>
      </c>
      <c r="E218" s="183">
        <v>1.024</v>
      </c>
      <c r="F218" s="187">
        <v>951</v>
      </c>
    </row>
    <row r="219" spans="1:6" x14ac:dyDescent="0.2">
      <c r="A219" s="182" t="s">
        <v>816</v>
      </c>
      <c r="B219" s="183">
        <v>1.0269999999999999</v>
      </c>
      <c r="C219" s="183">
        <v>1.026</v>
      </c>
      <c r="D219" s="183">
        <v>1.0229999999999999</v>
      </c>
      <c r="E219" s="183">
        <v>1.024</v>
      </c>
      <c r="F219" s="187">
        <v>952</v>
      </c>
    </row>
    <row r="220" spans="1:6" x14ac:dyDescent="0.2">
      <c r="A220" s="182" t="s">
        <v>817</v>
      </c>
      <c r="B220" s="183">
        <v>1.0269999999999999</v>
      </c>
      <c r="C220" s="183">
        <v>1.026</v>
      </c>
      <c r="D220" s="183">
        <v>1.0229999999999999</v>
      </c>
      <c r="E220" s="183">
        <v>1.024</v>
      </c>
      <c r="F220" s="187">
        <v>953</v>
      </c>
    </row>
    <row r="221" spans="1:6" x14ac:dyDescent="0.2">
      <c r="A221" s="182" t="s">
        <v>818</v>
      </c>
      <c r="B221" s="183">
        <v>1.0269999999999999</v>
      </c>
      <c r="C221" s="183">
        <v>1.026</v>
      </c>
      <c r="D221" s="183">
        <v>1.0229999999999999</v>
      </c>
      <c r="E221" s="183">
        <v>1.024</v>
      </c>
      <c r="F221" s="187">
        <v>954</v>
      </c>
    </row>
    <row r="222" spans="1:6" x14ac:dyDescent="0.2">
      <c r="A222" s="182" t="s">
        <v>819</v>
      </c>
      <c r="B222" s="183">
        <v>1.0269999999999999</v>
      </c>
      <c r="C222" s="183">
        <v>1.026</v>
      </c>
      <c r="D222" s="183">
        <v>1.0229999999999999</v>
      </c>
      <c r="E222" s="183">
        <v>1.024</v>
      </c>
      <c r="F222" s="187">
        <v>955</v>
      </c>
    </row>
    <row r="223" spans="1:6" x14ac:dyDescent="0.2">
      <c r="A223" s="182" t="s">
        <v>820</v>
      </c>
      <c r="B223" s="183">
        <v>1.0269999999999999</v>
      </c>
      <c r="C223" s="183">
        <v>1.026</v>
      </c>
      <c r="D223" s="183">
        <v>1.0229999999999999</v>
      </c>
      <c r="E223" s="183">
        <v>1.024</v>
      </c>
      <c r="F223" s="187">
        <v>956</v>
      </c>
    </row>
    <row r="224" spans="1:6" x14ac:dyDescent="0.2">
      <c r="A224" s="182" t="s">
        <v>821</v>
      </c>
      <c r="B224" s="183">
        <v>1.0269999999999999</v>
      </c>
      <c r="C224" s="183">
        <v>1.026</v>
      </c>
      <c r="D224" s="183">
        <v>1.0229999999999999</v>
      </c>
      <c r="E224" s="183">
        <v>1.024</v>
      </c>
      <c r="F224" s="187">
        <v>957</v>
      </c>
    </row>
    <row r="225" spans="1:6" x14ac:dyDescent="0.2">
      <c r="A225" s="182" t="s">
        <v>822</v>
      </c>
      <c r="B225" s="183">
        <v>1.0269999999999999</v>
      </c>
      <c r="C225" s="183">
        <v>1.026</v>
      </c>
      <c r="D225" s="183">
        <v>1.0229999999999999</v>
      </c>
      <c r="E225" s="183">
        <v>1.024</v>
      </c>
      <c r="F225" s="187">
        <v>958</v>
      </c>
    </row>
    <row r="226" spans="1:6" x14ac:dyDescent="0.2">
      <c r="A226" s="182" t="s">
        <v>823</v>
      </c>
      <c r="B226" s="183">
        <v>1.0269999999999999</v>
      </c>
      <c r="C226" s="183">
        <v>1.026</v>
      </c>
      <c r="D226" s="183">
        <v>1.0229999999999999</v>
      </c>
      <c r="E226" s="183">
        <v>1.024</v>
      </c>
      <c r="F226" s="186">
        <v>959</v>
      </c>
    </row>
    <row r="227" spans="1:6" x14ac:dyDescent="0.2">
      <c r="A227" s="182" t="s">
        <v>824</v>
      </c>
      <c r="B227" s="183">
        <v>1.0269999999999999</v>
      </c>
      <c r="C227" s="183">
        <v>1.026</v>
      </c>
      <c r="D227" s="183">
        <v>1.0229999999999999</v>
      </c>
      <c r="E227" s="183">
        <v>1.024</v>
      </c>
      <c r="F227" s="186">
        <v>960</v>
      </c>
    </row>
    <row r="228" spans="1:6" x14ac:dyDescent="0.2">
      <c r="A228" s="182" t="s">
        <v>825</v>
      </c>
      <c r="B228" s="183">
        <v>1.0269999999999999</v>
      </c>
      <c r="C228" s="183">
        <v>1.026</v>
      </c>
      <c r="D228" s="183">
        <v>1.0229999999999999</v>
      </c>
      <c r="E228" s="183">
        <v>1.024</v>
      </c>
      <c r="F228" s="186">
        <v>961</v>
      </c>
    </row>
    <row r="229" spans="1:6" x14ac:dyDescent="0.2">
      <c r="A229" s="182" t="s">
        <v>826</v>
      </c>
      <c r="B229" s="183">
        <v>1.0269999999999999</v>
      </c>
      <c r="C229" s="183">
        <v>1.026</v>
      </c>
      <c r="D229" s="183">
        <v>1.0229999999999999</v>
      </c>
      <c r="E229" s="183">
        <v>1.024</v>
      </c>
      <c r="F229" s="186">
        <v>962</v>
      </c>
    </row>
    <row r="230" spans="1:6" x14ac:dyDescent="0.2">
      <c r="A230" s="182" t="s">
        <v>827</v>
      </c>
      <c r="B230" s="183">
        <v>1.0269999999999999</v>
      </c>
      <c r="C230" s="183">
        <v>1.026</v>
      </c>
      <c r="D230" s="183">
        <v>1.0229999999999999</v>
      </c>
      <c r="E230" s="183">
        <v>1.024</v>
      </c>
      <c r="F230" s="186">
        <v>963</v>
      </c>
    </row>
    <row r="231" spans="1:6" x14ac:dyDescent="0.2">
      <c r="A231" s="182" t="s">
        <v>828</v>
      </c>
      <c r="B231" s="183">
        <v>1.0269999999999999</v>
      </c>
      <c r="C231" s="183">
        <v>1.026</v>
      </c>
      <c r="D231" s="183">
        <v>1.0229999999999999</v>
      </c>
      <c r="E231" s="183">
        <v>1.024</v>
      </c>
      <c r="F231" s="186">
        <v>964</v>
      </c>
    </row>
    <row r="232" spans="1:6" x14ac:dyDescent="0.2">
      <c r="A232" s="182" t="s">
        <v>829</v>
      </c>
      <c r="B232" s="183">
        <v>1.0269999999999999</v>
      </c>
      <c r="C232" s="183">
        <v>1.026</v>
      </c>
      <c r="D232" s="183">
        <v>1.0229999999999999</v>
      </c>
      <c r="E232" s="183">
        <v>1.024</v>
      </c>
      <c r="F232" s="186">
        <v>965</v>
      </c>
    </row>
    <row r="233" spans="1:6" x14ac:dyDescent="0.2">
      <c r="A233" s="182" t="s">
        <v>830</v>
      </c>
      <c r="B233" s="183">
        <v>1.0269999999999999</v>
      </c>
      <c r="C233" s="183">
        <v>1.026</v>
      </c>
      <c r="D233" s="183">
        <v>1.0229999999999999</v>
      </c>
      <c r="E233" s="183">
        <v>1.024</v>
      </c>
      <c r="F233" s="186">
        <v>966</v>
      </c>
    </row>
    <row r="234" spans="1:6" x14ac:dyDescent="0.2">
      <c r="A234" s="182" t="s">
        <v>831</v>
      </c>
      <c r="B234" s="183">
        <v>1.0269999999999999</v>
      </c>
      <c r="C234" s="183">
        <v>1.026</v>
      </c>
      <c r="D234" s="183">
        <v>1.0229999999999999</v>
      </c>
      <c r="E234" s="183">
        <v>1.024</v>
      </c>
      <c r="F234" s="186">
        <v>967</v>
      </c>
    </row>
    <row r="235" spans="1:6" x14ac:dyDescent="0.2">
      <c r="A235" s="182" t="s">
        <v>832</v>
      </c>
      <c r="B235" s="183">
        <v>1.0269999999999999</v>
      </c>
      <c r="C235" s="183">
        <v>1.026</v>
      </c>
      <c r="D235" s="183">
        <v>1.0229999999999999</v>
      </c>
      <c r="E235" s="183">
        <v>1.024</v>
      </c>
      <c r="F235" s="186">
        <v>968</v>
      </c>
    </row>
    <row r="236" spans="1:6" x14ac:dyDescent="0.2">
      <c r="A236" s="191" t="s">
        <v>1068</v>
      </c>
      <c r="B236" s="183">
        <v>1.0269999999999999</v>
      </c>
      <c r="C236" s="183">
        <v>1.026</v>
      </c>
      <c r="D236" s="183">
        <v>1.0229999999999999</v>
      </c>
      <c r="E236" s="183">
        <v>1.024</v>
      </c>
      <c r="F236" s="186">
        <v>971</v>
      </c>
    </row>
    <row r="237" spans="1:6" x14ac:dyDescent="0.2">
      <c r="A237" s="182" t="s">
        <v>728</v>
      </c>
      <c r="B237" s="183">
        <v>0.997</v>
      </c>
      <c r="C237" s="183">
        <v>0.997</v>
      </c>
      <c r="D237" s="183">
        <v>0.998</v>
      </c>
      <c r="E237" s="183">
        <v>0.997</v>
      </c>
      <c r="F237" s="186">
        <v>7051</v>
      </c>
    </row>
    <row r="238" spans="1:6" x14ac:dyDescent="0.2">
      <c r="A238" s="191" t="s">
        <v>907</v>
      </c>
      <c r="B238" s="183">
        <v>1.0049999999999999</v>
      </c>
      <c r="C238" s="183">
        <v>1.0049999999999999</v>
      </c>
      <c r="D238" s="183">
        <v>1.006</v>
      </c>
      <c r="E238" s="183">
        <v>1.0049999999999999</v>
      </c>
      <c r="F238" s="186">
        <v>7159</v>
      </c>
    </row>
    <row r="239" spans="1:6" x14ac:dyDescent="0.2">
      <c r="A239" s="191" t="s">
        <v>908</v>
      </c>
      <c r="B239" s="183">
        <v>1.018</v>
      </c>
      <c r="C239" s="183">
        <v>1.02</v>
      </c>
      <c r="D239" s="183">
        <v>1.0229999999999999</v>
      </c>
      <c r="E239" s="183">
        <v>1.0189999999999999</v>
      </c>
      <c r="F239" s="186">
        <v>7163</v>
      </c>
    </row>
    <row r="240" spans="1:6" x14ac:dyDescent="0.2">
      <c r="A240" s="182" t="s">
        <v>729</v>
      </c>
      <c r="B240" s="183" t="s">
        <v>730</v>
      </c>
      <c r="C240" s="183" t="s">
        <v>730</v>
      </c>
      <c r="D240" s="183" t="s">
        <v>730</v>
      </c>
      <c r="E240" s="183" t="s">
        <v>730</v>
      </c>
      <c r="F240" s="186" t="s">
        <v>730</v>
      </c>
    </row>
    <row r="241" spans="1:6" x14ac:dyDescent="0.2">
      <c r="A241" s="182" t="s">
        <v>731</v>
      </c>
      <c r="B241" s="183" t="s">
        <v>730</v>
      </c>
      <c r="C241" s="183" t="s">
        <v>730</v>
      </c>
      <c r="D241" s="183" t="s">
        <v>730</v>
      </c>
      <c r="E241" s="183" t="s">
        <v>730</v>
      </c>
      <c r="F241" s="186" t="s">
        <v>730</v>
      </c>
    </row>
    <row r="242" spans="1:6" x14ac:dyDescent="0.2">
      <c r="A242" s="182" t="s">
        <v>732</v>
      </c>
      <c r="B242" s="183">
        <v>1.0269999999999999</v>
      </c>
      <c r="C242" s="183">
        <v>1.026</v>
      </c>
      <c r="D242" s="183">
        <v>1.0229999999999999</v>
      </c>
      <c r="E242" s="183">
        <v>1.024</v>
      </c>
      <c r="F242" s="186">
        <v>974</v>
      </c>
    </row>
    <row r="243" spans="1:6" x14ac:dyDescent="0.2">
      <c r="A243" s="182" t="s">
        <v>733</v>
      </c>
      <c r="B243" s="183" t="s">
        <v>730</v>
      </c>
      <c r="C243" s="183" t="s">
        <v>730</v>
      </c>
      <c r="D243" s="183" t="s">
        <v>730</v>
      </c>
      <c r="E243" s="183" t="s">
        <v>730</v>
      </c>
      <c r="F243" s="186" t="s">
        <v>730</v>
      </c>
    </row>
    <row r="244" spans="1:6" x14ac:dyDescent="0.2">
      <c r="A244" s="182" t="s">
        <v>833</v>
      </c>
      <c r="B244" s="183">
        <v>1.0269999999999999</v>
      </c>
      <c r="C244" s="183">
        <v>1.026</v>
      </c>
      <c r="D244" s="183">
        <v>1.0229999999999999</v>
      </c>
      <c r="E244" s="183">
        <v>1.024</v>
      </c>
      <c r="F244" s="186">
        <v>972</v>
      </c>
    </row>
    <row r="245" spans="1:6" x14ac:dyDescent="0.2">
      <c r="A245" s="182" t="s">
        <v>834</v>
      </c>
      <c r="B245" s="183" t="s">
        <v>730</v>
      </c>
      <c r="C245" s="183" t="s">
        <v>730</v>
      </c>
      <c r="D245" s="183" t="s">
        <v>730</v>
      </c>
      <c r="E245" s="183" t="s">
        <v>730</v>
      </c>
      <c r="F245" s="186" t="s">
        <v>730</v>
      </c>
    </row>
    <row r="246" spans="1:6" x14ac:dyDescent="0.2">
      <c r="A246" s="182" t="s">
        <v>835</v>
      </c>
      <c r="B246" s="183" t="s">
        <v>730</v>
      </c>
      <c r="C246" s="183" t="s">
        <v>730</v>
      </c>
      <c r="D246" s="183" t="s">
        <v>730</v>
      </c>
      <c r="E246" s="183" t="s">
        <v>730</v>
      </c>
      <c r="F246" s="186" t="s">
        <v>730</v>
      </c>
    </row>
    <row r="247" spans="1:6" x14ac:dyDescent="0.2">
      <c r="A247" s="182" t="s">
        <v>836</v>
      </c>
      <c r="B247" s="183" t="s">
        <v>730</v>
      </c>
      <c r="C247" s="183" t="s">
        <v>730</v>
      </c>
      <c r="D247" s="183" t="s">
        <v>730</v>
      </c>
      <c r="E247" s="183" t="s">
        <v>730</v>
      </c>
      <c r="F247" s="186" t="s">
        <v>730</v>
      </c>
    </row>
    <row r="248" spans="1:6" x14ac:dyDescent="0.2">
      <c r="A248" s="191" t="s">
        <v>1069</v>
      </c>
      <c r="B248" s="183">
        <v>1.0269999999999999</v>
      </c>
      <c r="C248" s="183">
        <v>1.026</v>
      </c>
      <c r="D248" s="183">
        <v>1.0229999999999999</v>
      </c>
      <c r="E248" s="183">
        <v>1.024</v>
      </c>
      <c r="F248" s="186">
        <v>969</v>
      </c>
    </row>
    <row r="249" spans="1:6" x14ac:dyDescent="0.2">
      <c r="A249" s="182" t="s">
        <v>737</v>
      </c>
      <c r="B249" s="183" t="s">
        <v>730</v>
      </c>
      <c r="C249" s="183" t="s">
        <v>730</v>
      </c>
      <c r="D249" s="183" t="s">
        <v>730</v>
      </c>
      <c r="E249" s="183" t="s">
        <v>730</v>
      </c>
      <c r="F249" s="186" t="s">
        <v>730</v>
      </c>
    </row>
    <row r="250" spans="1:6" x14ac:dyDescent="0.2">
      <c r="A250" s="182" t="s">
        <v>837</v>
      </c>
      <c r="B250" s="183" t="s">
        <v>730</v>
      </c>
      <c r="C250" s="183" t="s">
        <v>730</v>
      </c>
      <c r="D250" s="183" t="s">
        <v>730</v>
      </c>
      <c r="E250" s="183" t="s">
        <v>730</v>
      </c>
      <c r="F250" s="186" t="s">
        <v>730</v>
      </c>
    </row>
    <row r="251" spans="1:6" x14ac:dyDescent="0.2">
      <c r="A251" s="182" t="s">
        <v>739</v>
      </c>
      <c r="B251" s="183" t="s">
        <v>730</v>
      </c>
      <c r="C251" s="183" t="s">
        <v>730</v>
      </c>
      <c r="D251" s="183" t="s">
        <v>730</v>
      </c>
      <c r="E251" s="183" t="s">
        <v>730</v>
      </c>
      <c r="F251" s="186" t="s">
        <v>730</v>
      </c>
    </row>
    <row r="252" spans="1:6" x14ac:dyDescent="0.2">
      <c r="A252" s="182" t="s">
        <v>740</v>
      </c>
      <c r="B252" s="183" t="s">
        <v>730</v>
      </c>
      <c r="C252" s="183" t="s">
        <v>730</v>
      </c>
      <c r="D252" s="183" t="s">
        <v>730</v>
      </c>
      <c r="E252" s="183" t="s">
        <v>730</v>
      </c>
      <c r="F252" s="186" t="s">
        <v>730</v>
      </c>
    </row>
    <row r="253" spans="1:6" x14ac:dyDescent="0.2">
      <c r="A253" s="182" t="s">
        <v>741</v>
      </c>
      <c r="B253" s="183" t="s">
        <v>730</v>
      </c>
      <c r="C253" s="183" t="s">
        <v>730</v>
      </c>
      <c r="D253" s="183" t="s">
        <v>730</v>
      </c>
      <c r="E253" s="183" t="s">
        <v>730</v>
      </c>
      <c r="F253" s="186" t="s">
        <v>730</v>
      </c>
    </row>
    <row r="254" spans="1:6" x14ac:dyDescent="0.2">
      <c r="A254" s="182" t="s">
        <v>743</v>
      </c>
      <c r="B254" s="183" t="s">
        <v>730</v>
      </c>
      <c r="C254" s="183" t="s">
        <v>730</v>
      </c>
      <c r="D254" s="183" t="s">
        <v>730</v>
      </c>
      <c r="E254" s="183" t="s">
        <v>730</v>
      </c>
      <c r="F254" s="186" t="s">
        <v>730</v>
      </c>
    </row>
    <row r="255" spans="1:6" x14ac:dyDescent="0.2">
      <c r="A255" s="182" t="s">
        <v>742</v>
      </c>
      <c r="B255" s="183" t="s">
        <v>730</v>
      </c>
      <c r="C255" s="183" t="s">
        <v>730</v>
      </c>
      <c r="D255" s="183" t="s">
        <v>730</v>
      </c>
      <c r="E255" s="183" t="s">
        <v>730</v>
      </c>
      <c r="F255" s="186" t="s">
        <v>730</v>
      </c>
    </row>
    <row r="256" spans="1:6" x14ac:dyDescent="0.2">
      <c r="A256" s="182" t="s">
        <v>744</v>
      </c>
      <c r="B256" s="183" t="s">
        <v>730</v>
      </c>
      <c r="C256" s="183" t="s">
        <v>730</v>
      </c>
      <c r="D256" s="183" t="s">
        <v>730</v>
      </c>
      <c r="E256" s="183" t="s">
        <v>730</v>
      </c>
      <c r="F256" s="186" t="s">
        <v>730</v>
      </c>
    </row>
    <row r="257" spans="1:6" x14ac:dyDescent="0.2">
      <c r="A257" s="191" t="s">
        <v>745</v>
      </c>
      <c r="B257" s="183" t="s">
        <v>730</v>
      </c>
      <c r="C257" s="183" t="s">
        <v>730</v>
      </c>
      <c r="D257" s="183" t="s">
        <v>730</v>
      </c>
      <c r="E257" s="183" t="s">
        <v>730</v>
      </c>
      <c r="F257" s="186" t="s">
        <v>730</v>
      </c>
    </row>
    <row r="258" spans="1:6" x14ac:dyDescent="0.2">
      <c r="A258" s="182" t="s">
        <v>746</v>
      </c>
      <c r="B258" s="183" t="s">
        <v>730</v>
      </c>
      <c r="C258" s="183" t="s">
        <v>730</v>
      </c>
      <c r="D258" s="183" t="s">
        <v>730</v>
      </c>
      <c r="E258" s="183" t="s">
        <v>730</v>
      </c>
      <c r="F258" s="186" t="s">
        <v>730</v>
      </c>
    </row>
    <row r="259" spans="1:6" x14ac:dyDescent="0.2">
      <c r="A259" s="182" t="s">
        <v>747</v>
      </c>
      <c r="B259" s="183" t="s">
        <v>730</v>
      </c>
      <c r="C259" s="183" t="s">
        <v>730</v>
      </c>
      <c r="D259" s="183" t="s">
        <v>730</v>
      </c>
      <c r="E259" s="183" t="s">
        <v>730</v>
      </c>
      <c r="F259" s="186" t="s">
        <v>730</v>
      </c>
    </row>
    <row r="260" spans="1:6" x14ac:dyDescent="0.2">
      <c r="A260" s="182" t="s">
        <v>838</v>
      </c>
      <c r="B260" s="183" t="s">
        <v>730</v>
      </c>
      <c r="C260" s="183" t="s">
        <v>730</v>
      </c>
      <c r="D260" s="183" t="s">
        <v>730</v>
      </c>
      <c r="E260" s="183" t="s">
        <v>730</v>
      </c>
      <c r="F260" s="186" t="s">
        <v>730</v>
      </c>
    </row>
    <row r="261" spans="1:6" x14ac:dyDescent="0.2">
      <c r="A261" s="182" t="s">
        <v>749</v>
      </c>
      <c r="B261" s="183" t="s">
        <v>730</v>
      </c>
      <c r="C261" s="183" t="s">
        <v>730</v>
      </c>
      <c r="D261" s="183" t="s">
        <v>730</v>
      </c>
      <c r="E261" s="183" t="s">
        <v>730</v>
      </c>
      <c r="F261" s="186" t="s">
        <v>730</v>
      </c>
    </row>
    <row r="262" spans="1:6" x14ac:dyDescent="0.2">
      <c r="A262" s="182" t="s">
        <v>750</v>
      </c>
      <c r="B262" s="183" t="s">
        <v>730</v>
      </c>
      <c r="C262" s="183" t="s">
        <v>730</v>
      </c>
      <c r="D262" s="183" t="s">
        <v>730</v>
      </c>
      <c r="E262" s="183" t="s">
        <v>730</v>
      </c>
      <c r="F262" s="186" t="s">
        <v>730</v>
      </c>
    </row>
    <row r="263" spans="1:6" x14ac:dyDescent="0.2">
      <c r="A263" s="182" t="s">
        <v>751</v>
      </c>
      <c r="B263" s="183" t="s">
        <v>730</v>
      </c>
      <c r="C263" s="183" t="s">
        <v>730</v>
      </c>
      <c r="D263" s="183" t="s">
        <v>730</v>
      </c>
      <c r="E263" s="183" t="s">
        <v>730</v>
      </c>
      <c r="F263" s="186" t="s">
        <v>730</v>
      </c>
    </row>
    <row r="264" spans="1:6" x14ac:dyDescent="0.2">
      <c r="A264" s="182" t="s">
        <v>752</v>
      </c>
      <c r="B264" s="183" t="s">
        <v>730</v>
      </c>
      <c r="C264" s="183" t="s">
        <v>730</v>
      </c>
      <c r="D264" s="183" t="s">
        <v>730</v>
      </c>
      <c r="E264" s="183" t="s">
        <v>730</v>
      </c>
      <c r="F264" s="186" t="s">
        <v>730</v>
      </c>
    </row>
    <row r="265" spans="1:6" x14ac:dyDescent="0.2">
      <c r="A265" s="182" t="s">
        <v>839</v>
      </c>
      <c r="B265" s="183" t="s">
        <v>730</v>
      </c>
      <c r="C265" s="183" t="s">
        <v>730</v>
      </c>
      <c r="D265" s="183" t="s">
        <v>730</v>
      </c>
      <c r="E265" s="183" t="s">
        <v>730</v>
      </c>
      <c r="F265" s="186" t="s">
        <v>730</v>
      </c>
    </row>
    <row r="266" spans="1:6" x14ac:dyDescent="0.2">
      <c r="A266" s="182" t="s">
        <v>754</v>
      </c>
      <c r="B266" s="183" t="s">
        <v>730</v>
      </c>
      <c r="C266" s="183" t="s">
        <v>730</v>
      </c>
      <c r="D266" s="183" t="s">
        <v>730</v>
      </c>
      <c r="E266" s="183" t="s">
        <v>730</v>
      </c>
      <c r="F266" s="186" t="s">
        <v>730</v>
      </c>
    </row>
    <row r="267" spans="1:6" x14ac:dyDescent="0.2">
      <c r="A267" s="182" t="s">
        <v>755</v>
      </c>
      <c r="B267" s="183">
        <v>1.0269999999999999</v>
      </c>
      <c r="C267" s="183">
        <v>1.026</v>
      </c>
      <c r="D267" s="183">
        <v>1.0229999999999999</v>
      </c>
      <c r="E267" s="183">
        <v>1.024</v>
      </c>
      <c r="F267" s="186">
        <v>975</v>
      </c>
    </row>
    <row r="268" spans="1:6" x14ac:dyDescent="0.2">
      <c r="A268" s="182" t="s">
        <v>840</v>
      </c>
      <c r="B268" s="183" t="s">
        <v>730</v>
      </c>
      <c r="C268" s="183" t="s">
        <v>730</v>
      </c>
      <c r="D268" s="183" t="s">
        <v>730</v>
      </c>
      <c r="E268" s="183" t="s">
        <v>730</v>
      </c>
      <c r="F268" s="186" t="s">
        <v>730</v>
      </c>
    </row>
    <row r="269" spans="1:6" x14ac:dyDescent="0.2">
      <c r="A269" s="182" t="s">
        <v>841</v>
      </c>
      <c r="B269" s="183" t="s">
        <v>730</v>
      </c>
      <c r="C269" s="183" t="s">
        <v>730</v>
      </c>
      <c r="D269" s="183" t="s">
        <v>730</v>
      </c>
      <c r="E269" s="183" t="s">
        <v>730</v>
      </c>
      <c r="F269" s="186" t="s">
        <v>730</v>
      </c>
    </row>
    <row r="270" spans="1:6" x14ac:dyDescent="0.2">
      <c r="A270" s="182" t="s">
        <v>758</v>
      </c>
      <c r="B270" s="183" t="s">
        <v>730</v>
      </c>
      <c r="C270" s="183" t="s">
        <v>730</v>
      </c>
      <c r="D270" s="183" t="s">
        <v>730</v>
      </c>
      <c r="E270" s="183" t="s">
        <v>730</v>
      </c>
      <c r="F270" s="186" t="s">
        <v>730</v>
      </c>
    </row>
    <row r="271" spans="1:6" x14ac:dyDescent="0.2">
      <c r="A271" s="182" t="s">
        <v>759</v>
      </c>
      <c r="B271" s="183" t="s">
        <v>730</v>
      </c>
      <c r="C271" s="183" t="s">
        <v>730</v>
      </c>
      <c r="D271" s="183" t="s">
        <v>730</v>
      </c>
      <c r="E271" s="183" t="s">
        <v>730</v>
      </c>
      <c r="F271" s="186" t="s">
        <v>730</v>
      </c>
    </row>
    <row r="272" spans="1:6" x14ac:dyDescent="0.2">
      <c r="A272" s="182" t="s">
        <v>1435</v>
      </c>
      <c r="B272" s="183">
        <v>1.0269999999999999</v>
      </c>
      <c r="C272" s="183">
        <v>1.026</v>
      </c>
      <c r="D272" s="183">
        <v>1.0229999999999999</v>
      </c>
      <c r="E272" s="183">
        <v>1.024</v>
      </c>
      <c r="F272" s="186">
        <v>973</v>
      </c>
    </row>
    <row r="273" spans="1:6" x14ac:dyDescent="0.2">
      <c r="A273" s="182" t="s">
        <v>760</v>
      </c>
      <c r="B273" s="183" t="s">
        <v>730</v>
      </c>
      <c r="C273" s="183" t="s">
        <v>730</v>
      </c>
      <c r="D273" s="183" t="s">
        <v>730</v>
      </c>
      <c r="E273" s="183" t="s">
        <v>730</v>
      </c>
      <c r="F273" s="186" t="s">
        <v>730</v>
      </c>
    </row>
    <row r="274" spans="1:6" x14ac:dyDescent="0.2">
      <c r="A274" s="182" t="s">
        <v>761</v>
      </c>
      <c r="B274" s="183" t="s">
        <v>730</v>
      </c>
      <c r="C274" s="183" t="s">
        <v>730</v>
      </c>
      <c r="D274" s="183" t="s">
        <v>730</v>
      </c>
      <c r="E274" s="183" t="s">
        <v>730</v>
      </c>
      <c r="F274" s="186" t="s">
        <v>730</v>
      </c>
    </row>
    <row r="275" spans="1:6" x14ac:dyDescent="0.2">
      <c r="A275" s="182" t="s">
        <v>762</v>
      </c>
      <c r="B275" s="183" t="s">
        <v>730</v>
      </c>
      <c r="C275" s="183" t="s">
        <v>730</v>
      </c>
      <c r="D275" s="183" t="s">
        <v>730</v>
      </c>
      <c r="E275" s="183" t="s">
        <v>730</v>
      </c>
      <c r="F275" s="186" t="s">
        <v>730</v>
      </c>
    </row>
    <row r="276" spans="1:6" x14ac:dyDescent="0.2">
      <c r="A276" s="182" t="s">
        <v>763</v>
      </c>
      <c r="B276" s="183" t="s">
        <v>730</v>
      </c>
      <c r="C276" s="183" t="s">
        <v>730</v>
      </c>
      <c r="D276" s="183" t="s">
        <v>730</v>
      </c>
      <c r="E276" s="183" t="s">
        <v>730</v>
      </c>
      <c r="F276" s="186" t="s">
        <v>730</v>
      </c>
    </row>
    <row r="277" spans="1:6" x14ac:dyDescent="0.2">
      <c r="A277" s="182" t="s">
        <v>764</v>
      </c>
      <c r="B277" s="183" t="s">
        <v>730</v>
      </c>
      <c r="C277" s="183" t="s">
        <v>730</v>
      </c>
      <c r="D277" s="183" t="s">
        <v>730</v>
      </c>
      <c r="E277" s="183" t="s">
        <v>730</v>
      </c>
      <c r="F277" s="186" t="s">
        <v>730</v>
      </c>
    </row>
    <row r="278" spans="1:6" x14ac:dyDescent="0.2">
      <c r="A278" s="191" t="s">
        <v>910</v>
      </c>
      <c r="B278" s="183">
        <v>1.0269999999999999</v>
      </c>
      <c r="C278" s="183">
        <v>1.026</v>
      </c>
      <c r="D278" s="183">
        <v>1.0229999999999999</v>
      </c>
      <c r="E278" s="183">
        <v>1.024</v>
      </c>
      <c r="F278" s="186">
        <v>970</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9">
    <mergeCell ref="B8:E8"/>
    <mergeCell ref="A2:E2"/>
    <mergeCell ref="A3:A4"/>
    <mergeCell ref="A163:F163"/>
    <mergeCell ref="A11:F11"/>
    <mergeCell ref="A12:F12"/>
    <mergeCell ref="A162:F162"/>
    <mergeCell ref="A23:F23"/>
    <mergeCell ref="A24:F24"/>
  </mergeCells>
  <phoneticPr fontId="8"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4" fitToHeight="0" orientation="portrait" r:id="rId2"/>
  <headerFooter scaleWithDoc="0">
    <oddHeader>&amp;L&amp;"Arial,Bold"Annex 5&amp;"Arial,Regular" – Schedule of Line Loss Factors</odd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zoomScale="80" zoomScaleNormal="80" zoomScaleSheetLayoutView="100" workbookViewId="0">
      <selection activeCell="G12" sqref="G12"/>
    </sheetView>
  </sheetViews>
  <sheetFormatPr defaultRowHeight="27.75" customHeight="1" x14ac:dyDescent="0.2"/>
  <cols>
    <col min="1" max="2" width="18" style="2" customWidth="1"/>
    <col min="3" max="3" width="6.85546875" style="2" bestFit="1"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7" t="s">
        <v>89</v>
      </c>
      <c r="B1" s="17"/>
      <c r="C1" s="17"/>
      <c r="F1" s="25"/>
      <c r="G1" s="313" t="s">
        <v>558</v>
      </c>
      <c r="H1" s="313"/>
    </row>
    <row r="2" spans="1:15" ht="27.75" customHeight="1" x14ac:dyDescent="0.2">
      <c r="A2" s="307" t="s">
        <v>525</v>
      </c>
      <c r="B2" s="308"/>
      <c r="C2" s="308"/>
      <c r="D2" s="309"/>
      <c r="E2" s="309"/>
      <c r="F2" s="309"/>
      <c r="G2" s="309"/>
      <c r="H2" s="309"/>
      <c r="I2" s="309"/>
      <c r="J2" s="309"/>
      <c r="K2" s="309"/>
      <c r="L2" s="309"/>
      <c r="M2" s="309"/>
      <c r="N2" s="309"/>
      <c r="O2" s="310"/>
    </row>
    <row r="3" spans="1:15" ht="17.25" customHeight="1" x14ac:dyDescent="0.2">
      <c r="A3" s="17"/>
      <c r="B3" s="17"/>
      <c r="C3" s="17"/>
      <c r="F3" s="25"/>
    </row>
    <row r="4" spans="1:15" s="11" customFormat="1" ht="25.5" customHeight="1" x14ac:dyDescent="0.2">
      <c r="A4" s="257" t="str">
        <f>Overview!B4&amp; " - Effective from "&amp;Overview!D4&amp;" - "&amp;Overview!E4&amp;" new designated EHV charges"</f>
        <v>Western Power Distribution (South Wales) plc - Effective from 1 April 2015 - Final new designated EHV charges</v>
      </c>
      <c r="B4" s="258"/>
      <c r="C4" s="258"/>
      <c r="D4" s="258"/>
      <c r="E4" s="258"/>
      <c r="F4" s="258"/>
      <c r="G4" s="258"/>
      <c r="H4" s="258"/>
      <c r="I4" s="258"/>
      <c r="J4" s="258"/>
      <c r="K4" s="258"/>
      <c r="L4" s="258"/>
      <c r="M4" s="258"/>
      <c r="N4" s="258"/>
      <c r="O4" s="259"/>
    </row>
    <row r="5" spans="1:15" ht="62.25" customHeight="1" x14ac:dyDescent="0.2">
      <c r="A5" s="32" t="s">
        <v>562</v>
      </c>
      <c r="B5" s="32" t="s">
        <v>507</v>
      </c>
      <c r="C5" s="32" t="s">
        <v>565</v>
      </c>
      <c r="D5" s="32" t="s">
        <v>563</v>
      </c>
      <c r="E5" s="32" t="s">
        <v>564</v>
      </c>
      <c r="F5" s="32" t="s">
        <v>508</v>
      </c>
      <c r="G5" s="123" t="s">
        <v>206</v>
      </c>
      <c r="H5" s="123" t="s">
        <v>526</v>
      </c>
      <c r="I5" s="123" t="s">
        <v>486</v>
      </c>
      <c r="J5" s="123" t="s">
        <v>487</v>
      </c>
      <c r="K5" s="123" t="s">
        <v>488</v>
      </c>
      <c r="L5" s="123" t="s">
        <v>527</v>
      </c>
      <c r="M5" s="123" t="s">
        <v>207</v>
      </c>
      <c r="N5" s="123" t="s">
        <v>489</v>
      </c>
      <c r="O5" s="123" t="s">
        <v>490</v>
      </c>
    </row>
    <row r="6" spans="1:15" ht="22.5" customHeight="1" x14ac:dyDescent="0.2">
      <c r="A6" s="79" t="s">
        <v>528</v>
      </c>
      <c r="B6" s="79"/>
      <c r="C6" s="79"/>
      <c r="D6" s="80" t="s">
        <v>529</v>
      </c>
      <c r="E6" s="80"/>
      <c r="F6" s="80"/>
      <c r="G6" s="81"/>
      <c r="H6" s="34"/>
      <c r="I6" s="35"/>
      <c r="J6" s="35"/>
      <c r="K6" s="35"/>
      <c r="L6" s="43"/>
      <c r="M6" s="44"/>
      <c r="N6" s="44"/>
      <c r="O6" s="35"/>
    </row>
    <row r="7" spans="1:15" ht="22.5" customHeight="1" x14ac:dyDescent="0.2">
      <c r="A7" s="79" t="s">
        <v>530</v>
      </c>
      <c r="B7" s="79"/>
      <c r="C7" s="79"/>
      <c r="D7" s="80" t="s">
        <v>539</v>
      </c>
      <c r="E7" s="80"/>
      <c r="F7" s="80"/>
      <c r="G7" s="81"/>
      <c r="H7" s="34"/>
      <c r="I7" s="35"/>
      <c r="J7" s="35"/>
      <c r="K7" s="35"/>
      <c r="L7" s="43"/>
      <c r="M7" s="44"/>
      <c r="N7" s="44"/>
      <c r="O7" s="35"/>
    </row>
    <row r="8" spans="1:15" ht="22.5" customHeight="1" x14ac:dyDescent="0.2">
      <c r="A8" s="79" t="s">
        <v>531</v>
      </c>
      <c r="B8" s="79"/>
      <c r="C8" s="79"/>
      <c r="D8" s="80" t="s">
        <v>540</v>
      </c>
      <c r="E8" s="80"/>
      <c r="F8" s="80"/>
      <c r="G8" s="81"/>
      <c r="H8" s="34"/>
      <c r="I8" s="35"/>
      <c r="J8" s="35"/>
      <c r="K8" s="35"/>
      <c r="L8" s="43"/>
      <c r="M8" s="44"/>
      <c r="N8" s="44"/>
      <c r="O8" s="35"/>
    </row>
    <row r="9" spans="1:15" ht="22.5" customHeight="1" x14ac:dyDescent="0.2">
      <c r="A9" s="79" t="s">
        <v>532</v>
      </c>
      <c r="B9" s="79"/>
      <c r="C9" s="79"/>
      <c r="D9" s="80" t="s">
        <v>541</v>
      </c>
      <c r="E9" s="80"/>
      <c r="F9" s="80"/>
      <c r="G9" s="81"/>
      <c r="H9" s="34"/>
      <c r="I9" s="35"/>
      <c r="J9" s="35"/>
      <c r="K9" s="35"/>
      <c r="L9" s="43"/>
      <c r="M9" s="44"/>
      <c r="N9" s="44"/>
      <c r="O9" s="35"/>
    </row>
    <row r="10" spans="1:15" ht="22.5" customHeight="1" x14ac:dyDescent="0.2">
      <c r="A10" s="79" t="s">
        <v>533</v>
      </c>
      <c r="B10" s="79"/>
      <c r="C10" s="79"/>
      <c r="D10" s="80" t="s">
        <v>542</v>
      </c>
      <c r="E10" s="80"/>
      <c r="F10" s="80"/>
      <c r="G10" s="81"/>
      <c r="H10" s="34"/>
      <c r="I10" s="35"/>
      <c r="J10" s="35"/>
      <c r="K10" s="35"/>
      <c r="L10" s="43"/>
      <c r="M10" s="44"/>
      <c r="N10" s="44"/>
      <c r="O10" s="35"/>
    </row>
    <row r="11" spans="1:15" ht="22.5" customHeight="1" x14ac:dyDescent="0.2">
      <c r="A11" s="79" t="s">
        <v>534</v>
      </c>
      <c r="B11" s="79"/>
      <c r="C11" s="79"/>
      <c r="D11" s="80" t="s">
        <v>543</v>
      </c>
      <c r="E11" s="80"/>
      <c r="F11" s="80"/>
      <c r="G11" s="81"/>
      <c r="H11" s="34"/>
      <c r="I11" s="35"/>
      <c r="J11" s="35"/>
      <c r="K11" s="35"/>
      <c r="L11" s="43"/>
      <c r="M11" s="44"/>
      <c r="N11" s="44"/>
      <c r="O11" s="35"/>
    </row>
    <row r="12" spans="1:15" ht="22.5" customHeight="1" x14ac:dyDescent="0.2">
      <c r="A12" s="79" t="s">
        <v>535</v>
      </c>
      <c r="B12" s="79"/>
      <c r="C12" s="79"/>
      <c r="D12" s="80" t="s">
        <v>544</v>
      </c>
      <c r="E12" s="80"/>
      <c r="F12" s="80"/>
      <c r="G12" s="81"/>
      <c r="H12" s="34"/>
      <c r="I12" s="35"/>
      <c r="J12" s="35"/>
      <c r="K12" s="35"/>
      <c r="L12" s="43"/>
      <c r="M12" s="44"/>
      <c r="N12" s="44"/>
      <c r="O12" s="35"/>
    </row>
    <row r="13" spans="1:15" ht="22.5" customHeight="1" x14ac:dyDescent="0.2">
      <c r="A13" s="79" t="s">
        <v>536</v>
      </c>
      <c r="B13" s="79"/>
      <c r="C13" s="79"/>
      <c r="D13" s="80" t="s">
        <v>545</v>
      </c>
      <c r="E13" s="80"/>
      <c r="F13" s="80"/>
      <c r="G13" s="81"/>
      <c r="H13" s="34"/>
      <c r="I13" s="35"/>
      <c r="J13" s="35"/>
      <c r="K13" s="35"/>
      <c r="L13" s="43"/>
      <c r="M13" s="44"/>
      <c r="N13" s="44"/>
      <c r="O13" s="35"/>
    </row>
    <row r="14" spans="1:15" ht="22.5" customHeight="1" x14ac:dyDescent="0.2">
      <c r="A14" s="79" t="s">
        <v>537</v>
      </c>
      <c r="B14" s="79"/>
      <c r="C14" s="79"/>
      <c r="D14" s="80" t="s">
        <v>546</v>
      </c>
      <c r="E14" s="80"/>
      <c r="F14" s="80"/>
      <c r="G14" s="81"/>
      <c r="H14" s="34"/>
      <c r="I14" s="35"/>
      <c r="J14" s="35"/>
      <c r="K14" s="35"/>
      <c r="L14" s="43"/>
      <c r="M14" s="44"/>
      <c r="N14" s="44"/>
      <c r="O14" s="35"/>
    </row>
    <row r="15" spans="1:15" ht="22.5" customHeight="1" x14ac:dyDescent="0.2">
      <c r="A15" s="79" t="s">
        <v>538</v>
      </c>
      <c r="B15" s="79"/>
      <c r="C15" s="79"/>
      <c r="D15" s="80" t="s">
        <v>547</v>
      </c>
      <c r="E15" s="80"/>
      <c r="F15" s="80"/>
      <c r="G15" s="81"/>
      <c r="H15" s="34"/>
      <c r="I15" s="35"/>
      <c r="J15" s="35"/>
      <c r="K15" s="35"/>
      <c r="L15" s="43"/>
      <c r="M15" s="44"/>
      <c r="N15" s="44"/>
      <c r="O15" s="35"/>
    </row>
    <row r="17" spans="1:17" ht="27.75" customHeight="1" x14ac:dyDescent="0.2">
      <c r="A17" s="311" t="str">
        <f>Overview!B4&amp; " - Effective from "&amp;Overview!D4&amp;" - "&amp;Overview!E4&amp;" new designated EHV line loss factors"</f>
        <v>Western Power Distribution (South Wales) plc - Effective from 1 April 2015 - Final new designated EHV line loss factors</v>
      </c>
      <c r="B17" s="312"/>
      <c r="C17" s="312"/>
      <c r="D17" s="312"/>
      <c r="E17" s="312"/>
      <c r="F17" s="312"/>
      <c r="G17" s="312"/>
      <c r="H17" s="312"/>
      <c r="I17" s="312"/>
      <c r="J17" s="312"/>
      <c r="K17" s="312"/>
      <c r="L17" s="312"/>
      <c r="M17" s="312"/>
      <c r="N17" s="312"/>
      <c r="O17" s="312"/>
      <c r="P17" s="312"/>
      <c r="Q17" s="312"/>
    </row>
    <row r="18" spans="1:17" ht="62.25" customHeight="1" x14ac:dyDescent="0.2">
      <c r="A18" s="32" t="s">
        <v>562</v>
      </c>
      <c r="B18" s="32" t="s">
        <v>507</v>
      </c>
      <c r="C18" s="32" t="s">
        <v>565</v>
      </c>
      <c r="D18" s="32" t="s">
        <v>563</v>
      </c>
      <c r="E18" s="32" t="s">
        <v>564</v>
      </c>
      <c r="F18" s="32" t="s">
        <v>508</v>
      </c>
      <c r="G18" s="123" t="s">
        <v>206</v>
      </c>
      <c r="H18" s="38" t="s">
        <v>548</v>
      </c>
      <c r="I18" s="38" t="s">
        <v>549</v>
      </c>
      <c r="J18" s="38" t="s">
        <v>550</v>
      </c>
      <c r="K18" s="38" t="s">
        <v>551</v>
      </c>
      <c r="L18" s="38" t="s">
        <v>552</v>
      </c>
      <c r="M18" s="40" t="s">
        <v>553</v>
      </c>
      <c r="N18" s="40" t="s">
        <v>554</v>
      </c>
      <c r="O18" s="40" t="s">
        <v>555</v>
      </c>
      <c r="P18" s="40" t="s">
        <v>556</v>
      </c>
      <c r="Q18" s="40" t="s">
        <v>557</v>
      </c>
    </row>
    <row r="19" spans="1:17" ht="22.5" customHeight="1" x14ac:dyDescent="0.2">
      <c r="A19" s="79" t="s">
        <v>185</v>
      </c>
      <c r="B19" s="79"/>
      <c r="C19" s="79"/>
      <c r="D19" s="80" t="s">
        <v>196</v>
      </c>
      <c r="E19" s="41"/>
      <c r="F19" s="41"/>
      <c r="G19" s="42"/>
      <c r="H19" s="45"/>
      <c r="I19" s="45"/>
      <c r="J19" s="36"/>
      <c r="K19" s="37"/>
      <c r="L19" s="37"/>
      <c r="M19" s="39"/>
      <c r="N19" s="39"/>
      <c r="O19" s="39"/>
      <c r="P19" s="39"/>
      <c r="Q19" s="39"/>
    </row>
    <row r="20" spans="1:17" ht="22.5" customHeight="1" x14ac:dyDescent="0.2">
      <c r="A20" s="79" t="s">
        <v>186</v>
      </c>
      <c r="B20" s="79"/>
      <c r="C20" s="79"/>
      <c r="D20" s="80" t="s">
        <v>197</v>
      </c>
      <c r="E20" s="41"/>
      <c r="F20" s="41"/>
      <c r="G20" s="42"/>
      <c r="H20" s="45"/>
      <c r="I20" s="45"/>
      <c r="J20" s="36"/>
      <c r="K20" s="37"/>
      <c r="L20" s="37"/>
      <c r="M20" s="39"/>
      <c r="N20" s="39"/>
      <c r="O20" s="39"/>
      <c r="P20" s="39"/>
      <c r="Q20" s="39"/>
    </row>
    <row r="21" spans="1:17" ht="22.5" customHeight="1" x14ac:dyDescent="0.2">
      <c r="A21" s="79" t="s">
        <v>187</v>
      </c>
      <c r="B21" s="79"/>
      <c r="C21" s="79"/>
      <c r="D21" s="80" t="s">
        <v>198</v>
      </c>
      <c r="E21" s="41"/>
      <c r="F21" s="41"/>
      <c r="G21" s="42"/>
      <c r="H21" s="45"/>
      <c r="I21" s="45"/>
      <c r="J21" s="36"/>
      <c r="K21" s="37"/>
      <c r="L21" s="37"/>
      <c r="M21" s="39"/>
      <c r="N21" s="39"/>
      <c r="O21" s="39"/>
      <c r="P21" s="39"/>
      <c r="Q21" s="39"/>
    </row>
    <row r="22" spans="1:17" ht="22.5" customHeight="1" x14ac:dyDescent="0.2">
      <c r="A22" s="79" t="s">
        <v>188</v>
      </c>
      <c r="B22" s="79"/>
      <c r="C22" s="79"/>
      <c r="D22" s="80" t="s">
        <v>199</v>
      </c>
      <c r="E22" s="41"/>
      <c r="F22" s="41"/>
      <c r="G22" s="42"/>
      <c r="H22" s="45"/>
      <c r="I22" s="45"/>
      <c r="J22" s="36"/>
      <c r="K22" s="37"/>
      <c r="L22" s="37"/>
      <c r="M22" s="39"/>
      <c r="N22" s="39"/>
      <c r="O22" s="39"/>
      <c r="P22" s="39"/>
      <c r="Q22" s="39"/>
    </row>
    <row r="23" spans="1:17" ht="22.5" customHeight="1" x14ac:dyDescent="0.2">
      <c r="A23" s="79" t="s">
        <v>189</v>
      </c>
      <c r="B23" s="79"/>
      <c r="C23" s="79"/>
      <c r="D23" s="80" t="s">
        <v>200</v>
      </c>
      <c r="E23" s="41"/>
      <c r="F23" s="41"/>
      <c r="G23" s="42"/>
      <c r="H23" s="45"/>
      <c r="I23" s="45"/>
      <c r="J23" s="36"/>
      <c r="K23" s="37"/>
      <c r="L23" s="37"/>
      <c r="M23" s="39"/>
      <c r="N23" s="39"/>
      <c r="O23" s="39"/>
      <c r="P23" s="39"/>
      <c r="Q23" s="39"/>
    </row>
    <row r="24" spans="1:17" ht="22.5" customHeight="1" x14ac:dyDescent="0.2">
      <c r="A24" s="79" t="s">
        <v>190</v>
      </c>
      <c r="B24" s="79"/>
      <c r="C24" s="79"/>
      <c r="D24" s="80" t="s">
        <v>201</v>
      </c>
      <c r="E24" s="41"/>
      <c r="F24" s="41"/>
      <c r="G24" s="42"/>
      <c r="H24" s="45"/>
      <c r="I24" s="45"/>
      <c r="J24" s="36"/>
      <c r="K24" s="37"/>
      <c r="L24" s="37"/>
      <c r="M24" s="39"/>
      <c r="N24" s="39"/>
      <c r="O24" s="39"/>
      <c r="P24" s="39"/>
      <c r="Q24" s="39"/>
    </row>
    <row r="25" spans="1:17" ht="22.5" customHeight="1" x14ac:dyDescent="0.2">
      <c r="A25" s="79" t="s">
        <v>191</v>
      </c>
      <c r="B25" s="79"/>
      <c r="C25" s="79"/>
      <c r="D25" s="80" t="s">
        <v>202</v>
      </c>
      <c r="E25" s="41"/>
      <c r="F25" s="41"/>
      <c r="G25" s="42"/>
      <c r="H25" s="45"/>
      <c r="I25" s="45"/>
      <c r="J25" s="36"/>
      <c r="K25" s="37"/>
      <c r="L25" s="37"/>
      <c r="M25" s="39"/>
      <c r="N25" s="39"/>
      <c r="O25" s="39"/>
      <c r="P25" s="39"/>
      <c r="Q25" s="39"/>
    </row>
    <row r="26" spans="1:17" ht="22.5" customHeight="1" x14ac:dyDescent="0.2">
      <c r="A26" s="79" t="s">
        <v>192</v>
      </c>
      <c r="B26" s="79"/>
      <c r="C26" s="79"/>
      <c r="D26" s="80" t="s">
        <v>203</v>
      </c>
      <c r="E26" s="41"/>
      <c r="F26" s="41"/>
      <c r="G26" s="42"/>
      <c r="H26" s="45"/>
      <c r="I26" s="45"/>
      <c r="J26" s="36"/>
      <c r="K26" s="37"/>
      <c r="L26" s="37"/>
      <c r="M26" s="39"/>
      <c r="N26" s="39"/>
      <c r="O26" s="39"/>
      <c r="P26" s="39"/>
      <c r="Q26" s="39"/>
    </row>
    <row r="27" spans="1:17" ht="22.5" customHeight="1" x14ac:dyDescent="0.2">
      <c r="A27" s="79" t="s">
        <v>193</v>
      </c>
      <c r="B27" s="79"/>
      <c r="C27" s="79"/>
      <c r="D27" s="80" t="s">
        <v>204</v>
      </c>
      <c r="E27" s="41"/>
      <c r="F27" s="41"/>
      <c r="G27" s="42"/>
      <c r="H27" s="45"/>
      <c r="I27" s="45"/>
      <c r="J27" s="36"/>
      <c r="K27" s="37"/>
      <c r="L27" s="37"/>
      <c r="M27" s="39"/>
      <c r="N27" s="39"/>
      <c r="O27" s="39"/>
      <c r="P27" s="39"/>
      <c r="Q27" s="39"/>
    </row>
    <row r="28" spans="1:17" ht="22.5" customHeight="1" x14ac:dyDescent="0.2">
      <c r="A28" s="79" t="s">
        <v>194</v>
      </c>
      <c r="B28" s="79"/>
      <c r="C28" s="79"/>
      <c r="D28" s="80" t="s">
        <v>205</v>
      </c>
      <c r="E28" s="41"/>
      <c r="F28" s="41"/>
      <c r="G28" s="42"/>
      <c r="H28" s="45"/>
      <c r="I28" s="45"/>
      <c r="J28" s="36"/>
      <c r="K28" s="37"/>
      <c r="L28" s="37"/>
      <c r="M28" s="39"/>
      <c r="N28" s="39"/>
      <c r="O28" s="39"/>
      <c r="P28" s="39"/>
      <c r="Q28" s="39"/>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Nicholas Rubin</dc:creator>
  <cp:lastModifiedBy>Wornell, Dave I.</cp:lastModifiedBy>
  <cp:lastPrinted>2014-12-15T13:44:18Z</cp:lastPrinted>
  <dcterms:created xsi:type="dcterms:W3CDTF">2009-11-12T11:38:00Z</dcterms:created>
  <dcterms:modified xsi:type="dcterms:W3CDTF">2015-02-02T08:21:51Z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