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895" yWindow="1665" windowWidth="13455" windowHeight="7305" tabRatio="915" activeTab="2"/>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Nodal prices" sheetId="7" r:id="rId10"/>
    <sheet name="SSC TPR unit rate lookup" sheetId="9" r:id="rId11"/>
  </sheets>
  <definedNames>
    <definedName name="_xlnm._FilterDatabase" localSheetId="2" hidden="1">'Annex 2 EHV charges'!$A$10:$Q$128</definedName>
    <definedName name="_xlnm._FilterDatabase" localSheetId="7" hidden="1">'Annex 5 LLFs'!$A$149:$F$226</definedName>
    <definedName name="_xlnm._FilterDatabase" localSheetId="10" hidden="1">'SSC TPR unit rate lookup'!$A$31:$D$1120</definedName>
    <definedName name="OLE_LINK1" localSheetId="5">'Annex 3 Preserved charges'!#REF!</definedName>
    <definedName name="_xlnm.Print_Area" localSheetId="1">'Annex 1 LV and HV charges'!$A$2:$K$37</definedName>
    <definedName name="_xlnm.Print_Area" localSheetId="2">'Annex 2 EHV charges'!$A$2:$O$128</definedName>
    <definedName name="_xlnm.Print_Area" localSheetId="3">'Annex 2a Import'!$A$2:$H$127</definedName>
    <definedName name="_xlnm.Print_Area" localSheetId="4">'Annex 2b Export'!$A$2:$H$84</definedName>
    <definedName name="_xlnm.Print_Area" localSheetId="5">'Annex 3 Preserved charges'!$A$2:$J$21</definedName>
    <definedName name="_xlnm.Print_Area" localSheetId="6">'Annex 4 LDNO charges'!$A$2:$J$178</definedName>
    <definedName name="_xlnm.Print_Area" localSheetId="7">'Annex 5 LLFs'!$A$2:$F$226</definedName>
    <definedName name="_xlnm.Print_Area" localSheetId="8">'Annex 6 New Designated EHV Prop'!$A$4:$Q$28</definedName>
    <definedName name="_xlnm.Print_Area" localSheetId="9">'Nodal prices'!$A$2:$D$26</definedName>
    <definedName name="_xlnm.Print_Titles" localSheetId="1">'Annex 1 LV and HV charges'!$13:$13</definedName>
    <definedName name="_xlnm.Print_Titles" localSheetId="2">'Annex 2 EHV charges'!$10:$10</definedName>
    <definedName name="_xlnm.Print_Titles" localSheetId="3">'Annex 2a Import'!$10:$10</definedName>
    <definedName name="_xlnm.Print_Titles" localSheetId="4">'Annex 2b Export'!$10:$10</definedName>
    <definedName name="_xlnm.Print_Titles" localSheetId="6">'Annex 4 LDNO charges'!$13:$13</definedName>
    <definedName name="_xlnm.Print_Titles" localSheetId="7">'Annex 5 LLFs'!$23:$23</definedName>
    <definedName name="_xlnm.Print_Titles" localSheetId="8">'Annex 6 New Designated EHV Prop'!$4:$5</definedName>
    <definedName name="_xlnm.Print_Titles" localSheetId="9">'Nodal prices'!$2:$3</definedName>
    <definedName name="_xlnm.Print_Titles" localSheetId="10">'SSC TPR unit rate lookup'!$31:$31</definedName>
    <definedName name="Z_5032A364_B81A_48DA_88DA_AB3B86B47EE9_.wvu.PrintArea" localSheetId="1" hidden="1">'Annex 1 LV and HV charges'!$A$2:$K$37</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charges'!$A$2:$I$178</definedName>
    <definedName name="Z_5032A364_B81A_48DA_88DA_AB3B86B47EE9_.wvu.PrintArea" localSheetId="7" hidden="1">'Annex 5 LLFs'!$A$2:$F$154</definedName>
    <definedName name="Z_5032A364_B81A_48DA_88DA_AB3B86B47EE9_.wvu.PrintArea" localSheetId="8" hidden="1">'Annex 6 New Designated EHV Prop'!$A$1:$O$28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L155" i="5" l="1"/>
  <c r="L154" i="5"/>
  <c r="L130" i="5"/>
  <c r="L129" i="5"/>
  <c r="L105" i="5"/>
  <c r="L104" i="5"/>
  <c r="L80" i="5"/>
  <c r="L79" i="5"/>
  <c r="L55" i="5"/>
  <c r="L54" i="5"/>
  <c r="L31" i="5"/>
  <c r="L30" i="5"/>
  <c r="L15" i="5"/>
  <c r="L14" i="5"/>
  <c r="O15" i="2" l="1"/>
  <c r="O14" i="2"/>
  <c r="R178" i="5" l="1"/>
  <c r="P178" i="5"/>
  <c r="O178" i="5"/>
  <c r="N178" i="5"/>
  <c r="M178" i="5"/>
  <c r="R177" i="5"/>
  <c r="P177" i="5"/>
  <c r="M177" i="5"/>
  <c r="R176" i="5"/>
  <c r="P176" i="5"/>
  <c r="O176" i="5"/>
  <c r="N176" i="5"/>
  <c r="M176" i="5"/>
  <c r="R175" i="5"/>
  <c r="P175" i="5"/>
  <c r="M175" i="5"/>
  <c r="R174" i="5"/>
  <c r="P174" i="5"/>
  <c r="O174" i="5"/>
  <c r="N174" i="5"/>
  <c r="M174" i="5"/>
  <c r="R173" i="5"/>
  <c r="P173" i="5"/>
  <c r="M173" i="5"/>
  <c r="P172" i="5"/>
  <c r="M172" i="5"/>
  <c r="P171" i="5"/>
  <c r="M171" i="5"/>
  <c r="O170" i="5"/>
  <c r="N170" i="5"/>
  <c r="M170" i="5"/>
  <c r="M169" i="5"/>
  <c r="M168" i="5"/>
  <c r="M167" i="5"/>
  <c r="M166" i="5"/>
  <c r="R165" i="5"/>
  <c r="Q165" i="5"/>
  <c r="P165" i="5"/>
  <c r="O165" i="5"/>
  <c r="N165" i="5"/>
  <c r="M165" i="5"/>
  <c r="R164" i="5"/>
  <c r="Q164" i="5"/>
  <c r="P164" i="5"/>
  <c r="O164" i="5"/>
  <c r="N164" i="5"/>
  <c r="M164" i="5"/>
  <c r="R163" i="5"/>
  <c r="Q163" i="5"/>
  <c r="P163" i="5"/>
  <c r="O163" i="5"/>
  <c r="N163" i="5"/>
  <c r="M163" i="5"/>
  <c r="P162" i="5"/>
  <c r="N162" i="5"/>
  <c r="M162" i="5"/>
  <c r="P161" i="5"/>
  <c r="N161" i="5"/>
  <c r="M161" i="5"/>
  <c r="P160" i="5"/>
  <c r="N160" i="5"/>
  <c r="M160" i="5"/>
  <c r="M159" i="5"/>
  <c r="P158" i="5"/>
  <c r="N158" i="5"/>
  <c r="M158" i="5"/>
  <c r="P157" i="5"/>
  <c r="M157" i="5"/>
  <c r="M156" i="5"/>
  <c r="P155" i="5"/>
  <c r="N155" i="5"/>
  <c r="M155" i="5"/>
  <c r="P154" i="5"/>
  <c r="M154" i="5"/>
  <c r="R153" i="5"/>
  <c r="P153" i="5"/>
  <c r="O153" i="5"/>
  <c r="N153" i="5"/>
  <c r="M153" i="5"/>
  <c r="R152" i="5"/>
  <c r="P152" i="5"/>
  <c r="M152" i="5"/>
  <c r="R151" i="5"/>
  <c r="P151" i="5"/>
  <c r="O151" i="5"/>
  <c r="N151" i="5"/>
  <c r="M151" i="5"/>
  <c r="R150" i="5"/>
  <c r="P150" i="5"/>
  <c r="M150" i="5"/>
  <c r="R149" i="5"/>
  <c r="P149" i="5"/>
  <c r="O149" i="5"/>
  <c r="N149" i="5"/>
  <c r="M149" i="5"/>
  <c r="R148" i="5"/>
  <c r="P148" i="5"/>
  <c r="M148" i="5"/>
  <c r="P147" i="5"/>
  <c r="M147" i="5"/>
  <c r="P146" i="5"/>
  <c r="M146" i="5"/>
  <c r="O145" i="5"/>
  <c r="N145" i="5"/>
  <c r="M145" i="5"/>
  <c r="M144" i="5"/>
  <c r="M143" i="5"/>
  <c r="M142" i="5"/>
  <c r="M141" i="5"/>
  <c r="R140" i="5"/>
  <c r="Q140" i="5"/>
  <c r="P140" i="5"/>
  <c r="O140" i="5"/>
  <c r="N140" i="5"/>
  <c r="M140" i="5"/>
  <c r="R139" i="5"/>
  <c r="Q139" i="5"/>
  <c r="P139" i="5"/>
  <c r="O139" i="5"/>
  <c r="N139" i="5"/>
  <c r="M139" i="5"/>
  <c r="R138" i="5"/>
  <c r="Q138" i="5"/>
  <c r="P138" i="5"/>
  <c r="O138" i="5"/>
  <c r="N138" i="5"/>
  <c r="M138" i="5"/>
  <c r="P137" i="5"/>
  <c r="N137" i="5"/>
  <c r="M137" i="5"/>
  <c r="P136" i="5"/>
  <c r="N136" i="5"/>
  <c r="M136" i="5"/>
  <c r="P135" i="5"/>
  <c r="N135" i="5"/>
  <c r="M135" i="5"/>
  <c r="M134" i="5"/>
  <c r="P133" i="5"/>
  <c r="N133" i="5"/>
  <c r="M133" i="5"/>
  <c r="P132" i="5"/>
  <c r="M132" i="5"/>
  <c r="M131" i="5"/>
  <c r="P130" i="5"/>
  <c r="N130" i="5"/>
  <c r="M130" i="5"/>
  <c r="P129" i="5"/>
  <c r="M129" i="5"/>
  <c r="R128" i="5"/>
  <c r="P128" i="5"/>
  <c r="O128" i="5"/>
  <c r="N128" i="5"/>
  <c r="M128" i="5"/>
  <c r="R127" i="5"/>
  <c r="P127" i="5"/>
  <c r="M127" i="5"/>
  <c r="R126" i="5"/>
  <c r="P126" i="5"/>
  <c r="O126" i="5"/>
  <c r="N126" i="5"/>
  <c r="M126" i="5"/>
  <c r="R125" i="5"/>
  <c r="P125" i="5"/>
  <c r="M125" i="5"/>
  <c r="R124" i="5"/>
  <c r="P124" i="5"/>
  <c r="O124" i="5"/>
  <c r="N124" i="5"/>
  <c r="M124" i="5"/>
  <c r="R123" i="5"/>
  <c r="P123" i="5"/>
  <c r="M123" i="5"/>
  <c r="P122" i="5"/>
  <c r="M122" i="5"/>
  <c r="P121" i="5"/>
  <c r="M121" i="5"/>
  <c r="O120" i="5"/>
  <c r="N120" i="5"/>
  <c r="M120" i="5"/>
  <c r="M119" i="5"/>
  <c r="M118" i="5"/>
  <c r="M117" i="5"/>
  <c r="M116" i="5"/>
  <c r="R115" i="5"/>
  <c r="Q115" i="5"/>
  <c r="P115" i="5"/>
  <c r="O115" i="5"/>
  <c r="N115" i="5"/>
  <c r="M115" i="5"/>
  <c r="R114" i="5"/>
  <c r="Q114" i="5"/>
  <c r="P114" i="5"/>
  <c r="O114" i="5"/>
  <c r="N114" i="5"/>
  <c r="M114" i="5"/>
  <c r="R113" i="5"/>
  <c r="Q113" i="5"/>
  <c r="P113" i="5"/>
  <c r="O113" i="5"/>
  <c r="N113" i="5"/>
  <c r="M113" i="5"/>
  <c r="P112" i="5"/>
  <c r="N112" i="5"/>
  <c r="M112" i="5"/>
  <c r="P111" i="5"/>
  <c r="N111" i="5"/>
  <c r="M111" i="5"/>
  <c r="P110" i="5"/>
  <c r="N110" i="5"/>
  <c r="M110" i="5"/>
  <c r="M109" i="5"/>
  <c r="P108" i="5"/>
  <c r="N108" i="5"/>
  <c r="M108" i="5"/>
  <c r="P107" i="5"/>
  <c r="M107" i="5"/>
  <c r="M106" i="5"/>
  <c r="P105" i="5"/>
  <c r="N105" i="5"/>
  <c r="M105" i="5"/>
  <c r="P104" i="5"/>
  <c r="M104" i="5"/>
  <c r="R103" i="5"/>
  <c r="P103" i="5"/>
  <c r="O103" i="5"/>
  <c r="N103" i="5"/>
  <c r="M103" i="5"/>
  <c r="R102" i="5"/>
  <c r="P102" i="5"/>
  <c r="M102" i="5"/>
  <c r="R101" i="5"/>
  <c r="P101" i="5"/>
  <c r="O101" i="5"/>
  <c r="N101" i="5"/>
  <c r="M101" i="5"/>
  <c r="R100" i="5"/>
  <c r="P100" i="5"/>
  <c r="M100" i="5"/>
  <c r="R99" i="5"/>
  <c r="P99" i="5"/>
  <c r="O99" i="5"/>
  <c r="N99" i="5"/>
  <c r="M99" i="5"/>
  <c r="R98" i="5"/>
  <c r="P98" i="5"/>
  <c r="M98" i="5"/>
  <c r="P97" i="5"/>
  <c r="M97" i="5"/>
  <c r="P96" i="5"/>
  <c r="M96" i="5"/>
  <c r="O95" i="5"/>
  <c r="N95" i="5"/>
  <c r="M95" i="5"/>
  <c r="M94" i="5"/>
  <c r="M93" i="5"/>
  <c r="M92" i="5"/>
  <c r="M91" i="5"/>
  <c r="R90" i="5"/>
  <c r="Q90" i="5"/>
  <c r="P90" i="5"/>
  <c r="O90" i="5"/>
  <c r="N90" i="5"/>
  <c r="M90" i="5"/>
  <c r="R89" i="5"/>
  <c r="Q89" i="5"/>
  <c r="P89" i="5"/>
  <c r="O89" i="5"/>
  <c r="N89" i="5"/>
  <c r="M89" i="5"/>
  <c r="R88" i="5"/>
  <c r="Q88" i="5"/>
  <c r="P88" i="5"/>
  <c r="O88" i="5"/>
  <c r="N88" i="5"/>
  <c r="M88" i="5"/>
  <c r="P87" i="5"/>
  <c r="N87" i="5"/>
  <c r="M87" i="5"/>
  <c r="P86" i="5"/>
  <c r="N86" i="5"/>
  <c r="M86" i="5"/>
  <c r="P85" i="5"/>
  <c r="N85" i="5"/>
  <c r="M85" i="5"/>
  <c r="M84" i="5"/>
  <c r="P83" i="5"/>
  <c r="N83" i="5"/>
  <c r="M83" i="5"/>
  <c r="P82" i="5"/>
  <c r="M82" i="5"/>
  <c r="M81" i="5"/>
  <c r="P80" i="5"/>
  <c r="N80" i="5"/>
  <c r="M80" i="5"/>
  <c r="P79" i="5"/>
  <c r="M79" i="5"/>
  <c r="R78" i="5"/>
  <c r="P78" i="5"/>
  <c r="O78" i="5"/>
  <c r="N78" i="5"/>
  <c r="M78" i="5"/>
  <c r="R77" i="5"/>
  <c r="P77" i="5"/>
  <c r="M77" i="5"/>
  <c r="R76" i="5"/>
  <c r="P76" i="5"/>
  <c r="O76" i="5"/>
  <c r="N76" i="5"/>
  <c r="M76" i="5"/>
  <c r="R75" i="5"/>
  <c r="P75" i="5"/>
  <c r="M75" i="5"/>
  <c r="R74" i="5"/>
  <c r="P74" i="5"/>
  <c r="O74" i="5"/>
  <c r="N74" i="5"/>
  <c r="M74" i="5"/>
  <c r="R73" i="5"/>
  <c r="P73" i="5"/>
  <c r="M73" i="5"/>
  <c r="P72" i="5"/>
  <c r="M72" i="5"/>
  <c r="P71" i="5"/>
  <c r="M71" i="5"/>
  <c r="O70" i="5"/>
  <c r="N70" i="5"/>
  <c r="M70" i="5"/>
  <c r="M69" i="5"/>
  <c r="M68" i="5"/>
  <c r="M67" i="5"/>
  <c r="M66" i="5"/>
  <c r="R65" i="5"/>
  <c r="Q65" i="5"/>
  <c r="P65" i="5"/>
  <c r="O65" i="5"/>
  <c r="N65" i="5"/>
  <c r="M65" i="5"/>
  <c r="R64" i="5"/>
  <c r="Q64" i="5"/>
  <c r="P64" i="5"/>
  <c r="O64" i="5"/>
  <c r="N64" i="5"/>
  <c r="M64" i="5"/>
  <c r="R63" i="5"/>
  <c r="Q63" i="5"/>
  <c r="P63" i="5"/>
  <c r="O63" i="5"/>
  <c r="N63" i="5"/>
  <c r="M63" i="5"/>
  <c r="P62" i="5"/>
  <c r="N62" i="5"/>
  <c r="M62" i="5"/>
  <c r="P61" i="5"/>
  <c r="N61" i="5"/>
  <c r="M61" i="5"/>
  <c r="P60" i="5"/>
  <c r="N60" i="5"/>
  <c r="M60" i="5"/>
  <c r="M59" i="5"/>
  <c r="P58" i="5"/>
  <c r="N58" i="5"/>
  <c r="M58" i="5"/>
  <c r="P57" i="5"/>
  <c r="M57" i="5"/>
  <c r="M56" i="5"/>
  <c r="P55" i="5"/>
  <c r="N55" i="5"/>
  <c r="M55" i="5"/>
  <c r="P54" i="5"/>
  <c r="M54" i="5"/>
  <c r="A4" i="8" l="1"/>
  <c r="A17" i="8"/>
  <c r="A2" i="5"/>
  <c r="A2" i="4"/>
  <c r="A2" i="14"/>
  <c r="A2" i="13"/>
  <c r="A2" i="12"/>
  <c r="A2" i="2"/>
  <c r="B13" i="1"/>
  <c r="B9" i="1"/>
  <c r="A11" i="13" l="1" a="1"/>
  <c r="A11" i="13" s="1"/>
  <c r="A11" i="14" a="1"/>
  <c r="A11" i="14" s="1"/>
  <c r="G11" i="14" l="1"/>
  <c r="A12" i="14" a="1"/>
  <c r="A12" i="14" s="1"/>
  <c r="A12" i="13" a="1"/>
  <c r="A12" i="13" s="1"/>
  <c r="B11" i="14"/>
  <c r="D11" i="14"/>
  <c r="H11" i="14"/>
  <c r="C11" i="14"/>
  <c r="F11" i="14"/>
  <c r="F11" i="13"/>
  <c r="E11" i="13"/>
  <c r="C11" i="13"/>
  <c r="H11" i="13"/>
  <c r="B11" i="13"/>
  <c r="D11" i="13"/>
  <c r="G11" i="13"/>
  <c r="H12" i="14" l="1"/>
  <c r="F12" i="14"/>
  <c r="E12" i="14"/>
  <c r="C12" i="14"/>
  <c r="B12" i="14"/>
  <c r="G12" i="14"/>
  <c r="D12" i="14"/>
  <c r="A13" i="14" a="1"/>
  <c r="A13" i="14" s="1"/>
  <c r="A14" i="14" s="1" a="1"/>
  <c r="A14" i="14" s="1"/>
  <c r="B12" i="13"/>
  <c r="E12" i="13"/>
  <c r="A13" i="13" a="1"/>
  <c r="A13" i="13" s="1"/>
  <c r="E13" i="13" s="1"/>
  <c r="H12" i="13"/>
  <c r="G12" i="13"/>
  <c r="F12" i="13"/>
  <c r="D12" i="13"/>
  <c r="C12" i="13"/>
  <c r="H14" i="14" l="1"/>
  <c r="F14" i="14"/>
  <c r="G14" i="14"/>
  <c r="D14" i="14"/>
  <c r="E14" i="14"/>
  <c r="B14" i="14"/>
  <c r="C14" i="14"/>
  <c r="H13" i="14"/>
  <c r="F13" i="14"/>
  <c r="G13" i="14"/>
  <c r="D13" i="14"/>
  <c r="E13" i="14"/>
  <c r="C13" i="14"/>
  <c r="B13" i="14"/>
  <c r="A15" i="14" a="1"/>
  <c r="A15" i="14" s="1"/>
  <c r="A14" i="13" a="1"/>
  <c r="A14" i="13" s="1"/>
  <c r="B13" i="13"/>
  <c r="H13" i="13"/>
  <c r="G13" i="13"/>
  <c r="C13" i="13"/>
  <c r="F13" i="13"/>
  <c r="D13" i="13"/>
  <c r="A16" i="14" l="1" a="1"/>
  <c r="A16" i="14" s="1"/>
  <c r="F16" i="14" s="1"/>
  <c r="G15" i="14"/>
  <c r="E15" i="14"/>
  <c r="H15" i="14"/>
  <c r="D15" i="14"/>
  <c r="C15" i="14"/>
  <c r="B15" i="14"/>
  <c r="F15" i="14"/>
  <c r="A15" i="13" a="1"/>
  <c r="A15" i="13" s="1"/>
  <c r="A16" i="13" s="1" a="1"/>
  <c r="A16" i="13" s="1"/>
  <c r="E16" i="13" s="1"/>
  <c r="E14" i="13"/>
  <c r="B14" i="13"/>
  <c r="H14" i="13"/>
  <c r="D14" i="13"/>
  <c r="C14" i="13"/>
  <c r="G14" i="13"/>
  <c r="F14" i="13"/>
  <c r="B16" i="14" l="1"/>
  <c r="H16" i="14"/>
  <c r="A17" i="14" a="1"/>
  <c r="A17" i="14" s="1"/>
  <c r="A18" i="14" s="1" a="1"/>
  <c r="A18" i="14" s="1"/>
  <c r="F18" i="14" s="1"/>
  <c r="D16" i="14"/>
  <c r="G16" i="14"/>
  <c r="E16" i="14"/>
  <c r="C16" i="14"/>
  <c r="B15" i="13"/>
  <c r="E15" i="13"/>
  <c r="B16" i="13"/>
  <c r="A17" i="13" a="1"/>
  <c r="A17" i="13" s="1"/>
  <c r="F15" i="13"/>
  <c r="H15" i="13"/>
  <c r="D15" i="13"/>
  <c r="G15" i="13"/>
  <c r="C15" i="13"/>
  <c r="A19" i="14" l="1" a="1"/>
  <c r="A19" i="14" s="1"/>
  <c r="A20" i="14" s="1" a="1"/>
  <c r="A20" i="14" s="1"/>
  <c r="F20" i="14" s="1"/>
  <c r="B18" i="14"/>
  <c r="H18" i="14"/>
  <c r="E18" i="14"/>
  <c r="C18" i="14"/>
  <c r="G18" i="14"/>
  <c r="D18" i="14"/>
  <c r="H17" i="14"/>
  <c r="E17" i="14"/>
  <c r="C17" i="14"/>
  <c r="B17" i="14"/>
  <c r="F17" i="14"/>
  <c r="D17" i="14"/>
  <c r="G17" i="14"/>
  <c r="B17" i="13"/>
  <c r="E17" i="13"/>
  <c r="A18" i="13" a="1"/>
  <c r="A18" i="13" s="1"/>
  <c r="H16" i="13"/>
  <c r="G16" i="13"/>
  <c r="F16" i="13"/>
  <c r="D16" i="13"/>
  <c r="C16" i="13"/>
  <c r="B19" i="14" l="1"/>
  <c r="E19" i="14"/>
  <c r="C20" i="14"/>
  <c r="G20" i="14"/>
  <c r="A21" i="14" a="1"/>
  <c r="A21" i="14" s="1"/>
  <c r="G21" i="14" s="1"/>
  <c r="C19" i="14"/>
  <c r="F19" i="14"/>
  <c r="B20" i="14"/>
  <c r="H20" i="14"/>
  <c r="D20" i="14"/>
  <c r="H19" i="14"/>
  <c r="G19" i="14"/>
  <c r="D19" i="14"/>
  <c r="E20" i="14"/>
  <c r="E18" i="13"/>
  <c r="B18" i="13"/>
  <c r="A19" i="13" a="1"/>
  <c r="A19" i="13" s="1"/>
  <c r="E19" i="13" s="1"/>
  <c r="G18" i="13"/>
  <c r="D18" i="13"/>
  <c r="H18" i="13"/>
  <c r="F18" i="13"/>
  <c r="C18" i="13"/>
  <c r="H17" i="13"/>
  <c r="G17" i="13"/>
  <c r="F17" i="13"/>
  <c r="C17" i="13"/>
  <c r="D17" i="13"/>
  <c r="D21" i="14" l="1"/>
  <c r="F21" i="14"/>
  <c r="A22" i="14" a="1"/>
  <c r="A22" i="14" s="1"/>
  <c r="G22" i="14" s="1"/>
  <c r="H21" i="14"/>
  <c r="C21" i="14"/>
  <c r="E21" i="14"/>
  <c r="B21" i="14"/>
  <c r="B19" i="13"/>
  <c r="A20" i="13" a="1"/>
  <c r="A20" i="13" s="1"/>
  <c r="F19" i="13"/>
  <c r="G19" i="13"/>
  <c r="C19" i="13"/>
  <c r="H19" i="13"/>
  <c r="D19" i="13"/>
  <c r="E11" i="14"/>
  <c r="C22" i="14" l="1"/>
  <c r="E22" i="14"/>
  <c r="B22" i="14"/>
  <c r="F22" i="14"/>
  <c r="D22" i="14"/>
  <c r="H22" i="14"/>
  <c r="A23" i="14" a="1"/>
  <c r="A23" i="14" s="1"/>
  <c r="G23" i="14" s="1"/>
  <c r="F20" i="13"/>
  <c r="E20" i="13"/>
  <c r="H20" i="13"/>
  <c r="A21" i="13" a="1"/>
  <c r="A21" i="13" s="1"/>
  <c r="B20" i="13"/>
  <c r="D20" i="13"/>
  <c r="C20" i="13"/>
  <c r="G20" i="13"/>
  <c r="A24" i="14" l="1" a="1"/>
  <c r="A24" i="14" s="1"/>
  <c r="G24" i="14" s="1"/>
  <c r="H23" i="14"/>
  <c r="F23" i="14"/>
  <c r="E23" i="14"/>
  <c r="D23" i="14"/>
  <c r="B23" i="14"/>
  <c r="C23" i="14"/>
  <c r="E21" i="13"/>
  <c r="F21" i="13"/>
  <c r="A22" i="13" a="1"/>
  <c r="A22" i="13" s="1"/>
  <c r="G22" i="13" s="1"/>
  <c r="H21" i="13"/>
  <c r="G21" i="13"/>
  <c r="D21" i="13"/>
  <c r="B21" i="13"/>
  <c r="C21" i="13"/>
  <c r="A25" i="14" l="1" a="1"/>
  <c r="A25" i="14" s="1"/>
  <c r="F25" i="14" s="1"/>
  <c r="B24" i="14"/>
  <c r="H24" i="14"/>
  <c r="E24" i="14"/>
  <c r="D24" i="14"/>
  <c r="F24" i="14"/>
  <c r="C24" i="14"/>
  <c r="C22" i="13"/>
  <c r="F22" i="13"/>
  <c r="B22" i="13"/>
  <c r="H22" i="13"/>
  <c r="D22" i="13"/>
  <c r="E22" i="13"/>
  <c r="A23" i="13" a="1"/>
  <c r="A23" i="13" s="1"/>
  <c r="A26" i="14" l="1" a="1"/>
  <c r="A26" i="14" s="1"/>
  <c r="G26" i="14" s="1"/>
  <c r="H25" i="14"/>
  <c r="C25" i="14"/>
  <c r="B25" i="14"/>
  <c r="G25" i="14"/>
  <c r="D25" i="14"/>
  <c r="E25" i="14"/>
  <c r="B23" i="13"/>
  <c r="E23" i="13"/>
  <c r="C23" i="13"/>
  <c r="D23" i="13"/>
  <c r="H23" i="13"/>
  <c r="F23" i="13"/>
  <c r="G23" i="13"/>
  <c r="A24" i="13" a="1"/>
  <c r="A24" i="13" s="1"/>
  <c r="A27" i="14" l="1" a="1"/>
  <c r="A27" i="14" s="1"/>
  <c r="E27" i="14" s="1"/>
  <c r="E26" i="14"/>
  <c r="D26" i="14"/>
  <c r="F26" i="14"/>
  <c r="C26" i="14"/>
  <c r="H26" i="14"/>
  <c r="B26" i="14"/>
  <c r="A25" i="13" a="1"/>
  <c r="A25" i="13" s="1"/>
  <c r="E25" i="13" s="1"/>
  <c r="E24" i="13"/>
  <c r="C24" i="13"/>
  <c r="F24" i="13"/>
  <c r="H24" i="13"/>
  <c r="D24" i="13"/>
  <c r="G24" i="13"/>
  <c r="B24" i="13"/>
  <c r="A28" i="14" l="1" a="1"/>
  <c r="A28" i="14" s="1"/>
  <c r="F28" i="14" s="1"/>
  <c r="F27" i="14"/>
  <c r="G27" i="14"/>
  <c r="H27" i="14"/>
  <c r="B27" i="14"/>
  <c r="D27" i="14"/>
  <c r="C27" i="14"/>
  <c r="D25" i="13"/>
  <c r="G25" i="13"/>
  <c r="B25" i="13"/>
  <c r="H25" i="13"/>
  <c r="A26" i="13" a="1"/>
  <c r="A26" i="13" s="1"/>
  <c r="C26" i="13" s="1"/>
  <c r="C25" i="13"/>
  <c r="F25" i="13"/>
  <c r="A29" i="14" l="1" a="1"/>
  <c r="A29" i="14" s="1"/>
  <c r="F29" i="14" s="1"/>
  <c r="G28" i="14"/>
  <c r="D28" i="14"/>
  <c r="C28" i="14"/>
  <c r="H28" i="14"/>
  <c r="B28" i="14"/>
  <c r="E28" i="14"/>
  <c r="A27" i="13" a="1"/>
  <c r="A27" i="13" s="1"/>
  <c r="D27" i="13" s="1"/>
  <c r="H26" i="13"/>
  <c r="D26" i="13"/>
  <c r="G26" i="13"/>
  <c r="B26" i="13"/>
  <c r="F26" i="13"/>
  <c r="E26" i="13"/>
  <c r="J22" i="2"/>
  <c r="J23" i="2"/>
  <c r="J24" i="2"/>
  <c r="A30" i="14" l="1" a="1"/>
  <c r="A30" i="14" s="1"/>
  <c r="F30" i="14" s="1"/>
  <c r="C29" i="14"/>
  <c r="H29" i="14"/>
  <c r="E29" i="14"/>
  <c r="D29" i="14"/>
  <c r="G29" i="14"/>
  <c r="B29" i="14"/>
  <c r="H27" i="13"/>
  <c r="G27" i="13"/>
  <c r="B27" i="13"/>
  <c r="A28" i="13" a="1"/>
  <c r="A28" i="13" s="1"/>
  <c r="G28" i="13" s="1"/>
  <c r="F27" i="13"/>
  <c r="C27" i="13"/>
  <c r="E27" i="13"/>
  <c r="J21" i="5"/>
  <c r="B30" i="14" l="1"/>
  <c r="H30" i="14"/>
  <c r="D30" i="14"/>
  <c r="A31" i="14" a="1"/>
  <c r="A31" i="14" s="1"/>
  <c r="G31" i="14" s="1"/>
  <c r="C30" i="14"/>
  <c r="G30" i="14"/>
  <c r="E30" i="14"/>
  <c r="H28" i="13"/>
  <c r="B28" i="13"/>
  <c r="F28" i="13"/>
  <c r="A29" i="13" a="1"/>
  <c r="A29" i="13" s="1"/>
  <c r="E29" i="13" s="1"/>
  <c r="D28" i="13"/>
  <c r="C28" i="13"/>
  <c r="E28" i="13"/>
  <c r="J165" i="5"/>
  <c r="J164" i="5"/>
  <c r="J163" i="5"/>
  <c r="J140" i="5"/>
  <c r="J139" i="5"/>
  <c r="J138" i="5"/>
  <c r="J115" i="5"/>
  <c r="J114" i="5"/>
  <c r="J113" i="5"/>
  <c r="J90" i="5"/>
  <c r="J89" i="5"/>
  <c r="J88" i="5"/>
  <c r="J65" i="5"/>
  <c r="J64" i="5"/>
  <c r="J63" i="5"/>
  <c r="B11" i="1"/>
  <c r="A32" i="14" l="1" a="1"/>
  <c r="A32" i="14" s="1"/>
  <c r="G32" i="14" s="1"/>
  <c r="B31" i="14"/>
  <c r="E31" i="14"/>
  <c r="D31" i="14"/>
  <c r="F31" i="14"/>
  <c r="H31" i="14"/>
  <c r="C31" i="14"/>
  <c r="F29" i="13"/>
  <c r="C29" i="13"/>
  <c r="G29" i="13"/>
  <c r="D29" i="13"/>
  <c r="B29" i="13"/>
  <c r="H29" i="13"/>
  <c r="A30" i="13" a="1"/>
  <c r="A30" i="13" s="1"/>
  <c r="B30" i="13" s="1"/>
  <c r="J13" i="4"/>
  <c r="A33" i="14" l="1" a="1"/>
  <c r="A33" i="14" s="1"/>
  <c r="H33" i="14" s="1"/>
  <c r="B32" i="14"/>
  <c r="H32" i="14"/>
  <c r="C32" i="14"/>
  <c r="E32" i="14"/>
  <c r="F32" i="14"/>
  <c r="D32" i="14"/>
  <c r="F30" i="13"/>
  <c r="A31" i="13" a="1"/>
  <c r="A31" i="13" s="1"/>
  <c r="H31" i="13" s="1"/>
  <c r="E30" i="13"/>
  <c r="H30" i="13"/>
  <c r="G30" i="13"/>
  <c r="C30" i="13"/>
  <c r="D30" i="13"/>
  <c r="J37" i="5"/>
  <c r="J38" i="5"/>
  <c r="J39" i="5"/>
  <c r="A2" i="7"/>
  <c r="A34" i="14" l="1" a="1"/>
  <c r="A34" i="14" s="1"/>
  <c r="H34" i="14" s="1"/>
  <c r="B33" i="14"/>
  <c r="E33" i="14"/>
  <c r="C33" i="14"/>
  <c r="G33" i="14"/>
  <c r="F33" i="14"/>
  <c r="D33" i="14"/>
  <c r="A32" i="13" a="1"/>
  <c r="A32" i="13" s="1"/>
  <c r="C32" i="13" s="1"/>
  <c r="F31" i="13"/>
  <c r="D31" i="13"/>
  <c r="B31" i="13"/>
  <c r="C31" i="13"/>
  <c r="G31" i="13"/>
  <c r="E31" i="13"/>
  <c r="A35" i="14" l="1" a="1"/>
  <c r="A35" i="14" s="1"/>
  <c r="E35" i="14" s="1"/>
  <c r="E34" i="14"/>
  <c r="G34" i="14"/>
  <c r="C34" i="14"/>
  <c r="D34" i="14"/>
  <c r="F34" i="14"/>
  <c r="B34" i="14"/>
  <c r="H32" i="13"/>
  <c r="G32" i="13"/>
  <c r="B32" i="13"/>
  <c r="F32" i="13"/>
  <c r="A33" i="13" a="1"/>
  <c r="A33" i="13" s="1"/>
  <c r="D33" i="13" s="1"/>
  <c r="D32" i="13"/>
  <c r="E32" i="13"/>
  <c r="A36" i="14" l="1" a="1"/>
  <c r="A36" i="14" s="1"/>
  <c r="G36" i="14" s="1"/>
  <c r="C35" i="14"/>
  <c r="F35" i="14"/>
  <c r="H35" i="14"/>
  <c r="G35" i="14"/>
  <c r="D35" i="14"/>
  <c r="B35" i="14"/>
  <c r="A34" i="13" a="1"/>
  <c r="A34" i="13" s="1"/>
  <c r="H34" i="13" s="1"/>
  <c r="B33" i="13"/>
  <c r="H33" i="13"/>
  <c r="C33" i="13"/>
  <c r="F33" i="13"/>
  <c r="G33" i="13"/>
  <c r="E33" i="13"/>
  <c r="A37" i="14" l="1" a="1"/>
  <c r="A37" i="14" s="1"/>
  <c r="F37" i="14" s="1"/>
  <c r="B36" i="14"/>
  <c r="H36" i="14"/>
  <c r="D36" i="14"/>
  <c r="C36" i="14"/>
  <c r="F36" i="14"/>
  <c r="E36" i="14"/>
  <c r="A35" i="13" a="1"/>
  <c r="A35" i="13" s="1"/>
  <c r="F35" i="13" s="1"/>
  <c r="B34" i="13"/>
  <c r="E34" i="13"/>
  <c r="C34" i="13"/>
  <c r="D34" i="13"/>
  <c r="F34" i="13"/>
  <c r="G34" i="13"/>
  <c r="A38" i="14" l="1" a="1"/>
  <c r="A38" i="14" s="1"/>
  <c r="G38" i="14" s="1"/>
  <c r="C37" i="14"/>
  <c r="H37" i="14"/>
  <c r="E37" i="14"/>
  <c r="D37" i="14"/>
  <c r="G37" i="14"/>
  <c r="B37" i="14"/>
  <c r="H35" i="13"/>
  <c r="G35" i="13"/>
  <c r="C35" i="13"/>
  <c r="D35" i="13"/>
  <c r="B35" i="13"/>
  <c r="A36" i="13" a="1"/>
  <c r="A36" i="13" s="1"/>
  <c r="E35" i="13"/>
  <c r="A39" i="14" l="1" a="1"/>
  <c r="A39" i="14" s="1"/>
  <c r="F39" i="14" s="1"/>
  <c r="E38" i="14"/>
  <c r="F38" i="14"/>
  <c r="B38" i="14"/>
  <c r="H38" i="14"/>
  <c r="D38" i="14"/>
  <c r="C38" i="14"/>
  <c r="G36" i="13"/>
  <c r="E36" i="13"/>
  <c r="H36" i="13"/>
  <c r="B36" i="13"/>
  <c r="D36" i="13"/>
  <c r="F36" i="13"/>
  <c r="C36" i="13"/>
  <c r="A37" i="13" a="1"/>
  <c r="A37" i="13" s="1"/>
  <c r="A40" i="14" l="1" a="1"/>
  <c r="A40" i="14" s="1"/>
  <c r="G40" i="14" s="1"/>
  <c r="D39" i="14"/>
  <c r="G39" i="14"/>
  <c r="H39" i="14"/>
  <c r="B39" i="14"/>
  <c r="E39" i="14"/>
  <c r="C39" i="14"/>
  <c r="A38" i="13" a="1"/>
  <c r="A38" i="13" s="1"/>
  <c r="G37" i="13"/>
  <c r="E37" i="13"/>
  <c r="D37" i="13"/>
  <c r="B37" i="13"/>
  <c r="H37" i="13"/>
  <c r="C37" i="13"/>
  <c r="F37" i="13"/>
  <c r="A41" i="14" l="1" a="1"/>
  <c r="A41" i="14" s="1"/>
  <c r="F41" i="14" s="1"/>
  <c r="E40" i="14"/>
  <c r="D40" i="14"/>
  <c r="F40" i="14"/>
  <c r="B40" i="14"/>
  <c r="H40" i="14"/>
  <c r="C40" i="14"/>
  <c r="E38" i="13"/>
  <c r="C38" i="13"/>
  <c r="H38" i="13"/>
  <c r="B38" i="13"/>
  <c r="G38" i="13"/>
  <c r="D38" i="13"/>
  <c r="F38" i="13"/>
  <c r="A39" i="13" a="1"/>
  <c r="A39" i="13" s="1"/>
  <c r="A42" i="14" l="1" a="1"/>
  <c r="A42" i="14" s="1"/>
  <c r="G42" i="14" s="1"/>
  <c r="C41" i="14"/>
  <c r="H41" i="14"/>
  <c r="E41" i="14"/>
  <c r="B41" i="14"/>
  <c r="G41" i="14"/>
  <c r="D41" i="14"/>
  <c r="H39" i="13"/>
  <c r="E39" i="13"/>
  <c r="F39" i="13"/>
  <c r="B39" i="13"/>
  <c r="D39" i="13"/>
  <c r="G39" i="13"/>
  <c r="C39" i="13"/>
  <c r="A40" i="13" a="1"/>
  <c r="A40" i="13" s="1"/>
  <c r="A43" i="14" l="1" a="1"/>
  <c r="A43" i="14" s="1"/>
  <c r="E43" i="14" s="1"/>
  <c r="D42" i="14"/>
  <c r="E42" i="14"/>
  <c r="C42" i="14"/>
  <c r="H42" i="14"/>
  <c r="F42" i="14"/>
  <c r="B42" i="14"/>
  <c r="A41" i="13" a="1"/>
  <c r="A41" i="13" s="1"/>
  <c r="E40" i="13"/>
  <c r="D40" i="13"/>
  <c r="H40" i="13"/>
  <c r="B40" i="13"/>
  <c r="G40" i="13"/>
  <c r="C40" i="13"/>
  <c r="F40" i="13"/>
  <c r="A44" i="14" l="1" a="1"/>
  <c r="A44" i="14" s="1"/>
  <c r="C44" i="14" s="1"/>
  <c r="D43" i="14"/>
  <c r="B43" i="14"/>
  <c r="F43" i="14"/>
  <c r="H43" i="14"/>
  <c r="G43" i="14"/>
  <c r="C43" i="14"/>
  <c r="G41" i="13"/>
  <c r="E41" i="13"/>
  <c r="H41" i="13"/>
  <c r="C41" i="13"/>
  <c r="B41" i="13"/>
  <c r="F41" i="13"/>
  <c r="D41" i="13"/>
  <c r="A42" i="13" a="1"/>
  <c r="A42" i="13" s="1"/>
  <c r="A45" i="14" l="1" a="1"/>
  <c r="A45" i="14" s="1"/>
  <c r="F45" i="14" s="1"/>
  <c r="G44" i="14"/>
  <c r="F44" i="14"/>
  <c r="B44" i="14"/>
  <c r="E44" i="14"/>
  <c r="H44" i="14"/>
  <c r="D44" i="14"/>
  <c r="E42" i="13"/>
  <c r="C42" i="13"/>
  <c r="F42" i="13"/>
  <c r="D42" i="13"/>
  <c r="H42" i="13"/>
  <c r="B42" i="13"/>
  <c r="G42" i="13"/>
  <c r="A43" i="13" a="1"/>
  <c r="A43" i="13" s="1"/>
  <c r="A46" i="14" l="1" a="1"/>
  <c r="A46" i="14" s="1"/>
  <c r="G46" i="14" s="1"/>
  <c r="E45" i="14"/>
  <c r="D45" i="14"/>
  <c r="G45" i="14"/>
  <c r="C45" i="14"/>
  <c r="H45" i="14"/>
  <c r="B45" i="14"/>
  <c r="G43" i="13"/>
  <c r="E43" i="13"/>
  <c r="F43" i="13"/>
  <c r="B43" i="13"/>
  <c r="D43" i="13"/>
  <c r="H43" i="13"/>
  <c r="C43" i="13"/>
  <c r="A44" i="13" a="1"/>
  <c r="A44" i="13" s="1"/>
  <c r="A47" i="14" l="1" a="1"/>
  <c r="A47" i="14" s="1"/>
  <c r="H47" i="14" s="1"/>
  <c r="C46" i="14"/>
  <c r="F46" i="14"/>
  <c r="B46" i="14"/>
  <c r="H46" i="14"/>
  <c r="D46" i="14"/>
  <c r="E46" i="14"/>
  <c r="A45" i="13" a="1"/>
  <c r="A45" i="13" s="1"/>
  <c r="E44" i="13"/>
  <c r="D44" i="13"/>
  <c r="F44" i="13"/>
  <c r="B44" i="13"/>
  <c r="H44" i="13"/>
  <c r="C44" i="13"/>
  <c r="G44" i="13"/>
  <c r="A48" i="14" l="1" a="1"/>
  <c r="A48" i="14" s="1"/>
  <c r="G48" i="14" s="1"/>
  <c r="D47" i="14"/>
  <c r="G47" i="14"/>
  <c r="E47" i="14"/>
  <c r="B47" i="14"/>
  <c r="F47" i="14"/>
  <c r="C47" i="14"/>
  <c r="E45" i="13"/>
  <c r="D45" i="13"/>
  <c r="H45" i="13"/>
  <c r="C45" i="13"/>
  <c r="G45" i="13"/>
  <c r="B45" i="13"/>
  <c r="F45" i="13"/>
  <c r="A46" i="13" a="1"/>
  <c r="A46" i="13" s="1"/>
  <c r="A49" i="14" l="1" a="1"/>
  <c r="A49" i="14" s="1"/>
  <c r="F49" i="14" s="1"/>
  <c r="E48" i="14"/>
  <c r="D48" i="14"/>
  <c r="F48" i="14"/>
  <c r="B48" i="14"/>
  <c r="H48" i="14"/>
  <c r="C48" i="14"/>
  <c r="E46" i="13"/>
  <c r="C46" i="13"/>
  <c r="G46" i="13"/>
  <c r="B46" i="13"/>
  <c r="F46" i="13"/>
  <c r="D46" i="13"/>
  <c r="H46" i="13"/>
  <c r="A47" i="13" a="1"/>
  <c r="A47" i="13" s="1"/>
  <c r="A50" i="14" l="1" a="1"/>
  <c r="A50" i="14" s="1"/>
  <c r="F50" i="14" s="1"/>
  <c r="G49" i="14"/>
  <c r="H49" i="14"/>
  <c r="C49" i="14"/>
  <c r="B49" i="14"/>
  <c r="E49" i="14"/>
  <c r="D49" i="14"/>
  <c r="A48" i="13" a="1"/>
  <c r="A48" i="13" s="1"/>
  <c r="E47" i="13"/>
  <c r="D47" i="13"/>
  <c r="F47" i="13"/>
  <c r="C47" i="13"/>
  <c r="G47" i="13"/>
  <c r="B47" i="13"/>
  <c r="H47" i="13"/>
  <c r="A51" i="14" l="1" a="1"/>
  <c r="A51" i="14" s="1"/>
  <c r="F51" i="14" s="1"/>
  <c r="B50" i="14"/>
  <c r="H50" i="14"/>
  <c r="E50" i="14"/>
  <c r="G50" i="14"/>
  <c r="C50" i="14"/>
  <c r="D50" i="14"/>
  <c r="E48" i="13"/>
  <c r="D48" i="13"/>
  <c r="H48" i="13"/>
  <c r="B48" i="13"/>
  <c r="F48" i="13"/>
  <c r="C48" i="13"/>
  <c r="G48" i="13"/>
  <c r="A49" i="13" a="1"/>
  <c r="A49" i="13" s="1"/>
  <c r="A52" i="14" l="1" a="1"/>
  <c r="A52" i="14" s="1"/>
  <c r="D52" i="14" s="1"/>
  <c r="H51" i="14"/>
  <c r="G51" i="14"/>
  <c r="D51" i="14"/>
  <c r="B51" i="14"/>
  <c r="E51" i="14"/>
  <c r="C51" i="14"/>
  <c r="E49" i="13"/>
  <c r="D49" i="13"/>
  <c r="H49" i="13"/>
  <c r="C49" i="13"/>
  <c r="F49" i="13"/>
  <c r="B49" i="13"/>
  <c r="G49" i="13"/>
  <c r="A50" i="13" a="1"/>
  <c r="A50" i="13" s="1"/>
  <c r="A53" i="14" l="1" a="1"/>
  <c r="A53" i="14" s="1"/>
  <c r="F53" i="14" s="1"/>
  <c r="E52" i="14"/>
  <c r="G52" i="14"/>
  <c r="F52" i="14"/>
  <c r="H52" i="14"/>
  <c r="B52" i="14"/>
  <c r="C52" i="14"/>
  <c r="A51" i="13" a="1"/>
  <c r="A51" i="13" s="1"/>
  <c r="E50" i="13"/>
  <c r="C50" i="13"/>
  <c r="G50" i="13"/>
  <c r="D50" i="13"/>
  <c r="F50" i="13"/>
  <c r="B50" i="13"/>
  <c r="H50" i="13"/>
  <c r="A54" i="14" l="1" a="1"/>
  <c r="A54" i="14" s="1"/>
  <c r="F54" i="14" s="1"/>
  <c r="E53" i="14"/>
  <c r="B53" i="14"/>
  <c r="G53" i="14"/>
  <c r="C53" i="14"/>
  <c r="H53" i="14"/>
  <c r="D53" i="14"/>
  <c r="E51" i="13"/>
  <c r="D51" i="13"/>
  <c r="G51" i="13"/>
  <c r="C51" i="13"/>
  <c r="F51" i="13"/>
  <c r="B51" i="13"/>
  <c r="H51" i="13"/>
  <c r="A52" i="13" a="1"/>
  <c r="A52" i="13" s="1"/>
  <c r="A55" i="14" l="1" a="1"/>
  <c r="A55" i="14" s="1"/>
  <c r="E55" i="14" s="1"/>
  <c r="E54" i="14"/>
  <c r="H54" i="14"/>
  <c r="B54" i="14"/>
  <c r="C54" i="14"/>
  <c r="D54" i="14"/>
  <c r="G54" i="14"/>
  <c r="E52" i="13"/>
  <c r="D52" i="13"/>
  <c r="H52" i="13"/>
  <c r="B52" i="13"/>
  <c r="G52" i="13"/>
  <c r="C52" i="13"/>
  <c r="F52" i="13"/>
  <c r="A53" i="13" a="1"/>
  <c r="A53" i="13" s="1"/>
  <c r="A56" i="14" l="1" a="1"/>
  <c r="A56" i="14" s="1"/>
  <c r="G56" i="14" s="1"/>
  <c r="C55" i="14"/>
  <c r="G55" i="14"/>
  <c r="D55" i="14"/>
  <c r="B55" i="14"/>
  <c r="H55" i="14"/>
  <c r="F55" i="14"/>
  <c r="A54" i="13" a="1"/>
  <c r="A54" i="13" s="1"/>
  <c r="E53" i="13"/>
  <c r="D53" i="13"/>
  <c r="F53" i="13"/>
  <c r="B53" i="13"/>
  <c r="G53" i="13"/>
  <c r="C53" i="13"/>
  <c r="H53" i="13"/>
  <c r="A57" i="14" l="1" a="1"/>
  <c r="A57" i="14" s="1"/>
  <c r="F57" i="14" s="1"/>
  <c r="B56" i="14"/>
  <c r="H56" i="14"/>
  <c r="E56" i="14"/>
  <c r="D56" i="14"/>
  <c r="F56" i="14"/>
  <c r="C56" i="14"/>
  <c r="E54" i="13"/>
  <c r="C54" i="13"/>
  <c r="F54" i="13"/>
  <c r="B54" i="13"/>
  <c r="H54" i="13"/>
  <c r="D54" i="13"/>
  <c r="G54" i="13"/>
  <c r="A55" i="13" a="1"/>
  <c r="A55" i="13" s="1"/>
  <c r="A58" i="14" l="1" a="1"/>
  <c r="A58" i="14" s="1"/>
  <c r="G58" i="14" s="1"/>
  <c r="C57" i="14"/>
  <c r="H57" i="14"/>
  <c r="E57" i="14"/>
  <c r="G57" i="14"/>
  <c r="B57" i="14"/>
  <c r="D57" i="14"/>
  <c r="E55" i="13"/>
  <c r="D55" i="13"/>
  <c r="G55" i="13"/>
  <c r="C55" i="13"/>
  <c r="F55" i="13"/>
  <c r="B55" i="13"/>
  <c r="H55" i="13"/>
  <c r="A56" i="13" a="1"/>
  <c r="A56" i="13" s="1"/>
  <c r="A59" i="14" l="1" a="1"/>
  <c r="A59" i="14" s="1"/>
  <c r="E59" i="14" s="1"/>
  <c r="C58" i="14"/>
  <c r="H58" i="14"/>
  <c r="E58" i="14"/>
  <c r="D58" i="14"/>
  <c r="F58" i="14"/>
  <c r="B58" i="14"/>
  <c r="A57" i="13" a="1"/>
  <c r="A57" i="13" s="1"/>
  <c r="E56" i="13"/>
  <c r="D56" i="13"/>
  <c r="F56" i="13"/>
  <c r="B56" i="13"/>
  <c r="H56" i="13"/>
  <c r="C56" i="13"/>
  <c r="G56" i="13"/>
  <c r="A60" i="14" l="1" a="1"/>
  <c r="A60" i="14" s="1"/>
  <c r="G60" i="14" s="1"/>
  <c r="H59" i="14"/>
  <c r="F59" i="14"/>
  <c r="D59" i="14"/>
  <c r="B59" i="14"/>
  <c r="G59" i="14"/>
  <c r="C59" i="14"/>
  <c r="E57" i="13"/>
  <c r="D57" i="13"/>
  <c r="F57" i="13"/>
  <c r="C57" i="13"/>
  <c r="H57" i="13"/>
  <c r="B57" i="13"/>
  <c r="G57" i="13"/>
  <c r="A58" i="13" a="1"/>
  <c r="A58" i="13" s="1"/>
  <c r="A61" i="14" l="1" a="1"/>
  <c r="A61" i="14" s="1"/>
  <c r="G61" i="14" s="1"/>
  <c r="E60" i="14"/>
  <c r="F60" i="14"/>
  <c r="B60" i="14"/>
  <c r="H60" i="14"/>
  <c r="C60" i="14"/>
  <c r="D60" i="14"/>
  <c r="E58" i="13"/>
  <c r="C58" i="13"/>
  <c r="F58" i="13"/>
  <c r="D58" i="13"/>
  <c r="G58" i="13"/>
  <c r="B58" i="13"/>
  <c r="H58" i="13"/>
  <c r="A59" i="13" a="1"/>
  <c r="A59" i="13" s="1"/>
  <c r="A62" i="14" l="1" a="1"/>
  <c r="A62" i="14" s="1"/>
  <c r="G62" i="14" s="1"/>
  <c r="D61" i="14"/>
  <c r="C61" i="14"/>
  <c r="H61" i="14"/>
  <c r="E61" i="14"/>
  <c r="F61" i="14"/>
  <c r="B61" i="14"/>
  <c r="A60" i="13" a="1"/>
  <c r="A60" i="13" s="1"/>
  <c r="E59" i="13"/>
  <c r="D59" i="13"/>
  <c r="F59" i="13"/>
  <c r="C59" i="13"/>
  <c r="H59" i="13"/>
  <c r="B59" i="13"/>
  <c r="G59" i="13"/>
  <c r="A63" i="14" l="1" a="1"/>
  <c r="A63" i="14" s="1"/>
  <c r="H63" i="14" s="1"/>
  <c r="D62" i="14"/>
  <c r="C62" i="14"/>
  <c r="F62" i="14"/>
  <c r="B62" i="14"/>
  <c r="H62" i="14"/>
  <c r="E62" i="14"/>
  <c r="E60" i="13"/>
  <c r="D60" i="13"/>
  <c r="H60" i="13"/>
  <c r="B60" i="13"/>
  <c r="F60" i="13"/>
  <c r="C60" i="13"/>
  <c r="G60" i="13"/>
  <c r="A61" i="13" a="1"/>
  <c r="A61" i="13" s="1"/>
  <c r="A64" i="14" l="1" a="1"/>
  <c r="A64" i="14" s="1"/>
  <c r="G64" i="14" s="1"/>
  <c r="D63" i="14"/>
  <c r="G63" i="14"/>
  <c r="F63" i="14"/>
  <c r="B63" i="14"/>
  <c r="E63" i="14"/>
  <c r="C63" i="14"/>
  <c r="E61" i="13"/>
  <c r="D61" i="13"/>
  <c r="F61" i="13"/>
  <c r="C61" i="13"/>
  <c r="H61" i="13"/>
  <c r="B61" i="13"/>
  <c r="G61" i="13"/>
  <c r="A62" i="13" a="1"/>
  <c r="A62" i="13" s="1"/>
  <c r="A65" i="14" l="1" a="1"/>
  <c r="A65" i="14" s="1"/>
  <c r="E65" i="14" s="1"/>
  <c r="F64" i="14"/>
  <c r="H64" i="14"/>
  <c r="B64" i="14"/>
  <c r="C64" i="14"/>
  <c r="E64" i="14"/>
  <c r="D64" i="14"/>
  <c r="A63" i="13" a="1"/>
  <c r="A63" i="13" s="1"/>
  <c r="E62" i="13"/>
  <c r="C62" i="13"/>
  <c r="H62" i="13"/>
  <c r="B62" i="13"/>
  <c r="F62" i="13"/>
  <c r="D62" i="13"/>
  <c r="G62" i="13"/>
  <c r="A66" i="14" l="1" a="1"/>
  <c r="A66" i="14" s="1"/>
  <c r="H66" i="14" s="1"/>
  <c r="D65" i="14"/>
  <c r="F65" i="14"/>
  <c r="G65" i="14"/>
  <c r="H65" i="14"/>
  <c r="C65" i="14"/>
  <c r="B65" i="14"/>
  <c r="E63" i="13"/>
  <c r="C63" i="13"/>
  <c r="G63" i="13"/>
  <c r="B63" i="13"/>
  <c r="F63" i="13"/>
  <c r="D63" i="13"/>
  <c r="H63" i="13"/>
  <c r="A64" i="13" a="1"/>
  <c r="A64" i="13" s="1"/>
  <c r="A67" i="14" l="1" a="1"/>
  <c r="A67" i="14" s="1"/>
  <c r="D67" i="14" s="1"/>
  <c r="E66" i="14"/>
  <c r="G66" i="14"/>
  <c r="C66" i="14"/>
  <c r="D66" i="14"/>
  <c r="F66" i="14"/>
  <c r="B66" i="14"/>
  <c r="E64" i="13"/>
  <c r="D64" i="13"/>
  <c r="H64" i="13"/>
  <c r="B64" i="13"/>
  <c r="F64" i="13"/>
  <c r="C64" i="13"/>
  <c r="G64" i="13"/>
  <c r="A65" i="13" a="1"/>
  <c r="A65" i="13" s="1"/>
  <c r="A68" i="14" l="1" a="1"/>
  <c r="A68" i="14" s="1"/>
  <c r="G68" i="14" s="1"/>
  <c r="C67" i="14"/>
  <c r="E67" i="14"/>
  <c r="F67" i="14"/>
  <c r="G67" i="14"/>
  <c r="H67" i="14"/>
  <c r="B67" i="14"/>
  <c r="A66" i="13" a="1"/>
  <c r="A66" i="13" s="1"/>
  <c r="E65" i="13"/>
  <c r="B65" i="13"/>
  <c r="G65" i="13"/>
  <c r="D65" i="13"/>
  <c r="F65" i="13"/>
  <c r="C65" i="13"/>
  <c r="H65" i="13"/>
  <c r="A69" i="14" l="1" a="1"/>
  <c r="A69" i="14" s="1"/>
  <c r="G69" i="14" s="1"/>
  <c r="C68" i="14"/>
  <c r="B68" i="14"/>
  <c r="H68" i="14"/>
  <c r="D68" i="14"/>
  <c r="F68" i="14"/>
  <c r="E68" i="14"/>
  <c r="E66" i="13"/>
  <c r="C66" i="13"/>
  <c r="G66" i="13"/>
  <c r="D66" i="13"/>
  <c r="H66" i="13"/>
  <c r="B66" i="13"/>
  <c r="F66" i="13"/>
  <c r="A67" i="13" a="1"/>
  <c r="A67" i="13" s="1"/>
  <c r="A70" i="14" l="1" a="1"/>
  <c r="A70" i="14" s="1"/>
  <c r="G70" i="14" s="1"/>
  <c r="C69" i="14"/>
  <c r="H69" i="14"/>
  <c r="E69" i="14"/>
  <c r="D69" i="14"/>
  <c r="F69" i="14"/>
  <c r="B69" i="14"/>
  <c r="E67" i="13"/>
  <c r="C67" i="13"/>
  <c r="F67" i="13"/>
  <c r="D67" i="13"/>
  <c r="G67" i="13"/>
  <c r="B67" i="13"/>
  <c r="H67" i="13"/>
  <c r="A68" i="13" a="1"/>
  <c r="A68" i="13" s="1"/>
  <c r="A71" i="14" l="1" a="1"/>
  <c r="A71" i="14" s="1"/>
  <c r="F71" i="14" s="1"/>
  <c r="C70" i="14"/>
  <c r="H70" i="14"/>
  <c r="B70" i="14"/>
  <c r="F70" i="14"/>
  <c r="D70" i="14"/>
  <c r="E70" i="14"/>
  <c r="A69" i="13" a="1"/>
  <c r="A69" i="13" s="1"/>
  <c r="E68" i="13"/>
  <c r="D68" i="13"/>
  <c r="H68" i="13"/>
  <c r="B68" i="13"/>
  <c r="F68" i="13"/>
  <c r="C68" i="13"/>
  <c r="G68" i="13"/>
  <c r="A72" i="14" l="1" a="1"/>
  <c r="A72" i="14" s="1"/>
  <c r="G72" i="14" s="1"/>
  <c r="H71" i="14"/>
  <c r="B71" i="14"/>
  <c r="E71" i="14"/>
  <c r="D71" i="14"/>
  <c r="G71" i="14"/>
  <c r="C71" i="14"/>
  <c r="E69" i="13"/>
  <c r="D69" i="13"/>
  <c r="H69" i="13"/>
  <c r="B69" i="13"/>
  <c r="G69" i="13"/>
  <c r="C69" i="13"/>
  <c r="F69" i="13"/>
  <c r="A70" i="13" a="1"/>
  <c r="A70" i="13" s="1"/>
  <c r="A73" i="14" l="1" a="1"/>
  <c r="A73" i="14" s="1"/>
  <c r="F73" i="14" s="1"/>
  <c r="B72" i="14"/>
  <c r="H72" i="14"/>
  <c r="E72" i="14"/>
  <c r="D72" i="14"/>
  <c r="F72" i="14"/>
  <c r="C72" i="14"/>
  <c r="E70" i="13"/>
  <c r="C70" i="13"/>
  <c r="H70" i="13"/>
  <c r="D70" i="13"/>
  <c r="F70" i="13"/>
  <c r="B70" i="13"/>
  <c r="G70" i="13"/>
  <c r="A71" i="13" a="1"/>
  <c r="A71" i="13" s="1"/>
  <c r="A74" i="14" l="1" a="1"/>
  <c r="A74" i="14" s="1"/>
  <c r="G74" i="14" s="1"/>
  <c r="C73" i="14"/>
  <c r="H73" i="14"/>
  <c r="E73" i="14"/>
  <c r="B73" i="14"/>
  <c r="G73" i="14"/>
  <c r="D73" i="14"/>
  <c r="A72" i="13" a="1"/>
  <c r="A72" i="13" s="1"/>
  <c r="E71" i="13"/>
  <c r="C71" i="13"/>
  <c r="F71" i="13"/>
  <c r="D71" i="13"/>
  <c r="G71" i="13"/>
  <c r="B71" i="13"/>
  <c r="H71" i="13"/>
  <c r="A75" i="14" l="1" a="1"/>
  <c r="A75" i="14" s="1"/>
  <c r="E75" i="14" s="1"/>
  <c r="C74" i="14"/>
  <c r="H74" i="14"/>
  <c r="D74" i="14"/>
  <c r="E74" i="14"/>
  <c r="F74" i="14"/>
  <c r="B74" i="14"/>
  <c r="E72" i="13"/>
  <c r="D72" i="13"/>
  <c r="H72" i="13"/>
  <c r="B72" i="13"/>
  <c r="F72" i="13"/>
  <c r="C72" i="13"/>
  <c r="G72" i="13"/>
  <c r="A73" i="13" a="1"/>
  <c r="A73" i="13" s="1"/>
  <c r="A76" i="14" l="1" a="1"/>
  <c r="A76" i="14" s="1"/>
  <c r="F76" i="14" s="1"/>
  <c r="H75" i="14"/>
  <c r="G75" i="14"/>
  <c r="F75" i="14"/>
  <c r="B75" i="14"/>
  <c r="D75" i="14"/>
  <c r="C75" i="14"/>
  <c r="E73" i="13"/>
  <c r="D73" i="13"/>
  <c r="H73" i="13"/>
  <c r="C73" i="13"/>
  <c r="F73" i="13"/>
  <c r="B73" i="13"/>
  <c r="G73" i="13"/>
  <c r="A74" i="13" a="1"/>
  <c r="A74" i="13" s="1"/>
  <c r="A77" i="14" l="1" a="1"/>
  <c r="A77" i="14" s="1"/>
  <c r="G77" i="14" s="1"/>
  <c r="E76" i="14"/>
  <c r="H76" i="14"/>
  <c r="G76" i="14"/>
  <c r="C76" i="14"/>
  <c r="B76" i="14"/>
  <c r="D76" i="14"/>
  <c r="A75" i="13" a="1"/>
  <c r="A75" i="13" s="1"/>
  <c r="E74" i="13"/>
  <c r="C74" i="13"/>
  <c r="F74" i="13"/>
  <c r="B74" i="13"/>
  <c r="G74" i="13"/>
  <c r="D74" i="13"/>
  <c r="H74" i="13"/>
  <c r="A78" i="14" l="1" a="1"/>
  <c r="A78" i="14" s="1"/>
  <c r="G78" i="14" s="1"/>
  <c r="F77" i="14"/>
  <c r="C77" i="14"/>
  <c r="H77" i="14"/>
  <c r="E77" i="14"/>
  <c r="D77" i="14"/>
  <c r="B77" i="14"/>
  <c r="E75" i="13"/>
  <c r="C75" i="13"/>
  <c r="F75" i="13"/>
  <c r="D75" i="13"/>
  <c r="H75" i="13"/>
  <c r="B75" i="13"/>
  <c r="G75" i="13"/>
  <c r="A76" i="13" a="1"/>
  <c r="A76" i="13" s="1"/>
  <c r="A79" i="14" l="1" a="1"/>
  <c r="A79" i="14" s="1"/>
  <c r="E79" i="14" s="1"/>
  <c r="F78" i="14"/>
  <c r="E78" i="14"/>
  <c r="D78" i="14"/>
  <c r="B78" i="14"/>
  <c r="H78" i="14"/>
  <c r="C78" i="14"/>
  <c r="E76" i="13"/>
  <c r="D76" i="13"/>
  <c r="H76" i="13"/>
  <c r="B76" i="13"/>
  <c r="F76" i="13"/>
  <c r="C76" i="13"/>
  <c r="G76" i="13"/>
  <c r="A77" i="13" a="1"/>
  <c r="A77" i="13" s="1"/>
  <c r="A80" i="14" l="1" a="1"/>
  <c r="A80" i="14" s="1"/>
  <c r="G80" i="14" s="1"/>
  <c r="C79" i="14"/>
  <c r="H79" i="14"/>
  <c r="D79" i="14"/>
  <c r="G79" i="14"/>
  <c r="F79" i="14"/>
  <c r="B79" i="14"/>
  <c r="E77" i="13"/>
  <c r="D77" i="13"/>
  <c r="H77" i="13"/>
  <c r="C77" i="13"/>
  <c r="F77" i="13"/>
  <c r="G77" i="13"/>
  <c r="B77" i="13"/>
  <c r="A78" i="13" a="1"/>
  <c r="A78" i="13" s="1"/>
  <c r="A81" i="14" l="1" a="1"/>
  <c r="A81" i="14" s="1"/>
  <c r="E81" i="14" s="1"/>
  <c r="F80" i="14"/>
  <c r="H80" i="14"/>
  <c r="D80" i="14"/>
  <c r="B80" i="14"/>
  <c r="E80" i="14"/>
  <c r="C80" i="14"/>
  <c r="A79" i="13" a="1"/>
  <c r="A79" i="13" s="1"/>
  <c r="E78" i="13"/>
  <c r="C78" i="13"/>
  <c r="H78" i="13"/>
  <c r="B78" i="13"/>
  <c r="F78" i="13"/>
  <c r="D78" i="13"/>
  <c r="G78" i="13"/>
  <c r="A82" i="14" l="1" a="1"/>
  <c r="A82" i="14" s="1"/>
  <c r="H82" i="14" s="1"/>
  <c r="D81" i="14"/>
  <c r="F81" i="14"/>
  <c r="G81" i="14"/>
  <c r="H81" i="14"/>
  <c r="C81" i="14"/>
  <c r="B81" i="14"/>
  <c r="E79" i="13"/>
  <c r="C79" i="13"/>
  <c r="G79" i="13"/>
  <c r="B79" i="13"/>
  <c r="F79" i="13"/>
  <c r="D79" i="13"/>
  <c r="H79" i="13"/>
  <c r="A80" i="13" a="1"/>
  <c r="A80" i="13" s="1"/>
  <c r="A83" i="14" l="1" a="1"/>
  <c r="A83" i="14" s="1"/>
  <c r="D83" i="14" s="1"/>
  <c r="E82" i="14"/>
  <c r="G82" i="14"/>
  <c r="C82" i="14"/>
  <c r="D82" i="14"/>
  <c r="F82" i="14"/>
  <c r="B82" i="14"/>
  <c r="E80" i="13"/>
  <c r="D80" i="13"/>
  <c r="F80" i="13"/>
  <c r="H80" i="13"/>
  <c r="C80" i="13"/>
  <c r="G80" i="13"/>
  <c r="B80" i="13"/>
  <c r="A81" i="13" a="1"/>
  <c r="A81" i="13" s="1"/>
  <c r="A84" i="14" l="1" a="1"/>
  <c r="A84" i="14" s="1"/>
  <c r="G84" i="14" s="1"/>
  <c r="B83" i="14"/>
  <c r="E83" i="14"/>
  <c r="F83" i="14"/>
  <c r="G83" i="14"/>
  <c r="H83" i="14"/>
  <c r="C83" i="14"/>
  <c r="A82" i="13" a="1"/>
  <c r="A82" i="13" s="1"/>
  <c r="E81" i="13"/>
  <c r="B81" i="13"/>
  <c r="G81" i="13"/>
  <c r="D81" i="13"/>
  <c r="H81" i="13"/>
  <c r="C81" i="13"/>
  <c r="F81" i="13"/>
  <c r="A85" i="14" l="1" a="1"/>
  <c r="A85" i="14" s="1"/>
  <c r="G85" i="14" s="1"/>
  <c r="F84" i="14"/>
  <c r="B84" i="14"/>
  <c r="H84" i="14"/>
  <c r="D84" i="14"/>
  <c r="C84" i="14"/>
  <c r="E84" i="14"/>
  <c r="E82" i="13"/>
  <c r="C82" i="13"/>
  <c r="H82" i="13"/>
  <c r="D82" i="13"/>
  <c r="F82" i="13"/>
  <c r="B82" i="13"/>
  <c r="G82" i="13"/>
  <c r="A83" i="13" a="1"/>
  <c r="A83" i="13" s="1"/>
  <c r="A86" i="14" l="1" a="1"/>
  <c r="A86" i="14" s="1"/>
  <c r="G86" i="14" s="1"/>
  <c r="C85" i="14"/>
  <c r="H85" i="14"/>
  <c r="E85" i="14"/>
  <c r="B85" i="14"/>
  <c r="F85" i="14"/>
  <c r="D85" i="14"/>
  <c r="E83" i="13"/>
  <c r="C83" i="13"/>
  <c r="F83" i="13"/>
  <c r="B83" i="13"/>
  <c r="G83" i="13"/>
  <c r="D83" i="13"/>
  <c r="H83" i="13"/>
  <c r="A84" i="13" a="1"/>
  <c r="A84" i="13" s="1"/>
  <c r="A87" i="14" l="1" a="1"/>
  <c r="A87" i="14" s="1"/>
  <c r="F87" i="14" s="1"/>
  <c r="B86" i="14"/>
  <c r="H86" i="14"/>
  <c r="C86" i="14"/>
  <c r="D86" i="14"/>
  <c r="F86" i="14"/>
  <c r="E86" i="14"/>
  <c r="A85" i="13" a="1"/>
  <c r="A85" i="13" s="1"/>
  <c r="E84" i="13"/>
  <c r="D84" i="13"/>
  <c r="H84" i="13"/>
  <c r="B84" i="13"/>
  <c r="F84" i="13"/>
  <c r="C84" i="13"/>
  <c r="G84" i="13"/>
  <c r="A88" i="14" l="1" a="1"/>
  <c r="A88" i="14" s="1"/>
  <c r="G88" i="14" s="1"/>
  <c r="D87" i="14"/>
  <c r="G87" i="14"/>
  <c r="H87" i="14"/>
  <c r="B87" i="14"/>
  <c r="E87" i="14"/>
  <c r="C87" i="14"/>
  <c r="E85" i="13"/>
  <c r="D85" i="13"/>
  <c r="G85" i="13"/>
  <c r="B85" i="13"/>
  <c r="H85" i="13"/>
  <c r="C85" i="13"/>
  <c r="F85" i="13"/>
  <c r="A86" i="13" a="1"/>
  <c r="A86" i="13" s="1"/>
  <c r="A89" i="14" l="1" a="1"/>
  <c r="A89" i="14" s="1"/>
  <c r="G89" i="14" s="1"/>
  <c r="F88" i="14"/>
  <c r="H88" i="14"/>
  <c r="B88" i="14"/>
  <c r="D88" i="14"/>
  <c r="E88" i="14"/>
  <c r="C88" i="14"/>
  <c r="E86" i="13"/>
  <c r="C86" i="13"/>
  <c r="H86" i="13"/>
  <c r="D86" i="13"/>
  <c r="F86" i="13"/>
  <c r="B86" i="13"/>
  <c r="G86" i="13"/>
  <c r="A87" i="13" a="1"/>
  <c r="A87" i="13" s="1"/>
  <c r="A90" i="14" l="1" a="1"/>
  <c r="A90" i="14" s="1"/>
  <c r="G90" i="14" s="1"/>
  <c r="D89" i="14"/>
  <c r="F89" i="14"/>
  <c r="C89" i="14"/>
  <c r="H89" i="14"/>
  <c r="E89" i="14"/>
  <c r="B89" i="14"/>
  <c r="A88" i="13" a="1"/>
  <c r="A88" i="13" s="1"/>
  <c r="E87" i="13"/>
  <c r="C87" i="13"/>
  <c r="F87" i="13"/>
  <c r="D87" i="13"/>
  <c r="G87" i="13"/>
  <c r="B87" i="13"/>
  <c r="H87" i="13"/>
  <c r="A91" i="14" l="1" a="1"/>
  <c r="A91" i="14" s="1"/>
  <c r="E91" i="14" s="1"/>
  <c r="C90" i="14"/>
  <c r="H90" i="14"/>
  <c r="E90" i="14"/>
  <c r="F90" i="14"/>
  <c r="D90" i="14"/>
  <c r="B90" i="14"/>
  <c r="E88" i="13"/>
  <c r="D88" i="13"/>
  <c r="H88" i="13"/>
  <c r="B88" i="13"/>
  <c r="F88" i="13"/>
  <c r="C88" i="13"/>
  <c r="G88" i="13"/>
  <c r="A89" i="13" a="1"/>
  <c r="A89" i="13" s="1"/>
  <c r="A92" i="14" l="1" a="1"/>
  <c r="A92" i="14" s="1"/>
  <c r="F92" i="14" s="1"/>
  <c r="F91" i="14"/>
  <c r="G91" i="14"/>
  <c r="H91" i="14"/>
  <c r="B91" i="14"/>
  <c r="D91" i="14"/>
  <c r="C91" i="14"/>
  <c r="E89" i="13"/>
  <c r="D89" i="13"/>
  <c r="H89" i="13"/>
  <c r="C89" i="13"/>
  <c r="F89" i="13"/>
  <c r="B89" i="13"/>
  <c r="G89" i="13"/>
  <c r="A90" i="13" a="1"/>
  <c r="A90" i="13" s="1"/>
  <c r="A93" i="14" l="1" a="1"/>
  <c r="A93" i="14" s="1"/>
  <c r="G93" i="14" s="1"/>
  <c r="G92" i="14"/>
  <c r="D92" i="14"/>
  <c r="H92" i="14"/>
  <c r="B92" i="14"/>
  <c r="C92" i="14"/>
  <c r="E92" i="14"/>
  <c r="A91" i="13" a="1"/>
  <c r="A91" i="13" s="1"/>
  <c r="E90" i="13"/>
  <c r="C90" i="13"/>
  <c r="F90" i="13"/>
  <c r="B90" i="13"/>
  <c r="G90" i="13"/>
  <c r="D90" i="13"/>
  <c r="H90" i="13"/>
  <c r="A94" i="14" l="1" a="1"/>
  <c r="A94" i="14" s="1"/>
  <c r="G94" i="14" s="1"/>
  <c r="C93" i="14"/>
  <c r="H93" i="14"/>
  <c r="E93" i="14"/>
  <c r="D93" i="14"/>
  <c r="F93" i="14"/>
  <c r="B93" i="14"/>
  <c r="E91" i="13"/>
  <c r="C91" i="13"/>
  <c r="F91" i="13"/>
  <c r="D91" i="13"/>
  <c r="H91" i="13"/>
  <c r="B91" i="13"/>
  <c r="G91" i="13"/>
  <c r="A92" i="13" a="1"/>
  <c r="A92" i="13" s="1"/>
  <c r="A95" i="14" l="1" a="1"/>
  <c r="A95" i="14" s="1"/>
  <c r="H95" i="14" s="1"/>
  <c r="D94" i="14"/>
  <c r="C94" i="14"/>
  <c r="F94" i="14"/>
  <c r="B94" i="14"/>
  <c r="H94" i="14"/>
  <c r="E94" i="14"/>
  <c r="E92" i="13"/>
  <c r="D92" i="13"/>
  <c r="H92" i="13"/>
  <c r="B92" i="13"/>
  <c r="F92" i="13"/>
  <c r="C92" i="13"/>
  <c r="G92" i="13"/>
  <c r="A93" i="13" a="1"/>
  <c r="A93" i="13" s="1"/>
  <c r="A96" i="14" l="1" a="1"/>
  <c r="A96" i="14" s="1"/>
  <c r="G96" i="14" s="1"/>
  <c r="D95" i="14"/>
  <c r="G95" i="14"/>
  <c r="F95" i="14"/>
  <c r="B95" i="14"/>
  <c r="E95" i="14"/>
  <c r="C95" i="14"/>
  <c r="A94" i="13" a="1"/>
  <c r="A94" i="13" s="1"/>
  <c r="E93" i="13"/>
  <c r="D93" i="13"/>
  <c r="H93" i="13"/>
  <c r="B93" i="13"/>
  <c r="F93" i="13"/>
  <c r="C93" i="13"/>
  <c r="G93" i="13"/>
  <c r="A97" i="14" l="1" a="1"/>
  <c r="A97" i="14" s="1"/>
  <c r="E97" i="14" s="1"/>
  <c r="F96" i="14"/>
  <c r="H96" i="14"/>
  <c r="B96" i="14"/>
  <c r="C96" i="14"/>
  <c r="E96" i="14"/>
  <c r="D96" i="14"/>
  <c r="E94" i="13"/>
  <c r="C94" i="13"/>
  <c r="H94" i="13"/>
  <c r="D94" i="13"/>
  <c r="F94" i="13"/>
  <c r="B94" i="13"/>
  <c r="G94" i="13"/>
  <c r="A95" i="13" a="1"/>
  <c r="A95" i="13" s="1"/>
  <c r="A98" i="14" l="1" a="1"/>
  <c r="A98" i="14" s="1"/>
  <c r="H98" i="14" s="1"/>
  <c r="G97" i="14"/>
  <c r="F97" i="14"/>
  <c r="D97" i="14"/>
  <c r="H97" i="14"/>
  <c r="C97" i="14"/>
  <c r="B97" i="14"/>
  <c r="E95" i="13"/>
  <c r="C95" i="13"/>
  <c r="F95" i="13"/>
  <c r="D95" i="13"/>
  <c r="G95" i="13"/>
  <c r="B95" i="13"/>
  <c r="H95" i="13"/>
  <c r="A96" i="13" a="1"/>
  <c r="A96" i="13" s="1"/>
  <c r="A99" i="14" l="1" a="1"/>
  <c r="A99" i="14" s="1"/>
  <c r="E99" i="14" s="1"/>
  <c r="C98" i="14"/>
  <c r="E98" i="14"/>
  <c r="F98" i="14"/>
  <c r="B98" i="14"/>
  <c r="G98" i="14"/>
  <c r="D98" i="14"/>
  <c r="A97" i="13" a="1"/>
  <c r="A97" i="13" s="1"/>
  <c r="E96" i="13"/>
  <c r="D96" i="13"/>
  <c r="H96" i="13"/>
  <c r="B96" i="13"/>
  <c r="F96" i="13"/>
  <c r="C96" i="13"/>
  <c r="G96" i="13"/>
  <c r="A100" i="14" l="1" a="1"/>
  <c r="A100" i="14" s="1"/>
  <c r="G100" i="14" s="1"/>
  <c r="F99" i="14"/>
  <c r="G99" i="14"/>
  <c r="H99" i="14"/>
  <c r="B99" i="14"/>
  <c r="D99" i="14"/>
  <c r="C99" i="14"/>
  <c r="E97" i="13"/>
  <c r="D97" i="13"/>
  <c r="F97" i="13"/>
  <c r="C97" i="13"/>
  <c r="H97" i="13"/>
  <c r="B97" i="13"/>
  <c r="G97" i="13"/>
  <c r="A98" i="13" a="1"/>
  <c r="A98" i="13" s="1"/>
  <c r="A101" i="14" l="1" a="1"/>
  <c r="A101" i="14" s="1"/>
  <c r="G101" i="14" s="1"/>
  <c r="D100" i="14"/>
  <c r="C100" i="14"/>
  <c r="F100" i="14"/>
  <c r="B100" i="14"/>
  <c r="H100" i="14"/>
  <c r="E100" i="14"/>
  <c r="E98" i="13"/>
  <c r="C98" i="13"/>
  <c r="H98" i="13"/>
  <c r="B98" i="13"/>
  <c r="G98" i="13"/>
  <c r="D98" i="13"/>
  <c r="F98" i="13"/>
  <c r="A99" i="13" a="1"/>
  <c r="A99" i="13" s="1"/>
  <c r="A102" i="14" l="1" a="1"/>
  <c r="A102" i="14" s="1"/>
  <c r="G102" i="14" s="1"/>
  <c r="E101" i="14"/>
  <c r="D101" i="14"/>
  <c r="F101" i="14"/>
  <c r="C101" i="14"/>
  <c r="H101" i="14"/>
  <c r="B101" i="14"/>
  <c r="A100" i="13" a="1"/>
  <c r="A100" i="13" s="1"/>
  <c r="E99" i="13"/>
  <c r="C99" i="13"/>
  <c r="F99" i="13"/>
  <c r="D99" i="13"/>
  <c r="G99" i="13"/>
  <c r="B99" i="13"/>
  <c r="H99" i="13"/>
  <c r="A103" i="14" l="1" a="1"/>
  <c r="A103" i="14" s="1"/>
  <c r="F103" i="14" s="1"/>
  <c r="C102" i="14"/>
  <c r="H102" i="14"/>
  <c r="B102" i="14"/>
  <c r="E102" i="14"/>
  <c r="D102" i="14"/>
  <c r="F102" i="14"/>
  <c r="E100" i="13"/>
  <c r="D100" i="13"/>
  <c r="F100" i="13"/>
  <c r="B100" i="13"/>
  <c r="H100" i="13"/>
  <c r="C100" i="13"/>
  <c r="G100" i="13"/>
  <c r="A101" i="13" a="1"/>
  <c r="A101" i="13" s="1"/>
  <c r="A104" i="14" l="1" a="1"/>
  <c r="A104" i="14" s="1"/>
  <c r="G104" i="14" s="1"/>
  <c r="B103" i="14"/>
  <c r="E103" i="14"/>
  <c r="D103" i="14"/>
  <c r="G103" i="14"/>
  <c r="H103" i="14"/>
  <c r="C103" i="14"/>
  <c r="E101" i="13"/>
  <c r="D101" i="13"/>
  <c r="G101" i="13"/>
  <c r="B101" i="13"/>
  <c r="H101" i="13"/>
  <c r="C101" i="13"/>
  <c r="F101" i="13"/>
  <c r="A102" i="13" a="1"/>
  <c r="A102" i="13" s="1"/>
  <c r="A105" i="14" l="1" a="1"/>
  <c r="A105" i="14" s="1"/>
  <c r="F105" i="14" s="1"/>
  <c r="B104" i="14"/>
  <c r="H104" i="14"/>
  <c r="D104" i="14"/>
  <c r="E104" i="14"/>
  <c r="F104" i="14"/>
  <c r="C104" i="14"/>
  <c r="A103" i="13" a="1"/>
  <c r="A103" i="13" s="1"/>
  <c r="E102" i="13"/>
  <c r="C102" i="13"/>
  <c r="F102" i="13"/>
  <c r="D102" i="13"/>
  <c r="H102" i="13"/>
  <c r="B102" i="13"/>
  <c r="G102" i="13"/>
  <c r="A106" i="14" l="1" a="1"/>
  <c r="A106" i="14" s="1"/>
  <c r="G106" i="14" s="1"/>
  <c r="G105" i="14"/>
  <c r="C105" i="14"/>
  <c r="H105" i="14"/>
  <c r="E105" i="14"/>
  <c r="B105" i="14"/>
  <c r="D105" i="14"/>
  <c r="E103" i="13"/>
  <c r="C103" i="13"/>
  <c r="G103" i="13"/>
  <c r="D103" i="13"/>
  <c r="F103" i="13"/>
  <c r="B103" i="13"/>
  <c r="H103" i="13"/>
  <c r="A104" i="13" a="1"/>
  <c r="A104" i="13" s="1"/>
  <c r="A107" i="14" l="1" a="1"/>
  <c r="A107" i="14" s="1"/>
  <c r="E107" i="14" s="1"/>
  <c r="C106" i="14"/>
  <c r="D106" i="14"/>
  <c r="F106" i="14"/>
  <c r="B106" i="14"/>
  <c r="H106" i="14"/>
  <c r="E106" i="14"/>
  <c r="E104" i="13"/>
  <c r="D104" i="13"/>
  <c r="F104" i="13"/>
  <c r="B104" i="13"/>
  <c r="H104" i="13"/>
  <c r="C104" i="13"/>
  <c r="G104" i="13"/>
  <c r="A105" i="13" a="1"/>
  <c r="A105" i="13" s="1"/>
  <c r="A108" i="14" l="1" a="1"/>
  <c r="A108" i="14" s="1"/>
  <c r="F108" i="14" s="1"/>
  <c r="D107" i="14"/>
  <c r="H107" i="14"/>
  <c r="G107" i="14"/>
  <c r="F107" i="14"/>
  <c r="B107" i="14"/>
  <c r="C107" i="14"/>
  <c r="A106" i="13" a="1"/>
  <c r="A106" i="13" s="1"/>
  <c r="E105" i="13"/>
  <c r="D105" i="13"/>
  <c r="H105" i="13"/>
  <c r="C105" i="13"/>
  <c r="G105" i="13"/>
  <c r="B105" i="13"/>
  <c r="F105" i="13"/>
  <c r="A109" i="14" l="1" a="1"/>
  <c r="A109" i="14" s="1"/>
  <c r="G109" i="14" s="1"/>
  <c r="G108" i="14"/>
  <c r="H108" i="14"/>
  <c r="B108" i="14"/>
  <c r="D108" i="14"/>
  <c r="C108" i="14"/>
  <c r="E108" i="14"/>
  <c r="E106" i="13"/>
  <c r="C106" i="13"/>
  <c r="G106" i="13"/>
  <c r="B106" i="13"/>
  <c r="F106" i="13"/>
  <c r="D106" i="13"/>
  <c r="H106" i="13"/>
  <c r="A107" i="13" a="1"/>
  <c r="A107" i="13" s="1"/>
  <c r="A110" i="14" l="1" a="1"/>
  <c r="A110" i="14" s="1"/>
  <c r="G110" i="14" s="1"/>
  <c r="C109" i="14"/>
  <c r="H109" i="14"/>
  <c r="E109" i="14"/>
  <c r="D109" i="14"/>
  <c r="F109" i="14"/>
  <c r="B109" i="14"/>
  <c r="E107" i="13"/>
  <c r="C107" i="13"/>
  <c r="F107" i="13"/>
  <c r="D107" i="13"/>
  <c r="H107" i="13"/>
  <c r="B107" i="13"/>
  <c r="G107" i="13"/>
  <c r="A108" i="13" a="1"/>
  <c r="A108" i="13" s="1"/>
  <c r="A111" i="14" l="1" a="1"/>
  <c r="A111" i="14" s="1"/>
  <c r="E111" i="14" s="1"/>
  <c r="E110" i="14"/>
  <c r="D110" i="14"/>
  <c r="B110" i="14"/>
  <c r="H110" i="14"/>
  <c r="F110" i="14"/>
  <c r="C110" i="14"/>
  <c r="A109" i="13" a="1"/>
  <c r="A109" i="13" s="1"/>
  <c r="E108" i="13"/>
  <c r="D108" i="13"/>
  <c r="F108" i="13"/>
  <c r="B108" i="13"/>
  <c r="H108" i="13"/>
  <c r="C108" i="13"/>
  <c r="G108" i="13"/>
  <c r="A112" i="14" l="1" a="1"/>
  <c r="A112" i="14" s="1"/>
  <c r="G112" i="14" s="1"/>
  <c r="C111" i="14"/>
  <c r="H111" i="14"/>
  <c r="D111" i="14"/>
  <c r="G111" i="14"/>
  <c r="F111" i="14"/>
  <c r="B111" i="14"/>
  <c r="E109" i="13"/>
  <c r="D109" i="13"/>
  <c r="F109" i="13"/>
  <c r="B109" i="13"/>
  <c r="H109" i="13"/>
  <c r="C109" i="13"/>
  <c r="G109" i="13"/>
  <c r="A110" i="13" a="1"/>
  <c r="A110" i="13" s="1"/>
  <c r="A113" i="14" l="1" a="1"/>
  <c r="A113" i="14" s="1"/>
  <c r="F113" i="14" s="1"/>
  <c r="F112" i="14"/>
  <c r="C112" i="14"/>
  <c r="H112" i="14"/>
  <c r="B112" i="14"/>
  <c r="E112" i="14"/>
  <c r="D112" i="14"/>
  <c r="E110" i="13"/>
  <c r="C110" i="13"/>
  <c r="G110" i="13"/>
  <c r="D110" i="13"/>
  <c r="F110" i="13"/>
  <c r="B110" i="13"/>
  <c r="H110" i="13"/>
  <c r="A111" i="13" a="1"/>
  <c r="A111" i="13" s="1"/>
  <c r="A114" i="14" l="1" a="1"/>
  <c r="A114" i="14" s="1"/>
  <c r="F114" i="14" s="1"/>
  <c r="G113" i="14"/>
  <c r="H113" i="14"/>
  <c r="C113" i="14"/>
  <c r="B113" i="14"/>
  <c r="E113" i="14"/>
  <c r="D113" i="14"/>
  <c r="A112" i="13" a="1"/>
  <c r="A112" i="13" s="1"/>
  <c r="E111" i="13"/>
  <c r="C111" i="13"/>
  <c r="G111" i="13"/>
  <c r="D111" i="13"/>
  <c r="F111" i="13"/>
  <c r="B111" i="13"/>
  <c r="H111" i="13"/>
  <c r="A115" i="14" l="1" a="1"/>
  <c r="A115" i="14" s="1"/>
  <c r="E115" i="14" s="1"/>
  <c r="E114" i="14"/>
  <c r="H114" i="14"/>
  <c r="B114" i="14"/>
  <c r="G114" i="14"/>
  <c r="C114" i="14"/>
  <c r="D114" i="14"/>
  <c r="E112" i="13"/>
  <c r="D112" i="13"/>
  <c r="H112" i="13"/>
  <c r="B112" i="13"/>
  <c r="F112" i="13"/>
  <c r="C112" i="13"/>
  <c r="G112" i="13"/>
  <c r="A113" i="13" a="1"/>
  <c r="A113" i="13" s="1"/>
  <c r="A116" i="14" l="1" a="1"/>
  <c r="A116" i="14" s="1"/>
  <c r="G116" i="14" s="1"/>
  <c r="F115" i="14"/>
  <c r="G115" i="14"/>
  <c r="H115" i="14"/>
  <c r="D115" i="14"/>
  <c r="C115" i="14"/>
  <c r="B115" i="14"/>
  <c r="E113" i="13"/>
  <c r="D113" i="13"/>
  <c r="F113" i="13"/>
  <c r="C113" i="13"/>
  <c r="H113" i="13"/>
  <c r="B113" i="13"/>
  <c r="G113" i="13"/>
  <c r="A114" i="13" a="1"/>
  <c r="A114" i="13" s="1"/>
  <c r="A117" i="14" l="1" a="1"/>
  <c r="A117" i="14" s="1"/>
  <c r="G117" i="14" s="1"/>
  <c r="B116" i="14"/>
  <c r="H116" i="14"/>
  <c r="D116" i="14"/>
  <c r="F116" i="14"/>
  <c r="C116" i="14"/>
  <c r="E116" i="14"/>
  <c r="A115" i="13" a="1"/>
  <c r="A115" i="13" s="1"/>
  <c r="E114" i="13"/>
  <c r="C114" i="13"/>
  <c r="G114" i="13"/>
  <c r="B114" i="13"/>
  <c r="F114" i="13"/>
  <c r="D114" i="13"/>
  <c r="H114" i="13"/>
  <c r="A118" i="14" l="1" a="1"/>
  <c r="A118" i="14" s="1"/>
  <c r="C118" i="14" s="1"/>
  <c r="E117" i="14"/>
  <c r="C117" i="14"/>
  <c r="F117" i="14"/>
  <c r="D117" i="14"/>
  <c r="H117" i="14"/>
  <c r="B117" i="14"/>
  <c r="E115" i="13"/>
  <c r="C115" i="13"/>
  <c r="F115" i="13"/>
  <c r="D115" i="13"/>
  <c r="H115" i="13"/>
  <c r="B115" i="13"/>
  <c r="G115" i="13"/>
  <c r="A116" i="13" a="1"/>
  <c r="A116" i="13" s="1"/>
  <c r="A119" i="14" l="1" a="1"/>
  <c r="A119" i="14" s="1"/>
  <c r="F119" i="14" s="1"/>
  <c r="B118" i="14"/>
  <c r="H118" i="14"/>
  <c r="D118" i="14"/>
  <c r="E118" i="14"/>
  <c r="F118" i="14"/>
  <c r="G118" i="14"/>
  <c r="E116" i="13"/>
  <c r="D116" i="13"/>
  <c r="H116" i="13"/>
  <c r="B116" i="13"/>
  <c r="F116" i="13"/>
  <c r="C116" i="13"/>
  <c r="G116" i="13"/>
  <c r="A117" i="13" a="1"/>
  <c r="A117" i="13" s="1"/>
  <c r="A120" i="14" l="1" a="1"/>
  <c r="A120" i="14" s="1"/>
  <c r="G120" i="14" s="1"/>
  <c r="D119" i="14"/>
  <c r="G119" i="14"/>
  <c r="H119" i="14"/>
  <c r="B119" i="14"/>
  <c r="E119" i="14"/>
  <c r="C119" i="14"/>
  <c r="A118" i="13" a="1"/>
  <c r="A118" i="13" s="1"/>
  <c r="E117" i="13"/>
  <c r="D117" i="13"/>
  <c r="G117" i="13"/>
  <c r="B117" i="13"/>
  <c r="H117" i="13"/>
  <c r="C117" i="13"/>
  <c r="F117" i="13"/>
  <c r="A121" i="14" l="1" a="1"/>
  <c r="A121" i="14" s="1"/>
  <c r="G121" i="14" s="1"/>
  <c r="F120" i="14"/>
  <c r="H120" i="14"/>
  <c r="B120" i="14"/>
  <c r="D120" i="14"/>
  <c r="E120" i="14"/>
  <c r="C120" i="14"/>
  <c r="E118" i="13"/>
  <c r="C118" i="13"/>
  <c r="G118" i="13"/>
  <c r="D118" i="13"/>
  <c r="F118" i="13"/>
  <c r="B118" i="13"/>
  <c r="H118" i="13"/>
  <c r="A119" i="13" a="1"/>
  <c r="A119" i="13" s="1"/>
  <c r="A122" i="14" l="1" a="1"/>
  <c r="A122" i="14" s="1"/>
  <c r="G122" i="14" s="1"/>
  <c r="C121" i="14"/>
  <c r="F121" i="14"/>
  <c r="D121" i="14"/>
  <c r="H121" i="14"/>
  <c r="E121" i="14"/>
  <c r="B121" i="14"/>
  <c r="H119" i="13"/>
  <c r="G119" i="13"/>
  <c r="F119" i="13"/>
  <c r="E119" i="13"/>
  <c r="B119" i="13"/>
  <c r="C119" i="13"/>
  <c r="D119" i="13"/>
  <c r="A120" i="13" a="1"/>
  <c r="A120" i="13" s="1"/>
  <c r="A121" i="13" s="1" a="1"/>
  <c r="A121" i="13" s="1"/>
  <c r="A123" i="14" l="1" a="1"/>
  <c r="A123" i="14" s="1"/>
  <c r="E123" i="14" s="1"/>
  <c r="D122" i="14"/>
  <c r="B122" i="14"/>
  <c r="H122" i="14"/>
  <c r="C122" i="14"/>
  <c r="F122" i="14"/>
  <c r="E122" i="14"/>
  <c r="H121" i="13"/>
  <c r="G121" i="13"/>
  <c r="F121" i="13"/>
  <c r="E121" i="13"/>
  <c r="C121" i="13"/>
  <c r="D121" i="13"/>
  <c r="B121" i="13"/>
  <c r="A122" i="13" a="1"/>
  <c r="A122" i="13" s="1"/>
  <c r="A123" i="13" s="1" a="1"/>
  <c r="A123" i="13" s="1"/>
  <c r="H120" i="13"/>
  <c r="G120" i="13"/>
  <c r="F120" i="13"/>
  <c r="E120" i="13"/>
  <c r="C120" i="13"/>
  <c r="D120" i="13"/>
  <c r="B120" i="13"/>
  <c r="A124" i="14" l="1" a="1"/>
  <c r="A124" i="14" s="1"/>
  <c r="F124" i="14" s="1"/>
  <c r="D123" i="14"/>
  <c r="F123" i="14"/>
  <c r="G123" i="14"/>
  <c r="H123" i="14"/>
  <c r="B123" i="14"/>
  <c r="C123" i="14"/>
  <c r="H123" i="13"/>
  <c r="G123" i="13"/>
  <c r="F123" i="13"/>
  <c r="E123" i="13"/>
  <c r="H122" i="13"/>
  <c r="G122" i="13"/>
  <c r="F122" i="13"/>
  <c r="E122" i="13"/>
  <c r="B122" i="13"/>
  <c r="D122" i="13"/>
  <c r="C122" i="13"/>
  <c r="D123" i="13"/>
  <c r="B123" i="13"/>
  <c r="C123" i="13"/>
  <c r="A124" i="13" a="1"/>
  <c r="A124" i="13" s="1"/>
  <c r="A125" i="14" l="1" a="1"/>
  <c r="A125" i="14" s="1"/>
  <c r="F125" i="14" s="1"/>
  <c r="E124" i="14"/>
  <c r="H124" i="14"/>
  <c r="B124" i="14"/>
  <c r="C124" i="14"/>
  <c r="G124" i="14"/>
  <c r="D124" i="14"/>
  <c r="H124" i="13"/>
  <c r="G124" i="13"/>
  <c r="F124" i="13"/>
  <c r="E124" i="13"/>
  <c r="C124" i="13"/>
  <c r="D124" i="13"/>
  <c r="B124" i="13"/>
  <c r="A125" i="13" a="1"/>
  <c r="A125" i="13" s="1"/>
  <c r="A126" i="14" l="1" a="1"/>
  <c r="A126" i="14" s="1"/>
  <c r="G126" i="14" s="1"/>
  <c r="D125" i="14"/>
  <c r="G125" i="14"/>
  <c r="B125" i="14"/>
  <c r="H125" i="14"/>
  <c r="E125" i="14"/>
  <c r="C125" i="14"/>
  <c r="H125" i="13"/>
  <c r="G125" i="13"/>
  <c r="F125" i="13"/>
  <c r="E125" i="13"/>
  <c r="C125" i="13"/>
  <c r="D125" i="13"/>
  <c r="B125" i="13"/>
  <c r="A126" i="13" a="1"/>
  <c r="A126" i="13" s="1"/>
  <c r="A127" i="14" l="1" a="1"/>
  <c r="A127" i="14" s="1"/>
  <c r="H127" i="14" s="1"/>
  <c r="E126" i="14"/>
  <c r="F126" i="14"/>
  <c r="C126" i="14"/>
  <c r="H126" i="14"/>
  <c r="D126" i="14"/>
  <c r="B126" i="14"/>
  <c r="H126" i="13"/>
  <c r="G126" i="13"/>
  <c r="F126" i="13"/>
  <c r="E126" i="13"/>
  <c r="B126" i="13"/>
  <c r="C126" i="13"/>
  <c r="D126" i="13"/>
  <c r="A127" i="13" a="1"/>
  <c r="A127" i="13" s="1"/>
  <c r="A128" i="14" l="1" a="1"/>
  <c r="A128" i="14" s="1"/>
  <c r="G128" i="14" s="1"/>
  <c r="F127" i="14"/>
  <c r="B127" i="14"/>
  <c r="E127" i="14"/>
  <c r="D127" i="14"/>
  <c r="G127" i="14"/>
  <c r="C127" i="14"/>
  <c r="H127" i="13"/>
  <c r="G127" i="13"/>
  <c r="F127" i="13"/>
  <c r="E127" i="13"/>
  <c r="A128" i="13" a="1"/>
  <c r="A128" i="13" s="1"/>
  <c r="D127" i="13"/>
  <c r="B127" i="13"/>
  <c r="C127" i="13"/>
  <c r="A129" i="14" l="1" a="1"/>
  <c r="A129" i="14" s="1"/>
  <c r="E129" i="14" s="1"/>
  <c r="F128" i="14"/>
  <c r="H128" i="14"/>
  <c r="B128" i="14"/>
  <c r="D128" i="14"/>
  <c r="E128" i="14"/>
  <c r="C128" i="14"/>
  <c r="A129" i="13" a="1"/>
  <c r="A129" i="13" s="1"/>
  <c r="H128" i="13"/>
  <c r="G128" i="13"/>
  <c r="F128" i="13"/>
  <c r="E128" i="13"/>
  <c r="B128" i="13"/>
  <c r="C128" i="13"/>
  <c r="D128" i="13"/>
  <c r="A130" i="14" l="1" a="1"/>
  <c r="A130" i="14" s="1"/>
  <c r="H130" i="14" s="1"/>
  <c r="C129" i="14"/>
  <c r="F129" i="14"/>
  <c r="D129" i="14"/>
  <c r="H129" i="14"/>
  <c r="G129" i="14"/>
  <c r="B129" i="14"/>
  <c r="H129" i="13"/>
  <c r="G129" i="13"/>
  <c r="F129" i="13"/>
  <c r="E129" i="13"/>
  <c r="B129" i="13"/>
  <c r="A130" i="13" a="1"/>
  <c r="A130" i="13" s="1"/>
  <c r="C129" i="13"/>
  <c r="D129" i="13"/>
  <c r="A131" i="14" l="1" a="1"/>
  <c r="A131" i="14" s="1"/>
  <c r="E131" i="14" s="1"/>
  <c r="B130" i="14"/>
  <c r="G130" i="14"/>
  <c r="C130" i="14"/>
  <c r="E130" i="14"/>
  <c r="F130" i="14"/>
  <c r="D130" i="14"/>
  <c r="D130" i="13"/>
  <c r="B130" i="13"/>
  <c r="H130" i="13"/>
  <c r="G130" i="13"/>
  <c r="F130" i="13"/>
  <c r="E130" i="13"/>
  <c r="C130" i="13"/>
  <c r="A131" i="13" a="1"/>
  <c r="A131" i="13" s="1"/>
  <c r="A132" i="14" l="1" a="1"/>
  <c r="A132" i="14" s="1"/>
  <c r="G132" i="14" s="1"/>
  <c r="F131" i="14"/>
  <c r="G131" i="14"/>
  <c r="H131" i="14"/>
  <c r="B131" i="14"/>
  <c r="D131" i="14"/>
  <c r="C131" i="14"/>
  <c r="A132" i="13" a="1"/>
  <c r="A132" i="13" s="1"/>
  <c r="H131" i="13"/>
  <c r="G131" i="13"/>
  <c r="F131" i="13"/>
  <c r="E131" i="13"/>
  <c r="D131" i="13"/>
  <c r="C131" i="13"/>
  <c r="B131" i="13"/>
  <c r="A133" i="14" l="1" a="1"/>
  <c r="A133" i="14" s="1"/>
  <c r="G133" i="14" s="1"/>
  <c r="B132" i="14"/>
  <c r="H132" i="14"/>
  <c r="D132" i="14"/>
  <c r="C132" i="14"/>
  <c r="F132" i="14"/>
  <c r="E132" i="14"/>
  <c r="H132" i="13"/>
  <c r="G132" i="13"/>
  <c r="F132" i="13"/>
  <c r="E132" i="13"/>
  <c r="C132" i="13"/>
  <c r="D132" i="13"/>
  <c r="B132" i="13"/>
  <c r="A133" i="13" a="1"/>
  <c r="A133" i="13" s="1"/>
  <c r="A134" i="14" l="1" a="1"/>
  <c r="A134" i="14" s="1"/>
  <c r="C134" i="14" s="1"/>
  <c r="B133" i="14"/>
  <c r="H133" i="14"/>
  <c r="E133" i="14"/>
  <c r="C133" i="14"/>
  <c r="F133" i="14"/>
  <c r="D133" i="14"/>
  <c r="H133" i="13"/>
  <c r="G133" i="13"/>
  <c r="F133" i="13"/>
  <c r="E133" i="13"/>
  <c r="C133" i="13"/>
  <c r="B133" i="13"/>
  <c r="D133" i="13"/>
  <c r="A134" i="13" a="1"/>
  <c r="A134" i="13" s="1"/>
  <c r="A135" i="14" l="1" a="1"/>
  <c r="A135" i="14" s="1"/>
  <c r="H135" i="14" s="1"/>
  <c r="B134" i="14"/>
  <c r="G134" i="14"/>
  <c r="H134" i="14"/>
  <c r="D134" i="14"/>
  <c r="E134" i="14"/>
  <c r="F134" i="14"/>
  <c r="D134" i="13"/>
  <c r="H134" i="13"/>
  <c r="G134" i="13"/>
  <c r="F134" i="13"/>
  <c r="E134" i="13"/>
  <c r="B134" i="13"/>
  <c r="C134" i="13"/>
  <c r="A135" i="13" a="1"/>
  <c r="A135" i="13" s="1"/>
  <c r="A136" i="14" l="1" a="1"/>
  <c r="A136" i="14" s="1"/>
  <c r="F136" i="14" s="1"/>
  <c r="D135" i="14"/>
  <c r="G135" i="14"/>
  <c r="E135" i="14"/>
  <c r="B135" i="14"/>
  <c r="F135" i="14"/>
  <c r="C135" i="14"/>
  <c r="D135" i="13"/>
  <c r="C135" i="13"/>
  <c r="H135" i="13"/>
  <c r="G135" i="13"/>
  <c r="F135" i="13"/>
  <c r="E135" i="13"/>
  <c r="B135" i="13"/>
  <c r="A136" i="13" a="1"/>
  <c r="A136" i="13" s="1"/>
  <c r="A137" i="14" l="1" a="1"/>
  <c r="A137" i="14" s="1"/>
  <c r="F137" i="14" s="1"/>
  <c r="C136" i="14"/>
  <c r="G136" i="14"/>
  <c r="B136" i="14"/>
  <c r="D136" i="14"/>
  <c r="E136" i="14"/>
  <c r="H136" i="14"/>
  <c r="H136" i="13"/>
  <c r="G136" i="13"/>
  <c r="F136" i="13"/>
  <c r="E136" i="13"/>
  <c r="C136" i="13"/>
  <c r="B136" i="13"/>
  <c r="D136" i="13"/>
  <c r="A137" i="13" a="1"/>
  <c r="A137" i="13" s="1"/>
  <c r="A138" i="14" l="1" a="1"/>
  <c r="A138" i="14" s="1"/>
  <c r="G138" i="14" s="1"/>
  <c r="D137" i="14"/>
  <c r="H137" i="14"/>
  <c r="E137" i="14"/>
  <c r="B137" i="14"/>
  <c r="G137" i="14"/>
  <c r="C137" i="14"/>
  <c r="D137" i="13"/>
  <c r="H137" i="13"/>
  <c r="G137" i="13"/>
  <c r="F137" i="13"/>
  <c r="E137" i="13"/>
  <c r="C137" i="13"/>
  <c r="B137" i="13"/>
  <c r="A138" i="13" a="1"/>
  <c r="A138" i="13" s="1"/>
  <c r="A139" i="14" l="1" a="1"/>
  <c r="A139" i="14" s="1"/>
  <c r="H139" i="14" s="1"/>
  <c r="B138" i="14"/>
  <c r="C138" i="14"/>
  <c r="D138" i="14"/>
  <c r="F138" i="14"/>
  <c r="H138" i="14"/>
  <c r="E138" i="14"/>
  <c r="A139" i="13" a="1"/>
  <c r="A139" i="13" s="1"/>
  <c r="D138" i="13"/>
  <c r="H138" i="13"/>
  <c r="G138" i="13"/>
  <c r="F138" i="13"/>
  <c r="E138" i="13"/>
  <c r="C138" i="13"/>
  <c r="B138" i="13"/>
  <c r="A140" i="14" l="1" a="1"/>
  <c r="A140" i="14" s="1"/>
  <c r="B140" i="14" s="1"/>
  <c r="F139" i="14"/>
  <c r="G139" i="14"/>
  <c r="D139" i="14"/>
  <c r="C139" i="14"/>
  <c r="E139" i="14"/>
  <c r="B139" i="14"/>
  <c r="A140" i="13" a="1"/>
  <c r="A140" i="13" s="1"/>
  <c r="H139" i="13"/>
  <c r="G139" i="13"/>
  <c r="F139" i="13"/>
  <c r="E139" i="13"/>
  <c r="B139" i="13"/>
  <c r="D139" i="13"/>
  <c r="C139" i="13"/>
  <c r="A141" i="14" l="1" a="1"/>
  <c r="A141" i="14" s="1"/>
  <c r="G141" i="14" s="1"/>
  <c r="C140" i="14"/>
  <c r="F140" i="14"/>
  <c r="D140" i="14"/>
  <c r="H140" i="14"/>
  <c r="E140" i="14"/>
  <c r="G140" i="14"/>
  <c r="A141" i="13" a="1"/>
  <c r="A141" i="13" s="1"/>
  <c r="H140" i="13"/>
  <c r="G140" i="13"/>
  <c r="F140" i="13"/>
  <c r="E140" i="13"/>
  <c r="C140" i="13"/>
  <c r="B140" i="13"/>
  <c r="D140" i="13"/>
  <c r="A142" i="14" l="1" a="1"/>
  <c r="A142" i="14" s="1"/>
  <c r="H142" i="14" s="1"/>
  <c r="B141" i="14"/>
  <c r="H141" i="14"/>
  <c r="E141" i="14"/>
  <c r="C141" i="14"/>
  <c r="F141" i="14"/>
  <c r="D141" i="14"/>
  <c r="A142" i="13" a="1"/>
  <c r="A142" i="13" s="1"/>
  <c r="H141" i="13"/>
  <c r="G141" i="13"/>
  <c r="F141" i="13"/>
  <c r="E141" i="13"/>
  <c r="B141" i="13"/>
  <c r="D141" i="13"/>
  <c r="C141" i="13"/>
  <c r="A143" i="14" l="1" a="1"/>
  <c r="A143" i="14" s="1"/>
  <c r="H143" i="14" s="1"/>
  <c r="E142" i="14"/>
  <c r="F142" i="14"/>
  <c r="G142" i="14"/>
  <c r="C142" i="14"/>
  <c r="D142" i="14"/>
  <c r="B142" i="14"/>
  <c r="A143" i="13" a="1"/>
  <c r="A143" i="13" s="1"/>
  <c r="D142" i="13"/>
  <c r="B142" i="13"/>
  <c r="H142" i="13"/>
  <c r="G142" i="13"/>
  <c r="F142" i="13"/>
  <c r="E142" i="13"/>
  <c r="C142" i="13"/>
  <c r="A144" i="14" l="1" a="1"/>
  <c r="A144" i="14" s="1"/>
  <c r="H144" i="14" s="1"/>
  <c r="D143" i="14"/>
  <c r="G143" i="14"/>
  <c r="B143" i="14"/>
  <c r="E143" i="14"/>
  <c r="F143" i="14"/>
  <c r="C143" i="14"/>
  <c r="A144" i="13" a="1"/>
  <c r="A144" i="13" s="1"/>
  <c r="C143" i="13"/>
  <c r="D143" i="13"/>
  <c r="F143" i="13"/>
  <c r="H143" i="13"/>
  <c r="G143" i="13"/>
  <c r="E143" i="13"/>
  <c r="B143" i="13"/>
  <c r="A145" i="14" l="1" a="1"/>
  <c r="A145" i="14" s="1"/>
  <c r="F145" i="14" s="1"/>
  <c r="C144" i="14"/>
  <c r="G144" i="14"/>
  <c r="D144" i="14"/>
  <c r="E144" i="14"/>
  <c r="B144" i="14"/>
  <c r="F144" i="14"/>
  <c r="A145" i="13" a="1"/>
  <c r="A145" i="13" s="1"/>
  <c r="H144" i="13"/>
  <c r="G144" i="13"/>
  <c r="F144" i="13"/>
  <c r="E144" i="13"/>
  <c r="C144" i="13"/>
  <c r="D144" i="13"/>
  <c r="B144" i="13"/>
  <c r="A146" i="14" l="1" a="1"/>
  <c r="A146" i="14" s="1"/>
  <c r="H146" i="14" s="1"/>
  <c r="G145" i="14"/>
  <c r="B145" i="14"/>
  <c r="E145" i="14"/>
  <c r="D145" i="14"/>
  <c r="H145" i="14"/>
  <c r="C145" i="14"/>
  <c r="A146" i="13" a="1"/>
  <c r="A146" i="13" s="1"/>
  <c r="H145" i="13"/>
  <c r="G145" i="13"/>
  <c r="F145" i="13"/>
  <c r="E145" i="13"/>
  <c r="B145" i="13"/>
  <c r="C145" i="13"/>
  <c r="D145" i="13"/>
  <c r="A147" i="14" l="1" a="1"/>
  <c r="A147" i="14" s="1"/>
  <c r="E147" i="14" s="1"/>
  <c r="B146" i="14"/>
  <c r="G146" i="14"/>
  <c r="C146" i="14"/>
  <c r="D146" i="14"/>
  <c r="F146" i="14"/>
  <c r="E146" i="14"/>
  <c r="A147" i="13" a="1"/>
  <c r="A147" i="13" s="1"/>
  <c r="D146" i="13"/>
  <c r="B146" i="13"/>
  <c r="H146" i="13"/>
  <c r="G146" i="13"/>
  <c r="F146" i="13"/>
  <c r="E146" i="13"/>
  <c r="C146" i="13"/>
  <c r="A148" i="14" l="1" a="1"/>
  <c r="A148" i="14" s="1"/>
  <c r="G148" i="14" s="1"/>
  <c r="H147" i="14"/>
  <c r="G147" i="14"/>
  <c r="F147" i="14"/>
  <c r="B147" i="14"/>
  <c r="D147" i="14"/>
  <c r="C147" i="14"/>
  <c r="A148" i="13" a="1"/>
  <c r="A148" i="13" s="1"/>
  <c r="B147" i="13"/>
  <c r="D147" i="13"/>
  <c r="H147" i="13"/>
  <c r="G147" i="13"/>
  <c r="F147" i="13"/>
  <c r="E147" i="13"/>
  <c r="C147" i="13"/>
  <c r="A149" i="14" l="1" a="1"/>
  <c r="A149" i="14" s="1"/>
  <c r="G149" i="14" s="1"/>
  <c r="C148" i="14"/>
  <c r="F148" i="14"/>
  <c r="B148" i="14"/>
  <c r="H148" i="14"/>
  <c r="D148" i="14"/>
  <c r="E148" i="14"/>
  <c r="A149" i="13" a="1"/>
  <c r="A149" i="13" s="1"/>
  <c r="H148" i="13"/>
  <c r="G148" i="13"/>
  <c r="F148" i="13"/>
  <c r="E148" i="13"/>
  <c r="C148" i="13"/>
  <c r="D148" i="13"/>
  <c r="B148" i="13"/>
  <c r="A150" i="14" l="1" a="1"/>
  <c r="A150" i="14" s="1"/>
  <c r="C150" i="14" s="1"/>
  <c r="E149" i="14"/>
  <c r="C149" i="14"/>
  <c r="F149" i="14"/>
  <c r="D149" i="14"/>
  <c r="H149" i="14"/>
  <c r="B149" i="14"/>
  <c r="A150" i="13" a="1"/>
  <c r="A150" i="13" s="1"/>
  <c r="H149" i="13"/>
  <c r="G149" i="13"/>
  <c r="F149" i="13"/>
  <c r="E149" i="13"/>
  <c r="D149" i="13"/>
  <c r="C149" i="13"/>
  <c r="B149" i="13"/>
  <c r="A151" i="14" l="1" a="1"/>
  <c r="A151" i="14" s="1"/>
  <c r="H151" i="14" s="1"/>
  <c r="D150" i="14"/>
  <c r="H150" i="14"/>
  <c r="F150" i="14"/>
  <c r="E150" i="14"/>
  <c r="G150" i="14"/>
  <c r="B150" i="14"/>
  <c r="A151" i="13" a="1"/>
  <c r="A151" i="13" s="1"/>
  <c r="D150" i="13"/>
  <c r="B150" i="13"/>
  <c r="H150" i="13"/>
  <c r="G150" i="13"/>
  <c r="F150" i="13"/>
  <c r="E150" i="13"/>
  <c r="C150" i="13"/>
  <c r="A152" i="14" l="1" a="1"/>
  <c r="A152" i="14" s="1"/>
  <c r="E152" i="14" s="1"/>
  <c r="F151" i="14"/>
  <c r="D151" i="14"/>
  <c r="G151" i="14"/>
  <c r="E151" i="14"/>
  <c r="B151" i="14"/>
  <c r="C151" i="14"/>
  <c r="A152" i="13" a="1"/>
  <c r="A152" i="13" s="1"/>
  <c r="E151" i="13"/>
  <c r="G151" i="13"/>
  <c r="F151" i="13"/>
  <c r="C151" i="13"/>
  <c r="H151" i="13"/>
  <c r="B151" i="13"/>
  <c r="D151" i="13"/>
  <c r="A153" i="14" l="1" a="1"/>
  <c r="A153" i="14" s="1"/>
  <c r="G153" i="14" s="1"/>
  <c r="H152" i="14"/>
  <c r="D152" i="14"/>
  <c r="B152" i="14"/>
  <c r="F152" i="14"/>
  <c r="G152" i="14"/>
  <c r="C152" i="14"/>
  <c r="A153" i="13" a="1"/>
  <c r="A153" i="13" s="1"/>
  <c r="H152" i="13"/>
  <c r="C152" i="13"/>
  <c r="F152" i="13"/>
  <c r="B152" i="13"/>
  <c r="E152" i="13"/>
  <c r="D152" i="13"/>
  <c r="G152" i="13"/>
  <c r="A154" i="14" l="1" a="1"/>
  <c r="A154" i="14" s="1"/>
  <c r="G154" i="14" s="1"/>
  <c r="C153" i="14"/>
  <c r="F153" i="14"/>
  <c r="D153" i="14"/>
  <c r="H153" i="14"/>
  <c r="E153" i="14"/>
  <c r="B153" i="14"/>
  <c r="A154" i="13" a="1"/>
  <c r="A154" i="13" s="1"/>
  <c r="G153" i="13"/>
  <c r="E153" i="13"/>
  <c r="H153" i="13"/>
  <c r="F153" i="13"/>
  <c r="D153" i="13"/>
  <c r="C153" i="13"/>
  <c r="B153" i="13"/>
  <c r="A155" i="14" l="1" a="1"/>
  <c r="A155" i="14" s="1"/>
  <c r="E155" i="14" s="1"/>
  <c r="B154" i="14"/>
  <c r="H154" i="14"/>
  <c r="C154" i="14"/>
  <c r="D154" i="14"/>
  <c r="F154" i="14"/>
  <c r="E154" i="14"/>
  <c r="A155" i="13" a="1"/>
  <c r="A155" i="13" s="1"/>
  <c r="F154" i="13"/>
  <c r="D154" i="13"/>
  <c r="B154" i="13"/>
  <c r="H154" i="13"/>
  <c r="G154" i="13"/>
  <c r="C154" i="13"/>
  <c r="E154" i="13"/>
  <c r="A156" i="14" l="1" a="1"/>
  <c r="A156" i="14" s="1"/>
  <c r="F156" i="14" s="1"/>
  <c r="B155" i="14"/>
  <c r="G155" i="14"/>
  <c r="D155" i="14"/>
  <c r="F155" i="14"/>
  <c r="H155" i="14"/>
  <c r="C155" i="14"/>
  <c r="A156" i="13" a="1"/>
  <c r="A156" i="13" s="1"/>
  <c r="E155" i="13"/>
  <c r="G155" i="13"/>
  <c r="F155" i="13"/>
  <c r="D155" i="13"/>
  <c r="B155" i="13"/>
  <c r="H155" i="13"/>
  <c r="C155" i="13"/>
  <c r="A157" i="14" l="1" a="1"/>
  <c r="A157" i="14" s="1"/>
  <c r="F157" i="14" s="1"/>
  <c r="G156" i="14"/>
  <c r="C156" i="14"/>
  <c r="B156" i="14"/>
  <c r="E156" i="14"/>
  <c r="H156" i="14"/>
  <c r="D156" i="14"/>
  <c r="A157" i="13" a="1"/>
  <c r="A157" i="13" s="1"/>
  <c r="H156" i="13"/>
  <c r="C156" i="13"/>
  <c r="F156" i="13"/>
  <c r="E156" i="13"/>
  <c r="G156" i="13"/>
  <c r="D156" i="13"/>
  <c r="B156" i="13"/>
  <c r="B157" i="14" l="1"/>
  <c r="H157" i="14"/>
  <c r="D157" i="14"/>
  <c r="G157" i="14"/>
  <c r="E157" i="14"/>
  <c r="C157" i="14"/>
  <c r="G157" i="13"/>
  <c r="E157" i="13"/>
  <c r="B157" i="13"/>
  <c r="H157" i="13"/>
  <c r="D157" i="13"/>
  <c r="C157" i="13"/>
  <c r="F157" i="13"/>
</calcChain>
</file>

<file path=xl/sharedStrings.xml><?xml version="1.0" encoding="utf-8"?>
<sst xmlns="http://schemas.openxmlformats.org/spreadsheetml/2006/main" count="3836" uniqueCount="1599">
  <si>
    <t>Domestic Unrestricted</t>
  </si>
  <si>
    <t>Domestic Two Rate</t>
  </si>
  <si>
    <t>LV Medium Non-Domestic</t>
  </si>
  <si>
    <t>LV UMS (Pseudo HH Metered)</t>
  </si>
  <si>
    <t>LV Generation NHH</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</si>
  <si>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</si>
  <si>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</si>
  <si>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</si>
  <si>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</si>
  <si>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</si>
  <si>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</si>
  <si>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</si>
  <si>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</si>
  <si>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</si>
  <si>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</si>
  <si>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</si>
  <si>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</si>
  <si>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</si>
  <si>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</si>
  <si>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</si>
  <si>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</si>
  <si>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</si>
  <si>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</si>
  <si>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</si>
  <si>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</si>
  <si>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</si>
  <si>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</si>
  <si>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</si>
  <si>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</si>
  <si>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</si>
  <si>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</si>
  <si>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NHH</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</si>
  <si>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</si>
  <si>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</si>
  <si>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</si>
  <si>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</si>
  <si>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</si>
  <si>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</si>
  <si>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</si>
  <si>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</si>
  <si>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</si>
  <si>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</si>
  <si>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</si>
  <si>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</si>
  <si>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</si>
  <si>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Generation NHH</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</si>
  <si>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</si>
  <si>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</si>
  <si>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</si>
  <si>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</si>
  <si>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</si>
  <si>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</si>
  <si>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</si>
  <si>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</si>
  <si>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</si>
  <si>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</si>
  <si>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</si>
  <si>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</si>
  <si>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</si>
  <si>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</si>
  <si>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</si>
  <si>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</si>
  <si>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</si>
  <si>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</si>
  <si>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</si>
  <si>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</si>
  <si>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</si>
  <si>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</si>
  <si>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</si>
  <si>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</si>
  <si>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</si>
  <si>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</si>
  <si>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</si>
  <si>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</si>
  <si>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</si>
  <si>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</si>
  <si>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Generation NHH</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</si>
  <si>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</si>
  <si>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</si>
  <si>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</si>
  <si>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</si>
  <si>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</si>
  <si>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</si>
  <si>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</si>
  <si>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</si>
  <si>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</si>
  <si>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</si>
  <si>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</si>
  <si>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</si>
  <si>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</si>
  <si>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</si>
  <si>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</si>
  <si>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</si>
  <si>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</si>
  <si>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</si>
  <si>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</si>
  <si>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</si>
  <si>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</si>
  <si>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</si>
  <si>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Unit rate 1 p/kWh</t>
  </si>
  <si>
    <t>Unit rate 2 p/kWh</t>
  </si>
  <si>
    <t>Unit rate 3 p/kWh</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</si>
  <si>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</si>
  <si>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</si>
  <si>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</si>
  <si>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</si>
  <si>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</si>
  <si>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</si>
  <si>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</si>
  <si>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</si>
  <si>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</si>
  <si>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</si>
  <si>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</si>
  <si>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</si>
  <si>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</si>
  <si>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</si>
  <si>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</si>
  <si>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</si>
  <si>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</si>
  <si>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Generation NHH</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</si>
  <si>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</si>
  <si>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</si>
  <si>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</si>
  <si>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</si>
  <si>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</si>
  <si>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</si>
  <si>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</si>
  <si>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</si>
  <si>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</si>
  <si>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</si>
  <si>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</si>
  <si>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</si>
  <si>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</si>
  <si>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</si>
  <si>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</si>
  <si>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</si>
  <si>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</si>
  <si>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</si>
  <si>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</si>
  <si>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</si>
  <si>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</si>
  <si>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</si>
  <si>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Generation NHH</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</si>
  <si>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</si>
  <si>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</si>
  <si>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</si>
  <si>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</si>
  <si>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</si>
  <si>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</si>
  <si>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</si>
  <si>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</si>
  <si>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</si>
  <si>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</si>
  <si>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</si>
  <si>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</si>
  <si>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</si>
  <si>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</si>
  <si>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</si>
  <si>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</si>
  <si>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</si>
  <si>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</si>
  <si>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</si>
  <si>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</si>
  <si>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Generation NHH</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</si>
  <si>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</si>
  <si>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</si>
  <si>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</si>
  <si>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</si>
  <si>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</si>
  <si>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</si>
  <si>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</si>
  <si>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</si>
  <si>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</si>
  <si>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</si>
  <si>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</si>
  <si>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</si>
  <si>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</si>
  <si>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</si>
  <si>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</si>
  <si>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</si>
  <si>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</si>
  <si>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</si>
  <si>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</si>
  <si>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</si>
  <si>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Generation NHH</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</si>
  <si>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</si>
  <si>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</si>
  <si>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</si>
  <si>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</si>
  <si>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</si>
  <si>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</si>
  <si>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</si>
  <si>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</si>
  <si>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</si>
  <si>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</si>
  <si>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</si>
  <si>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</si>
  <si>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</si>
  <si>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</si>
  <si>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</si>
  <si>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</si>
  <si>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</si>
  <si>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</si>
  <si>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</si>
  <si>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</si>
  <si>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</si>
  <si>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</si>
  <si>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</si>
  <si>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</si>
  <si>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</si>
  <si>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</si>
  <si>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</si>
  <si>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</si>
  <si>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</si>
  <si>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Export fixed charge p/day</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</si>
  <si>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</si>
  <si>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</si>
  <si>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</si>
  <si>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</si>
  <si>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</si>
  <si>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</si>
  <si>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</si>
  <si>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</si>
  <si>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</si>
  <si>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</si>
  <si>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</si>
  <si>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</si>
  <si>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</si>
  <si>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</si>
  <si>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</si>
  <si>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</si>
  <si>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</si>
  <si>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</si>
  <si>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</si>
  <si>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</si>
  <si>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</si>
  <si>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</si>
  <si>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</si>
  <si>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</si>
  <si>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</si>
  <si>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</si>
  <si>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</si>
  <si>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</si>
  <si>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</si>
  <si>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</si>
  <si>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</si>
  <si>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</si>
  <si>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</si>
  <si>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</si>
  <si>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</si>
  <si>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</si>
  <si>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</si>
  <si>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</si>
  <si>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</si>
  <si>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</si>
  <si>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</si>
  <si>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</si>
  <si>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</si>
  <si>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</si>
  <si>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</si>
  <si>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</si>
  <si>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</si>
  <si>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</si>
  <si>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</si>
  <si>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</si>
  <si>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</si>
  <si>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</si>
  <si>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</si>
  <si>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</si>
  <si>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Domestic Prepayment</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</si>
  <si>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</si>
  <si>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</si>
  <si>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</si>
  <si>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</si>
  <si>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</si>
  <si>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</si>
  <si>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</si>
  <si>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</si>
  <si>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</si>
  <si>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</si>
  <si>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</si>
  <si>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</si>
  <si>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</si>
  <si>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</si>
  <si>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</si>
  <si>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</si>
  <si>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</si>
  <si>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</si>
  <si>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</si>
  <si>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</si>
  <si>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</si>
  <si>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</si>
  <si>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</si>
  <si>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</si>
  <si>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</si>
  <si>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</si>
  <si>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</si>
  <si>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</si>
  <si>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</si>
  <si>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</si>
  <si>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</si>
  <si>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</si>
  <si>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</si>
  <si>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</si>
  <si>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</si>
  <si>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</si>
  <si>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</si>
  <si>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</si>
  <si>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</si>
  <si>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</si>
  <si>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</si>
  <si>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</si>
  <si>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</si>
  <si>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</si>
  <si>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</si>
  <si>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</si>
  <si>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</si>
  <si>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</si>
  <si>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</si>
  <si>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</si>
  <si>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</si>
  <si>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</si>
  <si>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</si>
  <si>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</si>
  <si>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</si>
  <si>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</si>
  <si>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</si>
  <si>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</si>
  <si>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</si>
  <si>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</si>
  <si>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</si>
  <si>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</si>
  <si>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</si>
  <si>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</si>
  <si>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</si>
  <si>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</si>
  <si>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</si>
  <si>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</si>
  <si>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</si>
  <si>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</si>
  <si>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</si>
  <si>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</si>
  <si>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</si>
  <si>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</si>
  <si>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</si>
  <si>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</si>
  <si>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</si>
  <si>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</si>
  <si>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</si>
  <si>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</si>
  <si>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</si>
  <si>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</si>
  <si>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</si>
  <si>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</si>
  <si>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</si>
  <si>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</si>
  <si>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</si>
  <si>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</si>
  <si>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</si>
  <si>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</si>
  <si>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</si>
  <si>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</si>
  <si>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</si>
  <si>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</si>
  <si>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</si>
  <si>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</si>
  <si>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</si>
  <si>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</si>
  <si>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</si>
  <si>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</si>
  <si>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</si>
  <si>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</si>
  <si>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</si>
  <si>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</si>
  <si>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</si>
  <si>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</si>
  <si>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</si>
  <si>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</si>
  <si>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</si>
  <si>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</si>
  <si>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</si>
  <si>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</si>
  <si>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</si>
  <si>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</si>
  <si>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</si>
  <si>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</si>
  <si>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</si>
  <si>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</si>
  <si>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</si>
  <si>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</si>
  <si>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</si>
  <si>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</si>
  <si>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</si>
  <si>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</si>
  <si>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</si>
  <si>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</si>
  <si>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</si>
  <si>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</si>
  <si>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</si>
  <si>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</si>
  <si>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</si>
  <si>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</si>
  <si>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</si>
  <si>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</si>
  <si>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</si>
  <si>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</si>
  <si>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</si>
  <si>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</si>
  <si>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</si>
  <si>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</si>
  <si>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</si>
  <si>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</si>
  <si>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</si>
  <si>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</si>
  <si>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</si>
  <si>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</si>
  <si>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</si>
  <si>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</si>
  <si>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</si>
  <si>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</si>
  <si>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</si>
  <si>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</si>
  <si>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</si>
  <si>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</si>
  <si>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</si>
  <si>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</si>
  <si>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</si>
  <si>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</si>
  <si>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</si>
  <si>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</si>
  <si>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</si>
  <si>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</si>
  <si>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</si>
  <si>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</si>
  <si>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</si>
  <si>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</si>
  <si>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</si>
  <si>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</si>
  <si>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</si>
  <si>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</si>
  <si>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</si>
  <si>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</si>
  <si>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</si>
  <si>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</si>
  <si>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</si>
  <si>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</si>
  <si>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</si>
  <si>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</si>
  <si>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</si>
  <si>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</si>
  <si>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</si>
  <si>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</si>
  <si>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</si>
  <si>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</si>
  <si>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</si>
  <si>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</si>
  <si>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</si>
  <si>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</si>
  <si>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</si>
  <si>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</si>
  <si>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</si>
  <si>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</si>
  <si>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</si>
  <si>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</si>
  <si>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</si>
  <si>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</si>
  <si>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</si>
  <si>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</si>
  <si>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</si>
  <si>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</si>
  <si>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</si>
  <si>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</si>
  <si>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</si>
  <si>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</si>
  <si>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</si>
  <si>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</si>
  <si>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</si>
  <si>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</si>
  <si>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</si>
  <si>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</si>
  <si>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</si>
  <si>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</si>
  <si>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</si>
  <si>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</si>
  <si>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</si>
  <si>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</si>
  <si>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</si>
  <si>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</si>
  <si>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</si>
  <si>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</si>
  <si>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</si>
  <si>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Excess Capacity charge
p/kVA</t>
  </si>
  <si>
    <t>Excess capacity charge
p/kVA</t>
  </si>
  <si>
    <t>Import fixed charge
p/day</t>
  </si>
  <si>
    <t>Import capacity rate
p/kVA/day</t>
  </si>
  <si>
    <t>Import exceeded capacity rate
p/kVA/day</t>
  </si>
  <si>
    <t>Export capacity rate
p/kVA/day</t>
  </si>
  <si>
    <t>Export exceeded capacity rate p/kVA/day</t>
  </si>
  <si>
    <t>Local charge 1
£/kVA</t>
  </si>
  <si>
    <t>Remote charge 1
£/kVA</t>
  </si>
  <si>
    <t>EMEB or MIDE only</t>
  </si>
  <si>
    <t>Unsupported (SWEB)</t>
  </si>
  <si>
    <t>O or Unsupported (SWEB)</t>
  </si>
  <si>
    <t>2 or Unsupported (SWEB)</t>
  </si>
  <si>
    <t>7-hour E7 Day</t>
  </si>
  <si>
    <t>7-hour E7 Night</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</si>
  <si>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</si>
  <si>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</si>
  <si>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</si>
  <si>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</si>
  <si>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</si>
  <si>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</si>
  <si>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</si>
  <si>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</si>
  <si>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</si>
  <si>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</si>
  <si>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Note: The list of MPANs / MSIDs provided may be incomplete; the DNO reserves the right to apply the listed charges to any other MPANs / MSIDs associated with the site.
Note: This table is automatically populated based on the content of the tab entitled 'Annex 2 EHV Charges'</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</si>
  <si>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</si>
  <si>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5 contains  the LLFs which must be used to adjust the metering system volumes to take account of losses on the distribution network.</t>
  </si>
  <si>
    <t xml:space="preserve">Contains the unscaled [nodal/network group] costs used to calculate the current EDCM charges. </t>
  </si>
  <si>
    <t>Annex 6 new Designated EHV Properties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</si>
  <si>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</si>
  <si>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</si>
  <si>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</si>
  <si>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</si>
  <si>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</si>
  <si>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rate 1
p/kWh
(red/black)</t>
  </si>
  <si>
    <t>Unit rate 2
p/kWh
(amber/yellow)</t>
  </si>
  <si>
    <t>Unit rate 3
p/kWh
(green)</t>
  </si>
  <si>
    <t>Excess capacity charge
p/kVA/day</t>
  </si>
  <si>
    <t>EHV site specific LLFs</t>
  </si>
  <si>
    <t>EHV sites specific LLFs</t>
  </si>
  <si>
    <t>Annex 6 - Addendum to Annex 2 EHV charges</t>
  </si>
  <si>
    <r>
      <t xml:space="preserve">Import 
</t>
    </r>
    <r>
      <rPr>
        <b/>
        <sz val="10"/>
        <color rgb="FFFF0000"/>
        <rFont val="Arial"/>
        <family val="2"/>
      </rPr>
      <t>super-red</t>
    </r>
    <r>
      <rPr>
        <b/>
        <sz val="10"/>
        <color indexed="8"/>
        <rFont val="Arial"/>
        <family val="2"/>
      </rPr>
      <t xml:space="preserve">
unit rate
p/kWh</t>
    </r>
  </si>
  <si>
    <r>
      <t xml:space="preserve">Export 
</t>
    </r>
    <r>
      <rPr>
        <b/>
        <sz val="10"/>
        <color rgb="FFFF0000"/>
        <rFont val="Arial"/>
        <family val="2"/>
      </rPr>
      <t>super-red</t>
    </r>
    <r>
      <rPr>
        <b/>
        <sz val="10"/>
        <color indexed="8"/>
        <rFont val="Arial"/>
        <family val="2"/>
      </rPr>
      <t xml:space="preserve">
unit rate
p/kWh</t>
    </r>
  </si>
  <si>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</si>
  <si>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</si>
  <si>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</si>
  <si>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</si>
  <si>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</si>
  <si>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</si>
  <si>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</si>
  <si>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</si>
  <si>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</si>
  <si>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</si>
  <si>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</si>
  <si>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</si>
  <si>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</si>
  <si>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</si>
  <si>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</si>
  <si>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</si>
  <si>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</si>
  <si>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</si>
  <si>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</si>
  <si>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</si>
  <si>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</si>
  <si>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</si>
  <si>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</si>
  <si>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</si>
  <si>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</si>
  <si>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</si>
  <si>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</si>
  <si>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</si>
  <si>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</si>
  <si>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</si>
  <si>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Note: The list of MPANs/MSIDs provided may be incomplete; the DNO reserves the right to apply the listed charges to any other MPANs/MSIDs associated with the site.</t>
  </si>
  <si>
    <t>Node/Zone ID</t>
  </si>
  <si>
    <t>Company and licence name, charging year, effective from, status</t>
  </si>
  <si>
    <t>Company and licence name</t>
  </si>
  <si>
    <t>Import
Unique Identifier</t>
  </si>
  <si>
    <t>Export
Unique Identifier</t>
  </si>
  <si>
    <t>Export LLFC</t>
  </si>
  <si>
    <t>Import LLFC</t>
  </si>
  <si>
    <t>Export Unique Identifier</t>
  </si>
  <si>
    <t>Import
fixed charge
(p/day)</t>
  </si>
  <si>
    <t>Import
capacity rate
(p/kVA/day)</t>
  </si>
  <si>
    <t>Import
exceeded capacity rate
(p/kVA/day)</t>
  </si>
  <si>
    <t>Export
fixed charge
(p/day)</t>
  </si>
  <si>
    <t>Export
capacity rate
(p/kVA/day)</t>
  </si>
  <si>
    <t>Export
exceeded capacity rate
(p/kVA/day)</t>
  </si>
  <si>
    <t>Export
exceeded
capacity rate
(p/kVA/day)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</si>
  <si>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</si>
  <si>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</si>
  <si>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</si>
  <si>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</si>
  <si>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</si>
  <si>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</si>
  <si>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</si>
  <si>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</si>
  <si>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</si>
  <si>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r>
      <t xml:space="preserve">Import
</t>
    </r>
    <r>
      <rPr>
        <b/>
        <sz val="10"/>
        <color rgb="FFFF0000"/>
        <rFont val="Arial"/>
        <family val="2"/>
      </rPr>
      <t xml:space="preserve">Super Red
</t>
    </r>
    <r>
      <rPr>
        <b/>
        <sz val="10"/>
        <rFont val="Arial"/>
        <family val="2"/>
      </rPr>
      <t>unit rate
(p/kWh)</t>
    </r>
  </si>
  <si>
    <r>
      <t xml:space="preserve">Export
</t>
    </r>
    <r>
      <rPr>
        <b/>
        <sz val="10"/>
        <color rgb="FFFF0000"/>
        <rFont val="Arial"/>
        <family val="2"/>
      </rPr>
      <t xml:space="preserve">Super Red
</t>
    </r>
    <r>
      <rPr>
        <b/>
        <sz val="10"/>
        <color indexed="8"/>
        <rFont val="Arial"/>
        <family val="2"/>
      </rPr>
      <t>unit rate
(p/kWh)</t>
    </r>
  </si>
  <si>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</si>
  <si>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</si>
  <si>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</si>
  <si>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</si>
  <si>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</si>
  <si>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</si>
  <si>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</si>
  <si>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</si>
  <si>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</si>
  <si>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Copy EDCM table 5401 (LRIC) or 5150 (FCP) range starting B19 and paste into E11.  Extend or reduce print area as required.</t>
  </si>
  <si>
    <t>DNOs paste value cells A15:I42 from CDCM 3701 into cells A14:J41</t>
  </si>
  <si>
    <t>Copy from CDCM table 3701 "Tariffs!D43:I81" and paste values into D14</t>
  </si>
  <si>
    <t>Copy from EDCM table 6005 "LDNORev!B513:G637" and paste values into D54</t>
  </si>
  <si>
    <t>Peak</t>
  </si>
  <si>
    <t>Winter</t>
  </si>
  <si>
    <t>Night</t>
  </si>
  <si>
    <t>Other</t>
  </si>
  <si>
    <t>Generic Demand and Generation LLFs</t>
  </si>
  <si>
    <t>Metered Voltage</t>
  </si>
  <si>
    <t>Monday to Friday 
Mar to Oct</t>
  </si>
  <si>
    <t>00:30 – 07:30</t>
  </si>
  <si>
    <t>07:30 – 00:30</t>
  </si>
  <si>
    <t>Monday to Friday 
Nov to Feb</t>
  </si>
  <si>
    <t>16:00 – 19:00</t>
  </si>
  <si>
    <t>07:30 – 16:00
19:00 – 20:00</t>
  </si>
  <si>
    <t>20:00 – 00:30</t>
  </si>
  <si>
    <t>Western Power Distribution (East Midlands) plc - Effective from 1 April 2014 - Final LLF Time Periods</t>
  </si>
  <si>
    <t>Low Voltage Network</t>
  </si>
  <si>
    <t>Low Voltage Substation</t>
  </si>
  <si>
    <t>High Voltage Network</t>
  </si>
  <si>
    <t>High Voltage Substation</t>
  </si>
  <si>
    <t>33kV Generic</t>
  </si>
  <si>
    <t>N/A</t>
  </si>
  <si>
    <t>132kV Generic</t>
  </si>
  <si>
    <t>Huntingdon (MSID 2034)</t>
  </si>
  <si>
    <t>Barlborough WF</t>
  </si>
  <si>
    <t>tba</t>
  </si>
  <si>
    <t>Barnwell Manor PV</t>
  </si>
  <si>
    <t>Burton Pedwadine WF</t>
  </si>
  <si>
    <t>Decoy Farm Crowland</t>
  </si>
  <si>
    <t>Ellis Farm Lincoln</t>
  </si>
  <si>
    <t>Ermine Farm PV</t>
  </si>
  <si>
    <t>Grange Farm PV</t>
  </si>
  <si>
    <t>Heckington Fen PV</t>
  </si>
  <si>
    <t>Highfield Farm PV</t>
  </si>
  <si>
    <t>Horsemoor Drove WF</t>
  </si>
  <si>
    <t>Little Morton Farm</t>
  </si>
  <si>
    <t>Lodge Farm</t>
  </si>
  <si>
    <t>MIRA Nuneaton PV</t>
  </si>
  <si>
    <t>Moat Farm PV</t>
  </si>
  <si>
    <t>New Albion WF</t>
  </si>
  <si>
    <t>Rugby Gateway</t>
  </si>
  <si>
    <t>Welbeck Colliery PV</t>
  </si>
  <si>
    <t>Wilsthorpe Farm</t>
  </si>
  <si>
    <t>Railtrack Bytham (Import)</t>
  </si>
  <si>
    <t>Railtrack Grantham (Import)</t>
  </si>
  <si>
    <t>Railtrack Staythorpe (Import)</t>
  </si>
  <si>
    <t>Railtrack Retford (Import)</t>
  </si>
  <si>
    <t>Railtrack Rugby (Import)</t>
  </si>
  <si>
    <t>Railtrack Tamworth (Import)</t>
  </si>
  <si>
    <t>Railtrack Wolverton (Import)</t>
  </si>
  <si>
    <t>Jaguar Cars</t>
  </si>
  <si>
    <t>Alstom Frankton</t>
  </si>
  <si>
    <t>University of Warwick</t>
  </si>
  <si>
    <t>Dunlop Factory</t>
  </si>
  <si>
    <t>Bombardier (Import)</t>
  </si>
  <si>
    <t>British Steel (Import)</t>
  </si>
  <si>
    <t>Acordis (Import)</t>
  </si>
  <si>
    <t>Derwent (Import)</t>
  </si>
  <si>
    <t>GEC Alsthom (Import)</t>
  </si>
  <si>
    <t>St Gobain (Import)</t>
  </si>
  <si>
    <t>Toyota (Import)</t>
  </si>
  <si>
    <t>Derby Co-Gen (Import)</t>
  </si>
  <si>
    <t>RR Sinfin C (Import)</t>
  </si>
  <si>
    <t>ABR Foods (Import)</t>
  </si>
  <si>
    <t>Petsoe Wind Farm (Import)</t>
  </si>
  <si>
    <t>Castle Cement (Import)</t>
  </si>
  <si>
    <t>Rugby Cement (Import)</t>
  </si>
  <si>
    <t>Cov &amp; Sol Waste (Import)</t>
  </si>
  <si>
    <t>Bentinck (Import)</t>
  </si>
  <si>
    <t>Asfordby 132kv</t>
  </si>
  <si>
    <t>Calvert Landfill (Import)</t>
  </si>
  <si>
    <t>Weldon Landfill (Import)</t>
  </si>
  <si>
    <t>Goosy Lodge Power (Import)</t>
  </si>
  <si>
    <t>BAR Honda (Import)</t>
  </si>
  <si>
    <t>Burton Wolds Wind Farm Import</t>
  </si>
  <si>
    <t>Railtrack Bretton (Import)</t>
  </si>
  <si>
    <t>Bambers Farm Wind Farm Import</t>
  </si>
  <si>
    <t>Vine House Wind Farm Import</t>
  </si>
  <si>
    <t>Red House Wind Farm Import</t>
  </si>
  <si>
    <t>Daneshill Landfill (Import)</t>
  </si>
  <si>
    <t>Corby Power (Import)</t>
  </si>
  <si>
    <t>Newton Longville (Import)</t>
  </si>
  <si>
    <t>Hollies Wind Farm (Import)</t>
  </si>
  <si>
    <t>Lynn Wind Farm (Import)</t>
  </si>
  <si>
    <t>Inner Dowsing Wind Farm Import</t>
  </si>
  <si>
    <t>Bicker Fen Wind Farm (Import)</t>
  </si>
  <si>
    <t>London Road CHP (Import)</t>
  </si>
  <si>
    <t>Lindhurst Wind Farm (Import)</t>
  </si>
  <si>
    <t>Staveley Works</t>
  </si>
  <si>
    <t>AP Drivelines</t>
  </si>
  <si>
    <t>Rolls Royce Coventry</t>
  </si>
  <si>
    <t>Daw Mill UK Coal</t>
  </si>
  <si>
    <t>Caterpillar</t>
  </si>
  <si>
    <t>Santander Carlton Park</t>
  </si>
  <si>
    <t>Brush</t>
  </si>
  <si>
    <t>JCB</t>
  </si>
  <si>
    <t>Cast Bar UK</t>
  </si>
  <si>
    <t>Bretby GP</t>
  </si>
  <si>
    <t>Holwell Works</t>
  </si>
  <si>
    <t>Pedigree Petfoods</t>
  </si>
  <si>
    <t>Alstom Wolverton</t>
  </si>
  <si>
    <t>Colworth Laboratory</t>
  </si>
  <si>
    <t>Boots Thane Road</t>
  </si>
  <si>
    <t>QMC</t>
  </si>
  <si>
    <t>British Gypsum</t>
  </si>
  <si>
    <t>Melbourne STW</t>
  </si>
  <si>
    <t>Whetstone</t>
  </si>
  <si>
    <t>Holbrook Works</t>
  </si>
  <si>
    <t>Astrazeneca Charnwood</t>
  </si>
  <si>
    <t>B&amp;Q Manton</t>
  </si>
  <si>
    <t>Transco Churchover</t>
  </si>
  <si>
    <t>Alstom Rugby</t>
  </si>
  <si>
    <t>VSB Avenue</t>
  </si>
  <si>
    <t>Low Spinney Wind Farm</t>
  </si>
  <si>
    <t>SWINFORD WINDFARM (Import)</t>
  </si>
  <si>
    <t>Yelvertoft Wind Farm</t>
  </si>
  <si>
    <t>Maxwell House Data Centre</t>
  </si>
  <si>
    <t>Burton Wolds Ext North Import</t>
  </si>
  <si>
    <t>Shacks Barn PV Import</t>
  </si>
  <si>
    <t>Hatton Gas Compressor</t>
  </si>
  <si>
    <t>North Hykeham EFW</t>
  </si>
  <si>
    <t>Sleaford Renewable (Import)</t>
  </si>
  <si>
    <t>Bilsthorpe Wind Farm (Import)</t>
  </si>
  <si>
    <t>Old Dalby Lodge WndFarm Import</t>
  </si>
  <si>
    <t>Willoughby STOR (Import)</t>
  </si>
  <si>
    <t>RR AB&amp;E 33kV (Import)</t>
  </si>
  <si>
    <t>The Grange Wind Farm (Import)</t>
  </si>
  <si>
    <t>Clay Lake STOR (Import)</t>
  </si>
  <si>
    <t>Balderton STOR (Import)</t>
  </si>
  <si>
    <t>Wymeswold Solar Park (Import)</t>
  </si>
  <si>
    <t>French Farm Wind Farm (Import)</t>
  </si>
  <si>
    <t>Lilbourne Wind Farm (Import)</t>
  </si>
  <si>
    <t>Chelvaston Renewable (Import)</t>
  </si>
  <si>
    <t>Beachampton Solar Farm Import</t>
  </si>
  <si>
    <t>Croft End Solar Farm (Import)</t>
  </si>
  <si>
    <t>M1 Wind Farm (Import)</t>
  </si>
  <si>
    <t>Leamington STOR Import</t>
  </si>
  <si>
    <t>Low Farm Anaerobic Dig (Imp)</t>
  </si>
  <si>
    <t>Turweston Airfield Solar (Imp)</t>
  </si>
  <si>
    <t>Burton Pedwardine Solar (Imp)</t>
  </si>
  <si>
    <t>Rockingham</t>
  </si>
  <si>
    <t>Santander Carlton Park 132/11</t>
  </si>
  <si>
    <t>Delphi Diesel</t>
  </si>
  <si>
    <t>West Burton St load</t>
  </si>
  <si>
    <t>Ratcliffe ST</t>
  </si>
  <si>
    <t>Derwent</t>
  </si>
  <si>
    <t>Railtrack Bytham (Export)</t>
  </si>
  <si>
    <t>Railtrack Grantham (Export)</t>
  </si>
  <si>
    <t>Railtrack Staythorpe (Export)</t>
  </si>
  <si>
    <t>Railtrack Retford (Export)</t>
  </si>
  <si>
    <t>Railtrack Rugby (Export)</t>
  </si>
  <si>
    <t>Railtrack Tamworth (Export)</t>
  </si>
  <si>
    <t>Railtrack Wolverton (Export)</t>
  </si>
  <si>
    <t>Acordis (Export)</t>
  </si>
  <si>
    <t>QMC (Export)</t>
  </si>
  <si>
    <t>ABR Foods (Export)</t>
  </si>
  <si>
    <t>Rolls Royce Derby CHP Exp</t>
  </si>
  <si>
    <t>Bentinck (Export)</t>
  </si>
  <si>
    <t>Calvert Landfill (Export)</t>
  </si>
  <si>
    <t>Weldon Landfill (Export)</t>
  </si>
  <si>
    <t>Goosy Lodge Power (Export)</t>
  </si>
  <si>
    <t>Burton Wolds Wind Farm Export</t>
  </si>
  <si>
    <t>Railtrack Bretton (Export)</t>
  </si>
  <si>
    <t>Bambers Farm Wind Farm Export</t>
  </si>
  <si>
    <t>Vine House Wind Farm Export</t>
  </si>
  <si>
    <t>Red House Wind Farm Export</t>
  </si>
  <si>
    <t>Daneshill Landfill (Export)</t>
  </si>
  <si>
    <t>Newton Longville (Export)</t>
  </si>
  <si>
    <t>Hollies Wind Farm (Export)</t>
  </si>
  <si>
    <t>Lynn Wind Farm (Export)</t>
  </si>
  <si>
    <t>Inner Dowsing Wind Farm Export</t>
  </si>
  <si>
    <t>Bicker Fen Wind Farm (Export)</t>
  </si>
  <si>
    <t>Cov &amp; Sol Waste (Export)</t>
  </si>
  <si>
    <t>Lindhurst Wind Farm (Export)</t>
  </si>
  <si>
    <t>London Road CHP (Export)</t>
  </si>
  <si>
    <t>Petsoe Wind Farm (Export)</t>
  </si>
  <si>
    <t>Boots Thane Road (Export)</t>
  </si>
  <si>
    <t>B&amp;Q Manton (Export)</t>
  </si>
  <si>
    <t>Low Spinney Wind Farm (Export)</t>
  </si>
  <si>
    <t>SWINFORD WINDFARM (Export)</t>
  </si>
  <si>
    <t>Asfordby Generation</t>
  </si>
  <si>
    <t>Yelvertoft (Export)</t>
  </si>
  <si>
    <t>North Hykeham Export</t>
  </si>
  <si>
    <t>Sleaford Renewable (Export)</t>
  </si>
  <si>
    <t>Bilsthorpe Wind Farm (Export)</t>
  </si>
  <si>
    <t>Old Dalby Lodge WndFarm Export</t>
  </si>
  <si>
    <t>Lilbourne Wind Farm (Export)</t>
  </si>
  <si>
    <t>The Grange Wind Farm (Export)</t>
  </si>
  <si>
    <t>Clay Lake STOR (Export)</t>
  </si>
  <si>
    <t>Balderton STOR (Export)</t>
  </si>
  <si>
    <t>Burton Wolds Ext North Export</t>
  </si>
  <si>
    <t>Shacks Barn PV Export</t>
  </si>
  <si>
    <t>Willoughby STOR (Export)</t>
  </si>
  <si>
    <t>Wymeswold Solar Park (Export)</t>
  </si>
  <si>
    <t>French Farm Wind Farm (Export)</t>
  </si>
  <si>
    <t>Chelvaston Renewable (Export)</t>
  </si>
  <si>
    <t>Beachampton Solar Farm Export</t>
  </si>
  <si>
    <t>Croft End Solar Farm (Export)</t>
  </si>
  <si>
    <t>M1 Wind Farm (Export)</t>
  </si>
  <si>
    <t>Leamington STOR Export</t>
  </si>
  <si>
    <t>Low Farm Anaerobic Dig (Exp)</t>
  </si>
  <si>
    <t>Turweston Airfield Solar (Exp)</t>
  </si>
  <si>
    <t>Burton Pedwardine Solar (Exp)</t>
  </si>
  <si>
    <t>Huntingdon Interconnector</t>
  </si>
  <si>
    <t>Banbury/East Claydon Internconnector</t>
  </si>
  <si>
    <t>Glutton Bridge Interconnector</t>
  </si>
  <si>
    <t>Corby</t>
  </si>
  <si>
    <t>Barlborough WF Export</t>
  </si>
  <si>
    <t>Barnwell Manor PV Export</t>
  </si>
  <si>
    <t>Burton Pedwadine WF Export</t>
  </si>
  <si>
    <t>Decoy Farm Crowland Export</t>
  </si>
  <si>
    <t>Ellis Farm Lincoln Export</t>
  </si>
  <si>
    <t>Ermine Farm PV Export</t>
  </si>
  <si>
    <t>Grange Farm PV Export</t>
  </si>
  <si>
    <t>Heckington Fen PV Export</t>
  </si>
  <si>
    <t>Highfield Farm PV Export</t>
  </si>
  <si>
    <t>Horsemoor Drove WF Export</t>
  </si>
  <si>
    <t>Little Morton Farm Export</t>
  </si>
  <si>
    <t>Lodge Farm Export</t>
  </si>
  <si>
    <t>Moat Farm PV Export</t>
  </si>
  <si>
    <t>New Albion WF Export</t>
  </si>
  <si>
    <t>Welbeck Colliery PV Export</t>
  </si>
  <si>
    <t>Wilsthorpe Farm Export</t>
  </si>
  <si>
    <t xml:space="preserve">Monday to Friday </t>
  </si>
  <si>
    <t>16:00 to 19:00</t>
  </si>
  <si>
    <t>07:30 to 16:00
19:00 to 21:00</t>
  </si>
  <si>
    <t>00:00 to 07:30
21:00 to 24:00</t>
  </si>
  <si>
    <t>Monday to Friday Nov to Feb</t>
  </si>
  <si>
    <t>Weekends</t>
  </si>
  <si>
    <t>00:00 to 24:00</t>
  </si>
  <si>
    <t>Monday to Friday Mar to Oct</t>
  </si>
  <si>
    <t>07:30 to 21:00</t>
  </si>
  <si>
    <t>16:00 and 19:00</t>
  </si>
  <si>
    <t xml:space="preserve">Monday to Friday Nov to Feb </t>
  </si>
  <si>
    <t>Western Power Distribution (East Midlands) plc</t>
  </si>
  <si>
    <t>2014</t>
  </si>
  <si>
    <t>1 April 2014</t>
  </si>
  <si>
    <t>Network Rail Bytham</t>
  </si>
  <si>
    <t>Network Rail Grantham</t>
  </si>
  <si>
    <t>Network Rail Staythorpe</t>
  </si>
  <si>
    <t>Network Rail Retford</t>
  </si>
  <si>
    <t>Network Rail Rugby</t>
  </si>
  <si>
    <t>Network Rail Tamworth</t>
  </si>
  <si>
    <t>Network Rail Wolverton</t>
  </si>
  <si>
    <t>Bombardier</t>
  </si>
  <si>
    <t>British Steel</t>
  </si>
  <si>
    <t>Acordis</t>
  </si>
  <si>
    <t>GEC Alsthom</t>
  </si>
  <si>
    <t>St Gobain</t>
  </si>
  <si>
    <t>Toyota</t>
  </si>
  <si>
    <t>RR AB&amp;E</t>
  </si>
  <si>
    <t>RR Sinfin C</t>
  </si>
  <si>
    <t>ABR Foods</t>
  </si>
  <si>
    <t>Petsoe Wind Farm</t>
  </si>
  <si>
    <t>Castle Cement</t>
  </si>
  <si>
    <t>Rugby Cement</t>
  </si>
  <si>
    <t>Cov &amp; Sol Waste</t>
  </si>
  <si>
    <t>Bentinck Generation</t>
  </si>
  <si>
    <t>Asfordby 132kV</t>
  </si>
  <si>
    <t>Calvert Landfill</t>
  </si>
  <si>
    <t>Weldon Landfill</t>
  </si>
  <si>
    <t>Goosy Lodge Power</t>
  </si>
  <si>
    <t>BAR Honda</t>
  </si>
  <si>
    <t>Burton Wolds Wind Farm</t>
  </si>
  <si>
    <t>Network Rail Bretton</t>
  </si>
  <si>
    <t>Daneshill Landfill</t>
  </si>
  <si>
    <t>Corby Power</t>
  </si>
  <si>
    <t>Newton Longville</t>
  </si>
  <si>
    <t>Hollies Wind Farm</t>
  </si>
  <si>
    <t>Lynn</t>
  </si>
  <si>
    <t>Inner Dowsing</t>
  </si>
  <si>
    <t>Bicker Fen</t>
  </si>
  <si>
    <t>London Road Heat Station</t>
  </si>
  <si>
    <t>Lindhurst Wind Farm</t>
  </si>
  <si>
    <t>Volkersteven (VSB Avenue)</t>
  </si>
  <si>
    <t>LOW SPINNEY WIND FARM</t>
  </si>
  <si>
    <t>SWINFORD WINDFARM</t>
  </si>
  <si>
    <t>Burton Wolds Wind Farm phase 2</t>
  </si>
  <si>
    <t>Shacks Barn Generation</t>
  </si>
  <si>
    <t>Sleaford Renewable Energy Plant</t>
  </si>
  <si>
    <t>Old Dalby Lodge</t>
  </si>
  <si>
    <t>Willoughby STOR generation</t>
  </si>
  <si>
    <t>Rolls Royce 33kV</t>
  </si>
  <si>
    <t>The Grange Wind Farm</t>
  </si>
  <si>
    <t>Clay Lake</t>
  </si>
  <si>
    <t>Balderton STOR</t>
  </si>
  <si>
    <t>Wymeswold Solar Park</t>
  </si>
  <si>
    <t>French Farm Wind Farm</t>
  </si>
  <si>
    <t>Lilbourne Wind Farm</t>
  </si>
  <si>
    <t>Chelvaston Renewable</t>
  </si>
  <si>
    <t>Beachampton Solar</t>
  </si>
  <si>
    <t>Croft End Solar Farm</t>
  </si>
  <si>
    <t>M1 Wind Farm</t>
  </si>
  <si>
    <t>Leamington STOR</t>
  </si>
  <si>
    <t>Low Farm Anaerobic Dig</t>
  </si>
  <si>
    <t>Turweston Airfield Solar Farm</t>
  </si>
  <si>
    <t>Burton Pedwadine Wind Farm</t>
  </si>
  <si>
    <t>Barnwell Manor Solar Farm</t>
  </si>
  <si>
    <t>Corby Power Generation</t>
  </si>
  <si>
    <t>Grange Fm Kirkby on Bain PV</t>
  </si>
  <si>
    <t>Highfield Fm Honington PV</t>
  </si>
  <si>
    <t>Horsemoor Drove Wind Farm</t>
  </si>
  <si>
    <t>Lound Solar Farm</t>
  </si>
  <si>
    <t>MIRA  Nuneaton</t>
  </si>
  <si>
    <t>New Albion Wind Farm</t>
  </si>
  <si>
    <t>Watford Lodge Wind Farm</t>
  </si>
  <si>
    <t>1</t>
  </si>
  <si>
    <t>3</t>
  </si>
  <si>
    <t>11</t>
  </si>
  <si>
    <t>13</t>
  </si>
  <si>
    <t>37</t>
  </si>
  <si>
    <t>901</t>
  </si>
  <si>
    <t>81</t>
  </si>
  <si>
    <t>80</t>
  </si>
  <si>
    <t>58, 990</t>
  </si>
  <si>
    <t>59</t>
  </si>
  <si>
    <t>60,991</t>
  </si>
  <si>
    <t>800</t>
  </si>
  <si>
    <t>801</t>
  </si>
  <si>
    <t>802</t>
  </si>
  <si>
    <t>803</t>
  </si>
  <si>
    <t>804</t>
  </si>
  <si>
    <t>986</t>
  </si>
  <si>
    <t>970</t>
  </si>
  <si>
    <t>971</t>
  </si>
  <si>
    <t>973</t>
  </si>
  <si>
    <t>972</t>
  </si>
  <si>
    <t>974</t>
  </si>
  <si>
    <t>975</t>
  </si>
  <si>
    <t>977</t>
  </si>
  <si>
    <t>4, 8</t>
  </si>
  <si>
    <t>22, 34, 43</t>
  </si>
  <si>
    <t>16, 28, 31, 49, 52</t>
  </si>
  <si>
    <t>83, 85</t>
  </si>
  <si>
    <t>90</t>
  </si>
  <si>
    <t>100</t>
  </si>
  <si>
    <t>101</t>
  </si>
  <si>
    <t>102</t>
  </si>
  <si>
    <t>103</t>
  </si>
  <si>
    <t>104</t>
  </si>
  <si>
    <t>105</t>
  </si>
  <si>
    <t>106</t>
  </si>
  <si>
    <t>107</t>
  </si>
  <si>
    <t>152</t>
  </si>
  <si>
    <t>108</t>
  </si>
  <si>
    <t>153</t>
  </si>
  <si>
    <t>154</t>
  </si>
  <si>
    <t>109</t>
  </si>
  <si>
    <t>110</t>
  </si>
  <si>
    <t>111</t>
  </si>
  <si>
    <t>112</t>
  </si>
  <si>
    <t>113</t>
  </si>
  <si>
    <t>114</t>
  </si>
  <si>
    <t>115</t>
  </si>
  <si>
    <t>116</t>
  </si>
  <si>
    <t>117</t>
  </si>
  <si>
    <t>118</t>
  </si>
  <si>
    <t>119</t>
  </si>
  <si>
    <t>120</t>
  </si>
  <si>
    <t>121</t>
  </si>
  <si>
    <t>122</t>
  </si>
  <si>
    <t>149</t>
  </si>
  <si>
    <t>123</t>
  </si>
  <si>
    <t>150</t>
  </si>
  <si>
    <t>151</t>
  </si>
  <si>
    <t>124</t>
  </si>
  <si>
    <t>125</t>
  </si>
  <si>
    <t>126</t>
  </si>
  <si>
    <t>127</t>
  </si>
  <si>
    <t>128</t>
  </si>
  <si>
    <t>129</t>
  </si>
  <si>
    <t>130</t>
  </si>
  <si>
    <t>131</t>
  </si>
  <si>
    <t>132</t>
  </si>
  <si>
    <t>133</t>
  </si>
  <si>
    <t>134</t>
  </si>
  <si>
    <t>135</t>
  </si>
  <si>
    <t>136</t>
  </si>
  <si>
    <t>137</t>
  </si>
  <si>
    <t>138</t>
  </si>
  <si>
    <t>139</t>
  </si>
  <si>
    <t>144</t>
  </si>
  <si>
    <t>140</t>
  </si>
  <si>
    <t>141</t>
  </si>
  <si>
    <t>142</t>
  </si>
  <si>
    <t>145</t>
  </si>
  <si>
    <t>143</t>
  </si>
  <si>
    <t>146</t>
  </si>
  <si>
    <t>147</t>
  </si>
  <si>
    <t>59, 80, 970, 972, 974.</t>
  </si>
  <si>
    <t>1100039676983, 1100039676992</t>
  </si>
  <si>
    <t>1100039676690, 1100039676706</t>
  </si>
  <si>
    <t>1100039676965, 1100039676974</t>
  </si>
  <si>
    <t>1100050314637, 1100770450945</t>
  </si>
  <si>
    <t>1160001030330, 1160001139525</t>
  </si>
  <si>
    <t>1100050311185, 1100050311194</t>
  </si>
  <si>
    <t>1100039600060, 1100050311167</t>
  </si>
  <si>
    <t>1100050013290, 1100050314594</t>
  </si>
  <si>
    <t>1100770095541, 1130000014463</t>
  </si>
  <si>
    <t>1160000116234, 1160000135185</t>
  </si>
  <si>
    <t>1160000745066, 1130000079897</t>
  </si>
  <si>
    <t>1100039601923, 1100039601932</t>
  </si>
  <si>
    <t>1100039605139, 1100039605148</t>
  </si>
  <si>
    <t>1100039601116, 1100050484817</t>
  </si>
  <si>
    <t>1100039603647, 1100039603656</t>
  </si>
  <si>
    <t>1100050674421, 1100050677575</t>
  </si>
  <si>
    <t>1160000002893, 1160000065918</t>
  </si>
  <si>
    <t>1160001007100, 1160001122717</t>
  </si>
  <si>
    <t>1170000086612, 1170000091783, 1170000091792, 1170000091808</t>
  </si>
  <si>
    <t>New Connection</t>
  </si>
  <si>
    <t>New Import 2</t>
  </si>
  <si>
    <t>New Export 2</t>
  </si>
  <si>
    <t>New Import 1</t>
  </si>
  <si>
    <t>New Export 1</t>
  </si>
  <si>
    <t>CVA</t>
  </si>
  <si>
    <t>New Import 4</t>
  </si>
  <si>
    <t>New Export 4</t>
  </si>
  <si>
    <t>New Import 5</t>
  </si>
  <si>
    <t>New Export 5</t>
  </si>
  <si>
    <t>New Import 6</t>
  </si>
  <si>
    <t>New Export 6</t>
  </si>
  <si>
    <t>New Import 9</t>
  </si>
  <si>
    <t>New Export 9</t>
  </si>
  <si>
    <t>New Import 10</t>
  </si>
  <si>
    <t>New Export 10</t>
  </si>
  <si>
    <t>New Import 11</t>
  </si>
  <si>
    <t>New Export 11</t>
  </si>
  <si>
    <t>New Import 12</t>
  </si>
  <si>
    <t>New Export 12</t>
  </si>
  <si>
    <t>New Import 13</t>
  </si>
  <si>
    <t>New Export 13</t>
  </si>
  <si>
    <t>New Import 14</t>
  </si>
  <si>
    <t>New Export 14</t>
  </si>
  <si>
    <t>New Import 15</t>
  </si>
  <si>
    <t>New Export 15</t>
  </si>
  <si>
    <t>New Import 16</t>
  </si>
  <si>
    <t>New Export 16</t>
  </si>
  <si>
    <t>1170000014584, 1100770280291</t>
  </si>
  <si>
    <t>Berkswell 132kV</t>
  </si>
  <si>
    <t>Coventry 132kV</t>
  </si>
  <si>
    <t>Coventry 132kV_Coventry North__</t>
  </si>
  <si>
    <t>Coventry 132kV_Nuneaton__</t>
  </si>
  <si>
    <t>Berkswell 132kV_Warwick 33__</t>
  </si>
  <si>
    <t>Coventry 132kV_Hinckley 33__</t>
  </si>
  <si>
    <t>Coventry 132kV_Daventry__</t>
  </si>
  <si>
    <t>Coventry 132kV_Rugby__</t>
  </si>
  <si>
    <t>Coventry 132kV_Pailton__</t>
  </si>
  <si>
    <t>Coventry 132kV_Whitley__</t>
  </si>
  <si>
    <t>Berkswell 132kV_Coventry Central__</t>
  </si>
  <si>
    <t>Berkswell 132kV_Coventry South__</t>
  </si>
  <si>
    <t>Berkswell 132kV_Coventry West__</t>
  </si>
  <si>
    <t>Berkswell 132kV_Harbury__</t>
  </si>
  <si>
    <t>Coventry 132kV_Network Rail Rugby__</t>
  </si>
  <si>
    <t>HYB:[Berkswell 132kV_Warwick 33__] &amp; [Berkswell 132kV_Coventry West__]-&gt;Berkswell 132kV_Warwick 33_Kenilworth (T1 &amp; T2)</t>
  </si>
  <si>
    <t>HYB:[Coventry 132kV_Hinckley 33__] &amp; [Coventry 132kV_Pailton__]-&gt;Coventry 132kV_Pailton_Sapcote (T1 &amp; T2)</t>
  </si>
  <si>
    <t>HYB:[Coventry 132kV_Daventry__] &amp; [Coventry 132kV_Rugby__]-&gt;Coventry 132kV_Daventry_Crick (T1 &amp; T2)</t>
  </si>
  <si>
    <t>HYB:[Coventry 132kV_Whitley__] &amp; [Berkswell 132kV_Coventry South__]-&gt;Coventry 132kV_Whitley_Dillotford Avenue (T1 &amp; T2)</t>
  </si>
  <si>
    <t>Coventry 132kV_Whitley_Ryton (Peugeot-Talbot)</t>
  </si>
  <si>
    <t>Coventry 132kV_Nuneaton_Whittleford</t>
  </si>
  <si>
    <t>Berkswell 132kV_Coventry Central_Sandy Lane 6.6</t>
  </si>
  <si>
    <t>Coventry 132kV_Whitley_Whitley 11</t>
  </si>
  <si>
    <t>Coventry 132kV_Nuneaton_Coton Road 11</t>
  </si>
  <si>
    <t>Coventry 132kV_Rugby_Union Street</t>
  </si>
  <si>
    <t>Berkswell 132kV_Harbury_Southam</t>
  </si>
  <si>
    <t>Coventry 132kV_Coventry North_Ansty</t>
  </si>
  <si>
    <t>Coventry 132kV_Nuneaton_Arley</t>
  </si>
  <si>
    <t>Coventry 132kV_Hinckley 33_Barwell</t>
  </si>
  <si>
    <t>Coventry 132kV_Daventry_Braunston Road</t>
  </si>
  <si>
    <t>Coventry 132kV_Rugby_Brownsover</t>
  </si>
  <si>
    <t>Berkswell 132kV_Warwick 33_Campion Hills</t>
  </si>
  <si>
    <t>Coventry 132kV_Pailton_Churchover</t>
  </si>
  <si>
    <t>Berkswell 132kV_Warwick 33_Claverdon</t>
  </si>
  <si>
    <t>Coventry 132kV_Coventry North_Coventry Arena</t>
  </si>
  <si>
    <t>Coventry 132kV_Coventry North_Coventry Colliery (Prologis)</t>
  </si>
  <si>
    <t>Coventry 132kV_Whitley_Copsewood</t>
  </si>
  <si>
    <t>Coventry 132kV_Pailton_Magna Park</t>
  </si>
  <si>
    <t>Berkswell 132kV_Coventry Central_Courthouse Green 11</t>
  </si>
  <si>
    <t>Berkswell 132kV_Coventry Central_Courthouse Green 6.6</t>
  </si>
  <si>
    <t>Berkswell 132kV_Coventry Central_Courtaulds 6.6</t>
  </si>
  <si>
    <t>Coventry 132kV_Coventry North_Coventry North 11</t>
  </si>
  <si>
    <t>Berkswell 132kV_Coventry South 132 11__</t>
  </si>
  <si>
    <t>Berkswell 132kV_Coventry West_Coventry West 6.6</t>
  </si>
  <si>
    <t>Berkswell 132kV_Coventry Central_Cox Street 6.6</t>
  </si>
  <si>
    <t>Coventry 132kV_Daventry_Crick (T1 &amp; T2)</t>
  </si>
  <si>
    <t>Berkswell 132kV_Coventry West_Torrington Avenue</t>
  </si>
  <si>
    <t>Coventry 132kV_Daventry_Daventry 11</t>
  </si>
  <si>
    <t>Coventry 132kV_Nuneaton_Daw Mill Colliery</t>
  </si>
  <si>
    <t>Coventry 132kV_Whitley_Dillotford Avenue (T1 &amp; T2)</t>
  </si>
  <si>
    <t>Berkswell 132kV_Coventry Central_Dunlop 6.6</t>
  </si>
  <si>
    <t>Coventry 132kV_Rugby_English Electric</t>
  </si>
  <si>
    <t>Berkswell 132kV_Harbury_Gaydon</t>
  </si>
  <si>
    <t>Coventry 132kV_Nuneaton_Gipsy Lane</t>
  </si>
  <si>
    <t>Coventry 132kV_Whitley_Gulson Road 6.6</t>
  </si>
  <si>
    <t>Berkswell 132kV_Harbury_Harbury 11</t>
  </si>
  <si>
    <t>Berkswell 132kV_Coventry West_Hawkesmill Lane 6.6</t>
  </si>
  <si>
    <t>Coventry 132kV_Rugby_Hillmorton</t>
  </si>
  <si>
    <t>Berkswell 132kV_Coventry Central_Holbrook Lane 6.6</t>
  </si>
  <si>
    <t>Berkswell 132kV_Coventry South_Holyhead Road</t>
  </si>
  <si>
    <t>Berkswell 132kV_Coventry West_Jaguar Cars Brown Lane</t>
  </si>
  <si>
    <t>Berkswell 132kV_Warwick 33_Kenilworth (T1 &amp; T2)</t>
  </si>
  <si>
    <t>Coventry 132kV_Daventry_Welton</t>
  </si>
  <si>
    <t>Coventry 132kV_Nuneaton_Langdale Drive</t>
  </si>
  <si>
    <t>Coventry 132kV_Rugby_Lawford</t>
  </si>
  <si>
    <t>Berkswell 132kV_Warwick 33_Lockheed</t>
  </si>
  <si>
    <t>Coventry 132kV_Whitley_London Road 6.6</t>
  </si>
  <si>
    <t>Coventry 132kV_Pailton_Lutterworth</t>
  </si>
  <si>
    <t>Coventry 132kV_Hinckley 33_Middlefield</t>
  </si>
  <si>
    <t>Coventry 132kV_Hinckley 33_MIRA</t>
  </si>
  <si>
    <t>Coventry 132kV_Coventry North_Newdigate</t>
  </si>
  <si>
    <t>Coventry 132kV_Nuneaton_Nuneaton 11</t>
  </si>
  <si>
    <t>Berkswell 132kV_Warwick 33_Princethorpe</t>
  </si>
  <si>
    <t>Coventry 132kV_Rugby_Rugby Cement</t>
  </si>
  <si>
    <t>Coventry 132kV_Rugby 132 11__</t>
  </si>
  <si>
    <t>Coventry 132kV_Rugby_Rugby Gateway</t>
  </si>
  <si>
    <t>Coventry 132kV_Pailton_Sapcote (T1 &amp; T2)</t>
  </si>
  <si>
    <t>Berkswell 132kV_Coventry South_Spon Street 6.6 (T1 T2 &amp; T3)</t>
  </si>
  <si>
    <t>Berkswell 132kV_Warwick 33_Tournament Fields</t>
  </si>
  <si>
    <t>Coventry 132kV_Coventry North_Walsgrave</t>
  </si>
  <si>
    <t>Berkswell 132kV_Coventry South_Warwick University</t>
  </si>
  <si>
    <t>Berkswell 132kV_Warwick 132 11__</t>
  </si>
  <si>
    <t>Coventry 132kV_Daventry_Weedon</t>
  </si>
  <si>
    <t>Berkswell 132kV_Warwick 33_Wellesbourne</t>
  </si>
  <si>
    <t>Coventry 132kV_Daventry_West Haddon</t>
  </si>
  <si>
    <t>Berkswell 132kV_Warwick 33_Wise Street</t>
  </si>
  <si>
    <t>Coventry 132kV_Daventry_Woodford Halse</t>
  </si>
  <si>
    <t>Chesterfield 132kV</t>
  </si>
  <si>
    <t>Chesterfield 132kV_Mansfield__</t>
  </si>
  <si>
    <t>Chesterfield 132kV_Chesterfield 33__</t>
  </si>
  <si>
    <t>Chesterfield 132kV_Annesley (1 &amp; 2, 3 &amp; 4)__</t>
  </si>
  <si>
    <t>Chesterfield 132kV_Clipstone__</t>
  </si>
  <si>
    <t>Chesterfield 132kV_Whitwell__</t>
  </si>
  <si>
    <t>_NO NAME_ [BUXT3J-EYAM3K-HINL3J-HINL3K-HI...]</t>
  </si>
  <si>
    <t>Chesterfield 132kV_Staveley__</t>
  </si>
  <si>
    <t>Chesterfield 132kV_Goitside__</t>
  </si>
  <si>
    <t>HYB:[Chesterfield 132kV_Mansfield__] &amp; [Chesterfield 132kV_Annesley (1 &amp; 2, 3 &amp; 4)__]-&gt;Chesterfield 132kV_Annesley (3 &amp; 4)_Sutton Junction (T</t>
  </si>
  <si>
    <t>HYB:[Chesterfield 132kV_Whitwell__] &amp; [Chesterfield 132kV_Staveley__]-&gt;Chesterfield 132kV_Whitwell_Westhorpe (TA &amp; TB)</t>
  </si>
  <si>
    <t>HYB:[Chesterfield 132kV_Whitwell__] &amp; [Chesterfield 132kV_Staveley__]-&gt;Chesterfield 132kV_Whitwell_Halfway (TA &amp; TB)</t>
  </si>
  <si>
    <t>HYB:[_NO NAME_ [BUXT3J-EYAM3K-HINL3J-HINL3K-HI...]] &amp; [Chesterfield 132kV_Goitside__]-&gt;Chesterfield 132kV_Goitside_Eyam (TA&amp;TB)</t>
  </si>
  <si>
    <t>Chesterfield 132kV_Chesterfield 33_Sheepbridge</t>
  </si>
  <si>
    <t>Chesterfield 132kV_Chesterfield 33_Danesmoor</t>
  </si>
  <si>
    <t>Chesterfield 132kV_Whitwell_Craggs Lane</t>
  </si>
  <si>
    <t>Chesterfield 132kV_Mansfield_Mansfield 11</t>
  </si>
  <si>
    <t>Chesterfield 132kV_Clipstone_Bilsthorpe</t>
  </si>
  <si>
    <t>Chesterfield 132kV_Mansfield_Acreage Lane</t>
  </si>
  <si>
    <t>Chesterfield 132kV_Annesley (3 &amp; 4)_Sutton Junction (T</t>
  </si>
  <si>
    <t>Chesterfield 132kV_Chesterfield 33_Grassmoor</t>
  </si>
  <si>
    <t>Chesterfield 132kV_Annesley (1 &amp; 2, 3 &amp; 4)_Calverton</t>
  </si>
  <si>
    <t>Chesterfield 132kV_Alfreton_Meadow Lane</t>
  </si>
  <si>
    <t>Chesterfield 132kV_Clipstone_Crown Farm</t>
  </si>
  <si>
    <t>Chesterfield 132kV_Chesterfield 33_Bolsover</t>
  </si>
  <si>
    <t>Chesterfield 132kV_Alfreton_Ambergate</t>
  </si>
  <si>
    <t>Chesterfield 132kV_Annesley (1 &amp; 2, 3 &amp; 4)_Annesley (Kirkby)</t>
  </si>
  <si>
    <t>Chesterfield 132kV_Chesterfield 33_Biwaters</t>
  </si>
  <si>
    <t>Chesterfield 132kV_Alfreton_Blackwell</t>
  </si>
  <si>
    <t>Chesterfield 132kV_Annesley (1 &amp; 2, 3 &amp; 4)_Blidworth</t>
  </si>
  <si>
    <t>Chesterfield 132kV_Clipstone_Budby</t>
  </si>
  <si>
    <t>Chesterfield 132kV_Clipstone_Clipstone 11</t>
  </si>
  <si>
    <t>Chesterfield 132kV_Whitwell_Clowne</t>
  </si>
  <si>
    <t>Chesterfield 132kV_Staveley_Eckington</t>
  </si>
  <si>
    <t>Chesterfield 132kV_Goitside_Eyam (TA&amp;TB)</t>
  </si>
  <si>
    <t>Chesterfield 132kV_Annesley (1 &amp; 2, 3 &amp; 4)_Farnsfield</t>
  </si>
  <si>
    <t>Stalybridge 132kV_Buxton (Part)_Flagg</t>
  </si>
  <si>
    <t>Chesterfield 132kV_Goitside_Goitside 6.6</t>
  </si>
  <si>
    <t>Chesterfield 132kV_Whitwell_Halfway (TA &amp; TB)</t>
  </si>
  <si>
    <t>Stalybridge 132kV_Buxton (Part)_Hindlow</t>
  </si>
  <si>
    <t>Chesterfield 132kV_Whitwell_Holme Carr</t>
  </si>
  <si>
    <t>Chesterfield 132kV_Annesley (1 &amp; 2, 3 &amp; 4)_Hucknall</t>
  </si>
  <si>
    <t>Chesterfield 132kV_Annesley (1 &amp; 2, 3 &amp; 4)_Huthwaite</t>
  </si>
  <si>
    <t>Chesterfield 132kV_Mansfield_Lime Tree Place</t>
  </si>
  <si>
    <t>Chesterfield 132kV_Clipstone_Ollerton</t>
  </si>
  <si>
    <t>Chesterfield 132kV_Pinxton 132 11__</t>
  </si>
  <si>
    <t>Chesterfield 132kV_Goitside_Queens Park</t>
  </si>
  <si>
    <t>Chesterfield 132kV_Alfreton_Ravensdale Park</t>
  </si>
  <si>
    <t>Chesterfield 132kV_Goitside_Robin Hood</t>
  </si>
  <si>
    <t>Chesterfield 132kV_Chesterfield 33_Robert Hyde</t>
  </si>
  <si>
    <t>Chesterfield 132kV_Clipstone_Rufford</t>
  </si>
  <si>
    <t>Chesterfield 132kV_Whitwell_Shirebrook</t>
  </si>
  <si>
    <t>Chesterfield 132kV_Annesley (1 &amp; 2, 3 &amp; 4)_Sherwood Park</t>
  </si>
  <si>
    <t>Chesterfield 132kV_Goitside_Sheffield Road 11</t>
  </si>
  <si>
    <t>Chesterfield 132kV_Goitside_Sheffield Road 6.6</t>
  </si>
  <si>
    <t>Chesterfield 132kV_Mansfield_Skegby Lane</t>
  </si>
  <si>
    <t>Chesterfield 132kV_Alfreton_Somercotes</t>
  </si>
  <si>
    <t>Chesterfield 132kV_Staveley_Staveley 11</t>
  </si>
  <si>
    <t>Chesterfield 132kV_Staveley_Staveley Works</t>
  </si>
  <si>
    <t>Chesterfield 132kV_Mansfield_Teversal</t>
  </si>
  <si>
    <t>Chesterfield 132kV_Clipstone_Thoresby</t>
  </si>
  <si>
    <t>Chesterfield 132kV_Goitside_Walton</t>
  </si>
  <si>
    <t>Chesterfield 132kV_Clipstone_Warsop</t>
  </si>
  <si>
    <t>Chesterfield 132kV_Alfreton_Wessington</t>
  </si>
  <si>
    <t>Chesterfield 132kV_Whitwell_Westhorpe (TA &amp; TB)</t>
  </si>
  <si>
    <t>Chesterfield 132kV_Goitside_Wingerworth</t>
  </si>
  <si>
    <t>Willington 132kV</t>
  </si>
  <si>
    <t>Drakelow 132kV</t>
  </si>
  <si>
    <t>Willington 132kV_Derby South__</t>
  </si>
  <si>
    <t>Willington 132kV_Heanor__</t>
  </si>
  <si>
    <t>Willington 132kV_Winster__</t>
  </si>
  <si>
    <t>Drakelow 132kV_Gresley__</t>
  </si>
  <si>
    <t>Drakelow 132kV_Burton South__</t>
  </si>
  <si>
    <t>Willington 132kV_Spondon__</t>
  </si>
  <si>
    <t>Willington 132kV_Derby 33__</t>
  </si>
  <si>
    <t>Drakelow 132kV_Burton 33__</t>
  </si>
  <si>
    <t>Willington 132kV_Stanton__</t>
  </si>
  <si>
    <t>Willington 132kV_Uttoxeter__</t>
  </si>
  <si>
    <t>_NO NAME_ [ROLR3 X-ROLR3J]</t>
  </si>
  <si>
    <t>HYB:[Willington 132kV_Derby South__] &amp; [Willington 132kV_Spondon__]-&gt;Willington 132kV_Spondon_Melbourne (T1 &amp; T2)</t>
  </si>
  <si>
    <t>HYB:[Willington 132kV_Heanor__] &amp; [Willington 132kV_Spondon__]-&gt;Willington 132kV_Heanor_Morley (T1 &amp; T2)</t>
  </si>
  <si>
    <t>HYB:[Drakelow 132kV_Gresley__] &amp; [Drakelow 132kV_Burton South__]-&gt;Drakelow 132kV_Gresley_Gresley (T1 T2 &amp; T3)</t>
  </si>
  <si>
    <t>HYB:[Drakelow 132kV_Burton South__] &amp; [Drakelow 132kV_Burton 33__]-&gt;Drakelow 132kV_Burton South_Wellington Street (T1 T2 &amp;</t>
  </si>
  <si>
    <t>HYB:[Drakelow 132kV_Burton South__] &amp; [Drakelow 132kV_Burton 33__]-&gt;Drakelow 132kV_Burton South_Station Street (T1 &amp; T2)</t>
  </si>
  <si>
    <t>Willington 132kV_Uttoxeter_Rocester</t>
  </si>
  <si>
    <t>Willington 132kV_Spondon_Castle Donington</t>
  </si>
  <si>
    <t>Drakelow 132kV_Burton 132 11__</t>
  </si>
  <si>
    <t>Drakelow 132kV_Gresley_Moira</t>
  </si>
  <si>
    <t>Willington 132kV_Derby South_Allenton</t>
  </si>
  <si>
    <t>Willington 132kV_Winster_Ashbourne</t>
  </si>
  <si>
    <t>Drakelow 132kV_Gresley_Ashby-De-La-Zouch</t>
  </si>
  <si>
    <t>Willington 132kV_Winster_Bakewell</t>
  </si>
  <si>
    <t>Drakelow 132kV_Burton South_Barton Under Needwood</t>
  </si>
  <si>
    <t>Willington 132kV_Spondon_Belper</t>
  </si>
  <si>
    <t>Drakelow 132kV_Burton 33_Bretby</t>
  </si>
  <si>
    <t>Drakelow 132kV_Burton 33_Trent Alloys</t>
  </si>
  <si>
    <t>Willington 132kV_Winster_Cromford</t>
  </si>
  <si>
    <t>Willington 132kV_Derby 33_Chaddesden</t>
  </si>
  <si>
    <t>Willington 132kV_Uttoxeter_Church Street</t>
  </si>
  <si>
    <t>Willington 132kV_Derby 33_Darley Abbey</t>
  </si>
  <si>
    <t>Willington 132kV_Heanor_Denby</t>
  </si>
  <si>
    <t>Willington 132kV_Derby 132 11 (Board 1 &amp; 2)__</t>
  </si>
  <si>
    <t>Willington 132kV_Spondon_Spondon 11</t>
  </si>
  <si>
    <t>Willington 132kV_Derby 33_Eagle Centre</t>
  </si>
  <si>
    <t>Drakelow 132kV_Gresley_Gresley (T1 T2 &amp; T3)</t>
  </si>
  <si>
    <t>Drakelow 132kV_Burton 33_Hatton</t>
  </si>
  <si>
    <t>Willington 132kV_Heanor_Heanor 11</t>
  </si>
  <si>
    <t>Willington 132kV_Stanton_Ilkeston</t>
  </si>
  <si>
    <t>Willington 132kV_Stanton_Little Hallam</t>
  </si>
  <si>
    <t>Willington 132kV_Winster_Longcliffe</t>
  </si>
  <si>
    <t>Willington 132kV_Derby 33_Mackworth</t>
  </si>
  <si>
    <t>Willington 132kV_Uttoxeter_Marchington</t>
  </si>
  <si>
    <t>Willington 132kV_Winster_Matlock</t>
  </si>
  <si>
    <t>Willington 132kV_Spondon_Melbourne (T1 &amp; T2)</t>
  </si>
  <si>
    <t>Willington 132kV_Winster_Millclose</t>
  </si>
  <si>
    <t>Willington 132kV_Heanor_Moorgreen</t>
  </si>
  <si>
    <t>Willington 132kV_Heanor_Morley (T1 &amp; T2)</t>
  </si>
  <si>
    <t>Willington 132kV_Derby South_Normanton</t>
  </si>
  <si>
    <t>Willington 132kV_Derby 33_Osmaston Road 6.6</t>
  </si>
  <si>
    <t>Willington 132kV_Spondon_Ratcliffe On Soar</t>
  </si>
  <si>
    <t>Willington 132kV_Heanor_Ripley</t>
  </si>
  <si>
    <t>Willington 132kV_Stanton_Sandiacre</t>
  </si>
  <si>
    <t>Willington 132kV_Derby South_Rolls Royce ABE</t>
  </si>
  <si>
    <t>Willington 132kV_Derby South_Sinfin Lane</t>
  </si>
  <si>
    <t>Drakelow 132kV_Burton South_Station Street (T1 &amp; T2)</t>
  </si>
  <si>
    <t>Willington 132kV_Burnaston 132 11 (Toyota)__</t>
  </si>
  <si>
    <t>Willington 132kV_Spondon_Trent Lane</t>
  </si>
  <si>
    <t>Willington 132kV_Heanor_Watnall</t>
  </si>
  <si>
    <t>Drakelow 132kV_Burton South_Wellington Street (T1 T2 &amp;</t>
  </si>
  <si>
    <t>Willington 132kV_Heanor_Westwood</t>
  </si>
  <si>
    <t>Drakelow 132kV_Gresley_Willesley</t>
  </si>
  <si>
    <t>Drakelow 132kV_Burton 33_Woodville</t>
  </si>
  <si>
    <t>East Claydon 132kV</t>
  </si>
  <si>
    <t>East Claydon 132kV_Stony Stratford__</t>
  </si>
  <si>
    <t>East Claydon 132kV_Bletchley__</t>
  </si>
  <si>
    <t>East Claydon 132kV_Bradwell Abbey__</t>
  </si>
  <si>
    <t>East Claydon 132kV_Brackley__</t>
  </si>
  <si>
    <t>East Claydon 132kV_Network Rail Wolverton__</t>
  </si>
  <si>
    <t>HYB:[East Claydon 132kV_Stony Stratford__] &amp; [East Claydon 132kV_Brackley__]-&gt;East Claydon 132kV_Brackley_Towcester (T1 &amp; T2)</t>
  </si>
  <si>
    <t>HYB:[East Claydon 132kV_Stony Stratford__] &amp; [East Claydon 132kV_Bletchley__]-&gt;East Claydon 132kV_Bletchley_Tattenhoe</t>
  </si>
  <si>
    <t>HYB:[East Claydon 132kV_Bletchley__] &amp; [East Claydon 132kV_Bradwell Abbey__]-&gt;East Claydon 132kV_Bletchley_Fox Milne (T1 &amp; T2)</t>
  </si>
  <si>
    <t>HYB:[East Claydon 132kV_Bletchley__] &amp; [East Claydon 132kV_Bradwell Abbey__]-&gt;East Claydon 132kV_Bletchley_Childs Way (T1 &amp; T2 T3)</t>
  </si>
  <si>
    <t>East Claydon 132kV_Bletchley_Bletchley 11</t>
  </si>
  <si>
    <t>East Claydon 132kV_Bletchley_Victoria Road</t>
  </si>
  <si>
    <t>East Claydon 132kV_Bletchley_Fen Farm</t>
  </si>
  <si>
    <t>East Claydon 132kV_Bletchley_Newton Road</t>
  </si>
  <si>
    <t>East Claydon 132kV_Banbury 132 11__</t>
  </si>
  <si>
    <t>East Claydon 132kV_Brackley_Brackley 11</t>
  </si>
  <si>
    <t>East Claydon 132kV_Brackley_Brackley Town</t>
  </si>
  <si>
    <t>East Claydon 132kV_Stony Stratford_Buckingham</t>
  </si>
  <si>
    <t>East Claydon 132kV_Stony Stratford_Calvert</t>
  </si>
  <si>
    <t>East Claydon 132kV_Bletchley_Campbell Park</t>
  </si>
  <si>
    <t>East Claydon 132kV_Bletchley_Childs Way (T1 &amp; T2 T3)</t>
  </si>
  <si>
    <t>East Claydon 132kV_Bletchley_Fox Milne (T1 &amp; T2)</t>
  </si>
  <si>
    <t>East Claydon 132kV_Stony Stratford_Eldergate</t>
  </si>
  <si>
    <t>East Claydon 132kV_Bradwell Abbey_Hanslope Park (T1 &amp;</t>
  </si>
  <si>
    <t>East Claydon 132kV_Stony Stratford_Kiln Farm</t>
  </si>
  <si>
    <t>East Claydon 132kV_Bletchley_Kingston</t>
  </si>
  <si>
    <t>East Claydon 132kV_Bradwell Abbey_Marlborough Street</t>
  </si>
  <si>
    <t>East Claydon 132kV_Bletchley_Maxwell House Data Centre</t>
  </si>
  <si>
    <t>East Claydon 132kV_Bradwell Abbey_Newport Pagnell</t>
  </si>
  <si>
    <t>East Claydon 132kV_Bradwell Abbey_Portway</t>
  </si>
  <si>
    <t>East Claydon 132kV_Bletchley_Secklow Gate</t>
  </si>
  <si>
    <t>East Claydon 132kV_Stony Stratford_Shenley Wood</t>
  </si>
  <si>
    <t>East Claydon 132kV_Brackley_Silverstone</t>
  </si>
  <si>
    <t>East Claydon 132kV_Bletchley_Tattenhoe</t>
  </si>
  <si>
    <t>East Claydon 132kV_Brackley_Thenford</t>
  </si>
  <si>
    <t>East Claydon 132kV_Brackley_Towcester (T1 &amp; T2)</t>
  </si>
  <si>
    <t>East Claydon 132kV_Bletchley_Wavendon Gate</t>
  </si>
  <si>
    <t>East Claydon 132kV_Stony Stratford_Wicken</t>
  </si>
  <si>
    <t>East Claydon 132kV_Stony Stratford_Winslow</t>
  </si>
  <si>
    <t>East Claydon 132kV_Bradwell Abbey_Wolverton</t>
  </si>
  <si>
    <t>Enderby 132kV</t>
  </si>
  <si>
    <t>Ratcliffe 132kV</t>
  </si>
  <si>
    <t>_NO NAME_ [NOTE1J-NOTN1L-STOB1M-STOB1R-ST...]</t>
  </si>
  <si>
    <t>Enderby 132kV_Wigston 33__</t>
  </si>
  <si>
    <t>Stoke Bardolph 132kV_Nottingham North 33__</t>
  </si>
  <si>
    <t>Stoke Bardolph 132kV_Nottingham East__</t>
  </si>
  <si>
    <t>Ratcliffe 132kV_Loughborough 33__</t>
  </si>
  <si>
    <t>Enderby 132kV_Coalville__</t>
  </si>
  <si>
    <t>Enderby 132kV_Leicester North__</t>
  </si>
  <si>
    <t>Ratcliffe 132kV_Nottingham__</t>
  </si>
  <si>
    <t>Ratcliffe 132kV_Willoughby__</t>
  </si>
  <si>
    <t>Enderby 132kV_Leicester__</t>
  </si>
  <si>
    <t>Ratcliffe 132kV_Toton__</t>
  </si>
  <si>
    <t>Enderby 132kV_Leicester East__</t>
  </si>
  <si>
    <t>HYB:[Stoke Bardolph 132kV_Nottingham North 33__] &amp; [Stoke Bardolph 132kV_Nottingham East__]-&gt;Stoke Bardolph 132kV_Nottingham East_Arnold (T1 &amp; T2)</t>
  </si>
  <si>
    <t>HYB:[Stoke Bardolph 132kV_Nottingham East__] &amp; [Ratcliffe 132kV_Nottingham__]-&gt;Stoke Bardolph 132kV_Nottingham East_St Anns (T2 &amp; T3</t>
  </si>
  <si>
    <t>HYB:[Enderby 132kV_Leicester North__] &amp; [Enderby 132kV_Leicester__]-&gt;Enderby 132kV_Leicester_Hockley Farm</t>
  </si>
  <si>
    <t>Enderby 132kV_Coalville_Worthington</t>
  </si>
  <si>
    <t>Enderby 132kV_Leicester North_Birstall</t>
  </si>
  <si>
    <t>Ratcliffe 132kV_Nottingham_Lenton</t>
  </si>
  <si>
    <t>Stoke Bardolph 132kV_Nottingham East_Arnold (T1 &amp; T2)</t>
  </si>
  <si>
    <t>Stoke Bardolph 132kV_Nottingham North 33_Cinderhill</t>
  </si>
  <si>
    <t>Ratcliffe 132kV_Nottingham_Beeston</t>
  </si>
  <si>
    <t>Ratcliffe 132kV_Nottingham_Sneinton</t>
  </si>
  <si>
    <t>Enderby 132kV_Wigston 33_Alliance and Leicester</t>
  </si>
  <si>
    <t>Ratcliffe 132kV_Loughborough 33_Astrazeneca</t>
  </si>
  <si>
    <t>Enderby 132kV_Coalville_Bardon Road</t>
  </si>
  <si>
    <t>Enderby 132kV_Leicester North_Beaumont Leys</t>
  </si>
  <si>
    <t>Ratcliffe 132kV_Willoughby_British Gypsum</t>
  </si>
  <si>
    <t>Stoke Bardolph 132kV_Nottingham_Bilborough (T1 &amp; T2)</t>
  </si>
  <si>
    <t>Ratcliffe 132kV_Willoughby_Bingham (T1 &amp; T2)</t>
  </si>
  <si>
    <t>Ratcliffe 132kV_Nottingham_Generation (Boots (T2))</t>
  </si>
  <si>
    <t>Ratcliffe 132kV_Nottingham_Boots (T1) (Load)</t>
  </si>
  <si>
    <t>Enderby 132kV_Leicester_Braunstone</t>
  </si>
  <si>
    <t>Ratcliffe 132kV_Loughborough 33_Brush</t>
  </si>
  <si>
    <t>Stoke Bardolph 132kV_Nottingham North 33_Bulwell</t>
  </si>
  <si>
    <t>Enderby 132kV_Carlton Park 132 11__</t>
  </si>
  <si>
    <t>Ratcliffe 132kV_Nottingham_Castle Road</t>
  </si>
  <si>
    <t>Enderby 132kV_Coalville_Caterpillar</t>
  </si>
  <si>
    <t>Ratcliffe 132kV_Toton_Chilwell</t>
  </si>
  <si>
    <t>Ratcliffe 132kV_Nottingham_Clifton</t>
  </si>
  <si>
    <t>Enderby 132kV_Coalville_Coalville 11</t>
  </si>
  <si>
    <t>Stoke Bardolph 132kV_Nottingham East_Colwick</t>
  </si>
  <si>
    <t>Ratcliffe 132kV_Nottingham_Cotgrave</t>
  </si>
  <si>
    <t>Enderby 132kV_Coalville_Desford</t>
  </si>
  <si>
    <t>Ratcliffe 132kV_Willoughby_East Leake</t>
  </si>
  <si>
    <t>Stoke Bardolph 132kV_Nottingham East_Gedling</t>
  </si>
  <si>
    <t>Enderby 132kV_Leicester North_Groby Road</t>
  </si>
  <si>
    <t>Enderby 132kV_Leicester East_Hamilton</t>
  </si>
  <si>
    <t>Enderby 132kV_Leicester East_Highfields</t>
  </si>
  <si>
    <t>Enderby 132kV_Hinckley 132 11__</t>
  </si>
  <si>
    <t>Enderby 132kV_Leicester_Hockley Farm</t>
  </si>
  <si>
    <t>Ratcliffe 132kV_Loughborough 33_Shepshed</t>
  </si>
  <si>
    <t>Enderby 132kV_Coalville_Interlink Park</t>
  </si>
  <si>
    <t>Enderby 132kV_Leicester_Jupiter</t>
  </si>
  <si>
    <t>Ratcliffe 132kV_Willoughby_Keyworth</t>
  </si>
  <si>
    <t>Enderby 132kV_Leicester East_Leicester East 6.6</t>
  </si>
  <si>
    <t>Enderby 132kV_Leicester_Leicester 11</t>
  </si>
  <si>
    <t>Enderby 132kV_Leicester North_Leicester North 11</t>
  </si>
  <si>
    <t>Enderby 132kV_Leicester North_Lero 6.6</t>
  </si>
  <si>
    <t>Ratcliffe 132kV_Toton_Long Eaton (T1 T2 &amp; T3)</t>
  </si>
  <si>
    <t>Ratcliffe 132kV_Loughborough 132 11__</t>
  </si>
  <si>
    <t>Enderby 132kV_Coalville_Mantle Lane</t>
  </si>
  <si>
    <t>Stoke Bardolph 132kV_Nottingham East_Mapperley</t>
  </si>
  <si>
    <t>Stoke Bardolph 132kV_Nottingham North 33_Marlborough Road</t>
  </si>
  <si>
    <t>Enderby 132kV_Leicester_Mansfield Street</t>
  </si>
  <si>
    <t>Ratcliffe 132kV_Willoughby_Mountsorrel</t>
  </si>
  <si>
    <t>Enderby 132kV_Coalville_Nailstone</t>
  </si>
  <si>
    <t>Ratcliffe 132kV_Nottingham_Talbot Street</t>
  </si>
  <si>
    <t>Ratcliffe 132kV_Nottingham North 132 11__</t>
  </si>
  <si>
    <t>Ratcliffe 132kV_Nottingham_North Wilford</t>
  </si>
  <si>
    <t>Enderby 132kV_Coalville_Osbaston</t>
  </si>
  <si>
    <t>Ratcliffe 132kV_Loughborough 33_Quorn</t>
  </si>
  <si>
    <t>Enderby 132kV_Leicester_Redcross Street</t>
  </si>
  <si>
    <t>Enderby 132kV_Leicester East_Salutation 6.6</t>
  </si>
  <si>
    <t>Stoke Bardolph 132kV_Nottingham East_St Anns (T2 &amp; T3</t>
  </si>
  <si>
    <t>Ratcliffe 132kV_Willoughby_South Croxton</t>
  </si>
  <si>
    <t>Enderby 132kV_Leicester East_Stoneygate 6.6</t>
  </si>
  <si>
    <t>Ratcliffe 132kV_Willoughby_Syston</t>
  </si>
  <si>
    <t>Enderby 132kV_Leicester East_Thurmaston</t>
  </si>
  <si>
    <t>Enderby 132kV_Leicester East_Thurnby</t>
  </si>
  <si>
    <t>Ratcliffe 132kV_Toton_Toton 11</t>
  </si>
  <si>
    <t>Ratcliffe 132kV_Nottingham_West Bridgford</t>
  </si>
  <si>
    <t>Enderby 132kV_Wigston 33_Whetstone</t>
  </si>
  <si>
    <t>Enderby 132kV_Wigston 132 11__</t>
  </si>
  <si>
    <t>Ratcliffe 132kV_Willoughby_Willoughby 11</t>
  </si>
  <si>
    <t>Enderby 132kV_Wigston 33_Wigston Magna</t>
  </si>
  <si>
    <t>Ratcliffe 132kV_Nottingham_Wollaton Road</t>
  </si>
  <si>
    <t>Grendon 132kV</t>
  </si>
  <si>
    <t>_NO NAME_ [HUNT1J-PFZ124/1]</t>
  </si>
  <si>
    <t>_NO NAME_ [HUNT1K-PFZ124/2]</t>
  </si>
  <si>
    <t>HYB:[_NO NAME_ [HUNT1J-PFZ124/1]] &amp; [_NO NAME_ [HUNT1K-PFZ124/2]]-&gt;Grendon 132kV_Huntingdon33__</t>
  </si>
  <si>
    <t>HYB:[_NO NAME_ [HUNT1J-PFZ124/1]] &amp; [_NO NAME_ [HUNT1K-PFZ124/2]]-&gt;Grendon 132kV_Huntingdon11__</t>
  </si>
  <si>
    <t>Grendon 132kV_Northampton West__</t>
  </si>
  <si>
    <t>Grendon 132kV_Northampton__</t>
  </si>
  <si>
    <t>Grendon 132kV_Corby__</t>
  </si>
  <si>
    <t>Grendon 132kV_Northampton East__</t>
  </si>
  <si>
    <t>Grendon 132kV_Kibworth__</t>
  </si>
  <si>
    <t>Grendon 132kV_Kettering__</t>
  </si>
  <si>
    <t>Grendon 132kV_Irthlingborough__</t>
  </si>
  <si>
    <t>Grendon 132kV_Wellingborough__</t>
  </si>
  <si>
    <t>Grendon 132kV_Oakham__</t>
  </si>
  <si>
    <t>Grendon 132kV_Melton Mowbray__</t>
  </si>
  <si>
    <t>Grendon 132kV_Huntingdon33__</t>
  </si>
  <si>
    <t>Grendon 132kV_RAE3J__</t>
  </si>
  <si>
    <t>HYB:[Grendon 132kV_Northampton West__] &amp; [Grendon 132kV_Northampton__]-&gt;Grendon 132kV_Northampton_Abington (T1 &amp; T2)</t>
  </si>
  <si>
    <t>HYB:[Grendon 132kV_Northampton West__] &amp; [Grendon 132kV_Northampton__]-&gt;Grendon 132kV_Northampton_Pineham (T1 &amp; T2)</t>
  </si>
  <si>
    <t>HYB:[Grendon 132kV_Northampton West__] &amp; [Grendon 132kV_Northampton__]-&gt;Grendon 132kV_Northampton West_Banbury Lane (T1 &amp; T2)</t>
  </si>
  <si>
    <t>HYB:[Grendon 132kV_Northampton West__] &amp; [Grendon 132kV_Kettering__]-&gt;Grendon 132kV_Northampton West_Chapel Brampton (T1 &amp; T2)</t>
  </si>
  <si>
    <t>HYB:[Grendon 132kV_Northampton__] &amp; [Grendon 132kV_Northampton East__]-&gt;Grendon 132kV_Northampton_Brackmills (T1 &amp; T2)</t>
  </si>
  <si>
    <t>HYB:[Grendon 132kV_Corby__] &amp; [Grendon 132kV_Irthlingborough__]-&gt;Grendon 132kV_Corby_Oundle</t>
  </si>
  <si>
    <t>HYB:[Grendon 132kV_Kibworth__] &amp; [Grendon 132kV_Kettering__]-&gt;Grendon 132kV_Kettering_Farndon Road (T1 &amp; T2)</t>
  </si>
  <si>
    <t>HYB:[Grendon 132kV_Kettering__] &amp; [Grendon 132kV_Irthlingborough__]-&gt;Grendon 132kV_Kettering_Burton Latimer (T1 &amp; T2)</t>
  </si>
  <si>
    <t>HYB:[Grendon 132kV_Kettering__] &amp; [Grendon 132kV_Irthlingborough__]-&gt;Grendon 132kV_Irthlingborough_Pytchley Road (T1 &amp; T2)</t>
  </si>
  <si>
    <t>Grendon 132kV_Oakham_Empingham</t>
  </si>
  <si>
    <t>Grendon 132kV_Kettering_Field Street</t>
  </si>
  <si>
    <t>Grendon 132kV_Irthlingborough_Thrapston</t>
  </si>
  <si>
    <t>Grendon 132kV_Oakham_Uppingham</t>
  </si>
  <si>
    <t>Grendon 132kV_Wellingborough_Little Irchester</t>
  </si>
  <si>
    <t>Grendon 132kV_Corby_Corby No. 2</t>
  </si>
  <si>
    <t>Grendon 132kV_Northampton_Northampton 11</t>
  </si>
  <si>
    <t>Grendon 132kV_Northampton_Abington (T1 &amp; T2)</t>
  </si>
  <si>
    <t>Grendon 132kV_Northampton West_Banbury Lane (T1 &amp; T2)</t>
  </si>
  <si>
    <t>Grendon 132kV_Northampton East_Northampton East 11</t>
  </si>
  <si>
    <t>Grendon 132kV_Northampton East_Boothville</t>
  </si>
  <si>
    <t>Grendon 132kV_Northampton_Brackmills (T1 &amp; T2)</t>
  </si>
  <si>
    <t>Grendon 132kV_Kibworth_Bruntingthorpe</t>
  </si>
  <si>
    <t>Grendon 132kV_Northampton West_Ellesmere Avenue</t>
  </si>
  <si>
    <t>Grendon 132kV_Northampton West_Chapel Brampton (T1 &amp; T2)</t>
  </si>
  <si>
    <t>Grendon 132kV_Northampton West_Bugbrooke</t>
  </si>
  <si>
    <t>Grendon 132kV_Kettering_Burton Latimer (T1 &amp; T2)</t>
  </si>
  <si>
    <t>Grendon 132kV_Northampton_Campbell Street</t>
  </si>
  <si>
    <t>Grendon 132kV_Wellingborough_Cannon Street</t>
  </si>
  <si>
    <t>Grendon 132kV_Corby_Corby North Dem</t>
  </si>
  <si>
    <t>Grendon 132kV_Corby_Corby Central</t>
  </si>
  <si>
    <t>Grendon 132kV_Corby North PS__</t>
  </si>
  <si>
    <t>Grendon 132kV_Northampton East_Denton</t>
  </si>
  <si>
    <t>Grendon 132kV_Kettering_Desborough</t>
  </si>
  <si>
    <t>Grendon 132kV_Northampton East_Earls Barton</t>
  </si>
  <si>
    <t>Grendon 132kV_Corby_Earlstrees</t>
  </si>
  <si>
    <t>Grendon 132kV_Oakham_Exton</t>
  </si>
  <si>
    <t>Grendon 132kV_Kettering_Farndon Road (T1 &amp; T2)</t>
  </si>
  <si>
    <t>Grendon 132kV_Wellingborough_Harrold</t>
  </si>
  <si>
    <t>Grendon 132kV_Corby_Hazelwood</t>
  </si>
  <si>
    <t>Grendon 132kV_Wellingborough_Sharnbrook</t>
  </si>
  <si>
    <t>Grendon 132kV_Melton Mowbray_Holwell</t>
  </si>
  <si>
    <t>Grendon 132kV_Huntingdon11__</t>
  </si>
  <si>
    <t>Grendon 132kV_Irthlingborough_Irthlingborough 11</t>
  </si>
  <si>
    <t>Grendon 132kV_Kettering_Kettering North</t>
  </si>
  <si>
    <t>Grendon 132kV_Kibworth_Kibworth 11</t>
  </si>
  <si>
    <t>Grendon 132kV_Northampton West_Kingsthorpe</t>
  </si>
  <si>
    <t>Grendon 132kV_Kibworth_Market Harborough</t>
  </si>
  <si>
    <t>Grendon 132kV_Melton Mowbray_Melton Mowbray 11</t>
  </si>
  <si>
    <t>Grendon 132kV_Oakham_Market Overton (T1 &amp; T2)</t>
  </si>
  <si>
    <t>Grendon 132kV_Northampton West_Northampton West 11</t>
  </si>
  <si>
    <t>Grendon 132kV_Oakham_Oakham 11</t>
  </si>
  <si>
    <t>Grendon 132kV_Corby_Oakley</t>
  </si>
  <si>
    <t>Grendon 132kV_Melton Mowbray_Old Dalby (T1 &amp; T2)</t>
  </si>
  <si>
    <t>Grendon 132kV_Northampton East_Olney</t>
  </si>
  <si>
    <t>Grendon 132kV_Corby_Oundle</t>
  </si>
  <si>
    <t>Grendon 132kV_Wellingborough_Park Farm</t>
  </si>
  <si>
    <t>Grendon 132kV_Northampton_Pineham (T1 &amp; T2)</t>
  </si>
  <si>
    <t>Grendon 132kV_Irthlingborough_Pytchley Road (T1 &amp; T2)</t>
  </si>
  <si>
    <t>Grendon 132kV_Irthlingborough_Raunds</t>
  </si>
  <si>
    <t>Grendon 132kV_Melton Mowbray_Regent Street</t>
  </si>
  <si>
    <t>Grendon 132kV_Northampton_Roade</t>
  </si>
  <si>
    <t>Grendon 132kV_Corby_Rockingham</t>
  </si>
  <si>
    <t>Grendon 132kV_Irthlingborough_Rushden</t>
  </si>
  <si>
    <t>Grendon 132kV_Wellingborough 132 11__</t>
  </si>
  <si>
    <t>Grendon 132kV_Northampton East_Wellingborough Road</t>
  </si>
  <si>
    <t>Grendon 132kV_Northampton_Wootton</t>
  </si>
  <si>
    <t>Staythorpe 132kV</t>
  </si>
  <si>
    <t>Bicker Fen 132kV</t>
  </si>
  <si>
    <t>Walpole 132kV</t>
  </si>
  <si>
    <t>West Burton 132kV____</t>
  </si>
  <si>
    <t>HYB:[Staythorpe 132kV] &amp; [Walpole 132kV]-&gt;Walpole 132kV_Network Rail Bytham (GT1 &amp; GT2)__</t>
  </si>
  <si>
    <t>Bicker Fen 132kV_Skegness__</t>
  </si>
  <si>
    <t>West Burton 132kV_Lincoln 33__</t>
  </si>
  <si>
    <t>Staythorpe 132kV_Checkerhouse__</t>
  </si>
  <si>
    <t>Walpole 132kV_Boston__</t>
  </si>
  <si>
    <t>Bicker Fen 132kV_Grantham__</t>
  </si>
  <si>
    <t>Bicker Fen 132kV_Sleaford__</t>
  </si>
  <si>
    <t>Staythorpe 132kV_Hawton__</t>
  </si>
  <si>
    <t>Walpole 132kV_Bourne__</t>
  </si>
  <si>
    <t>Walpole 132kV_Stamford__</t>
  </si>
  <si>
    <t>Walpole 132kV_Network Rail Bytham (GT1 &amp; GT2)__</t>
  </si>
  <si>
    <t>Walpole 132kV_Network Rail Bretton__</t>
  </si>
  <si>
    <t>Walpole 132kV_Spalding &amp; South Holland__</t>
  </si>
  <si>
    <t>Walpole 132kV_SWAF3J__</t>
  </si>
  <si>
    <t>Bicker Fen 132kV_Network Rail Grantham__</t>
  </si>
  <si>
    <t>Walpole 132kV_HEMP3J__</t>
  </si>
  <si>
    <t>Staythorpe 132kV_Worksop__</t>
  </si>
  <si>
    <t>Walpole 132kV_KINL3J__</t>
  </si>
  <si>
    <t>Walpole 132kV_KLBR8J__</t>
  </si>
  <si>
    <t>Walpole 132kV_PETC3J__</t>
  </si>
  <si>
    <t>Walpole 132kV_PETR8J__</t>
  </si>
  <si>
    <t>Staythorpe 132kV_Network Rail Retford__</t>
  </si>
  <si>
    <t>HYB:[Bicker Fen 132kV_Skegness__] &amp; [Walpole 132kV_Boston__]-&gt;Walpole 132kV_Boston_Wrangle (T1 &amp; T2)</t>
  </si>
  <si>
    <t>HYB:[Bicker Fen 132kV_Skegness__] &amp; [Bicker Fen 132kV_Sleaford__]-&gt;Bicker Fen 132kV_Skegness_Horncastle (T1 &amp; T2)</t>
  </si>
  <si>
    <t>HYB:[Staythorpe 132kV_Checkerhouse__] &amp; [Staythorpe 132kV_Hawton__]-&gt;Staythorpe 132kV_Hawton_Carlton-on-Trent (T1 &amp; T2)</t>
  </si>
  <si>
    <t>HYB:[Bicker Fen 132kV_Grantham__] &amp; [Bicker Fen 132kV_Sleaford__]-&gt;Bicker Fen 132kV_Grantham_Billingborough</t>
  </si>
  <si>
    <t>HYB:[Bicker Fen 132kV_Grantham__] &amp; [Bicker Fen 132kV_Sleaford__]-&gt;Bicker Fen 132kV_Sleaford_Leadenham (T1 &amp; T2)</t>
  </si>
  <si>
    <t>HYB:[Walpole 132kV_Bourne__] &amp; [Walpole 132kV_Stamford__]-&gt;Walpole 132kV_Stamford_West Deeping (T1 &amp; T2)</t>
  </si>
  <si>
    <t>HYB:[Walpole 132kV_Bourne__] &amp; [Walpole 132kV_Stamford__]-&gt;Walpole 132kV_Stamford_Market Deeping (T1 &amp; T2)</t>
  </si>
  <si>
    <t>Bicker Fen 132kV_Skegness_Spilsby</t>
  </si>
  <si>
    <t>Walpole 132kV_Boston_Kirton</t>
  </si>
  <si>
    <t>Walpole 132kV_Boston_Marsh Lane</t>
  </si>
  <si>
    <t>Staythorpe 132kV_Grantham North 132 11__</t>
  </si>
  <si>
    <t>Walpole 132kV_Bourne_Tunnel Bank</t>
  </si>
  <si>
    <t>Staythorpe 132kV_Hawton_Newark Junction</t>
  </si>
  <si>
    <t>West Burton 132kV_Lincoln 132 11__</t>
  </si>
  <si>
    <t>Staythorpe 132kV_Hawton_Hawton 11</t>
  </si>
  <si>
    <t>Staythorpe 132kV_Checkerhouse_Bevercotes</t>
  </si>
  <si>
    <t>Staythorpe 132kV_Checkerhouse_Hallcroft Road</t>
  </si>
  <si>
    <t>Staythorpe 132kV_Checkerhouse_Misterton</t>
  </si>
  <si>
    <t>Bicker Fen 132kV_Skegness_Alford</t>
  </si>
  <si>
    <t>West Burton 132kV_Lincoln 33_Anderson Lane</t>
  </si>
  <si>
    <t>Staythorpe 132kV_Asfordby 132 11__</t>
  </si>
  <si>
    <t>West Burton 132kV_Lincoln 33_Beevor Street</t>
  </si>
  <si>
    <t>Bicker Fen 132kV_Grantham_Billingborough</t>
  </si>
  <si>
    <t>Staythorpe 132kV_Hawton_Bottesford</t>
  </si>
  <si>
    <t>Walpole 132kV_Bourne_Bourne 11</t>
  </si>
  <si>
    <t>Staythorpe 132kV_Worksop_Manton</t>
  </si>
  <si>
    <t>Staythorpe 132kV_Hawton_Carlton-on-Trent (T1 &amp; T2)</t>
  </si>
  <si>
    <t>Staythorpe 132kV_Hawton_Caythorpe</t>
  </si>
  <si>
    <t>Bicker Fen 132kV_Skegness_Chapel St. Leonards</t>
  </si>
  <si>
    <t>Staythorpe 132kV_Checkerhouse_Checkerhouse 11</t>
  </si>
  <si>
    <t>Bicker Fen 132kV_Sleaford_Cranwell (RAF)</t>
  </si>
  <si>
    <t>Walpole 132kV_Spalding &amp; South Holland_Crowland</t>
  </si>
  <si>
    <t>Bicker Fen 132kV_Sleaford_Leadenham (T1 &amp; T2)</t>
  </si>
  <si>
    <t>West Burton 132kV_Lincoln 33_Doddington Park</t>
  </si>
  <si>
    <t>Walpole 132kV_Boston_Donington</t>
  </si>
  <si>
    <t>Walpole 132kV_Bourne_Dowsby Fen</t>
  </si>
  <si>
    <t>Bicker Fen 132kV_Grantham_Easton</t>
  </si>
  <si>
    <t>West Burton 132kV_Lincoln 33_Fiskerton</t>
  </si>
  <si>
    <t>Staythorpe 132kV_Hawton_Fernwood</t>
  </si>
  <si>
    <t>Bicker Fen 132kV_Sleaford_Great Hale</t>
  </si>
  <si>
    <t>Staythorpe 132kV_Grantham South 132 11__</t>
  </si>
  <si>
    <t>Walpole 132kV_Spalding &amp; South Holland_Holbeach (T1 &amp; T2)</t>
  </si>
  <si>
    <t>Bicker Fen 132kV_Skegness_Horncastle (T1 &amp; T2)</t>
  </si>
  <si>
    <t>Bicker Fen 132kV_Skegness_Ingoldmells</t>
  </si>
  <si>
    <t>Walpole 132kV_Stamford_Ketton Cement</t>
  </si>
  <si>
    <t>Staythorpe 132kV_Worksop_Kilton Road</t>
  </si>
  <si>
    <t>Walpole 132kV_Boston_Langrick</t>
  </si>
  <si>
    <t>West Burton 132kV_Lincoln 132 11 (GT5)__</t>
  </si>
  <si>
    <t>Walpole 132kV_Spalding &amp; South Holland_Long Sutton</t>
  </si>
  <si>
    <t>Walpole 132kV_Stamford_Market Deeping (T1 &amp; T2)</t>
  </si>
  <si>
    <t>West Burton 132kV_Lincoln 33_Metheringham (T1 &amp; T2 OS)</t>
  </si>
  <si>
    <t>Staythorpe 132kV_Checkerhouse_Misson</t>
  </si>
  <si>
    <t>Walpole 132kV_Boston_Mount Bridge</t>
  </si>
  <si>
    <t>Bicker Fen 132kV_Grantham_New Beacon Road</t>
  </si>
  <si>
    <t>West Burton 132kV_Lincoln 33_North Hykeham</t>
  </si>
  <si>
    <t>Staythorpe 132kV_Checkerhouse_North Wheatley</t>
  </si>
  <si>
    <t>Staythorpe 132kV_Hawton_Southwell</t>
  </si>
  <si>
    <t>Staythorpe 132kV_Checkerhouse_Ordsall Road</t>
  </si>
  <si>
    <t>Walpole 132kV_Spalding &amp; South Holland_Park Road Spalding</t>
  </si>
  <si>
    <t>Walpole 132kV_PEEA5J__</t>
  </si>
  <si>
    <t>Walpole 132kV_PEEA5K__</t>
  </si>
  <si>
    <t>Walpole 132kV_PETC5J__</t>
  </si>
  <si>
    <t>Walpole 132kV_PETN5J__</t>
  </si>
  <si>
    <t>Walpole 132kV_PETN5K__</t>
  </si>
  <si>
    <t>West Burton 132kV_Lincoln 33_Rookery Lane</t>
  </si>
  <si>
    <t>Bicker Fen 132kV_Sleaford_Ruskington</t>
  </si>
  <si>
    <t>West Burton 132kV_Lincoln 33_Ruston and Hornsby</t>
  </si>
  <si>
    <t>West Burton 132kV_Lincoln 33_South Carlton</t>
  </si>
  <si>
    <t>Staythorpe 132kV_Hawton_Sibthorpe</t>
  </si>
  <si>
    <t>Bicker Fen 132kV_Grantham_Skillington</t>
  </si>
  <si>
    <t>Bicker Fen 132kV_Sleaford_Sleaford 11</t>
  </si>
  <si>
    <t>Walpole 132kV_Boston_Sleaford Road</t>
  </si>
  <si>
    <t>Walpole 132kV_Spalding &amp; South Holland_Spalding 11</t>
  </si>
  <si>
    <t>Walpole 132kV_Stamford_Stamford (T3 T4)</t>
  </si>
  <si>
    <t>Walpole 132kV_Boston_Stickney</t>
  </si>
  <si>
    <t>Staythorpe 132kV_Hawton_Swinderby</t>
  </si>
  <si>
    <t>Bicker Fen 132kV_Sleaford_Tattershall</t>
  </si>
  <si>
    <t>Walpole 132kV_Stamford_Tinwell Road</t>
  </si>
  <si>
    <t>Bicker Fen 132kV_Skegness_Trusthorpe</t>
  </si>
  <si>
    <t>Staythorpe 132kV_Checkerhouse_Tuxford</t>
  </si>
  <si>
    <t>West Burton 132kV_Lincoln 33_Waddington</t>
  </si>
  <si>
    <t>Walpole 132kV_Spalding &amp; South Holland_Wardentree Park</t>
  </si>
  <si>
    <t>Bicker Fen 132kV_Skegness_Warth Lane</t>
  </si>
  <si>
    <t>West Burton 132kV_WBUR5J__</t>
  </si>
  <si>
    <t>Walpole 132kV_Stamford_West Deeping (T1 &amp; T2)</t>
  </si>
  <si>
    <t>Staythorpe 132kV_Hawton_Westborough</t>
  </si>
  <si>
    <t>Walpole 132kV_Spalding &amp; South Holland_Whaplode Drove</t>
  </si>
  <si>
    <t>Walpole 132kV_Stamford_Wittering</t>
  </si>
  <si>
    <t>Staythorpe 132kV_Checkerhouse_Woodbeck</t>
  </si>
  <si>
    <t>Bicker Fen 132kV_Sleaford_Woodhall Spa</t>
  </si>
  <si>
    <t>Staythorpe 132kV_Worksop_Worksop West</t>
  </si>
  <si>
    <t>West Burton 132kV_Lincoln 33_Wragby</t>
  </si>
  <si>
    <t>Walpole 132kV_Boston_Wrangle (T1 &amp; T2)</t>
  </si>
  <si>
    <t>HYB:[Berkswell 132kV] &amp; [Coventry 132kV]-&gt;HYB:[Coventry 132kV_Whitley__] &amp; [Berkswell 132kV_Coventry South__]-&gt;Coventry 132kV_Whitley_Dillotford Avenue (T1 &amp; T2)</t>
  </si>
  <si>
    <t>HYB:[] &amp; [Chesterfield 132kV]-&gt;HYB:[_NO NAME_ [BUXT3J-EYAM3K-HINL3J-HINL3K-HI...]] &amp; [Chesterfield 132kV_Goitside__]-&gt;Chesterfield 132kV_Goitside_Eyam (TA&amp;TB)</t>
  </si>
  <si>
    <t>HYB:[_NO NAME_ [NOTE1J-NOTN1L-STOB1M-STOB1R-ST...]] &amp; [Ratcliffe 132kV]-&gt;HYB:[Stoke Bardolph 132kV_Nottingham East__] &amp; [Ratcliffe 132kV_Nottingham__]-&gt;Stoke Bardolph 132kV_Nottingham East_St Anns (T2 &amp; T3</t>
  </si>
  <si>
    <t>HYB:[Bicker Fen 132kV] &amp; [Walpole 132kV]-&gt;HYB:[Bicker Fen 132kV_Skegness__] &amp; [Walpole 132kV_Boston__]-&gt;Walpole 132kV_Boston_Wrangle (T1 &amp; T2)</t>
  </si>
  <si>
    <t>Refer to main text in LC14 Statement Of Charges</t>
  </si>
  <si>
    <t xml:space="preserve"> </t>
  </si>
  <si>
    <t>Final</t>
  </si>
  <si>
    <t>60, 90, 91, 92, 93, 94, 95, 96, 97, 98, 99, 113, 114, 115, 116, 117, 118, 119, 120, 121,122, 123, 124, 125,126, 127, 128, 129,130,131, 132, 149, 150, 151, 929, 975, 977, 991, 996, Glutton Bridge Interconnector (2820).</t>
  </si>
  <si>
    <t>1, 2, 3, 4, 5, 6, 7, 8, 9, 10, 11, 13, 16, 19, 22, 25, 28, 31, 34, 37, 40, 43, 46, 49, 52, 58, 81, 82, 83, 84, 85, 100, 101, 102, 103, 104, 105, 106, 107, 108, 109, 110, 111, 112, 152, 153, 154, 800, 801, 802, 803, 804, 821, 900, 901, 970, 971, 973, 986, 987, 990, 993, 994, 995.</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</si>
</sst>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0_ ;[White]\-0.000\ "/>
    <numFmt numFmtId="176" formatCode="0.000_ ;\-0.000\ "/>
    <numFmt numFmtId="177" formatCode="0.00;[Red]\-0.00;?;"/>
  </numFmts>
  <fonts count="27" x14ac:knownFonts="1">
    <font>
      <sz val="10"/>
      <name val="Arial"/>
    </font>
    <font>
      <sz val="11"/>
      <color theme="1"/>
      <name val="Calibri"/>
      <family val="2"/>
      <scheme val="minor"/>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0"/>
      <color theme="1"/>
      <name val="Calibri"/>
      <family val="2"/>
      <scheme val="minor"/>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b/>
      <sz val="10"/>
      <color rgb="FFFF0000"/>
      <name val="Arial"/>
      <family val="2"/>
    </font>
    <font>
      <sz val="10"/>
      <color theme="0"/>
      <name val="Arial"/>
      <family val="2"/>
    </font>
    <font>
      <b/>
      <sz val="10"/>
      <color theme="0"/>
      <name val="Arial"/>
      <family val="2"/>
    </font>
  </fonts>
  <fills count="25">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theme="3" tint="0.79998168889431442"/>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s>
  <cellStyleXfs count="11">
    <xf numFmtId="0" fontId="0" fillId="0" borderId="0"/>
    <xf numFmtId="0" fontId="2" fillId="0" borderId="0"/>
    <xf numFmtId="0" fontId="9" fillId="0" borderId="0" applyNumberFormat="0" applyFill="0" applyBorder="0" applyAlignment="0" applyProtection="0"/>
    <xf numFmtId="0" fontId="10" fillId="5" borderId="8" applyNumberFormat="0" applyAlignment="0" applyProtection="0"/>
    <xf numFmtId="0" fontId="11" fillId="0" borderId="0" applyNumberFormat="0" applyFill="0" applyBorder="0" applyAlignment="0" applyProtection="0">
      <alignment vertical="top"/>
      <protection locked="0"/>
    </xf>
    <xf numFmtId="0" fontId="18" fillId="0" borderId="11" applyNumberFormat="0" applyFill="0" applyAlignment="0" applyProtection="0"/>
    <xf numFmtId="0" fontId="9" fillId="0" borderId="12" applyNumberFormat="0" applyFill="0" applyAlignment="0" applyProtection="0"/>
    <xf numFmtId="0" fontId="4" fillId="0" borderId="0"/>
    <xf numFmtId="43" fontId="4" fillId="0" borderId="0" applyFont="0" applyFill="0" applyBorder="0" applyAlignment="0" applyProtection="0"/>
    <xf numFmtId="0" fontId="1" fillId="0" borderId="0"/>
    <xf numFmtId="0" fontId="4" fillId="0" borderId="0"/>
  </cellStyleXfs>
  <cellXfs count="261">
    <xf numFmtId="0" fontId="0" fillId="0" borderId="0" xfId="0"/>
    <xf numFmtId="0" fontId="4"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6" fillId="2" borderId="0" xfId="0" applyFont="1" applyFill="1" applyAlignment="1">
      <alignment vertical="center"/>
    </xf>
    <xf numFmtId="0" fontId="5" fillId="0" borderId="3" xfId="0" applyFont="1" applyBorder="1" applyAlignment="1">
      <alignment vertical="top" wrapText="1"/>
    </xf>
    <xf numFmtId="0" fontId="4" fillId="0" borderId="0" xfId="0" applyFont="1" applyBorder="1" applyAlignment="1">
      <alignment wrapText="1"/>
    </xf>
    <xf numFmtId="0" fontId="5" fillId="0" borderId="0" xfId="0" applyFont="1" applyBorder="1" applyAlignment="1">
      <alignment vertical="top" wrapText="1"/>
    </xf>
    <xf numFmtId="0" fontId="0" fillId="0" borderId="0" xfId="0" applyBorder="1"/>
    <xf numFmtId="0" fontId="11" fillId="2" borderId="0" xfId="4" applyFill="1" applyAlignment="1" applyProtection="1">
      <alignment vertical="center"/>
      <protection hidden="1"/>
    </xf>
    <xf numFmtId="0" fontId="12" fillId="2" borderId="0" xfId="4" applyFont="1" applyFill="1" applyAlignment="1" applyProtection="1">
      <alignment vertical="center"/>
    </xf>
    <xf numFmtId="0" fontId="5" fillId="7" borderId="1" xfId="0" applyFont="1" applyFill="1" applyBorder="1" applyAlignment="1">
      <alignment horizontal="center" vertical="center" wrapText="1"/>
    </xf>
    <xf numFmtId="0" fontId="4" fillId="0" borderId="1" xfId="0" quotePrefix="1" applyFont="1" applyBorder="1" applyAlignment="1">
      <alignment horizontal="left" vertical="top" wrapText="1"/>
    </xf>
    <xf numFmtId="0" fontId="5" fillId="7" borderId="1" xfId="0" applyFont="1" applyFill="1" applyBorder="1" applyAlignment="1" applyProtection="1">
      <alignment vertical="center" wrapText="1"/>
      <protection locked="0"/>
    </xf>
    <xf numFmtId="0" fontId="13"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5" fillId="7" borderId="1" xfId="0" applyFont="1" applyFill="1" applyBorder="1" applyAlignment="1" applyProtection="1">
      <alignment horizontal="center" vertical="center" wrapText="1"/>
      <protection locked="0"/>
    </xf>
    <xf numFmtId="0" fontId="4" fillId="0" borderId="1" xfId="0" quotePrefix="1" applyFont="1" applyBorder="1" applyAlignment="1">
      <alignment horizontal="center" vertical="center" wrapText="1"/>
    </xf>
    <xf numFmtId="0" fontId="4" fillId="0" borderId="7" xfId="0" applyFont="1" applyBorder="1" applyAlignment="1">
      <alignment horizontal="center" vertical="center" wrapText="1"/>
    </xf>
    <xf numFmtId="0" fontId="4" fillId="2" borderId="0" xfId="0" applyFont="1" applyFill="1" applyAlignment="1">
      <alignment vertical="center"/>
    </xf>
    <xf numFmtId="0" fontId="0" fillId="0" borderId="0" xfId="0" applyProtection="1">
      <protection locked="0"/>
    </xf>
    <xf numFmtId="0" fontId="5" fillId="7" borderId="1" xfId="0" applyFont="1" applyFill="1" applyBorder="1" applyAlignment="1" applyProtection="1">
      <alignment horizontal="center" vertical="center" wrapText="1"/>
    </xf>
    <xf numFmtId="0" fontId="5" fillId="7" borderId="1" xfId="0" applyFont="1" applyFill="1" applyBorder="1" applyAlignment="1" applyProtection="1">
      <alignment vertical="center" wrapText="1"/>
    </xf>
    <xf numFmtId="165" fontId="4" fillId="3" borderId="1" xfId="0" applyNumberFormat="1" applyFont="1" applyFill="1" applyBorder="1" applyAlignment="1" applyProtection="1">
      <alignment horizontal="center" vertical="center"/>
    </xf>
    <xf numFmtId="165" fontId="4" fillId="4" borderId="1" xfId="0" applyNumberFormat="1" applyFont="1" applyFill="1" applyBorder="1" applyAlignment="1" applyProtection="1">
      <alignment horizontal="center" vertical="center"/>
    </xf>
    <xf numFmtId="49" fontId="13" fillId="8" borderId="1" xfId="0" applyNumberFormat="1" applyFont="1" applyFill="1" applyBorder="1" applyAlignment="1" applyProtection="1">
      <alignment horizontal="center" vertical="center" wrapText="1"/>
      <protection locked="0"/>
    </xf>
    <xf numFmtId="0" fontId="5" fillId="7" borderId="1" xfId="0" quotePrefix="1" applyFont="1" applyFill="1" applyBorder="1" applyAlignment="1">
      <alignment horizontal="center" vertical="center" wrapText="1"/>
    </xf>
    <xf numFmtId="0" fontId="5" fillId="7" borderId="1" xfId="0" quotePrefix="1" applyFont="1" applyFill="1" applyBorder="1" applyAlignment="1" applyProtection="1">
      <alignment horizontal="left" vertical="center" wrapText="1"/>
    </xf>
    <xf numFmtId="170" fontId="17" fillId="13" borderId="1" xfId="0" applyNumberFormat="1" applyFont="1" applyFill="1" applyBorder="1" applyAlignment="1" applyProtection="1">
      <alignment horizontal="center" vertical="center"/>
      <protection locked="0"/>
    </xf>
    <xf numFmtId="171" fontId="17" fillId="13" borderId="1" xfId="0" applyNumberFormat="1" applyFont="1" applyFill="1" applyBorder="1" applyAlignment="1" applyProtection="1">
      <alignment horizontal="center" vertical="center"/>
      <protection locked="0"/>
    </xf>
    <xf numFmtId="170" fontId="17" fillId="15" borderId="1" xfId="0" applyNumberFormat="1" applyFont="1" applyFill="1" applyBorder="1" applyAlignment="1" applyProtection="1">
      <alignment horizontal="center" vertical="center"/>
      <protection locked="0"/>
    </xf>
    <xf numFmtId="171" fontId="17" fillId="15" borderId="1" xfId="0" applyNumberFormat="1" applyFont="1" applyFill="1" applyBorder="1" applyAlignment="1" applyProtection="1">
      <alignment horizontal="center" vertical="center"/>
      <protection locked="0"/>
    </xf>
    <xf numFmtId="0" fontId="5" fillId="14" borderId="1" xfId="0" quotePrefix="1" applyFont="1" applyFill="1" applyBorder="1" applyAlignment="1">
      <alignment horizontal="center" vertical="center" wrapText="1"/>
    </xf>
    <xf numFmtId="171" fontId="17" fillId="16" borderId="1" xfId="0" applyNumberFormat="1" applyFont="1" applyFill="1" applyBorder="1" applyAlignment="1" applyProtection="1">
      <alignment horizontal="center" vertical="center"/>
      <protection locked="0"/>
    </xf>
    <xf numFmtId="0" fontId="5" fillId="17" borderId="1" xfId="0" quotePrefix="1" applyFont="1" applyFill="1" applyBorder="1" applyAlignment="1">
      <alignment horizontal="center" vertical="center" wrapText="1"/>
    </xf>
    <xf numFmtId="49" fontId="4"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5" borderId="1" xfId="0" applyNumberFormat="1" applyFill="1" applyBorder="1" applyAlignment="1" applyProtection="1">
      <alignment horizontal="left" vertical="top" wrapText="1"/>
      <protection locked="0"/>
    </xf>
    <xf numFmtId="49" fontId="16" fillId="12" borderId="1" xfId="0" applyNumberFormat="1" applyFont="1" applyFill="1" applyBorder="1" applyAlignment="1">
      <alignment horizontal="left" vertical="center" wrapText="1"/>
    </xf>
    <xf numFmtId="49" fontId="16" fillId="12" borderId="1" xfId="0" applyNumberFormat="1" applyFont="1" applyFill="1" applyBorder="1" applyAlignment="1" applyProtection="1">
      <alignment vertical="center" wrapText="1"/>
    </xf>
    <xf numFmtId="0" fontId="5" fillId="7" borderId="1" xfId="0" quotePrefix="1" applyFont="1" applyFill="1" applyBorder="1" applyAlignment="1" applyProtection="1">
      <alignment horizontal="center" vertical="center" wrapText="1"/>
    </xf>
    <xf numFmtId="49" fontId="16" fillId="12" borderId="1" xfId="0" quotePrefix="1" applyNumberFormat="1" applyFont="1" applyFill="1" applyBorder="1" applyAlignment="1">
      <alignment horizontal="left" vertical="center" wrapText="1"/>
    </xf>
    <xf numFmtId="49" fontId="16" fillId="12" borderId="1" xfId="0" quotePrefix="1" applyNumberFormat="1" applyFont="1" applyFill="1" applyBorder="1" applyAlignment="1" applyProtection="1">
      <alignment horizontal="left" vertical="center" wrapText="1"/>
    </xf>
    <xf numFmtId="0" fontId="5" fillId="11" borderId="1" xfId="0" quotePrefix="1" applyFont="1" applyFill="1" applyBorder="1" applyAlignment="1" applyProtection="1">
      <alignment horizontal="left" vertical="center" wrapText="1" indent="3"/>
    </xf>
    <xf numFmtId="0" fontId="4" fillId="0" borderId="0" xfId="7" applyAlignment="1">
      <alignment horizontal="center" vertical="top" wrapText="1"/>
    </xf>
    <xf numFmtId="0" fontId="4" fillId="0" borderId="0" xfId="7"/>
    <xf numFmtId="0" fontId="4" fillId="0" borderId="0" xfId="7" applyAlignment="1">
      <alignment horizontal="left"/>
    </xf>
    <xf numFmtId="0" fontId="0" fillId="0" borderId="0" xfId="0" quotePrefix="1" applyAlignment="1">
      <alignment horizontal="left"/>
    </xf>
    <xf numFmtId="14" fontId="0" fillId="0" borderId="0" xfId="0" applyNumberFormat="1"/>
    <xf numFmtId="0" fontId="4" fillId="0" borderId="0" xfId="0" applyFont="1"/>
    <xf numFmtId="0" fontId="4" fillId="0" borderId="0" xfId="0" quotePrefix="1" applyFont="1" applyAlignment="1">
      <alignment horizontal="left"/>
    </xf>
    <xf numFmtId="172" fontId="4" fillId="0" borderId="0" xfId="7" applyNumberFormat="1"/>
    <xf numFmtId="173" fontId="4" fillId="0" borderId="0" xfId="7" applyNumberFormat="1"/>
    <xf numFmtId="0" fontId="4" fillId="0" borderId="0" xfId="7" applyFont="1" applyAlignment="1">
      <alignment horizontal="left"/>
    </xf>
    <xf numFmtId="0" fontId="5" fillId="0" borderId="0" xfId="7" applyFont="1" applyAlignment="1">
      <alignment horizontal="center" vertical="center" wrapText="1"/>
    </xf>
    <xf numFmtId="0" fontId="4" fillId="0" borderId="0" xfId="7" applyAlignment="1">
      <alignment horizontal="center" vertical="center" wrapText="1"/>
    </xf>
    <xf numFmtId="0" fontId="0" fillId="0" borderId="0" xfId="0" applyAlignment="1">
      <alignment horizontal="center" vertical="center"/>
    </xf>
    <xf numFmtId="49" fontId="20" fillId="8" borderId="1" xfId="0" applyNumberFormat="1" applyFont="1" applyFill="1" applyBorder="1" applyAlignment="1" applyProtection="1">
      <alignment horizontal="center" vertical="center" wrapText="1"/>
      <protection locked="0"/>
    </xf>
    <xf numFmtId="174" fontId="20" fillId="9" borderId="1" xfId="0" applyNumberFormat="1" applyFont="1" applyFill="1" applyBorder="1" applyAlignment="1" applyProtection="1">
      <alignment horizontal="center" vertical="center"/>
      <protection locked="0"/>
    </xf>
    <xf numFmtId="174" fontId="20" fillId="3" borderId="1" xfId="0" applyNumberFormat="1" applyFont="1" applyFill="1" applyBorder="1" applyAlignment="1" applyProtection="1">
      <alignment horizontal="center" vertical="center"/>
      <protection locked="0"/>
    </xf>
    <xf numFmtId="2" fontId="20" fillId="10" borderId="1" xfId="0" applyNumberFormat="1" applyFont="1" applyFill="1" applyBorder="1" applyAlignment="1" applyProtection="1">
      <alignment horizontal="center" vertical="center"/>
      <protection locked="0"/>
    </xf>
    <xf numFmtId="169" fontId="20" fillId="3"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3" fontId="20" fillId="8" borderId="1" xfId="0" applyNumberFormat="1" applyFont="1" applyFill="1" applyBorder="1" applyAlignment="1" applyProtection="1">
      <alignment horizontal="center" vertical="center" wrapText="1"/>
      <protection locked="0"/>
    </xf>
    <xf numFmtId="174" fontId="20" fillId="20" borderId="1" xfId="0" applyNumberFormat="1" applyFont="1" applyFill="1" applyBorder="1" applyAlignment="1" applyProtection="1">
      <alignment horizontal="center" vertical="center"/>
      <protection locked="0"/>
    </xf>
    <xf numFmtId="165" fontId="21" fillId="21" borderId="1" xfId="0" applyNumberFormat="1" applyFont="1" applyFill="1" applyBorder="1" applyAlignment="1" applyProtection="1">
      <alignment horizontal="center" vertical="center"/>
      <protection locked="0"/>
    </xf>
    <xf numFmtId="165" fontId="20" fillId="9" borderId="1" xfId="0" applyNumberFormat="1" applyFont="1" applyFill="1" applyBorder="1" applyAlignment="1" applyProtection="1">
      <alignment horizontal="center" vertical="center"/>
      <protection locked="0"/>
    </xf>
    <xf numFmtId="174" fontId="20" fillId="23" borderId="1" xfId="0" applyNumberFormat="1" applyFont="1" applyFill="1" applyBorder="1" applyAlignment="1" applyProtection="1">
      <alignment horizontal="center" vertical="center"/>
      <protection locked="0"/>
    </xf>
    <xf numFmtId="175" fontId="21" fillId="19" borderId="1" xfId="0" applyNumberFormat="1" applyFont="1" applyFill="1" applyBorder="1" applyAlignment="1" applyProtection="1">
      <alignment horizontal="center" vertical="center"/>
      <protection locked="0"/>
    </xf>
    <xf numFmtId="174" fontId="21" fillId="20" borderId="1" xfId="0" applyNumberFormat="1" applyFont="1" applyFill="1" applyBorder="1" applyAlignment="1" applyProtection="1">
      <alignment horizontal="center" vertical="center"/>
      <protection locked="0"/>
    </xf>
    <xf numFmtId="0" fontId="22" fillId="0" borderId="1" xfId="1" applyFont="1" applyFill="1" applyBorder="1" applyAlignment="1" applyProtection="1">
      <alignment horizontal="center" vertical="center" wrapText="1"/>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174" fontId="21" fillId="21" borderId="1" xfId="0" applyNumberFormat="1" applyFont="1" applyFill="1" applyBorder="1" applyAlignment="1" applyProtection="1">
      <alignment horizontal="center" vertical="center"/>
      <protection locked="0"/>
    </xf>
    <xf numFmtId="0" fontId="20" fillId="0" borderId="1" xfId="0" applyFont="1" applyBorder="1" applyAlignment="1" applyProtection="1">
      <alignment horizontal="center" vertical="center" wrapText="1"/>
    </xf>
    <xf numFmtId="174" fontId="20" fillId="3" borderId="1" xfId="0" applyNumberFormat="1" applyFont="1" applyFill="1" applyBorder="1" applyAlignment="1" applyProtection="1">
      <alignment horizontal="center" vertical="center"/>
    </xf>
    <xf numFmtId="176" fontId="21" fillId="21" borderId="1" xfId="0" applyNumberFormat="1" applyFont="1" applyFill="1" applyBorder="1" applyAlignment="1" applyProtection="1">
      <alignment horizontal="center" vertical="center"/>
      <protection locked="0"/>
    </xf>
    <xf numFmtId="165" fontId="20" fillId="3" borderId="1" xfId="0" applyNumberFormat="1" applyFont="1" applyFill="1" applyBorder="1" applyAlignment="1" applyProtection="1">
      <alignment horizontal="center" vertical="center"/>
    </xf>
    <xf numFmtId="165" fontId="20" fillId="4" borderId="1" xfId="0" applyNumberFormat="1" applyFont="1" applyFill="1" applyBorder="1" applyAlignment="1" applyProtection="1">
      <alignment horizontal="center" vertical="center"/>
    </xf>
    <xf numFmtId="174" fontId="4" fillId="3" borderId="1" xfId="0" applyNumberFormat="1" applyFont="1" applyFill="1" applyBorder="1" applyAlignment="1" applyProtection="1">
      <alignment horizontal="center" vertical="center"/>
      <protection locked="0"/>
    </xf>
    <xf numFmtId="49" fontId="4" fillId="9" borderId="1" xfId="0" quotePrefix="1" applyNumberFormat="1" applyFont="1" applyFill="1" applyBorder="1" applyAlignment="1" applyProtection="1">
      <alignment horizontal="left" vertical="center" wrapText="1"/>
      <protection locked="0"/>
    </xf>
    <xf numFmtId="49" fontId="4"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175" fontId="21" fillId="22" borderId="1" xfId="0" applyNumberFormat="1" applyFont="1" applyFill="1" applyBorder="1" applyAlignment="1" applyProtection="1">
      <alignment horizontal="center" vertical="center"/>
      <protection locked="0"/>
    </xf>
    <xf numFmtId="0" fontId="13" fillId="8" borderId="1" xfId="0" applyFont="1" applyFill="1" applyBorder="1" applyAlignment="1" applyProtection="1">
      <alignment horizontal="center" vertical="center" wrapText="1"/>
      <protection locked="0"/>
    </xf>
    <xf numFmtId="177" fontId="20" fillId="10" borderId="1" xfId="0" applyNumberFormat="1" applyFont="1" applyFill="1" applyBorder="1" applyAlignment="1" applyProtection="1">
      <alignment horizontal="center" vertical="center"/>
    </xf>
    <xf numFmtId="169" fontId="20" fillId="3" borderId="1" xfId="0" applyNumberFormat="1" applyFont="1" applyFill="1" applyBorder="1" applyAlignment="1" applyProtection="1">
      <alignment horizontal="center" vertical="center"/>
    </xf>
    <xf numFmtId="0" fontId="5" fillId="7" borderId="1" xfId="0" applyFont="1" applyFill="1" applyBorder="1" applyAlignment="1">
      <alignment horizontal="center" vertical="center" wrapText="1"/>
    </xf>
    <xf numFmtId="0" fontId="12" fillId="0" borderId="0" xfId="4" applyFont="1" applyFill="1" applyAlignment="1" applyProtection="1">
      <alignment horizontal="left" vertical="center"/>
    </xf>
    <xf numFmtId="0" fontId="0" fillId="18" borderId="0" xfId="0" applyFill="1"/>
    <xf numFmtId="0" fontId="11" fillId="2" borderId="0" xfId="4" applyFont="1" applyFill="1" applyAlignment="1" applyProtection="1">
      <alignment vertical="center"/>
    </xf>
    <xf numFmtId="0" fontId="4" fillId="2" borderId="10" xfId="7" quotePrefix="1" applyFont="1" applyFill="1" applyBorder="1" applyAlignment="1">
      <alignment vertical="center" wrapText="1"/>
    </xf>
    <xf numFmtId="0" fontId="4" fillId="2" borderId="0" xfId="7" applyFont="1" applyFill="1" applyAlignment="1">
      <alignment vertical="center"/>
    </xf>
    <xf numFmtId="0" fontId="6" fillId="2" borderId="0" xfId="7" applyFont="1" applyFill="1" applyAlignment="1">
      <alignment vertical="center"/>
    </xf>
    <xf numFmtId="0" fontId="5" fillId="7" borderId="1" xfId="7" quotePrefix="1" applyFont="1" applyFill="1" applyBorder="1" applyAlignment="1">
      <alignment horizontal="center" vertical="center" wrapText="1"/>
    </xf>
    <xf numFmtId="0" fontId="5" fillId="7" borderId="1" xfId="7" applyFont="1" applyFill="1" applyBorder="1" applyAlignment="1">
      <alignment horizontal="center" vertical="center" wrapText="1"/>
    </xf>
    <xf numFmtId="49" fontId="23" fillId="7" borderId="1" xfId="7" applyNumberFormat="1" applyFont="1" applyFill="1" applyBorder="1" applyAlignment="1">
      <alignment horizontal="center" vertical="center" wrapText="1"/>
    </xf>
    <xf numFmtId="49" fontId="5" fillId="7" borderId="1" xfId="7" applyNumberFormat="1" applyFont="1" applyFill="1" applyBorder="1" applyAlignment="1">
      <alignment horizontal="center" vertical="center" wrapText="1"/>
    </xf>
    <xf numFmtId="49" fontId="4" fillId="9" borderId="1" xfId="7" applyNumberFormat="1" applyFont="1" applyFill="1" applyBorder="1" applyAlignment="1">
      <alignment horizontal="left" vertical="center" wrapText="1"/>
    </xf>
    <xf numFmtId="0" fontId="4" fillId="9" borderId="1" xfId="7" applyNumberFormat="1" applyFont="1" applyFill="1" applyBorder="1" applyAlignment="1">
      <alignment horizontal="center" vertical="center" wrapText="1"/>
    </xf>
    <xf numFmtId="1" fontId="4" fillId="9" borderId="1" xfId="7" applyNumberFormat="1" applyFont="1" applyFill="1" applyBorder="1" applyAlignment="1" applyProtection="1">
      <alignment horizontal="left" vertical="center" wrapText="1"/>
      <protection locked="0"/>
    </xf>
    <xf numFmtId="49" fontId="4" fillId="9" borderId="1" xfId="7" applyNumberFormat="1" applyFont="1" applyFill="1" applyBorder="1" applyAlignment="1">
      <alignment horizontal="center" vertical="center" wrapText="1"/>
    </xf>
    <xf numFmtId="0" fontId="4" fillId="9" borderId="1" xfId="7" applyNumberFormat="1" applyFont="1" applyFill="1" applyBorder="1" applyAlignment="1" applyProtection="1">
      <alignment horizontal="left" vertical="center" wrapText="1"/>
      <protection locked="0"/>
    </xf>
    <xf numFmtId="1" fontId="4" fillId="9" borderId="1" xfId="7" applyNumberFormat="1" applyFont="1" applyFill="1" applyBorder="1" applyAlignment="1">
      <alignment horizontal="center" vertical="center" wrapText="1"/>
    </xf>
    <xf numFmtId="0" fontId="25" fillId="2" borderId="0" xfId="7" applyFont="1" applyFill="1" applyAlignment="1">
      <alignment horizontal="center" vertical="center"/>
    </xf>
    <xf numFmtId="166" fontId="25" fillId="2" borderId="0" xfId="7" applyNumberFormat="1" applyFont="1" applyFill="1" applyAlignment="1">
      <alignment horizontal="center" vertical="center"/>
    </xf>
    <xf numFmtId="0" fontId="25" fillId="2" borderId="0" xfId="7" applyFont="1" applyFill="1"/>
    <xf numFmtId="0" fontId="25" fillId="2" borderId="0" xfId="7" applyFont="1" applyFill="1" applyAlignment="1">
      <alignment vertical="center"/>
    </xf>
    <xf numFmtId="0" fontId="4" fillId="2" borderId="0" xfId="7" applyFont="1" applyFill="1" applyAlignment="1">
      <alignment horizontal="center" vertical="center"/>
    </xf>
    <xf numFmtId="166" fontId="4" fillId="2" borderId="0" xfId="7" applyNumberFormat="1" applyFont="1" applyFill="1" applyAlignment="1">
      <alignment horizontal="center" vertical="center"/>
    </xf>
    <xf numFmtId="0" fontId="4" fillId="2" borderId="0" xfId="7" applyFont="1" applyFill="1"/>
    <xf numFmtId="0" fontId="12" fillId="0" borderId="0" xfId="4" applyFont="1" applyFill="1" applyAlignment="1" applyProtection="1">
      <alignment horizontal="left" vertical="center"/>
    </xf>
    <xf numFmtId="174" fontId="2" fillId="13" borderId="1" xfId="7" applyNumberFormat="1" applyFont="1" applyFill="1" applyBorder="1" applyAlignment="1" applyProtection="1">
      <alignment horizontal="center" vertical="center"/>
      <protection locked="0"/>
    </xf>
    <xf numFmtId="164" fontId="2" fillId="13" borderId="1" xfId="7" applyNumberFormat="1" applyFont="1" applyFill="1" applyBorder="1" applyAlignment="1" applyProtection="1">
      <alignment horizontal="center" vertical="center"/>
      <protection locked="0"/>
    </xf>
    <xf numFmtId="174" fontId="2" fillId="9" borderId="1" xfId="7" applyNumberFormat="1" applyFont="1" applyFill="1" applyBorder="1" applyAlignment="1" applyProtection="1">
      <alignment horizontal="center" vertical="center"/>
      <protection locked="0"/>
    </xf>
    <xf numFmtId="164" fontId="2" fillId="9" borderId="1" xfId="7" applyNumberFormat="1" applyFont="1" applyFill="1" applyBorder="1" applyAlignment="1" applyProtection="1">
      <alignment horizontal="center" vertical="center"/>
      <protection locked="0"/>
    </xf>
    <xf numFmtId="165" fontId="2" fillId="13" borderId="1" xfId="7" applyNumberFormat="1" applyFont="1" applyFill="1" applyBorder="1" applyAlignment="1" applyProtection="1">
      <alignment horizontal="center" vertical="center"/>
      <protection locked="0"/>
    </xf>
    <xf numFmtId="43" fontId="2" fillId="13" borderId="1" xfId="8" applyFont="1" applyFill="1" applyBorder="1" applyAlignment="1" applyProtection="1">
      <alignment horizontal="center" vertical="center"/>
      <protection locked="0"/>
    </xf>
    <xf numFmtId="174" fontId="2" fillId="24" borderId="1" xfId="7" applyNumberFormat="1" applyFont="1" applyFill="1" applyBorder="1" applyAlignment="1" applyProtection="1">
      <alignment horizontal="center" vertical="center"/>
      <protection locked="0"/>
    </xf>
    <xf numFmtId="43" fontId="2" fillId="24" borderId="1" xfId="8" applyFont="1" applyFill="1" applyBorder="1" applyAlignment="1" applyProtection="1">
      <alignment horizontal="center" vertical="center"/>
      <protection locked="0"/>
    </xf>
    <xf numFmtId="164" fontId="2" fillId="24" borderId="1" xfId="7" applyNumberFormat="1" applyFont="1" applyFill="1" applyBorder="1" applyAlignment="1" applyProtection="1">
      <alignment horizontal="center" vertical="center"/>
      <protection locked="0"/>
    </xf>
    <xf numFmtId="0" fontId="20" fillId="18" borderId="1" xfId="0" applyNumberFormat="1" applyFont="1" applyFill="1" applyBorder="1" applyAlignment="1" applyProtection="1">
      <alignment horizontal="center" vertical="center" wrapText="1"/>
      <protection locked="0"/>
    </xf>
    <xf numFmtId="0" fontId="4" fillId="0" borderId="0" xfId="0" applyFont="1" applyProtection="1">
      <protection locked="0"/>
    </xf>
    <xf numFmtId="49" fontId="9" fillId="6" borderId="0" xfId="2" applyNumberFormat="1" applyFont="1" applyFill="1" applyAlignment="1" applyProtection="1">
      <alignment horizontal="center" vertical="center" wrapText="1"/>
      <protection locked="0"/>
    </xf>
    <xf numFmtId="49" fontId="9" fillId="6" borderId="0" xfId="2" quotePrefix="1" applyNumberFormat="1" applyFont="1" applyFill="1" applyAlignment="1" applyProtection="1">
      <alignment horizontal="left" vertical="center" wrapText="1"/>
      <protection locked="0"/>
    </xf>
    <xf numFmtId="49" fontId="9" fillId="6" borderId="0" xfId="2" applyNumberFormat="1" applyFont="1" applyFill="1" applyAlignment="1" applyProtection="1">
      <alignment vertical="center" wrapText="1"/>
      <protection locked="0"/>
    </xf>
    <xf numFmtId="49" fontId="18" fillId="0" borderId="0" xfId="5" applyNumberFormat="1" applyFont="1" applyBorder="1" applyAlignment="1" applyProtection="1">
      <alignment vertical="center"/>
      <protection locked="0"/>
    </xf>
    <xf numFmtId="0" fontId="4" fillId="0" borderId="0" xfId="0" applyFont="1" applyBorder="1" applyProtection="1">
      <protection locked="0"/>
    </xf>
    <xf numFmtId="49" fontId="9" fillId="6" borderId="0" xfId="2" applyNumberFormat="1" applyFont="1" applyFill="1" applyBorder="1" applyAlignment="1" applyProtection="1">
      <alignment vertical="center" wrapText="1"/>
      <protection locked="0"/>
    </xf>
    <xf numFmtId="49" fontId="9" fillId="0" borderId="0" xfId="6" applyNumberFormat="1" applyFont="1" applyBorder="1" applyAlignment="1" applyProtection="1">
      <alignment vertical="center"/>
      <protection locked="0"/>
    </xf>
    <xf numFmtId="49" fontId="9" fillId="0" borderId="0" xfId="6" quotePrefix="1" applyNumberFormat="1" applyFon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5" fillId="7" borderId="1" xfId="0" applyFont="1" applyFill="1" applyBorder="1" applyAlignment="1">
      <alignment horizontal="center" vertical="center" wrapText="1"/>
    </xf>
    <xf numFmtId="0" fontId="11" fillId="0" borderId="0" xfId="4" applyAlignment="1" applyProtection="1">
      <alignment horizontal="left" vertical="top"/>
    </xf>
    <xf numFmtId="0" fontId="5" fillId="7" borderId="7" xfId="0" applyFont="1" applyFill="1" applyBorder="1" applyAlignment="1" applyProtection="1">
      <alignment vertical="center" wrapText="1"/>
      <protection locked="0"/>
    </xf>
    <xf numFmtId="0" fontId="0" fillId="18" borderId="0" xfId="0" applyFill="1" applyAlignment="1">
      <alignment vertical="center"/>
    </xf>
    <xf numFmtId="0" fontId="26" fillId="21" borderId="1" xfId="0" applyFont="1" applyFill="1" applyBorder="1" applyAlignment="1" applyProtection="1">
      <alignment horizontal="center" vertical="center" wrapText="1"/>
      <protection locked="0"/>
    </xf>
    <xf numFmtId="0" fontId="4" fillId="18" borderId="1" xfId="0" applyFont="1" applyFill="1" applyBorder="1" applyAlignment="1">
      <alignment horizontal="center" vertical="center" wrapText="1"/>
    </xf>
    <xf numFmtId="0" fontId="26" fillId="22" borderId="1" xfId="0" applyFont="1" applyFill="1" applyBorder="1" applyAlignment="1" applyProtection="1">
      <alignment horizontal="center" vertical="center" wrapText="1"/>
      <protection locked="0"/>
    </xf>
    <xf numFmtId="0" fontId="5" fillId="23" borderId="1" xfId="0"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0" fontId="15" fillId="18" borderId="0" xfId="2" applyNumberFormat="1" applyFont="1" applyFill="1" applyBorder="1" applyAlignment="1">
      <alignment horizontal="center" vertical="center" wrapText="1"/>
    </xf>
    <xf numFmtId="0" fontId="0" fillId="18" borderId="0" xfId="0" applyFill="1" applyBorder="1"/>
    <xf numFmtId="0" fontId="0" fillId="18" borderId="0" xfId="0" applyFill="1" applyBorder="1" applyAlignment="1">
      <alignment vertical="center"/>
    </xf>
    <xf numFmtId="0" fontId="6" fillId="18" borderId="0" xfId="7" applyFont="1" applyFill="1" applyBorder="1" applyAlignment="1">
      <alignment vertical="center"/>
    </xf>
    <xf numFmtId="0" fontId="15" fillId="18" borderId="0" xfId="2" applyNumberFormat="1" applyFont="1" applyFill="1" applyBorder="1" applyAlignment="1" applyProtection="1">
      <alignment horizontal="center" vertical="center" wrapText="1"/>
    </xf>
    <xf numFmtId="0" fontId="15" fillId="18" borderId="14" xfId="2" applyNumberFormat="1" applyFont="1" applyFill="1" applyBorder="1" applyAlignment="1">
      <alignment horizontal="center" vertical="center" wrapText="1"/>
    </xf>
    <xf numFmtId="0" fontId="5" fillId="18" borderId="0" xfId="0" applyFont="1" applyFill="1" applyBorder="1" applyAlignment="1">
      <alignment horizontal="left" vertical="center" wrapText="1"/>
    </xf>
    <xf numFmtId="0" fontId="4" fillId="18" borderId="0" xfId="0" applyFont="1" applyFill="1" applyBorder="1" applyAlignment="1">
      <alignment horizontal="left" vertical="center" wrapText="1"/>
    </xf>
    <xf numFmtId="0" fontId="15" fillId="18" borderId="0" xfId="2" applyNumberFormat="1" applyFont="1" applyFill="1" applyBorder="1" applyAlignment="1">
      <alignment vertical="center" wrapText="1"/>
    </xf>
    <xf numFmtId="0" fontId="4" fillId="18" borderId="10" xfId="0" applyFont="1" applyFill="1" applyBorder="1" applyAlignment="1">
      <alignment horizontal="center" vertical="center" wrapText="1"/>
    </xf>
    <xf numFmtId="0" fontId="15" fillId="18" borderId="10" xfId="2" applyNumberFormat="1" applyFont="1" applyFill="1" applyBorder="1" applyAlignment="1">
      <alignment horizontal="center" vertical="center" wrapText="1"/>
    </xf>
    <xf numFmtId="0" fontId="4" fillId="18" borderId="0" xfId="0" applyFont="1" applyFill="1" applyBorder="1" applyAlignment="1">
      <alignment horizontal="center" vertical="center" wrapText="1"/>
    </xf>
    <xf numFmtId="0" fontId="5" fillId="18" borderId="10" xfId="0" applyFont="1" applyFill="1" applyBorder="1" applyAlignment="1">
      <alignment horizontal="left" vertical="center" wrapText="1"/>
    </xf>
    <xf numFmtId="0" fontId="5" fillId="0" borderId="7" xfId="0" applyFont="1" applyBorder="1" applyAlignment="1">
      <alignment vertical="top" wrapText="1"/>
    </xf>
    <xf numFmtId="0" fontId="5" fillId="0" borderId="1" xfId="0" applyFont="1" applyBorder="1" applyAlignment="1">
      <alignment vertical="top" wrapText="1"/>
    </xf>
    <xf numFmtId="165" fontId="0" fillId="0" borderId="1" xfId="0" applyNumberFormat="1" applyBorder="1" applyAlignment="1">
      <alignment horizontal="center" vertical="center"/>
    </xf>
    <xf numFmtId="0" fontId="4" fillId="0" borderId="1" xfId="0" applyFont="1" applyBorder="1" applyAlignment="1">
      <alignment vertical="center"/>
    </xf>
    <xf numFmtId="0" fontId="0" fillId="0" borderId="1" xfId="0" applyBorder="1" applyAlignment="1">
      <alignment horizontal="center" vertical="center"/>
    </xf>
    <xf numFmtId="0" fontId="4" fillId="4"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26" fillId="19" borderId="1" xfId="0" applyFont="1" applyFill="1" applyBorder="1" applyAlignment="1" applyProtection="1">
      <alignment horizontal="center" vertical="center" wrapText="1"/>
      <protection locked="0"/>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5" xfId="0" applyFont="1" applyFill="1" applyBorder="1" applyAlignment="1">
      <alignment horizontal="center" vertical="center" wrapText="1"/>
    </xf>
    <xf numFmtId="0" fontId="5" fillId="0" borderId="16" xfId="0" applyFont="1" applyFill="1" applyBorder="1" applyAlignment="1">
      <alignment vertical="center" wrapText="1"/>
    </xf>
    <xf numFmtId="0" fontId="4" fillId="0" borderId="17" xfId="0" applyFont="1" applyFill="1" applyBorder="1" applyAlignment="1">
      <alignment horizontal="center" vertical="center" wrapText="1"/>
    </xf>
    <xf numFmtId="0" fontId="4" fillId="0" borderId="17" xfId="0" applyFont="1" applyBorder="1" applyAlignment="1">
      <alignment horizontal="center" vertical="center" wrapText="1"/>
    </xf>
    <xf numFmtId="0" fontId="4" fillId="4" borderId="4" xfId="0" applyFont="1" applyFill="1" applyBorder="1" applyAlignment="1">
      <alignment horizontal="center" vertical="center" wrapText="1"/>
    </xf>
    <xf numFmtId="0" fontId="5" fillId="0" borderId="17" xfId="0" applyFont="1" applyFill="1" applyBorder="1" applyAlignment="1">
      <alignment vertical="center" wrapText="1"/>
    </xf>
    <xf numFmtId="0" fontId="4" fillId="0" borderId="17" xfId="0" applyFont="1" applyFill="1" applyBorder="1" applyAlignment="1">
      <alignment vertical="center" wrapText="1"/>
    </xf>
    <xf numFmtId="0" fontId="4" fillId="0" borderId="0" xfId="0" applyFont="1" applyBorder="1" applyAlignment="1">
      <alignment vertical="center" wrapText="1"/>
    </xf>
    <xf numFmtId="0" fontId="4" fillId="0" borderId="19" xfId="0" applyFont="1" applyFill="1" applyBorder="1" applyAlignment="1">
      <alignment horizontal="center" vertical="center" wrapText="1"/>
    </xf>
    <xf numFmtId="174" fontId="20" fillId="20" borderId="4" xfId="0" applyNumberFormat="1" applyFont="1" applyFill="1" applyBorder="1" applyAlignment="1" applyProtection="1">
      <alignment horizontal="center" vertical="center" wrapText="1"/>
      <protection locked="0"/>
    </xf>
    <xf numFmtId="49" fontId="14" fillId="5" borderId="8" xfId="3" applyNumberFormat="1" applyFont="1" applyAlignment="1" applyProtection="1">
      <alignment horizontal="center" vertical="center" wrapText="1"/>
      <protection locked="0"/>
    </xf>
    <xf numFmtId="174" fontId="0" fillId="2" borderId="0" xfId="0" applyNumberFormat="1" applyFill="1" applyAlignment="1">
      <alignment vertical="center"/>
    </xf>
    <xf numFmtId="165" fontId="0" fillId="2" borderId="1" xfId="0" applyNumberFormat="1" applyFill="1" applyBorder="1" applyAlignment="1">
      <alignment horizontal="center" vertical="center"/>
    </xf>
    <xf numFmtId="0" fontId="0" fillId="2" borderId="1" xfId="0" applyFill="1" applyBorder="1" applyAlignment="1">
      <alignment vertical="center" wrapText="1"/>
    </xf>
    <xf numFmtId="0" fontId="0" fillId="2" borderId="1" xfId="0" applyFill="1" applyBorder="1" applyAlignment="1">
      <alignment horizontal="center" vertical="center" wrapText="1"/>
    </xf>
    <xf numFmtId="164" fontId="0" fillId="2" borderId="0" xfId="0" applyNumberFormat="1" applyFill="1" applyAlignment="1">
      <alignment vertical="center"/>
    </xf>
    <xf numFmtId="0" fontId="4" fillId="9" borderId="1" xfId="7" applyNumberFormat="1" applyFont="1" applyFill="1" applyBorder="1" applyAlignment="1">
      <alignment horizontal="left" vertical="center" wrapText="1"/>
    </xf>
    <xf numFmtId="0" fontId="4" fillId="0" borderId="0" xfId="0" quotePrefix="1" applyFont="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13" fillId="0" borderId="0" xfId="0" quotePrefix="1" applyNumberFormat="1" applyFont="1" applyAlignment="1" applyProtection="1">
      <alignment horizontal="left" vertical="top" wrapText="1"/>
    </xf>
    <xf numFmtId="49" fontId="9" fillId="6" borderId="0" xfId="2" applyNumberFormat="1" applyFont="1" applyFill="1" applyAlignment="1" applyProtection="1">
      <alignment horizontal="left" vertical="center" wrapText="1"/>
      <protection locked="0"/>
    </xf>
    <xf numFmtId="0" fontId="19" fillId="0" borderId="0" xfId="0" quotePrefix="1" applyNumberFormat="1" applyFont="1" applyAlignment="1" applyProtection="1">
      <alignment horizontal="left" vertical="top"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16"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5" fillId="6" borderId="1" xfId="2" applyNumberFormat="1" applyFont="1" applyFill="1" applyBorder="1" applyAlignment="1">
      <alignment horizontal="center" vertical="center" wrapText="1"/>
    </xf>
    <xf numFmtId="174" fontId="20" fillId="20" borderId="4" xfId="0" applyNumberFormat="1" applyFont="1" applyFill="1" applyBorder="1" applyAlignment="1" applyProtection="1">
      <alignment horizontal="center" vertical="center"/>
      <protection locked="0"/>
    </xf>
    <xf numFmtId="174" fontId="20" fillId="20" borderId="6" xfId="0" applyNumberFormat="1" applyFont="1" applyFill="1" applyBorder="1" applyAlignment="1" applyProtection="1">
      <alignment horizontal="center" vertical="center"/>
      <protection locked="0"/>
    </xf>
    <xf numFmtId="0" fontId="4" fillId="4" borderId="4"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5" fillId="7" borderId="4" xfId="0" applyFont="1" applyFill="1" applyBorder="1" applyAlignment="1" applyProtection="1">
      <alignment horizontal="center" vertical="center" wrapText="1"/>
      <protection locked="0"/>
    </xf>
    <xf numFmtId="0" fontId="5" fillId="7" borderId="6" xfId="0" applyFont="1" applyFill="1" applyBorder="1" applyAlignment="1" applyProtection="1">
      <alignment horizontal="center" vertical="center" wrapText="1"/>
      <protection locked="0"/>
    </xf>
    <xf numFmtId="0" fontId="4" fillId="0" borderId="17" xfId="0" applyFont="1" applyBorder="1" applyAlignment="1">
      <alignment horizontal="center" vertical="center" wrapText="1"/>
    </xf>
    <xf numFmtId="0" fontId="5" fillId="7" borderId="13" xfId="0" applyFont="1" applyFill="1" applyBorder="1" applyAlignment="1" applyProtection="1">
      <alignment horizontal="center" vertical="center" wrapText="1"/>
      <protection locked="0"/>
    </xf>
    <xf numFmtId="0" fontId="5" fillId="7" borderId="0" xfId="0" applyFont="1" applyFill="1" applyBorder="1" applyAlignment="1" applyProtection="1">
      <alignment horizontal="center" vertical="center" wrapText="1"/>
      <protection locked="0"/>
    </xf>
    <xf numFmtId="0" fontId="5" fillId="0" borderId="1" xfId="0" applyFont="1" applyBorder="1" applyAlignment="1">
      <alignment horizontal="left" vertical="center" wrapText="1"/>
    </xf>
    <xf numFmtId="0" fontId="5" fillId="0" borderId="17" xfId="0" applyFont="1" applyBorder="1" applyAlignment="1">
      <alignment horizontal="left" vertical="center" wrapText="1"/>
    </xf>
    <xf numFmtId="0" fontId="26" fillId="19" borderId="4" xfId="0" applyFont="1" applyFill="1" applyBorder="1" applyAlignment="1" applyProtection="1">
      <alignment horizontal="center" vertical="center" wrapText="1"/>
      <protection locked="0"/>
    </xf>
    <xf numFmtId="0" fontId="26" fillId="19" borderId="5" xfId="0" applyFont="1" applyFill="1" applyBorder="1" applyAlignment="1" applyProtection="1">
      <alignment horizontal="center" vertical="center" wrapText="1"/>
      <protection locked="0"/>
    </xf>
    <xf numFmtId="0" fontId="26" fillId="19" borderId="6" xfId="0" applyFont="1" applyFill="1" applyBorder="1" applyAlignment="1" applyProtection="1">
      <alignment horizontal="center" vertical="center" wrapText="1"/>
      <protection locked="0"/>
    </xf>
    <xf numFmtId="0" fontId="4" fillId="2" borderId="10" xfId="7" quotePrefix="1" applyFont="1" applyFill="1" applyBorder="1" applyAlignment="1">
      <alignment horizontal="left" vertical="center" wrapText="1"/>
    </xf>
    <xf numFmtId="0" fontId="4" fillId="2" borderId="10" xfId="0" quotePrefix="1" applyFont="1" applyFill="1" applyBorder="1" applyAlignment="1">
      <alignment horizontal="left" vertical="center" wrapText="1"/>
    </xf>
    <xf numFmtId="0" fontId="15" fillId="6" borderId="4" xfId="2" applyNumberFormat="1" applyFont="1" applyFill="1" applyBorder="1" applyAlignment="1">
      <alignment horizontal="center" vertical="center" wrapText="1"/>
    </xf>
    <xf numFmtId="0" fontId="15" fillId="6" borderId="5" xfId="2" applyNumberFormat="1" applyFont="1" applyFill="1" applyBorder="1" applyAlignment="1">
      <alignment horizontal="center" vertical="center" wrapText="1"/>
    </xf>
    <xf numFmtId="0" fontId="15" fillId="6" borderId="6" xfId="2" applyNumberFormat="1" applyFont="1" applyFill="1" applyBorder="1" applyAlignment="1">
      <alignment horizontal="center" vertical="center" wrapText="1"/>
    </xf>
    <xf numFmtId="0" fontId="5" fillId="7" borderId="5" xfId="0" applyFont="1" applyFill="1" applyBorder="1" applyAlignment="1" applyProtection="1">
      <alignment horizontal="center" vertical="center" wrapText="1"/>
      <protection locked="0"/>
    </xf>
    <xf numFmtId="0" fontId="5" fillId="7" borderId="1" xfId="0" applyFont="1" applyFill="1" applyBorder="1" applyAlignment="1">
      <alignment horizontal="center" vertical="center" wrapText="1"/>
    </xf>
    <xf numFmtId="0" fontId="3" fillId="0" borderId="1" xfId="0" applyFont="1" applyBorder="1" applyAlignment="1">
      <alignment wrapText="1"/>
    </xf>
    <xf numFmtId="0" fontId="0" fillId="0" borderId="1" xfId="0" applyBorder="1" applyAlignment="1"/>
    <xf numFmtId="0" fontId="7" fillId="0" borderId="1" xfId="0" applyFont="1" applyBorder="1" applyAlignment="1">
      <alignment vertical="top" wrapText="1"/>
    </xf>
    <xf numFmtId="0" fontId="7" fillId="0" borderId="1" xfId="0" applyFont="1" applyBorder="1" applyAlignment="1">
      <alignment wrapText="1"/>
    </xf>
    <xf numFmtId="0" fontId="5" fillId="0" borderId="1" xfId="0" applyFont="1" applyBorder="1" applyAlignment="1"/>
    <xf numFmtId="0" fontId="0" fillId="0" borderId="1" xfId="0" applyBorder="1" applyAlignment="1">
      <alignment vertical="top" wrapText="1"/>
    </xf>
    <xf numFmtId="0" fontId="3" fillId="0" borderId="1" xfId="7" applyFont="1" applyBorder="1" applyAlignment="1">
      <alignment wrapText="1"/>
    </xf>
    <xf numFmtId="0" fontId="4" fillId="0" borderId="1" xfId="7" applyBorder="1" applyAlignment="1"/>
    <xf numFmtId="0" fontId="15" fillId="6" borderId="1" xfId="2" applyNumberFormat="1" applyFont="1" applyFill="1" applyBorder="1" applyAlignment="1" applyProtection="1">
      <alignment horizontal="center" vertical="center" wrapText="1"/>
    </xf>
    <xf numFmtId="49" fontId="15" fillId="11" borderId="4" xfId="2" quotePrefix="1" applyNumberFormat="1" applyFont="1" applyFill="1" applyBorder="1" applyAlignment="1" applyProtection="1">
      <alignment horizontal="left" vertical="center" wrapText="1"/>
      <protection hidden="1"/>
    </xf>
    <xf numFmtId="49" fontId="15" fillId="11" borderId="5" xfId="2" quotePrefix="1" applyNumberFormat="1" applyFont="1" applyFill="1" applyBorder="1" applyAlignment="1" applyProtection="1">
      <alignment horizontal="left" vertical="center" wrapText="1"/>
      <protection hidden="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4" fillId="0" borderId="22" xfId="0" applyFont="1" applyFill="1" applyBorder="1" applyAlignment="1">
      <alignment horizontal="left" vertical="center"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5" fillId="7" borderId="7" xfId="0" applyFont="1" applyFill="1" applyBorder="1" applyAlignment="1" applyProtection="1">
      <alignment horizontal="center" vertical="center" wrapText="1"/>
      <protection locked="0"/>
    </xf>
    <xf numFmtId="0" fontId="5" fillId="7" borderId="2" xfId="0" applyFont="1" applyFill="1" applyBorder="1" applyAlignment="1" applyProtection="1">
      <alignment horizontal="center" vertical="center" wrapText="1"/>
      <protection locked="0"/>
    </xf>
    <xf numFmtId="0" fontId="15" fillId="6" borderId="4" xfId="2" quotePrefix="1" applyNumberFormat="1" applyFont="1" applyFill="1" applyBorder="1" applyAlignment="1">
      <alignment horizontal="left" vertical="center" wrapText="1"/>
    </xf>
    <xf numFmtId="0" fontId="15" fillId="6" borderId="5" xfId="2" quotePrefix="1" applyNumberFormat="1" applyFont="1" applyFill="1" applyBorder="1" applyAlignment="1">
      <alignment horizontal="left" vertical="center" wrapText="1"/>
    </xf>
    <xf numFmtId="0" fontId="15" fillId="6" borderId="5" xfId="2" applyNumberFormat="1" applyFont="1" applyFill="1" applyBorder="1" applyAlignment="1">
      <alignment horizontal="left" vertical="center" wrapText="1"/>
    </xf>
    <xf numFmtId="0" fontId="15" fillId="6" borderId="6" xfId="2" applyNumberFormat="1" applyFont="1" applyFill="1" applyBorder="1" applyAlignment="1">
      <alignment horizontal="left" vertical="center" wrapText="1"/>
    </xf>
    <xf numFmtId="0" fontId="15" fillId="6" borderId="9" xfId="2" applyNumberFormat="1" applyFont="1" applyFill="1" applyBorder="1" applyAlignment="1">
      <alignment horizontal="center" vertical="center" wrapText="1"/>
    </xf>
    <xf numFmtId="0" fontId="15" fillId="6" borderId="10" xfId="2" applyNumberFormat="1" applyFont="1" applyFill="1" applyBorder="1" applyAlignment="1">
      <alignment horizontal="center" vertical="center" wrapText="1"/>
    </xf>
    <xf numFmtId="0" fontId="0" fillId="2" borderId="0" xfId="0" quotePrefix="1" applyFill="1" applyBorder="1" applyAlignment="1">
      <alignment horizontal="center" vertical="center" wrapText="1"/>
    </xf>
    <xf numFmtId="49" fontId="15" fillId="6" borderId="4" xfId="2" applyNumberFormat="1" applyFont="1" applyFill="1" applyBorder="1" applyAlignment="1">
      <alignment horizontal="center" vertical="center" wrapText="1"/>
    </xf>
    <xf numFmtId="49" fontId="15" fillId="6" borderId="5" xfId="2" applyNumberFormat="1" applyFont="1" applyFill="1" applyBorder="1" applyAlignment="1">
      <alignment horizontal="center" vertical="center" wrapText="1"/>
    </xf>
    <xf numFmtId="0" fontId="12" fillId="0" borderId="0" xfId="4" applyFont="1" applyFill="1" applyAlignment="1" applyProtection="1">
      <alignment horizontal="left" vertical="center"/>
    </xf>
  </cellXfs>
  <cellStyles count="11">
    <cellStyle name="=C:\WINNT\SYSTEM32\COMMAND.COM" xfId="10"/>
    <cellStyle name="Comma 2" xfId="8"/>
    <cellStyle name="Heading 2" xfId="5" builtinId="17"/>
    <cellStyle name="Heading 3" xfId="6" builtinId="18"/>
    <cellStyle name="Heading 4" xfId="2" builtinId="19"/>
    <cellStyle name="Hyperlink" xfId="4" builtinId="8"/>
    <cellStyle name="Input" xfId="3" builtinId="20"/>
    <cellStyle name="Normal" xfId="0" builtinId="0"/>
    <cellStyle name="Normal 2" xfId="7"/>
    <cellStyle name="Normal 3" xfId="9"/>
    <cellStyle name="Normal_Sheet1" xfId="1"/>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7</xdr:col>
      <xdr:colOff>752475</xdr:colOff>
      <xdr:row>29</xdr:row>
      <xdr:rowOff>152399</xdr:rowOff>
    </xdr:to>
    <xdr:sp macro="" textlink="">
      <xdr:nvSpPr>
        <xdr:cNvPr id="2" name="Rectangle 1"/>
        <xdr:cNvSpPr/>
      </xdr:nvSpPr>
      <xdr:spPr>
        <a:xfrm>
          <a:off x="0" y="342899"/>
          <a:ext cx="10220325" cy="4676775"/>
        </a:xfrm>
        <a:prstGeom prst="rect">
          <a:avLst/>
        </a:prstGeom>
        <a:solidFill>
          <a:srgbClr val="FFFF00"/>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2000" b="1">
              <a:solidFill>
                <a:sysClr val="windowText" lastClr="000000"/>
              </a:solidFill>
            </a:rPr>
            <a:t>Notes:</a:t>
          </a:r>
        </a:p>
        <a:p>
          <a:r>
            <a:rPr lang="en-GB" sz="1100">
              <a:solidFill>
                <a:sysClr val="windowText" lastClr="000000"/>
              </a:solidFill>
              <a:effectLst/>
              <a:latin typeface="+mn-lt"/>
              <a:ea typeface="+mn-ea"/>
              <a:cs typeface="+mn-cs"/>
            </a:rPr>
            <a:t>There are a few governing rules that should be applied:</a:t>
          </a:r>
        </a:p>
        <a:p>
          <a:endParaRPr lang="en-GB" sz="1100">
            <a:solidFill>
              <a:sysClr val="windowText" lastClr="000000"/>
            </a:solidFill>
            <a:effectLst/>
            <a:latin typeface="+mn-lt"/>
            <a:ea typeface="+mn-ea"/>
            <a:cs typeface="+mn-cs"/>
          </a:endParaRPr>
        </a:p>
        <a:p>
          <a:r>
            <a:rPr lang="en-GB" sz="1100">
              <a:solidFill>
                <a:sysClr val="windowText" lastClr="000000"/>
              </a:solidFill>
              <a:effectLst/>
              <a:latin typeface="+mn-lt"/>
              <a:ea typeface="+mn-ea"/>
              <a:cs typeface="+mn-cs"/>
            </a:rPr>
            <a:t>Specific notes for application to WPD areas:</a:t>
          </a:r>
        </a:p>
        <a:p>
          <a:pPr lvl="1"/>
          <a:r>
            <a:rPr lang="en-GB" sz="11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11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1100">
            <a:solidFill>
              <a:sysClr val="windowText" lastClr="000000"/>
            </a:solidFill>
            <a:effectLst/>
            <a:latin typeface="+mn-lt"/>
            <a:ea typeface="+mn-ea"/>
            <a:cs typeface="+mn-cs"/>
          </a:endParaRPr>
        </a:p>
        <a:p>
          <a:r>
            <a:rPr lang="en-GB" sz="1100">
              <a:solidFill>
                <a:sysClr val="windowText" lastClr="000000"/>
              </a:solidFill>
              <a:effectLst/>
              <a:latin typeface="+mn-lt"/>
              <a:ea typeface="+mn-ea"/>
              <a:cs typeface="+mn-cs"/>
            </a:rPr>
            <a:t>Otherwise the following rules apply to the remaining DNO areas…</a:t>
          </a:r>
        </a:p>
        <a:p>
          <a:pPr lvl="1"/>
          <a:r>
            <a:rPr lang="en-GB" sz="1100">
              <a:solidFill>
                <a:sysClr val="windowText" lastClr="000000"/>
              </a:solidFill>
              <a:effectLst/>
              <a:latin typeface="+mn-lt"/>
              <a:ea typeface="+mn-ea"/>
              <a:cs typeface="+mn-cs"/>
            </a:rPr>
            <a:t>1, G and U should be applied straight to the appropriate SSC/TPRs, to identify generation and UMS tariffs.</a:t>
          </a:r>
        </a:p>
        <a:p>
          <a:pPr lvl="1"/>
          <a:r>
            <a:rPr lang="en-GB" sz="1100">
              <a:solidFill>
                <a:sysClr val="windowText" lastClr="000000"/>
              </a:solidFill>
              <a:effectLst/>
              <a:latin typeface="+mn-lt"/>
              <a:ea typeface="+mn-ea"/>
              <a:cs typeface="+mn-cs"/>
            </a:rPr>
            <a:t>Then considering the SSC/TPRs alongside the PC.</a:t>
          </a:r>
        </a:p>
        <a:p>
          <a:pPr lvl="1"/>
          <a:r>
            <a:rPr lang="en-GB" sz="1100">
              <a:solidFill>
                <a:sysClr val="windowText" lastClr="000000"/>
              </a:solidFill>
              <a:effectLst/>
              <a:latin typeface="+mn-lt"/>
              <a:ea typeface="+mn-ea"/>
              <a:cs typeface="+mn-cs"/>
            </a:rPr>
            <a:t>2, PC1s should be labelled Domestic Unrestricted.</a:t>
          </a:r>
        </a:p>
        <a:p>
          <a:pPr lvl="1"/>
          <a:r>
            <a:rPr lang="en-GB" sz="1100">
              <a:solidFill>
                <a:sysClr val="windowText" lastClr="000000"/>
              </a:solidFill>
              <a:effectLst/>
              <a:latin typeface="+mn-lt"/>
              <a:ea typeface="+mn-ea"/>
              <a:cs typeface="+mn-cs"/>
            </a:rPr>
            <a:t>3, PC2s with a SSCs with O should be labelled Domestic Off Peak.</a:t>
          </a:r>
        </a:p>
        <a:p>
          <a:pPr lvl="1"/>
          <a:r>
            <a:rPr lang="en-GB" sz="1100">
              <a:solidFill>
                <a:sysClr val="windowText" lastClr="000000"/>
              </a:solidFill>
              <a:effectLst/>
              <a:latin typeface="+mn-lt"/>
              <a:ea typeface="+mn-ea"/>
              <a:cs typeface="+mn-cs"/>
            </a:rPr>
            <a:t>4, Remaining PC2s should be labelled Domestic Two Rate with the unit as 1 or 2 as detailed.</a:t>
          </a:r>
        </a:p>
        <a:p>
          <a:pPr lvl="1"/>
          <a:r>
            <a:rPr lang="en-GB" sz="1100">
              <a:solidFill>
                <a:sysClr val="windowText" lastClr="000000"/>
              </a:solidFill>
              <a:effectLst/>
              <a:latin typeface="+mn-lt"/>
              <a:ea typeface="+mn-ea"/>
              <a:cs typeface="+mn-cs"/>
            </a:rPr>
            <a:t>5, PC3s should be labelled Small Non Domestic Unrestricted.</a:t>
          </a:r>
        </a:p>
        <a:p>
          <a:pPr lvl="1"/>
          <a:r>
            <a:rPr lang="en-GB" sz="1100">
              <a:solidFill>
                <a:sysClr val="windowText" lastClr="000000"/>
              </a:solidFill>
              <a:effectLst/>
              <a:latin typeface="+mn-lt"/>
              <a:ea typeface="+mn-ea"/>
              <a:cs typeface="+mn-cs"/>
            </a:rPr>
            <a:t>6, PC4s with a SSCs with O should be labelled Small Non Domestic Off Peak.</a:t>
          </a:r>
        </a:p>
        <a:p>
          <a:pPr lvl="1"/>
          <a:r>
            <a:rPr lang="en-GB" sz="1100">
              <a:solidFill>
                <a:sysClr val="windowText" lastClr="000000"/>
              </a:solidFill>
              <a:effectLst/>
              <a:latin typeface="+mn-lt"/>
              <a:ea typeface="+mn-ea"/>
              <a:cs typeface="+mn-cs"/>
            </a:rPr>
            <a:t>7, Remaining PC4s should be labelled Small Non Domestic Two Rate with the unit as 1 or 2 as detailed.</a:t>
          </a:r>
        </a:p>
        <a:p>
          <a:pPr lvl="1"/>
          <a:r>
            <a:rPr lang="en-GB" sz="11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1100">
              <a:solidFill>
                <a:sysClr val="windowText" lastClr="000000"/>
              </a:solidFill>
              <a:effectLst/>
              <a:latin typeface="+mn-lt"/>
              <a:ea typeface="+mn-ea"/>
              <a:cs typeface="+mn-cs"/>
            </a:rPr>
            <a:t> </a:t>
          </a:r>
        </a:p>
        <a:p>
          <a:r>
            <a:rPr lang="en-GB" sz="1100">
              <a:solidFill>
                <a:sysClr val="windowText" lastClr="000000"/>
              </a:solidFill>
              <a:effectLst/>
              <a:latin typeface="+mn-lt"/>
              <a:ea typeface="+mn-ea"/>
              <a:cs typeface="+mn-cs"/>
            </a:rPr>
            <a:t>Common decode:</a:t>
          </a:r>
        </a:p>
        <a:p>
          <a:pPr lvl="1"/>
          <a:r>
            <a:rPr lang="en-GB" sz="1100">
              <a:solidFill>
                <a:sysClr val="windowText" lastClr="000000"/>
              </a:solidFill>
              <a:effectLst/>
              <a:latin typeface="+mn-lt"/>
              <a:ea typeface="+mn-ea"/>
              <a:cs typeface="+mn-cs"/>
            </a:rPr>
            <a:t>1: Unit 1 (Day)</a:t>
          </a:r>
        </a:p>
        <a:p>
          <a:pPr lvl="1"/>
          <a:r>
            <a:rPr lang="en-GB" sz="1100">
              <a:solidFill>
                <a:sysClr val="windowText" lastClr="000000"/>
              </a:solidFill>
              <a:effectLst/>
              <a:latin typeface="+mn-lt"/>
              <a:ea typeface="+mn-ea"/>
              <a:cs typeface="+mn-cs"/>
            </a:rPr>
            <a:t>2: Unit 2 (Night)</a:t>
          </a:r>
        </a:p>
        <a:p>
          <a:pPr lvl="1"/>
          <a:r>
            <a:rPr lang="en-GB" sz="1100">
              <a:solidFill>
                <a:sysClr val="windowText" lastClr="000000"/>
              </a:solidFill>
              <a:effectLst/>
              <a:latin typeface="+mn-lt"/>
              <a:ea typeface="+mn-ea"/>
              <a:cs typeface="+mn-cs"/>
            </a:rPr>
            <a:t>O: Off Peak</a:t>
          </a:r>
        </a:p>
        <a:p>
          <a:pPr lvl="1"/>
          <a:r>
            <a:rPr lang="en-GB" sz="1100">
              <a:solidFill>
                <a:sysClr val="windowText" lastClr="000000"/>
              </a:solidFill>
              <a:effectLst/>
              <a:latin typeface="+mn-lt"/>
              <a:ea typeface="+mn-ea"/>
              <a:cs typeface="+mn-cs"/>
            </a:rPr>
            <a:t>G: Generation</a:t>
          </a:r>
        </a:p>
        <a:p>
          <a:pPr lvl="1"/>
          <a:r>
            <a:rPr lang="en-GB" sz="1100">
              <a:solidFill>
                <a:sysClr val="windowText" lastClr="000000"/>
              </a:solidFill>
              <a:effectLst/>
              <a:latin typeface="+mn-lt"/>
              <a:ea typeface="+mn-ea"/>
              <a:cs typeface="+mn-cs"/>
            </a:rPr>
            <a:t>U: UMS</a:t>
          </a:r>
        </a:p>
        <a:p>
          <a:pPr lvl="1"/>
          <a:r>
            <a:rPr lang="en-GB" sz="1100">
              <a:solidFill>
                <a:sysClr val="windowText" lastClr="000000"/>
              </a:solidFill>
              <a:effectLst/>
              <a:latin typeface="+mn-lt"/>
              <a:ea typeface="+mn-ea"/>
              <a:cs typeface="+mn-cs"/>
            </a:rPr>
            <a:t>Unsupported: WPD South West (SWEB) or South Wales (SWAE) default TPRs applied</a:t>
          </a:r>
        </a:p>
        <a:p>
          <a:pPr lvl="1"/>
          <a:r>
            <a:rPr lang="en-GB" sz="1100">
              <a:solidFill>
                <a:sysClr val="windowText" lastClr="000000"/>
              </a:solidFill>
              <a:effectLst/>
              <a:latin typeface="+mn-lt"/>
              <a:ea typeface="+mn-ea"/>
              <a:cs typeface="+mn-cs"/>
            </a:rPr>
            <a:t>EMEB or MIDE only: only exists in those areas (either or both) as delinked.</a:t>
          </a:r>
        </a:p>
        <a:p>
          <a:pPr algn="l"/>
          <a:endParaRPr lang="en-GB" sz="1100">
            <a:solidFill>
              <a:sysClr val="windowText" lastClr="0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
  <sheetViews>
    <sheetView showGridLines="0" zoomScaleNormal="100" zoomScaleSheetLayoutView="100" workbookViewId="0">
      <selection activeCell="A12" sqref="A12"/>
    </sheetView>
  </sheetViews>
  <sheetFormatPr defaultRowHeight="12.75" x14ac:dyDescent="0.2"/>
  <cols>
    <col min="1" max="1" width="54.7109375" customWidth="1"/>
    <col min="2" max="2" width="42.140625" customWidth="1"/>
    <col min="3" max="3" width="28" customWidth="1"/>
    <col min="4" max="4" width="18.140625" customWidth="1"/>
    <col min="5" max="5" width="21.5703125" customWidth="1"/>
  </cols>
  <sheetData>
    <row r="1" spans="1:9" x14ac:dyDescent="0.2">
      <c r="A1" s="28"/>
      <c r="B1" s="28"/>
      <c r="C1" s="28"/>
      <c r="D1" s="28"/>
      <c r="E1" s="28"/>
    </row>
    <row r="2" spans="1:9" ht="16.5" x14ac:dyDescent="0.2">
      <c r="A2" s="136" t="s">
        <v>567</v>
      </c>
      <c r="B2" s="132"/>
      <c r="C2" s="132"/>
      <c r="D2" s="132"/>
      <c r="E2" s="132"/>
    </row>
    <row r="3" spans="1:9" ht="15" x14ac:dyDescent="0.2">
      <c r="A3" s="137"/>
      <c r="B3" s="133" t="s">
        <v>568</v>
      </c>
      <c r="C3" s="133" t="s">
        <v>88</v>
      </c>
      <c r="D3" s="133" t="s">
        <v>96</v>
      </c>
      <c r="E3" s="133" t="s">
        <v>95</v>
      </c>
    </row>
    <row r="4" spans="1:9" ht="30" x14ac:dyDescent="0.2">
      <c r="A4" s="134" t="s">
        <v>567</v>
      </c>
      <c r="B4" s="186" t="s">
        <v>837</v>
      </c>
      <c r="C4" s="186" t="s">
        <v>838</v>
      </c>
      <c r="D4" s="186" t="s">
        <v>839</v>
      </c>
      <c r="E4" s="186" t="s">
        <v>1596</v>
      </c>
    </row>
    <row r="5" spans="1:9" x14ac:dyDescent="0.2">
      <c r="A5" s="132"/>
      <c r="B5" s="132"/>
      <c r="C5" s="132"/>
      <c r="D5" s="132"/>
      <c r="E5" s="132"/>
    </row>
    <row r="6" spans="1:9" ht="16.5" x14ac:dyDescent="0.2">
      <c r="A6" s="136" t="s">
        <v>89</v>
      </c>
      <c r="B6" s="132"/>
      <c r="C6" s="132"/>
      <c r="D6" s="132"/>
      <c r="E6" s="132"/>
    </row>
    <row r="7" spans="1:9" ht="15" x14ac:dyDescent="0.2">
      <c r="A7" s="138" t="s">
        <v>90</v>
      </c>
      <c r="B7" s="196" t="s">
        <v>91</v>
      </c>
      <c r="C7" s="196"/>
      <c r="D7" s="196"/>
      <c r="E7" s="196"/>
    </row>
    <row r="8" spans="1:9" ht="30" customHeight="1" x14ac:dyDescent="0.2">
      <c r="A8" s="143" t="s">
        <v>521</v>
      </c>
      <c r="B8" s="195" t="s">
        <v>93</v>
      </c>
      <c r="C8" s="195"/>
      <c r="D8" s="195"/>
      <c r="E8" s="195"/>
    </row>
    <row r="9" spans="1:9" ht="30" customHeight="1" x14ac:dyDescent="0.2">
      <c r="A9" s="143" t="s">
        <v>522</v>
      </c>
      <c r="B9" s="195" t="str">
        <f>"Annex 2 contains the charges to Designated EHV Properties and charges applied to LDNOs with Designated EHV Properties/end-users embedded in networks within " &amp;B4 &amp;"' area."</f>
        <v>Annex 2 contains the charges to Designated EHV Properties and charges applied to LDNOs with Designated EHV Properties/end-users embedded in networks within Western Power Distribution (East Midlands) plc' area.</v>
      </c>
      <c r="C9" s="195"/>
      <c r="D9" s="195"/>
      <c r="E9" s="195"/>
    </row>
    <row r="10" spans="1:9" ht="30" customHeight="1" x14ac:dyDescent="0.2">
      <c r="A10" s="143" t="s">
        <v>523</v>
      </c>
      <c r="B10" s="195" t="s">
        <v>94</v>
      </c>
      <c r="C10" s="195"/>
      <c r="D10" s="195"/>
      <c r="E10" s="195"/>
    </row>
    <row r="11" spans="1:9" ht="61.5" customHeight="1" x14ac:dyDescent="0.2">
      <c r="A11" s="143" t="s">
        <v>524</v>
      </c>
      <c r="B11" s="195" t="str">
        <f>"Annex 4 contains charges that are levied on the owner of an embedded network within "&amp;B4&amp;" area. "&amp;F11</f>
        <v>Annex 4 contains charges that are levied on the owner of an embedded network within Western Power Distribution (East Midlands) plc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195"/>
      <c r="D11" s="195"/>
      <c r="E11" s="195"/>
      <c r="F11" s="197" t="s">
        <v>517</v>
      </c>
      <c r="G11" s="197"/>
      <c r="H11" s="197"/>
      <c r="I11" s="197"/>
    </row>
    <row r="12" spans="1:9" ht="35.25" customHeight="1" x14ac:dyDescent="0.2">
      <c r="A12" s="143" t="s">
        <v>202</v>
      </c>
      <c r="B12" s="195" t="s">
        <v>518</v>
      </c>
      <c r="C12" s="195"/>
      <c r="D12" s="195"/>
      <c r="E12" s="195"/>
    </row>
    <row r="13" spans="1:9" ht="33.75" customHeight="1" x14ac:dyDescent="0.2">
      <c r="A13" s="143" t="s">
        <v>520</v>
      </c>
      <c r="B13" s="195" t="str">
        <f>"Annex 6 contains the charges to new Designated EHV Properties and charges applied to LDNOs with new Designated EHV Properties/end-users embedded in networks within " &amp;B4 &amp;" area."</f>
        <v>Annex 6 contains the charges to new Designated EHV Properties and charges applied to LDNOs with new Designated EHV Properties/end-users embedded in networks within Western Power Distribution (East Midlands) plc area.</v>
      </c>
      <c r="C13" s="195"/>
      <c r="D13" s="195"/>
      <c r="E13" s="195"/>
    </row>
    <row r="14" spans="1:9" ht="29.25" customHeight="1" x14ac:dyDescent="0.2">
      <c r="A14" s="143" t="s">
        <v>487</v>
      </c>
      <c r="B14" s="195" t="s">
        <v>519</v>
      </c>
      <c r="C14" s="195"/>
      <c r="D14" s="195"/>
      <c r="E14" s="195"/>
    </row>
    <row r="15" spans="1:9" ht="30" customHeight="1" x14ac:dyDescent="0.2">
      <c r="A15" s="143" t="s">
        <v>482</v>
      </c>
      <c r="B15" s="195" t="s">
        <v>483</v>
      </c>
      <c r="C15" s="195"/>
      <c r="D15" s="195"/>
      <c r="E15" s="195"/>
    </row>
    <row r="16" spans="1:9" x14ac:dyDescent="0.2">
      <c r="A16" s="132"/>
      <c r="B16" s="132"/>
      <c r="C16" s="132"/>
      <c r="D16" s="132"/>
      <c r="E16" s="132"/>
    </row>
    <row r="17" spans="1:5" ht="15" x14ac:dyDescent="0.2">
      <c r="A17" s="139" t="s">
        <v>104</v>
      </c>
      <c r="B17" s="132"/>
      <c r="C17" s="132"/>
      <c r="D17" s="132"/>
      <c r="E17" s="132"/>
    </row>
    <row r="18" spans="1:5" ht="15" x14ac:dyDescent="0.2">
      <c r="A18" s="138"/>
      <c r="B18" s="196"/>
      <c r="C18" s="196"/>
      <c r="D18" s="196"/>
      <c r="E18" s="196"/>
    </row>
    <row r="19" spans="1:5" ht="32.25" customHeight="1" x14ac:dyDescent="0.2">
      <c r="A19" s="193" t="s">
        <v>600</v>
      </c>
      <c r="B19" s="194"/>
      <c r="C19" s="194"/>
      <c r="D19" s="194"/>
      <c r="E19" s="194"/>
    </row>
    <row r="20" spans="1:5" x14ac:dyDescent="0.2">
      <c r="A20" s="132"/>
      <c r="B20" s="132"/>
      <c r="C20" s="132"/>
      <c r="D20" s="132"/>
      <c r="E20" s="132"/>
    </row>
    <row r="21" spans="1:5" ht="15" x14ac:dyDescent="0.2">
      <c r="A21" s="140" t="s">
        <v>105</v>
      </c>
      <c r="B21" s="132"/>
      <c r="C21" s="132"/>
      <c r="D21" s="132"/>
      <c r="E21" s="132"/>
    </row>
    <row r="22" spans="1:5" ht="15" x14ac:dyDescent="0.2">
      <c r="A22" s="135"/>
      <c r="B22" s="196"/>
      <c r="C22" s="196"/>
      <c r="D22" s="196"/>
      <c r="E22" s="196"/>
    </row>
    <row r="23" spans="1:5" ht="49.5" customHeight="1" x14ac:dyDescent="0.2">
      <c r="A23" s="193" t="s">
        <v>525</v>
      </c>
      <c r="B23" s="194"/>
      <c r="C23" s="194"/>
      <c r="D23" s="194"/>
      <c r="E23" s="194"/>
    </row>
  </sheetData>
  <customSheetViews>
    <customSheetView guid="{5032A364-B81A-48DA-88DA-AB3B86B47EE9}">
      <selection activeCell="A12" sqref="A12"/>
      <pageMargins left="0.7" right="0.7" top="0.75" bottom="0.75" header="0.3" footer="0.3"/>
    </customSheetView>
  </customSheetViews>
  <mergeCells count="14">
    <mergeCell ref="F11:I11"/>
    <mergeCell ref="B15:E15"/>
    <mergeCell ref="B18:E18"/>
    <mergeCell ref="A19:E19"/>
    <mergeCell ref="B22:E22"/>
    <mergeCell ref="A23:E23"/>
    <mergeCell ref="B12:E12"/>
    <mergeCell ref="B14:E14"/>
    <mergeCell ref="B13:E13"/>
    <mergeCell ref="B7:E7"/>
    <mergeCell ref="B8:E8"/>
    <mergeCell ref="B9:E9"/>
    <mergeCell ref="B10:E10"/>
    <mergeCell ref="B11:E11"/>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Designated EHV Prop'!A1" display="Annex 6 new Designated EHV Properties"/>
    <hyperlink ref="A15" location="'SSC TPR unit rate lookup'!A1" display="SSC TPR to unit rate lookup table"/>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30"/>
  <sheetViews>
    <sheetView zoomScale="70" zoomScaleNormal="70" zoomScaleSheetLayoutView="100" workbookViewId="0">
      <selection activeCell="C19" sqref="C19"/>
    </sheetView>
  </sheetViews>
  <sheetFormatPr defaultRowHeight="27.75" customHeight="1" x14ac:dyDescent="0.2"/>
  <cols>
    <col min="1" max="1" width="32" style="2" customWidth="1"/>
    <col min="2" max="2" width="44.5703125" style="2" customWidth="1"/>
    <col min="3" max="4" width="18.5703125" style="3" customWidth="1"/>
    <col min="5" max="5" width="15.5703125" style="2" customWidth="1"/>
    <col min="6" max="16384" width="9.140625" style="2"/>
  </cols>
  <sheetData>
    <row r="1" spans="1:7" ht="27.75" customHeight="1" x14ac:dyDescent="0.2">
      <c r="A1" s="17" t="s">
        <v>92</v>
      </c>
      <c r="B1" s="3"/>
      <c r="C1" s="2"/>
      <c r="E1" s="10"/>
      <c r="F1" s="4"/>
      <c r="G1" s="4"/>
    </row>
    <row r="2" spans="1:7" s="11" customFormat="1" ht="39.75" customHeight="1" x14ac:dyDescent="0.2">
      <c r="A2" s="258" t="str">
        <f>Overview!B4&amp; " - Effective from "&amp;Overview!D4&amp;" - "&amp;Overview!E4&amp;" Nodal/Zonal charges"</f>
        <v>Western Power Distribution (East Midlands) plc - Effective from 1 April 2014 - Final Nodal/Zonal charges</v>
      </c>
      <c r="B2" s="259"/>
      <c r="C2" s="259"/>
      <c r="D2" s="259"/>
    </row>
    <row r="3" spans="1:7" ht="60.75" customHeight="1" x14ac:dyDescent="0.2">
      <c r="A3" s="24" t="s">
        <v>566</v>
      </c>
      <c r="B3" s="24" t="s">
        <v>54</v>
      </c>
      <c r="C3" s="24" t="s">
        <v>498</v>
      </c>
      <c r="D3" s="24" t="s">
        <v>499</v>
      </c>
    </row>
    <row r="4" spans="1:7" ht="12.75" x14ac:dyDescent="0.2">
      <c r="A4" s="189" t="s">
        <v>1041</v>
      </c>
      <c r="B4" s="190"/>
      <c r="C4" s="188">
        <v>0</v>
      </c>
      <c r="D4" s="8"/>
    </row>
    <row r="5" spans="1:7" ht="12.75" x14ac:dyDescent="0.2">
      <c r="A5" s="189" t="s">
        <v>1042</v>
      </c>
      <c r="B5" s="190"/>
      <c r="C5" s="188">
        <v>0</v>
      </c>
      <c r="D5" s="8"/>
    </row>
    <row r="6" spans="1:7" ht="12.75" x14ac:dyDescent="0.2">
      <c r="A6" s="189" t="s">
        <v>1043</v>
      </c>
      <c r="B6" s="190" t="s">
        <v>1042</v>
      </c>
      <c r="C6" s="188">
        <v>2.0367339099000001</v>
      </c>
      <c r="D6" s="8"/>
    </row>
    <row r="7" spans="1:7" ht="12.75" x14ac:dyDescent="0.2">
      <c r="A7" s="189" t="s">
        <v>1044</v>
      </c>
      <c r="B7" s="190" t="s">
        <v>1042</v>
      </c>
      <c r="C7" s="188">
        <v>0</v>
      </c>
      <c r="D7" s="8"/>
    </row>
    <row r="8" spans="1:7" ht="12.75" x14ac:dyDescent="0.2">
      <c r="A8" s="189" t="s">
        <v>1045</v>
      </c>
      <c r="B8" s="190" t="s">
        <v>1041</v>
      </c>
      <c r="C8" s="188">
        <v>0</v>
      </c>
      <c r="D8" s="8"/>
    </row>
    <row r="9" spans="1:7" ht="12.75" x14ac:dyDescent="0.2">
      <c r="A9" s="189" t="s">
        <v>1046</v>
      </c>
      <c r="B9" s="190" t="s">
        <v>1042</v>
      </c>
      <c r="C9" s="188">
        <v>0</v>
      </c>
      <c r="D9" s="8"/>
    </row>
    <row r="10" spans="1:7" ht="12.75" x14ac:dyDescent="0.2">
      <c r="A10" s="189" t="s">
        <v>1047</v>
      </c>
      <c r="B10" s="190" t="s">
        <v>1042</v>
      </c>
      <c r="C10" s="188">
        <v>0</v>
      </c>
      <c r="D10" s="8"/>
    </row>
    <row r="11" spans="1:7" ht="12.75" x14ac:dyDescent="0.2">
      <c r="A11" s="189" t="s">
        <v>1048</v>
      </c>
      <c r="B11" s="190" t="s">
        <v>1042</v>
      </c>
      <c r="C11" s="188">
        <v>0</v>
      </c>
      <c r="D11" s="8"/>
    </row>
    <row r="12" spans="1:7" ht="12.75" x14ac:dyDescent="0.2">
      <c r="A12" s="189" t="s">
        <v>1049</v>
      </c>
      <c r="B12" s="190" t="s">
        <v>1042</v>
      </c>
      <c r="C12" s="188">
        <v>0</v>
      </c>
      <c r="D12" s="8"/>
    </row>
    <row r="13" spans="1:7" ht="12.75" x14ac:dyDescent="0.2">
      <c r="A13" s="189" t="s">
        <v>1050</v>
      </c>
      <c r="B13" s="190" t="s">
        <v>1042</v>
      </c>
      <c r="C13" s="188">
        <v>0</v>
      </c>
      <c r="D13" s="8"/>
    </row>
    <row r="14" spans="1:7" ht="25.5" x14ac:dyDescent="0.2">
      <c r="A14" s="189" t="s">
        <v>1051</v>
      </c>
      <c r="B14" s="190" t="s">
        <v>1041</v>
      </c>
      <c r="C14" s="188">
        <v>0</v>
      </c>
      <c r="D14" s="8"/>
    </row>
    <row r="15" spans="1:7" ht="12.75" x14ac:dyDescent="0.2">
      <c r="A15" s="189" t="s">
        <v>1052</v>
      </c>
      <c r="B15" s="190" t="s">
        <v>1041</v>
      </c>
      <c r="C15" s="188">
        <v>0</v>
      </c>
      <c r="D15" s="8"/>
    </row>
    <row r="16" spans="1:7" ht="12.75" x14ac:dyDescent="0.2">
      <c r="A16" s="189" t="s">
        <v>1053</v>
      </c>
      <c r="B16" s="190" t="s">
        <v>1041</v>
      </c>
      <c r="C16" s="188">
        <v>0</v>
      </c>
      <c r="D16" s="8"/>
    </row>
    <row r="17" spans="1:4" ht="12.75" x14ac:dyDescent="0.2">
      <c r="A17" s="189" t="s">
        <v>1054</v>
      </c>
      <c r="B17" s="190" t="s">
        <v>1041</v>
      </c>
      <c r="C17" s="188">
        <v>0</v>
      </c>
      <c r="D17" s="8"/>
    </row>
    <row r="18" spans="1:4" ht="25.5" x14ac:dyDescent="0.2">
      <c r="A18" s="189" t="s">
        <v>1055</v>
      </c>
      <c r="B18" s="190" t="s">
        <v>1042</v>
      </c>
      <c r="C18" s="188">
        <v>0</v>
      </c>
      <c r="D18" s="8"/>
    </row>
    <row r="19" spans="1:4" ht="63.75" x14ac:dyDescent="0.2">
      <c r="A19" s="189" t="s">
        <v>1056</v>
      </c>
      <c r="B19" s="190" t="s">
        <v>1041</v>
      </c>
      <c r="C19" s="188">
        <v>0</v>
      </c>
      <c r="D19" s="8"/>
    </row>
    <row r="20" spans="1:4" ht="51" x14ac:dyDescent="0.2">
      <c r="A20" s="189" t="s">
        <v>1057</v>
      </c>
      <c r="B20" s="190" t="s">
        <v>1042</v>
      </c>
      <c r="C20" s="188">
        <v>0</v>
      </c>
      <c r="D20" s="8"/>
    </row>
    <row r="21" spans="1:4" ht="51" x14ac:dyDescent="0.2">
      <c r="A21" s="189" t="s">
        <v>1058</v>
      </c>
      <c r="B21" s="190" t="s">
        <v>1042</v>
      </c>
      <c r="C21" s="188">
        <v>0</v>
      </c>
      <c r="D21" s="8"/>
    </row>
    <row r="22" spans="1:4" ht="63.75" x14ac:dyDescent="0.2">
      <c r="A22" s="189" t="s">
        <v>1059</v>
      </c>
      <c r="B22" s="190" t="s">
        <v>1590</v>
      </c>
      <c r="C22" s="188">
        <v>0</v>
      </c>
      <c r="D22" s="8"/>
    </row>
    <row r="23" spans="1:4" ht="25.5" x14ac:dyDescent="0.2">
      <c r="A23" s="189" t="s">
        <v>1060</v>
      </c>
      <c r="B23" s="190" t="s">
        <v>1050</v>
      </c>
      <c r="C23" s="188">
        <v>0</v>
      </c>
      <c r="D23" s="8"/>
    </row>
    <row r="24" spans="1:4" ht="25.5" x14ac:dyDescent="0.2">
      <c r="A24" s="189" t="s">
        <v>1061</v>
      </c>
      <c r="B24" s="190" t="s">
        <v>1044</v>
      </c>
      <c r="C24" s="188">
        <v>0</v>
      </c>
      <c r="D24" s="8"/>
    </row>
    <row r="25" spans="1:4" ht="25.5" x14ac:dyDescent="0.2">
      <c r="A25" s="189" t="s">
        <v>1062</v>
      </c>
      <c r="B25" s="190" t="s">
        <v>1051</v>
      </c>
      <c r="C25" s="188">
        <v>0</v>
      </c>
      <c r="D25" s="8"/>
    </row>
    <row r="26" spans="1:4" ht="12.75" x14ac:dyDescent="0.2">
      <c r="A26" s="189" t="s">
        <v>1063</v>
      </c>
      <c r="B26" s="190" t="s">
        <v>1050</v>
      </c>
      <c r="C26" s="188">
        <v>0</v>
      </c>
      <c r="D26" s="8"/>
    </row>
    <row r="27" spans="1:4" ht="25.5" x14ac:dyDescent="0.2">
      <c r="A27" s="189" t="s">
        <v>1064</v>
      </c>
      <c r="B27" s="190" t="s">
        <v>1044</v>
      </c>
      <c r="C27" s="188">
        <v>1.48185105868</v>
      </c>
      <c r="D27" s="8"/>
    </row>
    <row r="28" spans="1:4" ht="25.5" x14ac:dyDescent="0.2">
      <c r="A28" s="189" t="s">
        <v>1065</v>
      </c>
      <c r="B28" s="190" t="s">
        <v>1048</v>
      </c>
      <c r="C28" s="188">
        <v>0</v>
      </c>
      <c r="D28" s="8"/>
    </row>
    <row r="29" spans="1:4" ht="12.75" x14ac:dyDescent="0.2">
      <c r="A29" s="189" t="s">
        <v>1066</v>
      </c>
      <c r="B29" s="190" t="s">
        <v>1054</v>
      </c>
      <c r="C29" s="188">
        <v>0</v>
      </c>
      <c r="D29" s="8"/>
    </row>
    <row r="30" spans="1:4" ht="25.5" x14ac:dyDescent="0.2">
      <c r="A30" s="189" t="s">
        <v>1067</v>
      </c>
      <c r="B30" s="190" t="s">
        <v>1043</v>
      </c>
      <c r="C30" s="188">
        <v>3.1054897488700002</v>
      </c>
      <c r="D30" s="8"/>
    </row>
    <row r="31" spans="1:4" ht="12.75" x14ac:dyDescent="0.2">
      <c r="A31" s="189" t="s">
        <v>1068</v>
      </c>
      <c r="B31" s="190" t="s">
        <v>1044</v>
      </c>
      <c r="C31" s="188">
        <v>0</v>
      </c>
      <c r="D31" s="8"/>
    </row>
    <row r="32" spans="1:4" ht="25.5" x14ac:dyDescent="0.2">
      <c r="A32" s="189" t="s">
        <v>1069</v>
      </c>
      <c r="B32" s="190" t="s">
        <v>1046</v>
      </c>
      <c r="C32" s="188">
        <v>0</v>
      </c>
      <c r="D32" s="8"/>
    </row>
    <row r="33" spans="1:4" ht="25.5" x14ac:dyDescent="0.2">
      <c r="A33" s="189" t="s">
        <v>1070</v>
      </c>
      <c r="B33" s="190" t="s">
        <v>1047</v>
      </c>
      <c r="C33" s="188">
        <v>0</v>
      </c>
      <c r="D33" s="8"/>
    </row>
    <row r="34" spans="1:4" ht="12.75" x14ac:dyDescent="0.2">
      <c r="A34" s="189" t="s">
        <v>1071</v>
      </c>
      <c r="B34" s="190" t="s">
        <v>1048</v>
      </c>
      <c r="C34" s="188">
        <v>0</v>
      </c>
      <c r="D34" s="8"/>
    </row>
    <row r="35" spans="1:4" ht="25.5" x14ac:dyDescent="0.2">
      <c r="A35" s="189" t="s">
        <v>1072</v>
      </c>
      <c r="B35" s="190" t="s">
        <v>1045</v>
      </c>
      <c r="C35" s="188">
        <v>0</v>
      </c>
      <c r="D35" s="8"/>
    </row>
    <row r="36" spans="1:4" ht="12.75" x14ac:dyDescent="0.2">
      <c r="A36" s="189" t="s">
        <v>1073</v>
      </c>
      <c r="B36" s="190" t="s">
        <v>1049</v>
      </c>
      <c r="C36" s="188">
        <v>0</v>
      </c>
      <c r="D36" s="8"/>
    </row>
    <row r="37" spans="1:4" ht="25.5" x14ac:dyDescent="0.2">
      <c r="A37" s="189" t="s">
        <v>1074</v>
      </c>
      <c r="B37" s="190" t="s">
        <v>1045</v>
      </c>
      <c r="C37" s="188">
        <v>0</v>
      </c>
      <c r="D37" s="8"/>
    </row>
    <row r="38" spans="1:4" ht="25.5" x14ac:dyDescent="0.2">
      <c r="A38" s="189" t="s">
        <v>1075</v>
      </c>
      <c r="B38" s="190" t="s">
        <v>1043</v>
      </c>
      <c r="C38" s="188">
        <v>0</v>
      </c>
      <c r="D38" s="8"/>
    </row>
    <row r="39" spans="1:4" ht="25.5" x14ac:dyDescent="0.2">
      <c r="A39" s="189" t="s">
        <v>1076</v>
      </c>
      <c r="B39" s="190" t="s">
        <v>1043</v>
      </c>
      <c r="C39" s="188">
        <v>0</v>
      </c>
      <c r="D39" s="8"/>
    </row>
    <row r="40" spans="1:4" ht="25.5" x14ac:dyDescent="0.2">
      <c r="A40" s="189" t="s">
        <v>1077</v>
      </c>
      <c r="B40" s="190" t="s">
        <v>1050</v>
      </c>
      <c r="C40" s="188">
        <v>0</v>
      </c>
      <c r="D40" s="8"/>
    </row>
    <row r="41" spans="1:4" ht="25.5" x14ac:dyDescent="0.2">
      <c r="A41" s="189" t="s">
        <v>1078</v>
      </c>
      <c r="B41" s="190" t="s">
        <v>1049</v>
      </c>
      <c r="C41" s="188">
        <v>0</v>
      </c>
      <c r="D41" s="8"/>
    </row>
    <row r="42" spans="1:4" ht="25.5" x14ac:dyDescent="0.2">
      <c r="A42" s="189" t="s">
        <v>1079</v>
      </c>
      <c r="B42" s="190" t="s">
        <v>1051</v>
      </c>
      <c r="C42" s="188">
        <v>0</v>
      </c>
      <c r="D42" s="8"/>
    </row>
    <row r="43" spans="1:4" ht="25.5" x14ac:dyDescent="0.2">
      <c r="A43" s="189" t="s">
        <v>1080</v>
      </c>
      <c r="B43" s="190" t="s">
        <v>1051</v>
      </c>
      <c r="C43" s="188">
        <v>0</v>
      </c>
      <c r="D43" s="8"/>
    </row>
    <row r="44" spans="1:4" ht="25.5" x14ac:dyDescent="0.2">
      <c r="A44" s="189" t="s">
        <v>1081</v>
      </c>
      <c r="B44" s="190" t="s">
        <v>1051</v>
      </c>
      <c r="C44" s="188">
        <v>0</v>
      </c>
      <c r="D44" s="8"/>
    </row>
    <row r="45" spans="1:4" ht="25.5" x14ac:dyDescent="0.2">
      <c r="A45" s="189" t="s">
        <v>1082</v>
      </c>
      <c r="B45" s="190" t="s">
        <v>1043</v>
      </c>
      <c r="C45" s="188">
        <v>0</v>
      </c>
      <c r="D45" s="8"/>
    </row>
    <row r="46" spans="1:4" ht="25.5" x14ac:dyDescent="0.2">
      <c r="A46" s="189" t="s">
        <v>1083</v>
      </c>
      <c r="B46" s="190" t="s">
        <v>1042</v>
      </c>
      <c r="C46" s="188">
        <v>0</v>
      </c>
      <c r="D46" s="8"/>
    </row>
    <row r="47" spans="1:4" ht="25.5" x14ac:dyDescent="0.2">
      <c r="A47" s="189" t="s">
        <v>1084</v>
      </c>
      <c r="B47" s="190" t="s">
        <v>1053</v>
      </c>
      <c r="C47" s="188">
        <v>0</v>
      </c>
      <c r="D47" s="8"/>
    </row>
    <row r="48" spans="1:4" ht="25.5" x14ac:dyDescent="0.2">
      <c r="A48" s="189" t="s">
        <v>1085</v>
      </c>
      <c r="B48" s="190" t="s">
        <v>1051</v>
      </c>
      <c r="C48" s="188">
        <v>0</v>
      </c>
      <c r="D48" s="8"/>
    </row>
    <row r="49" spans="1:4" ht="38.25" x14ac:dyDescent="0.2">
      <c r="A49" s="189" t="s">
        <v>1086</v>
      </c>
      <c r="B49" s="190" t="s">
        <v>1058</v>
      </c>
      <c r="C49" s="188">
        <v>0</v>
      </c>
      <c r="D49" s="8"/>
    </row>
    <row r="50" spans="1:4" ht="25.5" x14ac:dyDescent="0.2">
      <c r="A50" s="189" t="s">
        <v>1087</v>
      </c>
      <c r="B50" s="190" t="s">
        <v>1053</v>
      </c>
      <c r="C50" s="188">
        <v>0</v>
      </c>
      <c r="D50" s="8"/>
    </row>
    <row r="51" spans="1:4" ht="25.5" x14ac:dyDescent="0.2">
      <c r="A51" s="189" t="s">
        <v>1088</v>
      </c>
      <c r="B51" s="190" t="s">
        <v>1047</v>
      </c>
      <c r="C51" s="188">
        <v>0</v>
      </c>
      <c r="D51" s="8"/>
    </row>
    <row r="52" spans="1:4" ht="25.5" x14ac:dyDescent="0.2">
      <c r="A52" s="189" t="s">
        <v>1089</v>
      </c>
      <c r="B52" s="190" t="s">
        <v>1044</v>
      </c>
      <c r="C52" s="188">
        <v>0</v>
      </c>
      <c r="D52" s="8"/>
    </row>
    <row r="53" spans="1:4" ht="38.25" x14ac:dyDescent="0.2">
      <c r="A53" s="189" t="s">
        <v>1090</v>
      </c>
      <c r="B53" s="190" t="s">
        <v>1059</v>
      </c>
      <c r="C53" s="188">
        <v>0</v>
      </c>
      <c r="D53" s="8"/>
    </row>
    <row r="54" spans="1:4" ht="25.5" x14ac:dyDescent="0.2">
      <c r="A54" s="189" t="s">
        <v>1091</v>
      </c>
      <c r="B54" s="190" t="s">
        <v>1051</v>
      </c>
      <c r="C54" s="188">
        <v>0</v>
      </c>
      <c r="D54" s="8"/>
    </row>
    <row r="55" spans="1:4" ht="25.5" x14ac:dyDescent="0.2">
      <c r="A55" s="189" t="s">
        <v>1092</v>
      </c>
      <c r="B55" s="190" t="s">
        <v>1048</v>
      </c>
      <c r="C55" s="188">
        <v>0</v>
      </c>
      <c r="D55" s="8"/>
    </row>
    <row r="56" spans="1:4" ht="12.75" x14ac:dyDescent="0.2">
      <c r="A56" s="189" t="s">
        <v>1093</v>
      </c>
      <c r="B56" s="190" t="s">
        <v>1054</v>
      </c>
      <c r="C56" s="188">
        <v>0</v>
      </c>
      <c r="D56" s="8"/>
    </row>
    <row r="57" spans="1:4" ht="25.5" x14ac:dyDescent="0.2">
      <c r="A57" s="189" t="s">
        <v>1094</v>
      </c>
      <c r="B57" s="190" t="s">
        <v>1044</v>
      </c>
      <c r="C57" s="188">
        <v>0</v>
      </c>
      <c r="D57" s="8"/>
    </row>
    <row r="58" spans="1:4" ht="25.5" x14ac:dyDescent="0.2">
      <c r="A58" s="189" t="s">
        <v>1095</v>
      </c>
      <c r="B58" s="190" t="s">
        <v>1050</v>
      </c>
      <c r="C58" s="188">
        <v>0</v>
      </c>
      <c r="D58" s="8"/>
    </row>
    <row r="59" spans="1:4" ht="25.5" x14ac:dyDescent="0.2">
      <c r="A59" s="189" t="s">
        <v>1096</v>
      </c>
      <c r="B59" s="190" t="s">
        <v>1054</v>
      </c>
      <c r="C59" s="188">
        <v>0</v>
      </c>
      <c r="D59" s="8"/>
    </row>
    <row r="60" spans="1:4" ht="25.5" x14ac:dyDescent="0.2">
      <c r="A60" s="189" t="s">
        <v>1097</v>
      </c>
      <c r="B60" s="190" t="s">
        <v>1053</v>
      </c>
      <c r="C60" s="188">
        <v>0</v>
      </c>
      <c r="D60" s="8"/>
    </row>
    <row r="61" spans="1:4" ht="12.75" x14ac:dyDescent="0.2">
      <c r="A61" s="189" t="s">
        <v>1098</v>
      </c>
      <c r="B61" s="190" t="s">
        <v>1048</v>
      </c>
      <c r="C61" s="188">
        <v>0</v>
      </c>
      <c r="D61" s="8"/>
    </row>
    <row r="62" spans="1:4" ht="25.5" x14ac:dyDescent="0.2">
      <c r="A62" s="189" t="s">
        <v>1099</v>
      </c>
      <c r="B62" s="190" t="s">
        <v>1051</v>
      </c>
      <c r="C62" s="188">
        <v>0</v>
      </c>
      <c r="D62" s="8"/>
    </row>
    <row r="63" spans="1:4" ht="25.5" x14ac:dyDescent="0.2">
      <c r="A63" s="189" t="s">
        <v>1100</v>
      </c>
      <c r="B63" s="190" t="s">
        <v>1052</v>
      </c>
      <c r="C63" s="188">
        <v>0</v>
      </c>
      <c r="D63" s="8"/>
    </row>
    <row r="64" spans="1:4" ht="25.5" x14ac:dyDescent="0.2">
      <c r="A64" s="189" t="s">
        <v>1101</v>
      </c>
      <c r="B64" s="190" t="s">
        <v>1053</v>
      </c>
      <c r="C64" s="188">
        <v>0</v>
      </c>
      <c r="D64" s="8"/>
    </row>
    <row r="65" spans="1:4" ht="38.25" x14ac:dyDescent="0.2">
      <c r="A65" s="189" t="s">
        <v>1102</v>
      </c>
      <c r="B65" s="190" t="s">
        <v>1056</v>
      </c>
      <c r="C65" s="188">
        <v>0</v>
      </c>
      <c r="D65" s="8"/>
    </row>
    <row r="66" spans="1:4" ht="12.75" x14ac:dyDescent="0.2">
      <c r="A66" s="189" t="s">
        <v>1103</v>
      </c>
      <c r="B66" s="190" t="s">
        <v>1047</v>
      </c>
      <c r="C66" s="188">
        <v>0</v>
      </c>
      <c r="D66" s="8"/>
    </row>
    <row r="67" spans="1:4" ht="25.5" x14ac:dyDescent="0.2">
      <c r="A67" s="189" t="s">
        <v>1104</v>
      </c>
      <c r="B67" s="190" t="s">
        <v>1044</v>
      </c>
      <c r="C67" s="188">
        <v>0</v>
      </c>
      <c r="D67" s="8"/>
    </row>
    <row r="68" spans="1:4" ht="12.75" x14ac:dyDescent="0.2">
      <c r="A68" s="189" t="s">
        <v>1105</v>
      </c>
      <c r="B68" s="190" t="s">
        <v>1048</v>
      </c>
      <c r="C68" s="188">
        <v>0</v>
      </c>
      <c r="D68" s="8"/>
    </row>
    <row r="69" spans="1:4" ht="25.5" x14ac:dyDescent="0.2">
      <c r="A69" s="189" t="s">
        <v>1106</v>
      </c>
      <c r="B69" s="190" t="s">
        <v>1045</v>
      </c>
      <c r="C69" s="188">
        <v>0</v>
      </c>
      <c r="D69" s="8"/>
    </row>
    <row r="70" spans="1:4" ht="25.5" x14ac:dyDescent="0.2">
      <c r="A70" s="189" t="s">
        <v>1107</v>
      </c>
      <c r="B70" s="190" t="s">
        <v>1050</v>
      </c>
      <c r="C70" s="188">
        <v>0</v>
      </c>
      <c r="D70" s="8"/>
    </row>
    <row r="71" spans="1:4" ht="12.75" x14ac:dyDescent="0.2">
      <c r="A71" s="189" t="s">
        <v>1108</v>
      </c>
      <c r="B71" s="190" t="s">
        <v>1049</v>
      </c>
      <c r="C71" s="188">
        <v>0</v>
      </c>
      <c r="D71" s="8"/>
    </row>
    <row r="72" spans="1:4" ht="25.5" x14ac:dyDescent="0.2">
      <c r="A72" s="189" t="s">
        <v>1109</v>
      </c>
      <c r="B72" s="190" t="s">
        <v>1046</v>
      </c>
      <c r="C72" s="188">
        <v>0.85465084658099999</v>
      </c>
      <c r="D72" s="8"/>
    </row>
    <row r="73" spans="1:4" ht="12.75" x14ac:dyDescent="0.2">
      <c r="A73" s="189" t="s">
        <v>1110</v>
      </c>
      <c r="B73" s="190" t="s">
        <v>1046</v>
      </c>
      <c r="C73" s="188">
        <v>0</v>
      </c>
      <c r="D73" s="8"/>
    </row>
    <row r="74" spans="1:4" ht="25.5" x14ac:dyDescent="0.2">
      <c r="A74" s="189" t="s">
        <v>1111</v>
      </c>
      <c r="B74" s="190" t="s">
        <v>1043</v>
      </c>
      <c r="C74" s="188">
        <v>0</v>
      </c>
      <c r="D74" s="8"/>
    </row>
    <row r="75" spans="1:4" ht="25.5" x14ac:dyDescent="0.2">
      <c r="A75" s="189" t="s">
        <v>1112</v>
      </c>
      <c r="B75" s="190" t="s">
        <v>1044</v>
      </c>
      <c r="C75" s="188">
        <v>0</v>
      </c>
      <c r="D75" s="8"/>
    </row>
    <row r="76" spans="1:4" ht="25.5" x14ac:dyDescent="0.2">
      <c r="A76" s="189" t="s">
        <v>1113</v>
      </c>
      <c r="B76" s="190" t="s">
        <v>1045</v>
      </c>
      <c r="C76" s="188">
        <v>0</v>
      </c>
      <c r="D76" s="8"/>
    </row>
    <row r="77" spans="1:4" ht="25.5" x14ac:dyDescent="0.2">
      <c r="A77" s="189" t="s">
        <v>1114</v>
      </c>
      <c r="B77" s="190" t="s">
        <v>1048</v>
      </c>
      <c r="C77" s="188">
        <v>0</v>
      </c>
      <c r="D77" s="8"/>
    </row>
    <row r="78" spans="1:4" ht="12.75" x14ac:dyDescent="0.2">
      <c r="A78" s="189" t="s">
        <v>1115</v>
      </c>
      <c r="B78" s="190" t="s">
        <v>1042</v>
      </c>
      <c r="C78" s="188">
        <v>0</v>
      </c>
      <c r="D78" s="8"/>
    </row>
    <row r="79" spans="1:4" ht="25.5" x14ac:dyDescent="0.2">
      <c r="A79" s="189" t="s">
        <v>1116</v>
      </c>
      <c r="B79" s="190" t="s">
        <v>1049</v>
      </c>
      <c r="C79" s="188">
        <v>0</v>
      </c>
      <c r="D79" s="8"/>
    </row>
    <row r="80" spans="1:4" ht="38.25" x14ac:dyDescent="0.2">
      <c r="A80" s="189" t="s">
        <v>1117</v>
      </c>
      <c r="B80" s="190" t="s">
        <v>1057</v>
      </c>
      <c r="C80" s="188">
        <v>0</v>
      </c>
      <c r="D80" s="8"/>
    </row>
    <row r="81" spans="1:4" ht="25.5" x14ac:dyDescent="0.2">
      <c r="A81" s="189" t="s">
        <v>1118</v>
      </c>
      <c r="B81" s="190" t="s">
        <v>1052</v>
      </c>
      <c r="C81" s="188">
        <v>0</v>
      </c>
      <c r="D81" s="8"/>
    </row>
    <row r="82" spans="1:4" ht="25.5" x14ac:dyDescent="0.2">
      <c r="A82" s="189" t="s">
        <v>1119</v>
      </c>
      <c r="B82" s="190" t="s">
        <v>1045</v>
      </c>
      <c r="C82" s="188">
        <v>0</v>
      </c>
      <c r="D82" s="8"/>
    </row>
    <row r="83" spans="1:4" ht="25.5" x14ac:dyDescent="0.2">
      <c r="A83" s="189" t="s">
        <v>1120</v>
      </c>
      <c r="B83" s="190" t="s">
        <v>1043</v>
      </c>
      <c r="C83" s="188">
        <v>0</v>
      </c>
      <c r="D83" s="8"/>
    </row>
    <row r="84" spans="1:4" ht="25.5" x14ac:dyDescent="0.2">
      <c r="A84" s="189" t="s">
        <v>1121</v>
      </c>
      <c r="B84" s="190" t="s">
        <v>1052</v>
      </c>
      <c r="C84" s="188">
        <v>0</v>
      </c>
      <c r="D84" s="8"/>
    </row>
    <row r="85" spans="1:4" ht="12.75" x14ac:dyDescent="0.2">
      <c r="A85" s="189" t="s">
        <v>1122</v>
      </c>
      <c r="B85" s="190" t="s">
        <v>1041</v>
      </c>
      <c r="C85" s="188">
        <v>0</v>
      </c>
      <c r="D85" s="8"/>
    </row>
    <row r="86" spans="1:4" ht="12.75" x14ac:dyDescent="0.2">
      <c r="A86" s="189" t="s">
        <v>1123</v>
      </c>
      <c r="B86" s="190" t="s">
        <v>1047</v>
      </c>
      <c r="C86" s="188">
        <v>0</v>
      </c>
      <c r="D86" s="8"/>
    </row>
    <row r="87" spans="1:4" ht="25.5" x14ac:dyDescent="0.2">
      <c r="A87" s="189" t="s">
        <v>1124</v>
      </c>
      <c r="B87" s="190" t="s">
        <v>1045</v>
      </c>
      <c r="C87" s="188">
        <v>0</v>
      </c>
      <c r="D87" s="8"/>
    </row>
    <row r="88" spans="1:4" ht="25.5" x14ac:dyDescent="0.2">
      <c r="A88" s="189" t="s">
        <v>1125</v>
      </c>
      <c r="B88" s="190" t="s">
        <v>1047</v>
      </c>
      <c r="C88" s="188">
        <v>0</v>
      </c>
      <c r="D88" s="8"/>
    </row>
    <row r="89" spans="1:4" ht="25.5" x14ac:dyDescent="0.2">
      <c r="A89" s="189" t="s">
        <v>1126</v>
      </c>
      <c r="B89" s="190" t="s">
        <v>1045</v>
      </c>
      <c r="C89" s="188">
        <v>0</v>
      </c>
      <c r="D89" s="8"/>
    </row>
    <row r="90" spans="1:4" ht="25.5" x14ac:dyDescent="0.2">
      <c r="A90" s="189" t="s">
        <v>1127</v>
      </c>
      <c r="B90" s="190" t="s">
        <v>1047</v>
      </c>
      <c r="C90" s="188">
        <v>0</v>
      </c>
      <c r="D90" s="8"/>
    </row>
    <row r="91" spans="1:4" ht="12.75" x14ac:dyDescent="0.2">
      <c r="A91" s="189" t="s">
        <v>1128</v>
      </c>
      <c r="B91" s="190"/>
      <c r="C91" s="188">
        <v>0</v>
      </c>
      <c r="D91" s="8"/>
    </row>
    <row r="92" spans="1:4" ht="12.75" x14ac:dyDescent="0.2">
      <c r="A92" s="189" t="s">
        <v>1129</v>
      </c>
      <c r="B92" s="190" t="s">
        <v>1128</v>
      </c>
      <c r="C92" s="188">
        <v>0</v>
      </c>
      <c r="D92" s="8"/>
    </row>
    <row r="93" spans="1:4" ht="25.5" x14ac:dyDescent="0.2">
      <c r="A93" s="189" t="s">
        <v>1130</v>
      </c>
      <c r="B93" s="190" t="s">
        <v>1128</v>
      </c>
      <c r="C93" s="188">
        <v>0</v>
      </c>
      <c r="D93" s="8"/>
    </row>
    <row r="94" spans="1:4" ht="25.5" x14ac:dyDescent="0.2">
      <c r="A94" s="189" t="s">
        <v>1131</v>
      </c>
      <c r="B94" s="190" t="s">
        <v>1128</v>
      </c>
      <c r="C94" s="188">
        <v>0</v>
      </c>
      <c r="D94" s="8"/>
    </row>
    <row r="95" spans="1:4" ht="12.75" x14ac:dyDescent="0.2">
      <c r="A95" s="189" t="s">
        <v>1132</v>
      </c>
      <c r="B95" s="190" t="s">
        <v>1128</v>
      </c>
      <c r="C95" s="188">
        <v>0</v>
      </c>
      <c r="D95" s="8"/>
    </row>
    <row r="96" spans="1:4" ht="12.75" x14ac:dyDescent="0.2">
      <c r="A96" s="189" t="s">
        <v>1133</v>
      </c>
      <c r="B96" s="190" t="s">
        <v>1128</v>
      </c>
      <c r="C96" s="188">
        <v>0</v>
      </c>
      <c r="D96" s="8"/>
    </row>
    <row r="97" spans="1:4" ht="25.5" x14ac:dyDescent="0.2">
      <c r="A97" s="189" t="s">
        <v>1134</v>
      </c>
      <c r="B97" s="190"/>
      <c r="C97" s="188">
        <v>0</v>
      </c>
      <c r="D97" s="8"/>
    </row>
    <row r="98" spans="1:4" ht="12.75" x14ac:dyDescent="0.2">
      <c r="A98" s="189" t="s">
        <v>1135</v>
      </c>
      <c r="B98" s="190" t="s">
        <v>1128</v>
      </c>
      <c r="C98" s="188">
        <v>0</v>
      </c>
      <c r="D98" s="8"/>
    </row>
    <row r="99" spans="1:4" ht="12.75" x14ac:dyDescent="0.2">
      <c r="A99" s="189" t="s">
        <v>1136</v>
      </c>
      <c r="B99" s="190" t="s">
        <v>1128</v>
      </c>
      <c r="C99" s="188">
        <v>0</v>
      </c>
      <c r="D99" s="8"/>
    </row>
    <row r="100" spans="1:4" ht="63.75" x14ac:dyDescent="0.2">
      <c r="A100" s="189" t="s">
        <v>1137</v>
      </c>
      <c r="B100" s="190" t="s">
        <v>1128</v>
      </c>
      <c r="C100" s="188">
        <v>0</v>
      </c>
      <c r="D100" s="8"/>
    </row>
    <row r="101" spans="1:4" ht="63.75" x14ac:dyDescent="0.2">
      <c r="A101" s="189" t="s">
        <v>1138</v>
      </c>
      <c r="B101" s="190" t="s">
        <v>1128</v>
      </c>
      <c r="C101" s="188">
        <v>0</v>
      </c>
      <c r="D101" s="8"/>
    </row>
    <row r="102" spans="1:4" ht="51" x14ac:dyDescent="0.2">
      <c r="A102" s="189" t="s">
        <v>1139</v>
      </c>
      <c r="B102" s="190" t="s">
        <v>1128</v>
      </c>
      <c r="C102" s="188">
        <v>0</v>
      </c>
      <c r="D102" s="8"/>
    </row>
    <row r="103" spans="1:4" ht="63.75" x14ac:dyDescent="0.2">
      <c r="A103" s="189" t="s">
        <v>1140</v>
      </c>
      <c r="B103" s="190" t="s">
        <v>1591</v>
      </c>
      <c r="C103" s="188">
        <v>0</v>
      </c>
      <c r="D103" s="8"/>
    </row>
    <row r="104" spans="1:4" ht="25.5" x14ac:dyDescent="0.2">
      <c r="A104" s="189" t="s">
        <v>1141</v>
      </c>
      <c r="B104" s="190" t="s">
        <v>1130</v>
      </c>
      <c r="C104" s="188">
        <v>0</v>
      </c>
      <c r="D104" s="8"/>
    </row>
    <row r="105" spans="1:4" ht="25.5" x14ac:dyDescent="0.2">
      <c r="A105" s="189" t="s">
        <v>1142</v>
      </c>
      <c r="B105" s="190" t="s">
        <v>1130</v>
      </c>
      <c r="C105" s="188">
        <v>0</v>
      </c>
      <c r="D105" s="8"/>
    </row>
    <row r="106" spans="1:4" ht="25.5" x14ac:dyDescent="0.2">
      <c r="A106" s="189" t="s">
        <v>1143</v>
      </c>
      <c r="B106" s="190" t="s">
        <v>1133</v>
      </c>
      <c r="C106" s="188">
        <v>0</v>
      </c>
      <c r="D106" s="8"/>
    </row>
    <row r="107" spans="1:4" ht="25.5" x14ac:dyDescent="0.2">
      <c r="A107" s="189" t="s">
        <v>1144</v>
      </c>
      <c r="B107" s="190" t="s">
        <v>1129</v>
      </c>
      <c r="C107" s="188">
        <v>0</v>
      </c>
      <c r="D107" s="8"/>
    </row>
    <row r="108" spans="1:4" ht="25.5" x14ac:dyDescent="0.2">
      <c r="A108" s="189" t="s">
        <v>1145</v>
      </c>
      <c r="B108" s="190" t="s">
        <v>1132</v>
      </c>
      <c r="C108" s="188">
        <v>0</v>
      </c>
      <c r="D108" s="8"/>
    </row>
    <row r="109" spans="1:4" ht="25.5" x14ac:dyDescent="0.2">
      <c r="A109" s="189" t="s">
        <v>1146</v>
      </c>
      <c r="B109" s="190" t="s">
        <v>1129</v>
      </c>
      <c r="C109" s="188">
        <v>0</v>
      </c>
      <c r="D109" s="8"/>
    </row>
    <row r="110" spans="1:4" ht="51" x14ac:dyDescent="0.2">
      <c r="A110" s="189" t="s">
        <v>1147</v>
      </c>
      <c r="B110" s="190" t="s">
        <v>1137</v>
      </c>
      <c r="C110" s="188">
        <v>0</v>
      </c>
      <c r="D110" s="8"/>
    </row>
    <row r="111" spans="1:4" ht="25.5" x14ac:dyDescent="0.2">
      <c r="A111" s="189" t="s">
        <v>1148</v>
      </c>
      <c r="B111" s="190" t="s">
        <v>1130</v>
      </c>
      <c r="C111" s="188">
        <v>0</v>
      </c>
      <c r="D111" s="8"/>
    </row>
    <row r="112" spans="1:4" ht="25.5" x14ac:dyDescent="0.2">
      <c r="A112" s="189" t="s">
        <v>1149</v>
      </c>
      <c r="B112" s="190" t="s">
        <v>1131</v>
      </c>
      <c r="C112" s="188">
        <v>0</v>
      </c>
      <c r="D112" s="8"/>
    </row>
    <row r="113" spans="1:4" ht="25.5" x14ac:dyDescent="0.2">
      <c r="A113" s="189" t="s">
        <v>1150</v>
      </c>
      <c r="B113" s="190" t="s">
        <v>1130</v>
      </c>
      <c r="C113" s="188">
        <v>0</v>
      </c>
      <c r="D113" s="8"/>
    </row>
    <row r="114" spans="1:4" ht="25.5" x14ac:dyDescent="0.2">
      <c r="A114" s="189" t="s">
        <v>1151</v>
      </c>
      <c r="B114" s="190" t="s">
        <v>1132</v>
      </c>
      <c r="C114" s="188">
        <v>0</v>
      </c>
      <c r="D114" s="8"/>
    </row>
    <row r="115" spans="1:4" ht="25.5" x14ac:dyDescent="0.2">
      <c r="A115" s="189" t="s">
        <v>1152</v>
      </c>
      <c r="B115" s="190" t="s">
        <v>1130</v>
      </c>
      <c r="C115" s="188">
        <v>0</v>
      </c>
      <c r="D115" s="8"/>
    </row>
    <row r="116" spans="1:4" ht="25.5" x14ac:dyDescent="0.2">
      <c r="A116" s="189" t="s">
        <v>1153</v>
      </c>
      <c r="B116" s="190" t="s">
        <v>1130</v>
      </c>
      <c r="C116" s="188">
        <v>0</v>
      </c>
      <c r="D116" s="8"/>
    </row>
    <row r="117" spans="1:4" ht="25.5" x14ac:dyDescent="0.2">
      <c r="A117" s="189" t="s">
        <v>1154</v>
      </c>
      <c r="B117" s="190" t="s">
        <v>1131</v>
      </c>
      <c r="C117" s="188">
        <v>0</v>
      </c>
      <c r="D117" s="8"/>
    </row>
    <row r="118" spans="1:4" ht="25.5" x14ac:dyDescent="0.2">
      <c r="A118" s="189" t="s">
        <v>1155</v>
      </c>
      <c r="B118" s="190" t="s">
        <v>1130</v>
      </c>
      <c r="C118" s="188">
        <v>0</v>
      </c>
      <c r="D118" s="8"/>
    </row>
    <row r="119" spans="1:4" ht="25.5" x14ac:dyDescent="0.2">
      <c r="A119" s="189" t="s">
        <v>1156</v>
      </c>
      <c r="B119" s="190" t="s">
        <v>1130</v>
      </c>
      <c r="C119" s="188">
        <v>0</v>
      </c>
      <c r="D119" s="8"/>
    </row>
    <row r="120" spans="1:4" ht="25.5" x14ac:dyDescent="0.2">
      <c r="A120" s="189" t="s">
        <v>1157</v>
      </c>
      <c r="B120" s="190" t="s">
        <v>1131</v>
      </c>
      <c r="C120" s="188">
        <v>0</v>
      </c>
      <c r="D120" s="8"/>
    </row>
    <row r="121" spans="1:4" ht="25.5" x14ac:dyDescent="0.2">
      <c r="A121" s="189" t="s">
        <v>1158</v>
      </c>
      <c r="B121" s="190" t="s">
        <v>1132</v>
      </c>
      <c r="C121" s="188">
        <v>0</v>
      </c>
      <c r="D121" s="8"/>
    </row>
    <row r="122" spans="1:4" ht="25.5" x14ac:dyDescent="0.2">
      <c r="A122" s="189" t="s">
        <v>1159</v>
      </c>
      <c r="B122" s="190" t="s">
        <v>1132</v>
      </c>
      <c r="C122" s="188">
        <v>0</v>
      </c>
      <c r="D122" s="8"/>
    </row>
    <row r="123" spans="1:4" ht="25.5" x14ac:dyDescent="0.2">
      <c r="A123" s="189" t="s">
        <v>1160</v>
      </c>
      <c r="B123" s="190" t="s">
        <v>1133</v>
      </c>
      <c r="C123" s="188">
        <v>0</v>
      </c>
      <c r="D123" s="8"/>
    </row>
    <row r="124" spans="1:4" ht="25.5" x14ac:dyDescent="0.2">
      <c r="A124" s="189" t="s">
        <v>1161</v>
      </c>
      <c r="B124" s="190" t="s">
        <v>1135</v>
      </c>
      <c r="C124" s="188">
        <v>0</v>
      </c>
      <c r="D124" s="8"/>
    </row>
    <row r="125" spans="1:4" ht="38.25" x14ac:dyDescent="0.2">
      <c r="A125" s="189" t="s">
        <v>1162</v>
      </c>
      <c r="B125" s="190" t="s">
        <v>1140</v>
      </c>
      <c r="C125" s="188">
        <v>0</v>
      </c>
      <c r="D125" s="8"/>
    </row>
    <row r="126" spans="1:4" ht="25.5" x14ac:dyDescent="0.2">
      <c r="A126" s="189" t="s">
        <v>1163</v>
      </c>
      <c r="B126" s="190" t="s">
        <v>1131</v>
      </c>
      <c r="C126" s="188">
        <v>0</v>
      </c>
      <c r="D126" s="8"/>
    </row>
    <row r="127" spans="1:4" ht="25.5" x14ac:dyDescent="0.2">
      <c r="A127" s="189" t="s">
        <v>1164</v>
      </c>
      <c r="B127" s="190" t="s">
        <v>1134</v>
      </c>
      <c r="C127" s="188">
        <v>0</v>
      </c>
      <c r="D127" s="8"/>
    </row>
    <row r="128" spans="1:4" ht="25.5" x14ac:dyDescent="0.2">
      <c r="A128" s="189" t="s">
        <v>1165</v>
      </c>
      <c r="B128" s="190" t="s">
        <v>1136</v>
      </c>
      <c r="C128" s="188">
        <v>0</v>
      </c>
      <c r="D128" s="8"/>
    </row>
    <row r="129" spans="1:4" ht="38.25" x14ac:dyDescent="0.2">
      <c r="A129" s="189" t="s">
        <v>1166</v>
      </c>
      <c r="B129" s="190" t="s">
        <v>1139</v>
      </c>
      <c r="C129" s="188">
        <v>0</v>
      </c>
      <c r="D129" s="8"/>
    </row>
    <row r="130" spans="1:4" ht="25.5" x14ac:dyDescent="0.2">
      <c r="A130" s="189" t="s">
        <v>1167</v>
      </c>
      <c r="B130" s="190" t="s">
        <v>1134</v>
      </c>
      <c r="C130" s="188">
        <v>0</v>
      </c>
      <c r="D130" s="8"/>
    </row>
    <row r="131" spans="1:4" ht="25.5" x14ac:dyDescent="0.2">
      <c r="A131" s="189" t="s">
        <v>1168</v>
      </c>
      <c r="B131" s="190" t="s">
        <v>1133</v>
      </c>
      <c r="C131" s="188">
        <v>0</v>
      </c>
      <c r="D131" s="8"/>
    </row>
    <row r="132" spans="1:4" ht="25.5" x14ac:dyDescent="0.2">
      <c r="A132" s="189" t="s">
        <v>1169</v>
      </c>
      <c r="B132" s="190" t="s">
        <v>1131</v>
      </c>
      <c r="C132" s="188">
        <v>0</v>
      </c>
      <c r="D132" s="8"/>
    </row>
    <row r="133" spans="1:4" ht="25.5" x14ac:dyDescent="0.2">
      <c r="A133" s="189" t="s">
        <v>1170</v>
      </c>
      <c r="B133" s="190" t="s">
        <v>1131</v>
      </c>
      <c r="C133" s="188">
        <v>0</v>
      </c>
      <c r="D133" s="8"/>
    </row>
    <row r="134" spans="1:4" ht="25.5" x14ac:dyDescent="0.2">
      <c r="A134" s="189" t="s">
        <v>1171</v>
      </c>
      <c r="B134" s="190" t="s">
        <v>1129</v>
      </c>
      <c r="C134" s="188">
        <v>0</v>
      </c>
      <c r="D134" s="8"/>
    </row>
    <row r="135" spans="1:4" ht="25.5" x14ac:dyDescent="0.2">
      <c r="A135" s="189" t="s">
        <v>1172</v>
      </c>
      <c r="B135" s="190" t="s">
        <v>1132</v>
      </c>
      <c r="C135" s="188">
        <v>0</v>
      </c>
      <c r="D135" s="8"/>
    </row>
    <row r="136" spans="1:4" ht="25.5" x14ac:dyDescent="0.2">
      <c r="A136" s="189" t="s">
        <v>1173</v>
      </c>
      <c r="B136" s="190" t="s">
        <v>1128</v>
      </c>
      <c r="C136" s="188">
        <v>0</v>
      </c>
      <c r="D136" s="8"/>
    </row>
    <row r="137" spans="1:4" ht="25.5" x14ac:dyDescent="0.2">
      <c r="A137" s="189" t="s">
        <v>1174</v>
      </c>
      <c r="B137" s="190" t="s">
        <v>1136</v>
      </c>
      <c r="C137" s="188">
        <v>0</v>
      </c>
      <c r="D137" s="8"/>
    </row>
    <row r="138" spans="1:4" ht="25.5" x14ac:dyDescent="0.2">
      <c r="A138" s="189" t="s">
        <v>1175</v>
      </c>
      <c r="B138" s="190" t="s">
        <v>1130</v>
      </c>
      <c r="C138" s="188">
        <v>0</v>
      </c>
      <c r="D138" s="8"/>
    </row>
    <row r="139" spans="1:4" ht="25.5" x14ac:dyDescent="0.2">
      <c r="A139" s="189" t="s">
        <v>1176</v>
      </c>
      <c r="B139" s="190" t="s">
        <v>1136</v>
      </c>
      <c r="C139" s="188">
        <v>0</v>
      </c>
      <c r="D139" s="8"/>
    </row>
    <row r="140" spans="1:4" ht="25.5" x14ac:dyDescent="0.2">
      <c r="A140" s="189" t="s">
        <v>1177</v>
      </c>
      <c r="B140" s="190" t="s">
        <v>1130</v>
      </c>
      <c r="C140" s="188">
        <v>0</v>
      </c>
      <c r="D140" s="8"/>
    </row>
    <row r="141" spans="1:4" ht="25.5" x14ac:dyDescent="0.2">
      <c r="A141" s="189" t="s">
        <v>1178</v>
      </c>
      <c r="B141" s="190" t="s">
        <v>1132</v>
      </c>
      <c r="C141" s="188">
        <v>0</v>
      </c>
      <c r="D141" s="8"/>
    </row>
    <row r="142" spans="1:4" ht="25.5" x14ac:dyDescent="0.2">
      <c r="A142" s="189" t="s">
        <v>1179</v>
      </c>
      <c r="B142" s="190"/>
      <c r="C142" s="188">
        <v>0</v>
      </c>
      <c r="D142" s="8"/>
    </row>
    <row r="143" spans="1:4" ht="25.5" x14ac:dyDescent="0.2">
      <c r="A143" s="189" t="s">
        <v>1180</v>
      </c>
      <c r="B143" s="190" t="s">
        <v>1131</v>
      </c>
      <c r="C143" s="188">
        <v>0</v>
      </c>
      <c r="D143" s="8"/>
    </row>
    <row r="144" spans="1:4" ht="25.5" x14ac:dyDescent="0.2">
      <c r="A144" s="189" t="s">
        <v>1181</v>
      </c>
      <c r="B144" s="190" t="s">
        <v>1136</v>
      </c>
      <c r="C144" s="188">
        <v>0</v>
      </c>
      <c r="D144" s="8"/>
    </row>
    <row r="145" spans="1:4" ht="25.5" x14ac:dyDescent="0.2">
      <c r="A145" s="189" t="s">
        <v>1182</v>
      </c>
      <c r="B145" s="190" t="s">
        <v>1136</v>
      </c>
      <c r="C145" s="188">
        <v>0</v>
      </c>
      <c r="D145" s="8"/>
    </row>
    <row r="146" spans="1:4" ht="25.5" x14ac:dyDescent="0.2">
      <c r="A146" s="189" t="s">
        <v>1183</v>
      </c>
      <c r="B146" s="190" t="s">
        <v>1129</v>
      </c>
      <c r="C146" s="188">
        <v>0</v>
      </c>
      <c r="D146" s="8"/>
    </row>
    <row r="147" spans="1:4" ht="25.5" x14ac:dyDescent="0.2">
      <c r="A147" s="189" t="s">
        <v>1184</v>
      </c>
      <c r="B147" s="190" t="s">
        <v>1130</v>
      </c>
      <c r="C147" s="188">
        <v>0</v>
      </c>
      <c r="D147" s="8"/>
    </row>
    <row r="148" spans="1:4" ht="25.5" x14ac:dyDescent="0.2">
      <c r="A148" s="189" t="s">
        <v>1185</v>
      </c>
      <c r="B148" s="190" t="s">
        <v>1135</v>
      </c>
      <c r="C148" s="188">
        <v>0</v>
      </c>
      <c r="D148" s="8"/>
    </row>
    <row r="149" spans="1:4" ht="25.5" x14ac:dyDescent="0.2">
      <c r="A149" s="189" t="s">
        <v>1186</v>
      </c>
      <c r="B149" s="190" t="s">
        <v>1135</v>
      </c>
      <c r="C149" s="188">
        <v>0</v>
      </c>
      <c r="D149" s="8"/>
    </row>
    <row r="150" spans="1:4" ht="25.5" x14ac:dyDescent="0.2">
      <c r="A150" s="189" t="s">
        <v>1187</v>
      </c>
      <c r="B150" s="190" t="s">
        <v>1129</v>
      </c>
      <c r="C150" s="188">
        <v>0</v>
      </c>
      <c r="D150" s="8"/>
    </row>
    <row r="151" spans="1:4" ht="25.5" x14ac:dyDescent="0.2">
      <c r="A151" s="189" t="s">
        <v>1188</v>
      </c>
      <c r="B151" s="190" t="s">
        <v>1132</v>
      </c>
      <c r="C151" s="188">
        <v>0</v>
      </c>
      <c r="D151" s="8"/>
    </row>
    <row r="152" spans="1:4" ht="12.75" x14ac:dyDescent="0.2">
      <c r="A152" s="189" t="s">
        <v>1189</v>
      </c>
      <c r="B152" s="190" t="s">
        <v>1136</v>
      </c>
      <c r="C152" s="188">
        <v>0</v>
      </c>
      <c r="D152" s="8"/>
    </row>
    <row r="153" spans="1:4" ht="25.5" x14ac:dyDescent="0.2">
      <c r="A153" s="189" t="s">
        <v>1190</v>
      </c>
      <c r="B153" s="190" t="s">
        <v>1132</v>
      </c>
      <c r="C153" s="188">
        <v>0</v>
      </c>
      <c r="D153" s="8"/>
    </row>
    <row r="154" spans="1:4" ht="25.5" x14ac:dyDescent="0.2">
      <c r="A154" s="189" t="s">
        <v>1191</v>
      </c>
      <c r="B154" s="190" t="s">
        <v>1130</v>
      </c>
      <c r="C154" s="188">
        <v>0</v>
      </c>
      <c r="D154" s="8"/>
    </row>
    <row r="155" spans="1:4" ht="38.25" x14ac:dyDescent="0.2">
      <c r="A155" s="189" t="s">
        <v>1192</v>
      </c>
      <c r="B155" s="190" t="s">
        <v>1138</v>
      </c>
      <c r="C155" s="188">
        <v>0</v>
      </c>
      <c r="D155" s="8"/>
    </row>
    <row r="156" spans="1:4" ht="25.5" x14ac:dyDescent="0.2">
      <c r="A156" s="189" t="s">
        <v>1193</v>
      </c>
      <c r="B156" s="190" t="s">
        <v>1136</v>
      </c>
      <c r="C156" s="188">
        <v>0</v>
      </c>
      <c r="D156" s="8"/>
    </row>
    <row r="157" spans="1:4" ht="12.75" x14ac:dyDescent="0.2">
      <c r="A157" s="189" t="s">
        <v>1194</v>
      </c>
      <c r="B157" s="190"/>
      <c r="C157" s="188">
        <v>3.3379916006200001</v>
      </c>
      <c r="D157" s="8"/>
    </row>
    <row r="158" spans="1:4" ht="12.75" x14ac:dyDescent="0.2">
      <c r="A158" s="189" t="s">
        <v>1195</v>
      </c>
      <c r="B158" s="190"/>
      <c r="C158" s="188">
        <v>0</v>
      </c>
      <c r="D158" s="8"/>
    </row>
    <row r="159" spans="1:4" ht="12.75" x14ac:dyDescent="0.2">
      <c r="A159" s="189" t="s">
        <v>1196</v>
      </c>
      <c r="B159" s="190" t="s">
        <v>1194</v>
      </c>
      <c r="C159" s="188">
        <v>0</v>
      </c>
      <c r="D159" s="8"/>
    </row>
    <row r="160" spans="1:4" ht="12.75" x14ac:dyDescent="0.2">
      <c r="A160" s="189" t="s">
        <v>1197</v>
      </c>
      <c r="B160" s="190" t="s">
        <v>1194</v>
      </c>
      <c r="C160" s="188">
        <v>0.77048367229199999</v>
      </c>
      <c r="D160" s="8"/>
    </row>
    <row r="161" spans="1:4" ht="12.75" x14ac:dyDescent="0.2">
      <c r="A161" s="189" t="s">
        <v>1198</v>
      </c>
      <c r="B161" s="190" t="s">
        <v>1194</v>
      </c>
      <c r="C161" s="188">
        <v>0</v>
      </c>
      <c r="D161" s="8"/>
    </row>
    <row r="162" spans="1:4" ht="12.75" x14ac:dyDescent="0.2">
      <c r="A162" s="189" t="s">
        <v>1199</v>
      </c>
      <c r="B162" s="190" t="s">
        <v>1195</v>
      </c>
      <c r="C162" s="188">
        <v>0</v>
      </c>
      <c r="D162" s="8"/>
    </row>
    <row r="163" spans="1:4" ht="12.75" x14ac:dyDescent="0.2">
      <c r="A163" s="189" t="s">
        <v>1200</v>
      </c>
      <c r="B163" s="190" t="s">
        <v>1195</v>
      </c>
      <c r="C163" s="188">
        <v>0</v>
      </c>
      <c r="D163" s="8"/>
    </row>
    <row r="164" spans="1:4" ht="12.75" x14ac:dyDescent="0.2">
      <c r="A164" s="189" t="s">
        <v>1201</v>
      </c>
      <c r="B164" s="190" t="s">
        <v>1194</v>
      </c>
      <c r="C164" s="188">
        <v>0</v>
      </c>
      <c r="D164" s="8"/>
    </row>
    <row r="165" spans="1:4" ht="12.75" x14ac:dyDescent="0.2">
      <c r="A165" s="189" t="s">
        <v>1202</v>
      </c>
      <c r="B165" s="190" t="s">
        <v>1194</v>
      </c>
      <c r="C165" s="188">
        <v>1.9823762248500001</v>
      </c>
      <c r="D165" s="8"/>
    </row>
    <row r="166" spans="1:4" ht="12.75" x14ac:dyDescent="0.2">
      <c r="A166" s="189" t="s">
        <v>1203</v>
      </c>
      <c r="B166" s="190" t="s">
        <v>1195</v>
      </c>
      <c r="C166" s="188">
        <v>0</v>
      </c>
      <c r="D166" s="8"/>
    </row>
    <row r="167" spans="1:4" ht="12.75" x14ac:dyDescent="0.2">
      <c r="A167" s="189" t="s">
        <v>1204</v>
      </c>
      <c r="B167" s="190" t="s">
        <v>1194</v>
      </c>
      <c r="C167" s="188">
        <v>0</v>
      </c>
      <c r="D167" s="8"/>
    </row>
    <row r="168" spans="1:4" ht="12.75" x14ac:dyDescent="0.2">
      <c r="A168" s="189" t="s">
        <v>1205</v>
      </c>
      <c r="B168" s="190" t="s">
        <v>1194</v>
      </c>
      <c r="C168" s="188">
        <v>0</v>
      </c>
      <c r="D168" s="8"/>
    </row>
    <row r="169" spans="1:4" ht="12.75" x14ac:dyDescent="0.2">
      <c r="A169" s="189" t="s">
        <v>1206</v>
      </c>
      <c r="B169" s="190" t="s">
        <v>1194</v>
      </c>
      <c r="C169" s="188">
        <v>0</v>
      </c>
      <c r="D169" s="8"/>
    </row>
    <row r="170" spans="1:4" ht="63.75" x14ac:dyDescent="0.2">
      <c r="A170" s="189" t="s">
        <v>1207</v>
      </c>
      <c r="B170" s="190" t="s">
        <v>1194</v>
      </c>
      <c r="C170" s="188">
        <v>0</v>
      </c>
      <c r="D170" s="8"/>
    </row>
    <row r="171" spans="1:4" ht="51" x14ac:dyDescent="0.2">
      <c r="A171" s="189" t="s">
        <v>1208</v>
      </c>
      <c r="B171" s="190" t="s">
        <v>1194</v>
      </c>
      <c r="C171" s="188">
        <v>0.38320358905899998</v>
      </c>
      <c r="D171" s="8"/>
    </row>
    <row r="172" spans="1:4" ht="51" x14ac:dyDescent="0.2">
      <c r="A172" s="189" t="s">
        <v>1209</v>
      </c>
      <c r="B172" s="190" t="s">
        <v>1195</v>
      </c>
      <c r="C172" s="188">
        <v>0</v>
      </c>
      <c r="D172" s="8"/>
    </row>
    <row r="173" spans="1:4" ht="51" x14ac:dyDescent="0.2">
      <c r="A173" s="189" t="s">
        <v>1210</v>
      </c>
      <c r="B173" s="190" t="s">
        <v>1195</v>
      </c>
      <c r="C173" s="188">
        <v>0</v>
      </c>
      <c r="D173" s="8"/>
    </row>
    <row r="174" spans="1:4" ht="51" x14ac:dyDescent="0.2">
      <c r="A174" s="189" t="s">
        <v>1211</v>
      </c>
      <c r="B174" s="190" t="s">
        <v>1195</v>
      </c>
      <c r="C174" s="188">
        <v>0</v>
      </c>
      <c r="D174" s="8"/>
    </row>
    <row r="175" spans="1:4" ht="25.5" x14ac:dyDescent="0.2">
      <c r="A175" s="189" t="s">
        <v>1212</v>
      </c>
      <c r="B175" s="190" t="s">
        <v>1205</v>
      </c>
      <c r="C175" s="188">
        <v>0</v>
      </c>
      <c r="D175" s="8"/>
    </row>
    <row r="176" spans="1:4" ht="25.5" x14ac:dyDescent="0.2">
      <c r="A176" s="189" t="s">
        <v>1213</v>
      </c>
      <c r="B176" s="190" t="s">
        <v>1201</v>
      </c>
      <c r="C176" s="188">
        <v>0</v>
      </c>
      <c r="D176" s="8"/>
    </row>
    <row r="177" spans="1:4" ht="12.75" x14ac:dyDescent="0.2">
      <c r="A177" s="189" t="s">
        <v>1214</v>
      </c>
      <c r="B177" s="190" t="s">
        <v>1195</v>
      </c>
      <c r="C177" s="188">
        <v>0</v>
      </c>
      <c r="D177" s="8"/>
    </row>
    <row r="178" spans="1:4" ht="12.75" x14ac:dyDescent="0.2">
      <c r="A178" s="189" t="s">
        <v>1215</v>
      </c>
      <c r="B178" s="190" t="s">
        <v>1199</v>
      </c>
      <c r="C178" s="188">
        <v>0</v>
      </c>
      <c r="D178" s="8"/>
    </row>
    <row r="179" spans="1:4" ht="25.5" x14ac:dyDescent="0.2">
      <c r="A179" s="189" t="s">
        <v>1216</v>
      </c>
      <c r="B179" s="190" t="s">
        <v>1196</v>
      </c>
      <c r="C179" s="188">
        <v>0</v>
      </c>
      <c r="D179" s="8"/>
    </row>
    <row r="180" spans="1:4" ht="25.5" x14ac:dyDescent="0.2">
      <c r="A180" s="189" t="s">
        <v>1217</v>
      </c>
      <c r="B180" s="190" t="s">
        <v>1198</v>
      </c>
      <c r="C180" s="188">
        <v>0</v>
      </c>
      <c r="D180" s="8"/>
    </row>
    <row r="181" spans="1:4" ht="25.5" x14ac:dyDescent="0.2">
      <c r="A181" s="189" t="s">
        <v>1218</v>
      </c>
      <c r="B181" s="190" t="s">
        <v>1199</v>
      </c>
      <c r="C181" s="188">
        <v>0</v>
      </c>
      <c r="D181" s="8"/>
    </row>
    <row r="182" spans="1:4" ht="12.75" x14ac:dyDescent="0.2">
      <c r="A182" s="189" t="s">
        <v>1219</v>
      </c>
      <c r="B182" s="190" t="s">
        <v>1198</v>
      </c>
      <c r="C182" s="188">
        <v>0</v>
      </c>
      <c r="D182" s="8"/>
    </row>
    <row r="183" spans="1:4" ht="25.5" x14ac:dyDescent="0.2">
      <c r="A183" s="189" t="s">
        <v>1220</v>
      </c>
      <c r="B183" s="190" t="s">
        <v>1200</v>
      </c>
      <c r="C183" s="188">
        <v>0</v>
      </c>
      <c r="D183" s="8"/>
    </row>
    <row r="184" spans="1:4" ht="12.75" x14ac:dyDescent="0.2">
      <c r="A184" s="189" t="s">
        <v>1221</v>
      </c>
      <c r="B184" s="190" t="s">
        <v>1201</v>
      </c>
      <c r="C184" s="188">
        <v>0</v>
      </c>
      <c r="D184" s="8"/>
    </row>
    <row r="185" spans="1:4" ht="12.75" x14ac:dyDescent="0.2">
      <c r="A185" s="189" t="s">
        <v>1222</v>
      </c>
      <c r="B185" s="190" t="s">
        <v>1203</v>
      </c>
      <c r="C185" s="188">
        <v>0</v>
      </c>
      <c r="D185" s="8"/>
    </row>
    <row r="186" spans="1:4" ht="25.5" x14ac:dyDescent="0.2">
      <c r="A186" s="189" t="s">
        <v>1223</v>
      </c>
      <c r="B186" s="190" t="s">
        <v>1203</v>
      </c>
      <c r="C186" s="188">
        <v>0</v>
      </c>
      <c r="D186" s="8"/>
    </row>
    <row r="187" spans="1:4" ht="12.75" x14ac:dyDescent="0.2">
      <c r="A187" s="189" t="s">
        <v>1224</v>
      </c>
      <c r="B187" s="190" t="s">
        <v>1198</v>
      </c>
      <c r="C187" s="188">
        <v>0</v>
      </c>
      <c r="D187" s="8"/>
    </row>
    <row r="188" spans="1:4" ht="25.5" x14ac:dyDescent="0.2">
      <c r="A188" s="189" t="s">
        <v>1225</v>
      </c>
      <c r="B188" s="190" t="s">
        <v>1202</v>
      </c>
      <c r="C188" s="188">
        <v>0</v>
      </c>
      <c r="D188" s="8"/>
    </row>
    <row r="189" spans="1:4" ht="25.5" x14ac:dyDescent="0.2">
      <c r="A189" s="189" t="s">
        <v>1226</v>
      </c>
      <c r="B189" s="190" t="s">
        <v>1205</v>
      </c>
      <c r="C189" s="188">
        <v>0</v>
      </c>
      <c r="D189" s="8"/>
    </row>
    <row r="190" spans="1:4" ht="25.5" x14ac:dyDescent="0.2">
      <c r="A190" s="189" t="s">
        <v>1227</v>
      </c>
      <c r="B190" s="190" t="s">
        <v>1202</v>
      </c>
      <c r="C190" s="188">
        <v>0</v>
      </c>
      <c r="D190" s="8"/>
    </row>
    <row r="191" spans="1:4" ht="12.75" x14ac:dyDescent="0.2">
      <c r="A191" s="189" t="s">
        <v>1228</v>
      </c>
      <c r="B191" s="190" t="s">
        <v>1197</v>
      </c>
      <c r="C191" s="188">
        <v>0</v>
      </c>
      <c r="D191" s="8"/>
    </row>
    <row r="192" spans="1:4" ht="25.5" x14ac:dyDescent="0.2">
      <c r="A192" s="189" t="s">
        <v>1229</v>
      </c>
      <c r="B192" s="190" t="s">
        <v>1194</v>
      </c>
      <c r="C192" s="188">
        <v>0</v>
      </c>
      <c r="D192" s="8"/>
    </row>
    <row r="193" spans="1:4" ht="25.5" x14ac:dyDescent="0.2">
      <c r="A193" s="189" t="s">
        <v>1230</v>
      </c>
      <c r="B193" s="190" t="s">
        <v>1201</v>
      </c>
      <c r="C193" s="188">
        <v>0</v>
      </c>
      <c r="D193" s="8"/>
    </row>
    <row r="194" spans="1:4" ht="25.5" x14ac:dyDescent="0.2">
      <c r="A194" s="189" t="s">
        <v>1231</v>
      </c>
      <c r="B194" s="190" t="s">
        <v>1202</v>
      </c>
      <c r="C194" s="188">
        <v>0</v>
      </c>
      <c r="D194" s="8"/>
    </row>
    <row r="195" spans="1:4" ht="38.25" x14ac:dyDescent="0.2">
      <c r="A195" s="189" t="s">
        <v>1232</v>
      </c>
      <c r="B195" s="190" t="s">
        <v>1209</v>
      </c>
      <c r="C195" s="188">
        <v>0</v>
      </c>
      <c r="D195" s="8"/>
    </row>
    <row r="196" spans="1:4" ht="12.75" x14ac:dyDescent="0.2">
      <c r="A196" s="189" t="s">
        <v>1233</v>
      </c>
      <c r="B196" s="190" t="s">
        <v>1203</v>
      </c>
      <c r="C196" s="188">
        <v>0</v>
      </c>
      <c r="D196" s="8"/>
    </row>
    <row r="197" spans="1:4" ht="12.75" x14ac:dyDescent="0.2">
      <c r="A197" s="189" t="s">
        <v>1234</v>
      </c>
      <c r="B197" s="190" t="s">
        <v>1197</v>
      </c>
      <c r="C197" s="188">
        <v>0</v>
      </c>
      <c r="D197" s="8"/>
    </row>
    <row r="198" spans="1:4" ht="12.75" x14ac:dyDescent="0.2">
      <c r="A198" s="189" t="s">
        <v>1235</v>
      </c>
      <c r="B198" s="190" t="s">
        <v>1204</v>
      </c>
      <c r="C198" s="188">
        <v>0</v>
      </c>
      <c r="D198" s="8"/>
    </row>
    <row r="199" spans="1:4" ht="25.5" x14ac:dyDescent="0.2">
      <c r="A199" s="189" t="s">
        <v>1236</v>
      </c>
      <c r="B199" s="190" t="s">
        <v>1204</v>
      </c>
      <c r="C199" s="188">
        <v>0</v>
      </c>
      <c r="D199" s="8"/>
    </row>
    <row r="200" spans="1:4" ht="12.75" x14ac:dyDescent="0.2">
      <c r="A200" s="189" t="s">
        <v>1237</v>
      </c>
      <c r="B200" s="190" t="s">
        <v>1198</v>
      </c>
      <c r="C200" s="188">
        <v>0</v>
      </c>
      <c r="D200" s="8"/>
    </row>
    <row r="201" spans="1:4" ht="25.5" x14ac:dyDescent="0.2">
      <c r="A201" s="189" t="s">
        <v>1238</v>
      </c>
      <c r="B201" s="190" t="s">
        <v>1202</v>
      </c>
      <c r="C201" s="188">
        <v>0</v>
      </c>
      <c r="D201" s="8"/>
    </row>
    <row r="202" spans="1:4" ht="25.5" x14ac:dyDescent="0.2">
      <c r="A202" s="189" t="s">
        <v>1239</v>
      </c>
      <c r="B202" s="190" t="s">
        <v>1205</v>
      </c>
      <c r="C202" s="188">
        <v>0</v>
      </c>
      <c r="D202" s="8"/>
    </row>
    <row r="203" spans="1:4" ht="12.75" x14ac:dyDescent="0.2">
      <c r="A203" s="189" t="s">
        <v>1240</v>
      </c>
      <c r="B203" s="190" t="s">
        <v>1198</v>
      </c>
      <c r="C203" s="188">
        <v>0</v>
      </c>
      <c r="D203" s="8"/>
    </row>
    <row r="204" spans="1:4" ht="38.25" x14ac:dyDescent="0.2">
      <c r="A204" s="189" t="s">
        <v>1241</v>
      </c>
      <c r="B204" s="190" t="s">
        <v>1207</v>
      </c>
      <c r="C204" s="188">
        <v>0</v>
      </c>
      <c r="D204" s="8"/>
    </row>
    <row r="205" spans="1:4" ht="12.75" x14ac:dyDescent="0.2">
      <c r="A205" s="189" t="s">
        <v>1242</v>
      </c>
      <c r="B205" s="190" t="s">
        <v>1198</v>
      </c>
      <c r="C205" s="188">
        <v>0</v>
      </c>
      <c r="D205" s="8"/>
    </row>
    <row r="206" spans="1:4" ht="25.5" x14ac:dyDescent="0.2">
      <c r="A206" s="189" t="s">
        <v>1243</v>
      </c>
      <c r="B206" s="190" t="s">
        <v>1197</v>
      </c>
      <c r="C206" s="188">
        <v>0</v>
      </c>
      <c r="D206" s="8"/>
    </row>
    <row r="207" spans="1:4" ht="38.25" x14ac:dyDescent="0.2">
      <c r="A207" s="189" t="s">
        <v>1244</v>
      </c>
      <c r="B207" s="190" t="s">
        <v>1208</v>
      </c>
      <c r="C207" s="188">
        <v>0</v>
      </c>
      <c r="D207" s="8"/>
    </row>
    <row r="208" spans="1:4" ht="25.5" x14ac:dyDescent="0.2">
      <c r="A208" s="189" t="s">
        <v>1245</v>
      </c>
      <c r="B208" s="190" t="s">
        <v>1196</v>
      </c>
      <c r="C208" s="188">
        <v>0</v>
      </c>
      <c r="D208" s="8"/>
    </row>
    <row r="209" spans="1:4" ht="25.5" x14ac:dyDescent="0.2">
      <c r="A209" s="189" t="s">
        <v>1246</v>
      </c>
      <c r="B209" s="190" t="s">
        <v>1202</v>
      </c>
      <c r="C209" s="188">
        <v>0</v>
      </c>
      <c r="D209" s="8"/>
    </row>
    <row r="210" spans="1:4" ht="25.5" x14ac:dyDescent="0.2">
      <c r="A210" s="189" t="s">
        <v>1247</v>
      </c>
      <c r="B210" s="190" t="s">
        <v>1201</v>
      </c>
      <c r="C210" s="188">
        <v>0</v>
      </c>
      <c r="D210" s="8"/>
    </row>
    <row r="211" spans="1:4" ht="12.75" x14ac:dyDescent="0.2">
      <c r="A211" s="189" t="s">
        <v>1248</v>
      </c>
      <c r="B211" s="190" t="s">
        <v>1197</v>
      </c>
      <c r="C211" s="188">
        <v>0</v>
      </c>
      <c r="D211" s="8"/>
    </row>
    <row r="212" spans="1:4" ht="25.5" x14ac:dyDescent="0.2">
      <c r="A212" s="189" t="s">
        <v>1249</v>
      </c>
      <c r="B212" s="190" t="s">
        <v>1204</v>
      </c>
      <c r="C212" s="188">
        <v>0</v>
      </c>
      <c r="D212" s="8"/>
    </row>
    <row r="213" spans="1:4" ht="25.5" x14ac:dyDescent="0.2">
      <c r="A213" s="189" t="s">
        <v>1250</v>
      </c>
      <c r="B213" s="190" t="s">
        <v>1196</v>
      </c>
      <c r="C213" s="188">
        <v>0</v>
      </c>
      <c r="D213" s="8"/>
    </row>
    <row r="214" spans="1:4" ht="25.5" x14ac:dyDescent="0.2">
      <c r="A214" s="189" t="s">
        <v>1250</v>
      </c>
      <c r="B214" s="190" t="s">
        <v>1196</v>
      </c>
      <c r="C214" s="188">
        <v>0</v>
      </c>
      <c r="D214" s="8"/>
    </row>
    <row r="215" spans="1:4" ht="25.5" x14ac:dyDescent="0.2">
      <c r="A215" s="189" t="s">
        <v>1251</v>
      </c>
      <c r="B215" s="190" t="s">
        <v>1196</v>
      </c>
      <c r="C215" s="188">
        <v>0</v>
      </c>
      <c r="D215" s="8"/>
    </row>
    <row r="216" spans="1:4" ht="38.25" x14ac:dyDescent="0.2">
      <c r="A216" s="189" t="s">
        <v>1252</v>
      </c>
      <c r="B216" s="190" t="s">
        <v>1211</v>
      </c>
      <c r="C216" s="188">
        <v>0</v>
      </c>
      <c r="D216" s="8"/>
    </row>
    <row r="217" spans="1:4" ht="25.5" x14ac:dyDescent="0.2">
      <c r="A217" s="189" t="s">
        <v>1253</v>
      </c>
      <c r="B217" s="190" t="s">
        <v>1194</v>
      </c>
      <c r="C217" s="188">
        <v>0</v>
      </c>
      <c r="D217" s="8"/>
    </row>
    <row r="218" spans="1:4" ht="25.5" x14ac:dyDescent="0.2">
      <c r="A218" s="189" t="s">
        <v>1254</v>
      </c>
      <c r="B218" s="190" t="s">
        <v>1201</v>
      </c>
      <c r="C218" s="188">
        <v>0</v>
      </c>
      <c r="D218" s="8"/>
    </row>
    <row r="219" spans="1:4" ht="12.75" x14ac:dyDescent="0.2">
      <c r="A219" s="189" t="s">
        <v>1255</v>
      </c>
      <c r="B219" s="190" t="s">
        <v>1197</v>
      </c>
      <c r="C219" s="188">
        <v>0</v>
      </c>
      <c r="D219" s="8"/>
    </row>
    <row r="220" spans="1:4" ht="38.25" x14ac:dyDescent="0.2">
      <c r="A220" s="189" t="s">
        <v>1256</v>
      </c>
      <c r="B220" s="190" t="s">
        <v>1210</v>
      </c>
      <c r="C220" s="188">
        <v>0</v>
      </c>
      <c r="D220" s="8"/>
    </row>
    <row r="221" spans="1:4" ht="25.5" x14ac:dyDescent="0.2">
      <c r="A221" s="189" t="s">
        <v>1257</v>
      </c>
      <c r="B221" s="190" t="s">
        <v>1197</v>
      </c>
      <c r="C221" s="188">
        <v>0</v>
      </c>
      <c r="D221" s="8"/>
    </row>
    <row r="222" spans="1:4" ht="12.75" x14ac:dyDescent="0.2">
      <c r="A222" s="189" t="s">
        <v>1258</v>
      </c>
      <c r="B222" s="190" t="s">
        <v>1199</v>
      </c>
      <c r="C222" s="188">
        <v>0</v>
      </c>
      <c r="D222" s="8"/>
    </row>
    <row r="223" spans="1:4" ht="25.5" x14ac:dyDescent="0.2">
      <c r="A223" s="189" t="s">
        <v>1259</v>
      </c>
      <c r="B223" s="190" t="s">
        <v>1203</v>
      </c>
      <c r="C223" s="188">
        <v>0</v>
      </c>
      <c r="D223" s="8"/>
    </row>
    <row r="224" spans="1:4" ht="12.75" x14ac:dyDescent="0.2">
      <c r="A224" s="189" t="s">
        <v>1260</v>
      </c>
      <c r="B224" s="190"/>
      <c r="C224" s="188">
        <v>0.60696105191500005</v>
      </c>
      <c r="D224" s="8"/>
    </row>
    <row r="225" spans="1:4" ht="25.5" x14ac:dyDescent="0.2">
      <c r="A225" s="189" t="s">
        <v>1261</v>
      </c>
      <c r="B225" s="190" t="s">
        <v>1260</v>
      </c>
      <c r="C225" s="188">
        <v>0.62314042806199998</v>
      </c>
      <c r="D225" s="8"/>
    </row>
    <row r="226" spans="1:4" ht="12.75" x14ac:dyDescent="0.2">
      <c r="A226" s="189" t="s">
        <v>1262</v>
      </c>
      <c r="B226" s="190" t="s">
        <v>1260</v>
      </c>
      <c r="C226" s="188">
        <v>0.15955537933</v>
      </c>
      <c r="D226" s="8"/>
    </row>
    <row r="227" spans="1:4" ht="25.5" x14ac:dyDescent="0.2">
      <c r="A227" s="189" t="s">
        <v>1263</v>
      </c>
      <c r="B227" s="190" t="s">
        <v>1260</v>
      </c>
      <c r="C227" s="188">
        <v>1.7541925815399999</v>
      </c>
      <c r="D227" s="8"/>
    </row>
    <row r="228" spans="1:4" ht="12.75" x14ac:dyDescent="0.2">
      <c r="A228" s="189" t="s">
        <v>1264</v>
      </c>
      <c r="B228" s="190" t="s">
        <v>1260</v>
      </c>
      <c r="C228" s="188">
        <v>0</v>
      </c>
      <c r="D228" s="8"/>
    </row>
    <row r="229" spans="1:4" ht="25.5" x14ac:dyDescent="0.2">
      <c r="A229" s="189" t="s">
        <v>1265</v>
      </c>
      <c r="B229" s="190" t="s">
        <v>1260</v>
      </c>
      <c r="C229" s="188">
        <v>0</v>
      </c>
      <c r="D229" s="8"/>
    </row>
    <row r="230" spans="1:4" ht="63.75" x14ac:dyDescent="0.2">
      <c r="A230" s="189" t="s">
        <v>1266</v>
      </c>
      <c r="B230" s="190" t="s">
        <v>1260</v>
      </c>
      <c r="C230" s="188">
        <v>0.33167830114699998</v>
      </c>
      <c r="D230" s="8"/>
    </row>
    <row r="231" spans="1:4" ht="51" x14ac:dyDescent="0.2">
      <c r="A231" s="189" t="s">
        <v>1267</v>
      </c>
      <c r="B231" s="190" t="s">
        <v>1260</v>
      </c>
      <c r="C231" s="188">
        <v>0.49352331494200002</v>
      </c>
      <c r="D231" s="8"/>
    </row>
    <row r="232" spans="1:4" ht="76.5" x14ac:dyDescent="0.2">
      <c r="A232" s="189" t="s">
        <v>1268</v>
      </c>
      <c r="B232" s="190" t="s">
        <v>1260</v>
      </c>
      <c r="C232" s="188">
        <v>0.85843103814800004</v>
      </c>
      <c r="D232" s="8"/>
    </row>
    <row r="233" spans="1:4" ht="76.5" x14ac:dyDescent="0.2">
      <c r="A233" s="189" t="s">
        <v>1269</v>
      </c>
      <c r="B233" s="190" t="s">
        <v>1260</v>
      </c>
      <c r="C233" s="188">
        <v>0.57587468283099996</v>
      </c>
      <c r="D233" s="8"/>
    </row>
    <row r="234" spans="1:4" ht="25.5" x14ac:dyDescent="0.2">
      <c r="A234" s="189" t="s">
        <v>1270</v>
      </c>
      <c r="B234" s="190" t="s">
        <v>1262</v>
      </c>
      <c r="C234" s="188">
        <v>0</v>
      </c>
      <c r="D234" s="8"/>
    </row>
    <row r="235" spans="1:4" ht="25.5" x14ac:dyDescent="0.2">
      <c r="A235" s="189" t="s">
        <v>1271</v>
      </c>
      <c r="B235" s="190" t="s">
        <v>1262</v>
      </c>
      <c r="C235" s="188">
        <v>0</v>
      </c>
      <c r="D235" s="8"/>
    </row>
    <row r="236" spans="1:4" ht="25.5" x14ac:dyDescent="0.2">
      <c r="A236" s="189" t="s">
        <v>1272</v>
      </c>
      <c r="B236" s="190" t="s">
        <v>1262</v>
      </c>
      <c r="C236" s="188">
        <v>4.2455231533799997</v>
      </c>
      <c r="D236" s="8"/>
    </row>
    <row r="237" spans="1:4" ht="25.5" x14ac:dyDescent="0.2">
      <c r="A237" s="189" t="s">
        <v>1273</v>
      </c>
      <c r="B237" s="190" t="s">
        <v>1262</v>
      </c>
      <c r="C237" s="188">
        <v>0</v>
      </c>
      <c r="D237" s="8"/>
    </row>
    <row r="238" spans="1:4" ht="25.5" x14ac:dyDescent="0.2">
      <c r="A238" s="189" t="s">
        <v>1274</v>
      </c>
      <c r="B238" s="190" t="s">
        <v>1260</v>
      </c>
      <c r="C238" s="188">
        <v>0</v>
      </c>
      <c r="D238" s="8"/>
    </row>
    <row r="239" spans="1:4" ht="25.5" x14ac:dyDescent="0.2">
      <c r="A239" s="189" t="s">
        <v>1275</v>
      </c>
      <c r="B239" s="190" t="s">
        <v>1264</v>
      </c>
      <c r="C239" s="188">
        <v>0</v>
      </c>
      <c r="D239" s="8"/>
    </row>
    <row r="240" spans="1:4" ht="25.5" x14ac:dyDescent="0.2">
      <c r="A240" s="189" t="s">
        <v>1276</v>
      </c>
      <c r="B240" s="190" t="s">
        <v>1264</v>
      </c>
      <c r="C240" s="188">
        <v>0</v>
      </c>
      <c r="D240" s="8"/>
    </row>
    <row r="241" spans="1:4" ht="25.5" x14ac:dyDescent="0.2">
      <c r="A241" s="189" t="s">
        <v>1277</v>
      </c>
      <c r="B241" s="190" t="s">
        <v>1261</v>
      </c>
      <c r="C241" s="188">
        <v>0</v>
      </c>
      <c r="D241" s="8"/>
    </row>
    <row r="242" spans="1:4" ht="25.5" x14ac:dyDescent="0.2">
      <c r="A242" s="189" t="s">
        <v>1278</v>
      </c>
      <c r="B242" s="190" t="s">
        <v>1261</v>
      </c>
      <c r="C242" s="188">
        <v>0</v>
      </c>
      <c r="D242" s="8"/>
    </row>
    <row r="243" spans="1:4" ht="25.5" x14ac:dyDescent="0.2">
      <c r="A243" s="189" t="s">
        <v>1279</v>
      </c>
      <c r="B243" s="190" t="s">
        <v>1263</v>
      </c>
      <c r="C243" s="188">
        <v>0</v>
      </c>
      <c r="D243" s="8"/>
    </row>
    <row r="244" spans="1:4" ht="38.25" x14ac:dyDescent="0.2">
      <c r="A244" s="189" t="s">
        <v>1280</v>
      </c>
      <c r="B244" s="190" t="s">
        <v>1269</v>
      </c>
      <c r="C244" s="188">
        <v>0</v>
      </c>
      <c r="D244" s="8"/>
    </row>
    <row r="245" spans="1:4" ht="38.25" x14ac:dyDescent="0.2">
      <c r="A245" s="189" t="s">
        <v>1281</v>
      </c>
      <c r="B245" s="190" t="s">
        <v>1268</v>
      </c>
      <c r="C245" s="188">
        <v>0</v>
      </c>
      <c r="D245" s="8"/>
    </row>
    <row r="246" spans="1:4" ht="25.5" x14ac:dyDescent="0.2">
      <c r="A246" s="189" t="s">
        <v>1282</v>
      </c>
      <c r="B246" s="190" t="s">
        <v>1261</v>
      </c>
      <c r="C246" s="188">
        <v>0</v>
      </c>
      <c r="D246" s="8"/>
    </row>
    <row r="247" spans="1:4" ht="25.5" x14ac:dyDescent="0.2">
      <c r="A247" s="189" t="s">
        <v>1283</v>
      </c>
      <c r="B247" s="190" t="s">
        <v>1263</v>
      </c>
      <c r="C247" s="188">
        <v>0</v>
      </c>
      <c r="D247" s="8"/>
    </row>
    <row r="248" spans="1:4" ht="25.5" x14ac:dyDescent="0.2">
      <c r="A248" s="189" t="s">
        <v>1284</v>
      </c>
      <c r="B248" s="190" t="s">
        <v>1261</v>
      </c>
      <c r="C248" s="188">
        <v>0</v>
      </c>
      <c r="D248" s="8"/>
    </row>
    <row r="249" spans="1:4" ht="25.5" x14ac:dyDescent="0.2">
      <c r="A249" s="189" t="s">
        <v>1285</v>
      </c>
      <c r="B249" s="190" t="s">
        <v>1262</v>
      </c>
      <c r="C249" s="188">
        <v>0</v>
      </c>
      <c r="D249" s="8"/>
    </row>
    <row r="250" spans="1:4" ht="25.5" x14ac:dyDescent="0.2">
      <c r="A250" s="189" t="s">
        <v>1286</v>
      </c>
      <c r="B250" s="190" t="s">
        <v>1263</v>
      </c>
      <c r="C250" s="188">
        <v>0</v>
      </c>
      <c r="D250" s="8"/>
    </row>
    <row r="251" spans="1:4" ht="38.25" x14ac:dyDescent="0.2">
      <c r="A251" s="189" t="s">
        <v>1287</v>
      </c>
      <c r="B251" s="190" t="s">
        <v>1262</v>
      </c>
      <c r="C251" s="188">
        <v>0</v>
      </c>
      <c r="D251" s="8"/>
    </row>
    <row r="252" spans="1:4" ht="25.5" x14ac:dyDescent="0.2">
      <c r="A252" s="189" t="s">
        <v>1288</v>
      </c>
      <c r="B252" s="190" t="s">
        <v>1263</v>
      </c>
      <c r="C252" s="188">
        <v>0</v>
      </c>
      <c r="D252" s="8"/>
    </row>
    <row r="253" spans="1:4" ht="25.5" x14ac:dyDescent="0.2">
      <c r="A253" s="189" t="s">
        <v>1289</v>
      </c>
      <c r="B253" s="190" t="s">
        <v>1263</v>
      </c>
      <c r="C253" s="188">
        <v>0</v>
      </c>
      <c r="D253" s="8"/>
    </row>
    <row r="254" spans="1:4" ht="25.5" x14ac:dyDescent="0.2">
      <c r="A254" s="189" t="s">
        <v>1290</v>
      </c>
      <c r="B254" s="190" t="s">
        <v>1262</v>
      </c>
      <c r="C254" s="188">
        <v>0</v>
      </c>
      <c r="D254" s="8"/>
    </row>
    <row r="255" spans="1:4" ht="25.5" x14ac:dyDescent="0.2">
      <c r="A255" s="189" t="s">
        <v>1291</v>
      </c>
      <c r="B255" s="190" t="s">
        <v>1261</v>
      </c>
      <c r="C255" s="188">
        <v>0</v>
      </c>
      <c r="D255" s="8"/>
    </row>
    <row r="256" spans="1:4" ht="25.5" x14ac:dyDescent="0.2">
      <c r="A256" s="189" t="s">
        <v>1292</v>
      </c>
      <c r="B256" s="190" t="s">
        <v>1264</v>
      </c>
      <c r="C256" s="188">
        <v>0</v>
      </c>
      <c r="D256" s="8"/>
    </row>
    <row r="257" spans="1:4" ht="38.25" x14ac:dyDescent="0.2">
      <c r="A257" s="189" t="s">
        <v>1293</v>
      </c>
      <c r="B257" s="190" t="s">
        <v>1267</v>
      </c>
      <c r="C257" s="188">
        <v>0</v>
      </c>
      <c r="D257" s="8"/>
    </row>
    <row r="258" spans="1:4" ht="25.5" x14ac:dyDescent="0.2">
      <c r="A258" s="189" t="s">
        <v>1294</v>
      </c>
      <c r="B258" s="190" t="s">
        <v>1264</v>
      </c>
      <c r="C258" s="188">
        <v>0</v>
      </c>
      <c r="D258" s="8"/>
    </row>
    <row r="259" spans="1:4" ht="38.25" x14ac:dyDescent="0.2">
      <c r="A259" s="189" t="s">
        <v>1295</v>
      </c>
      <c r="B259" s="190" t="s">
        <v>1266</v>
      </c>
      <c r="C259" s="188">
        <v>0</v>
      </c>
      <c r="D259" s="8"/>
    </row>
    <row r="260" spans="1:4" ht="25.5" x14ac:dyDescent="0.2">
      <c r="A260" s="189" t="s">
        <v>1296</v>
      </c>
      <c r="B260" s="190" t="s">
        <v>1262</v>
      </c>
      <c r="C260" s="188">
        <v>0</v>
      </c>
      <c r="D260" s="8"/>
    </row>
    <row r="261" spans="1:4" ht="25.5" x14ac:dyDescent="0.2">
      <c r="A261" s="189" t="s">
        <v>1297</v>
      </c>
      <c r="B261" s="190" t="s">
        <v>1261</v>
      </c>
      <c r="C261" s="188">
        <v>0</v>
      </c>
      <c r="D261" s="8"/>
    </row>
    <row r="262" spans="1:4" ht="25.5" x14ac:dyDescent="0.2">
      <c r="A262" s="189" t="s">
        <v>1298</v>
      </c>
      <c r="B262" s="190" t="s">
        <v>1261</v>
      </c>
      <c r="C262" s="188">
        <v>0</v>
      </c>
      <c r="D262" s="8"/>
    </row>
    <row r="263" spans="1:4" ht="25.5" x14ac:dyDescent="0.2">
      <c r="A263" s="189" t="s">
        <v>1299</v>
      </c>
      <c r="B263" s="190" t="s">
        <v>1263</v>
      </c>
      <c r="C263" s="188">
        <v>0</v>
      </c>
      <c r="D263" s="8"/>
    </row>
    <row r="264" spans="1:4" ht="12.75" x14ac:dyDescent="0.2">
      <c r="A264" s="189" t="s">
        <v>1300</v>
      </c>
      <c r="B264" s="190"/>
      <c r="C264" s="188">
        <v>0.70378467614200002</v>
      </c>
      <c r="D264" s="8"/>
    </row>
    <row r="265" spans="1:4" ht="12.75" x14ac:dyDescent="0.2">
      <c r="A265" s="189" t="s">
        <v>1301</v>
      </c>
      <c r="B265" s="190"/>
      <c r="C265" s="188">
        <v>0</v>
      </c>
      <c r="D265" s="8"/>
    </row>
    <row r="266" spans="1:4" ht="25.5" x14ac:dyDescent="0.2">
      <c r="A266" s="189" t="s">
        <v>1302</v>
      </c>
      <c r="B266" s="190"/>
      <c r="C266" s="188">
        <v>0</v>
      </c>
      <c r="D266" s="8"/>
    </row>
    <row r="267" spans="1:4" ht="12.75" x14ac:dyDescent="0.2">
      <c r="A267" s="189" t="s">
        <v>1303</v>
      </c>
      <c r="B267" s="190" t="s">
        <v>1300</v>
      </c>
      <c r="C267" s="188">
        <v>0</v>
      </c>
      <c r="D267" s="8"/>
    </row>
    <row r="268" spans="1:4" ht="25.5" x14ac:dyDescent="0.2">
      <c r="A268" s="189" t="s">
        <v>1304</v>
      </c>
      <c r="B268" s="190" t="s">
        <v>1302</v>
      </c>
      <c r="C268" s="188">
        <v>0</v>
      </c>
      <c r="D268" s="8"/>
    </row>
    <row r="269" spans="1:4" ht="25.5" x14ac:dyDescent="0.2">
      <c r="A269" s="189" t="s">
        <v>1305</v>
      </c>
      <c r="B269" s="190" t="s">
        <v>1302</v>
      </c>
      <c r="C269" s="188">
        <v>0</v>
      </c>
      <c r="D269" s="8"/>
    </row>
    <row r="270" spans="1:4" ht="12.75" x14ac:dyDescent="0.2">
      <c r="A270" s="189" t="s">
        <v>1306</v>
      </c>
      <c r="B270" s="190" t="s">
        <v>1301</v>
      </c>
      <c r="C270" s="188">
        <v>0</v>
      </c>
      <c r="D270" s="8"/>
    </row>
    <row r="271" spans="1:4" ht="12.75" x14ac:dyDescent="0.2">
      <c r="A271" s="189" t="s">
        <v>1307</v>
      </c>
      <c r="B271" s="190" t="s">
        <v>1300</v>
      </c>
      <c r="C271" s="188">
        <v>1.2422940356400001</v>
      </c>
      <c r="D271" s="8"/>
    </row>
    <row r="272" spans="1:4" ht="12.75" x14ac:dyDescent="0.2">
      <c r="A272" s="189" t="s">
        <v>1308</v>
      </c>
      <c r="B272" s="190" t="s">
        <v>1300</v>
      </c>
      <c r="C272" s="188">
        <v>0.600872510305</v>
      </c>
      <c r="D272" s="8"/>
    </row>
    <row r="273" spans="1:4" ht="12.75" x14ac:dyDescent="0.2">
      <c r="A273" s="189" t="s">
        <v>1309</v>
      </c>
      <c r="B273" s="190" t="s">
        <v>1301</v>
      </c>
      <c r="C273" s="188">
        <v>0</v>
      </c>
      <c r="D273" s="8"/>
    </row>
    <row r="274" spans="1:4" ht="12.75" x14ac:dyDescent="0.2">
      <c r="A274" s="189" t="s">
        <v>1310</v>
      </c>
      <c r="B274" s="190" t="s">
        <v>1301</v>
      </c>
      <c r="C274" s="188">
        <v>0</v>
      </c>
      <c r="D274" s="8"/>
    </row>
    <row r="275" spans="1:4" ht="12.75" x14ac:dyDescent="0.2">
      <c r="A275" s="189" t="s">
        <v>1311</v>
      </c>
      <c r="B275" s="190" t="s">
        <v>1300</v>
      </c>
      <c r="C275" s="188">
        <v>0</v>
      </c>
      <c r="D275" s="8"/>
    </row>
    <row r="276" spans="1:4" ht="12.75" x14ac:dyDescent="0.2">
      <c r="A276" s="189" t="s">
        <v>1312</v>
      </c>
      <c r="B276" s="190" t="s">
        <v>1301</v>
      </c>
      <c r="C276" s="188">
        <v>0</v>
      </c>
      <c r="D276" s="8"/>
    </row>
    <row r="277" spans="1:4" ht="12.75" x14ac:dyDescent="0.2">
      <c r="A277" s="189" t="s">
        <v>1313</v>
      </c>
      <c r="B277" s="190" t="s">
        <v>1300</v>
      </c>
      <c r="C277" s="188">
        <v>0</v>
      </c>
      <c r="D277" s="8"/>
    </row>
    <row r="278" spans="1:4" ht="76.5" x14ac:dyDescent="0.2">
      <c r="A278" s="189" t="s">
        <v>1314</v>
      </c>
      <c r="B278" s="190" t="s">
        <v>1302</v>
      </c>
      <c r="C278" s="188">
        <v>0</v>
      </c>
      <c r="D278" s="8"/>
    </row>
    <row r="279" spans="1:4" ht="63.75" x14ac:dyDescent="0.2">
      <c r="A279" s="189" t="s">
        <v>1315</v>
      </c>
      <c r="B279" s="190" t="s">
        <v>1592</v>
      </c>
      <c r="C279" s="188">
        <v>0</v>
      </c>
      <c r="D279" s="8"/>
    </row>
    <row r="280" spans="1:4" ht="51" x14ac:dyDescent="0.2">
      <c r="A280" s="189" t="s">
        <v>1316</v>
      </c>
      <c r="B280" s="190" t="s">
        <v>1300</v>
      </c>
      <c r="C280" s="188">
        <v>0.31831010545999999</v>
      </c>
      <c r="D280" s="8"/>
    </row>
    <row r="281" spans="1:4" ht="25.5" x14ac:dyDescent="0.2">
      <c r="A281" s="189" t="s">
        <v>1317</v>
      </c>
      <c r="B281" s="190" t="s">
        <v>1307</v>
      </c>
      <c r="C281" s="188">
        <v>0</v>
      </c>
      <c r="D281" s="8"/>
    </row>
    <row r="282" spans="1:4" ht="25.5" x14ac:dyDescent="0.2">
      <c r="A282" s="189" t="s">
        <v>1318</v>
      </c>
      <c r="B282" s="190" t="s">
        <v>1308</v>
      </c>
      <c r="C282" s="188">
        <v>0</v>
      </c>
      <c r="D282" s="8"/>
    </row>
    <row r="283" spans="1:4" ht="12.75" x14ac:dyDescent="0.2">
      <c r="A283" s="189" t="s">
        <v>1319</v>
      </c>
      <c r="B283" s="190" t="s">
        <v>1309</v>
      </c>
      <c r="C283" s="188">
        <v>0</v>
      </c>
      <c r="D283" s="8"/>
    </row>
    <row r="284" spans="1:4" ht="51" x14ac:dyDescent="0.2">
      <c r="A284" s="189" t="s">
        <v>1320</v>
      </c>
      <c r="B284" s="190" t="s">
        <v>1314</v>
      </c>
      <c r="C284" s="188">
        <v>0</v>
      </c>
      <c r="D284" s="8"/>
    </row>
    <row r="285" spans="1:4" ht="25.5" x14ac:dyDescent="0.2">
      <c r="A285" s="189" t="s">
        <v>1321</v>
      </c>
      <c r="B285" s="190" t="s">
        <v>1304</v>
      </c>
      <c r="C285" s="188">
        <v>0</v>
      </c>
      <c r="D285" s="8"/>
    </row>
    <row r="286" spans="1:4" ht="25.5" x14ac:dyDescent="0.2">
      <c r="A286" s="189" t="s">
        <v>1322</v>
      </c>
      <c r="B286" s="190" t="s">
        <v>1309</v>
      </c>
      <c r="C286" s="188">
        <v>0</v>
      </c>
      <c r="D286" s="8"/>
    </row>
    <row r="287" spans="1:4" ht="25.5" x14ac:dyDescent="0.2">
      <c r="A287" s="189" t="s">
        <v>1323</v>
      </c>
      <c r="B287" s="190" t="s">
        <v>1309</v>
      </c>
      <c r="C287" s="188">
        <v>0</v>
      </c>
      <c r="D287" s="8"/>
    </row>
    <row r="288" spans="1:4" ht="25.5" x14ac:dyDescent="0.2">
      <c r="A288" s="189" t="s">
        <v>1324</v>
      </c>
      <c r="B288" s="190" t="s">
        <v>1303</v>
      </c>
      <c r="C288" s="188">
        <v>0</v>
      </c>
      <c r="D288" s="8"/>
    </row>
    <row r="289" spans="1:4" ht="25.5" x14ac:dyDescent="0.2">
      <c r="A289" s="189" t="s">
        <v>1325</v>
      </c>
      <c r="B289" s="190" t="s">
        <v>1306</v>
      </c>
      <c r="C289" s="188">
        <v>0</v>
      </c>
      <c r="D289" s="8"/>
    </row>
    <row r="290" spans="1:4" ht="25.5" x14ac:dyDescent="0.2">
      <c r="A290" s="189" t="s">
        <v>1326</v>
      </c>
      <c r="B290" s="190" t="s">
        <v>1307</v>
      </c>
      <c r="C290" s="188">
        <v>0</v>
      </c>
      <c r="D290" s="8"/>
    </row>
    <row r="291" spans="1:4" ht="25.5" x14ac:dyDescent="0.2">
      <c r="A291" s="189" t="s">
        <v>1327</v>
      </c>
      <c r="B291" s="190" t="s">
        <v>1308</v>
      </c>
      <c r="C291" s="188">
        <v>0</v>
      </c>
      <c r="D291" s="8"/>
    </row>
    <row r="292" spans="1:4" ht="25.5" x14ac:dyDescent="0.2">
      <c r="A292" s="189" t="s">
        <v>1328</v>
      </c>
      <c r="B292" s="190" t="s">
        <v>1310</v>
      </c>
      <c r="C292" s="188">
        <v>0</v>
      </c>
      <c r="D292" s="8"/>
    </row>
    <row r="293" spans="1:4" ht="38.25" x14ac:dyDescent="0.2">
      <c r="A293" s="189" t="s">
        <v>1329</v>
      </c>
      <c r="B293" s="190" t="s">
        <v>1304</v>
      </c>
      <c r="C293" s="188">
        <v>0</v>
      </c>
      <c r="D293" s="8"/>
    </row>
    <row r="294" spans="1:4" ht="38.25" x14ac:dyDescent="0.2">
      <c r="A294" s="189" t="s">
        <v>1330</v>
      </c>
      <c r="B294" s="190" t="s">
        <v>1310</v>
      </c>
      <c r="C294" s="188">
        <v>0</v>
      </c>
      <c r="D294" s="8"/>
    </row>
    <row r="295" spans="1:4" ht="38.25" x14ac:dyDescent="0.2">
      <c r="A295" s="189" t="s">
        <v>1330</v>
      </c>
      <c r="B295" s="190"/>
      <c r="C295" s="188">
        <v>0</v>
      </c>
      <c r="D295" s="8"/>
    </row>
    <row r="296" spans="1:4" ht="38.25" x14ac:dyDescent="0.2">
      <c r="A296" s="189" t="s">
        <v>1331</v>
      </c>
      <c r="B296" s="190" t="s">
        <v>1309</v>
      </c>
      <c r="C296" s="188">
        <v>0</v>
      </c>
      <c r="D296" s="8"/>
    </row>
    <row r="297" spans="1:4" ht="25.5" x14ac:dyDescent="0.2">
      <c r="A297" s="189" t="s">
        <v>1332</v>
      </c>
      <c r="B297" s="190" t="s">
        <v>1309</v>
      </c>
      <c r="C297" s="188">
        <v>0</v>
      </c>
      <c r="D297" s="8"/>
    </row>
    <row r="298" spans="1:4" ht="25.5" x14ac:dyDescent="0.2">
      <c r="A298" s="189" t="s">
        <v>1333</v>
      </c>
      <c r="B298" s="190" t="s">
        <v>1311</v>
      </c>
      <c r="C298" s="188">
        <v>0</v>
      </c>
      <c r="D298" s="8"/>
    </row>
    <row r="299" spans="1:4" ht="25.5" x14ac:dyDescent="0.2">
      <c r="A299" s="189" t="s">
        <v>1334</v>
      </c>
      <c r="B299" s="190" t="s">
        <v>1306</v>
      </c>
      <c r="C299" s="188">
        <v>0</v>
      </c>
      <c r="D299" s="8"/>
    </row>
    <row r="300" spans="1:4" ht="25.5" x14ac:dyDescent="0.2">
      <c r="A300" s="189" t="s">
        <v>1335</v>
      </c>
      <c r="B300" s="190" t="s">
        <v>1304</v>
      </c>
      <c r="C300" s="188">
        <v>0</v>
      </c>
      <c r="D300" s="8"/>
    </row>
    <row r="301" spans="1:4" ht="25.5" x14ac:dyDescent="0.2">
      <c r="A301" s="189" t="s">
        <v>1336</v>
      </c>
      <c r="B301" s="190" t="s">
        <v>1300</v>
      </c>
      <c r="C301" s="188">
        <v>0</v>
      </c>
      <c r="D301" s="8"/>
    </row>
    <row r="302" spans="1:4" ht="25.5" x14ac:dyDescent="0.2">
      <c r="A302" s="189" t="s">
        <v>1337</v>
      </c>
      <c r="B302" s="190" t="s">
        <v>1309</v>
      </c>
      <c r="C302" s="188">
        <v>0</v>
      </c>
      <c r="D302" s="8"/>
    </row>
    <row r="303" spans="1:4" ht="12.75" x14ac:dyDescent="0.2">
      <c r="A303" s="189" t="s">
        <v>1338</v>
      </c>
      <c r="B303" s="190" t="s">
        <v>1307</v>
      </c>
      <c r="C303" s="188">
        <v>0</v>
      </c>
      <c r="D303" s="8"/>
    </row>
    <row r="304" spans="1:4" ht="12.75" x14ac:dyDescent="0.2">
      <c r="A304" s="189" t="s">
        <v>1339</v>
      </c>
      <c r="B304" s="190" t="s">
        <v>1312</v>
      </c>
      <c r="C304" s="188">
        <v>0</v>
      </c>
      <c r="D304" s="8"/>
    </row>
    <row r="305" spans="1:4" ht="12.75" x14ac:dyDescent="0.2">
      <c r="A305" s="189" t="s">
        <v>1340</v>
      </c>
      <c r="B305" s="190" t="s">
        <v>1309</v>
      </c>
      <c r="C305" s="188">
        <v>0</v>
      </c>
      <c r="D305" s="8"/>
    </row>
    <row r="306" spans="1:4" ht="25.5" x14ac:dyDescent="0.2">
      <c r="A306" s="189" t="s">
        <v>1341</v>
      </c>
      <c r="B306" s="190" t="s">
        <v>1307</v>
      </c>
      <c r="C306" s="188">
        <v>0</v>
      </c>
      <c r="D306" s="8"/>
    </row>
    <row r="307" spans="1:4" ht="25.5" x14ac:dyDescent="0.2">
      <c r="A307" s="189" t="s">
        <v>1342</v>
      </c>
      <c r="B307" s="190" t="s">
        <v>1305</v>
      </c>
      <c r="C307" s="188">
        <v>0</v>
      </c>
      <c r="D307" s="8"/>
    </row>
    <row r="308" spans="1:4" ht="25.5" x14ac:dyDescent="0.2">
      <c r="A308" s="189" t="s">
        <v>1343</v>
      </c>
      <c r="B308" s="190" t="s">
        <v>1309</v>
      </c>
      <c r="C308" s="188">
        <v>0</v>
      </c>
      <c r="D308" s="8"/>
    </row>
    <row r="309" spans="1:4" ht="12.75" x14ac:dyDescent="0.2">
      <c r="A309" s="189" t="s">
        <v>1344</v>
      </c>
      <c r="B309" s="190" t="s">
        <v>1307</v>
      </c>
      <c r="C309" s="188">
        <v>0</v>
      </c>
      <c r="D309" s="8"/>
    </row>
    <row r="310" spans="1:4" ht="25.5" x14ac:dyDescent="0.2">
      <c r="A310" s="189" t="s">
        <v>1345</v>
      </c>
      <c r="B310" s="190" t="s">
        <v>1310</v>
      </c>
      <c r="C310" s="188">
        <v>0</v>
      </c>
      <c r="D310" s="8"/>
    </row>
    <row r="311" spans="1:4" ht="25.5" x14ac:dyDescent="0.2">
      <c r="A311" s="189" t="s">
        <v>1346</v>
      </c>
      <c r="B311" s="190" t="s">
        <v>1305</v>
      </c>
      <c r="C311" s="188">
        <v>0</v>
      </c>
      <c r="D311" s="8"/>
    </row>
    <row r="312" spans="1:4" ht="25.5" x14ac:dyDescent="0.2">
      <c r="A312" s="189" t="s">
        <v>1347</v>
      </c>
      <c r="B312" s="190" t="s">
        <v>1308</v>
      </c>
      <c r="C312" s="188">
        <v>2.3466156529300002</v>
      </c>
      <c r="D312" s="8"/>
    </row>
    <row r="313" spans="1:4" ht="25.5" x14ac:dyDescent="0.2">
      <c r="A313" s="189" t="s">
        <v>1348</v>
      </c>
      <c r="B313" s="190" t="s">
        <v>1313</v>
      </c>
      <c r="C313" s="188">
        <v>0</v>
      </c>
      <c r="D313" s="8"/>
    </row>
    <row r="314" spans="1:4" ht="25.5" x14ac:dyDescent="0.2">
      <c r="A314" s="189" t="s">
        <v>1349</v>
      </c>
      <c r="B314" s="190" t="s">
        <v>1311</v>
      </c>
      <c r="C314" s="188">
        <v>0</v>
      </c>
      <c r="D314" s="8"/>
    </row>
    <row r="315" spans="1:4" ht="12.75" x14ac:dyDescent="0.2">
      <c r="A315" s="189" t="s">
        <v>1350</v>
      </c>
      <c r="B315" s="190" t="s">
        <v>1300</v>
      </c>
      <c r="C315" s="188">
        <v>0</v>
      </c>
      <c r="D315" s="8"/>
    </row>
    <row r="316" spans="1:4" ht="38.25" x14ac:dyDescent="0.2">
      <c r="A316" s="189" t="s">
        <v>1351</v>
      </c>
      <c r="B316" s="190" t="s">
        <v>1316</v>
      </c>
      <c r="C316" s="188">
        <v>0</v>
      </c>
      <c r="D316" s="8"/>
    </row>
    <row r="317" spans="1:4" ht="25.5" x14ac:dyDescent="0.2">
      <c r="A317" s="189" t="s">
        <v>1352</v>
      </c>
      <c r="B317" s="190" t="s">
        <v>1306</v>
      </c>
      <c r="C317" s="188">
        <v>0</v>
      </c>
      <c r="D317" s="8"/>
    </row>
    <row r="318" spans="1:4" ht="25.5" x14ac:dyDescent="0.2">
      <c r="A318" s="189" t="s">
        <v>1353</v>
      </c>
      <c r="B318" s="190" t="s">
        <v>1307</v>
      </c>
      <c r="C318" s="188">
        <v>0</v>
      </c>
      <c r="D318" s="8"/>
    </row>
    <row r="319" spans="1:4" ht="12.75" x14ac:dyDescent="0.2">
      <c r="A319" s="189" t="s">
        <v>1354</v>
      </c>
      <c r="B319" s="190" t="s">
        <v>1311</v>
      </c>
      <c r="C319" s="188">
        <v>0</v>
      </c>
      <c r="D319" s="8"/>
    </row>
    <row r="320" spans="1:4" ht="25.5" x14ac:dyDescent="0.2">
      <c r="A320" s="189" t="s">
        <v>1355</v>
      </c>
      <c r="B320" s="190" t="s">
        <v>1310</v>
      </c>
      <c r="C320" s="188">
        <v>0</v>
      </c>
      <c r="D320" s="8"/>
    </row>
    <row r="321" spans="1:4" ht="25.5" x14ac:dyDescent="0.2">
      <c r="A321" s="189" t="s">
        <v>1356</v>
      </c>
      <c r="B321" s="190" t="s">
        <v>1313</v>
      </c>
      <c r="C321" s="188">
        <v>0</v>
      </c>
      <c r="D321" s="8"/>
    </row>
    <row r="322" spans="1:4" ht="25.5" x14ac:dyDescent="0.2">
      <c r="A322" s="189" t="s">
        <v>1357</v>
      </c>
      <c r="B322" s="190" t="s">
        <v>1311</v>
      </c>
      <c r="C322" s="188">
        <v>0</v>
      </c>
      <c r="D322" s="8"/>
    </row>
    <row r="323" spans="1:4" ht="25.5" x14ac:dyDescent="0.2">
      <c r="A323" s="189" t="s">
        <v>1358</v>
      </c>
      <c r="B323" s="190" t="s">
        <v>1308</v>
      </c>
      <c r="C323" s="188">
        <v>0</v>
      </c>
      <c r="D323" s="8"/>
    </row>
    <row r="324" spans="1:4" ht="25.5" x14ac:dyDescent="0.2">
      <c r="A324" s="189" t="s">
        <v>1359</v>
      </c>
      <c r="B324" s="190" t="s">
        <v>1308</v>
      </c>
      <c r="C324" s="188">
        <v>0</v>
      </c>
      <c r="D324" s="8"/>
    </row>
    <row r="325" spans="1:4" ht="25.5" x14ac:dyDescent="0.2">
      <c r="A325" s="189" t="s">
        <v>1360</v>
      </c>
      <c r="B325" s="190" t="s">
        <v>1312</v>
      </c>
      <c r="C325" s="188">
        <v>0</v>
      </c>
      <c r="D325" s="8"/>
    </row>
    <row r="326" spans="1:4" ht="25.5" x14ac:dyDescent="0.2">
      <c r="A326" s="189" t="s">
        <v>1361</v>
      </c>
      <c r="B326" s="190" t="s">
        <v>1301</v>
      </c>
      <c r="C326" s="188">
        <v>4.6110205298500002</v>
      </c>
      <c r="D326" s="8"/>
    </row>
    <row r="327" spans="1:4" ht="25.5" x14ac:dyDescent="0.2">
      <c r="A327" s="189" t="s">
        <v>1362</v>
      </c>
      <c r="B327" s="190" t="s">
        <v>1307</v>
      </c>
      <c r="C327" s="188">
        <v>0</v>
      </c>
      <c r="D327" s="8"/>
    </row>
    <row r="328" spans="1:4" ht="25.5" x14ac:dyDescent="0.2">
      <c r="A328" s="189" t="s">
        <v>1363</v>
      </c>
      <c r="B328" s="190" t="s">
        <v>1305</v>
      </c>
      <c r="C328" s="188">
        <v>0</v>
      </c>
      <c r="D328" s="8"/>
    </row>
    <row r="329" spans="1:4" ht="25.5" x14ac:dyDescent="0.2">
      <c r="A329" s="189" t="s">
        <v>1364</v>
      </c>
      <c r="B329" s="190" t="s">
        <v>1304</v>
      </c>
      <c r="C329" s="188">
        <v>0</v>
      </c>
      <c r="D329" s="8"/>
    </row>
    <row r="330" spans="1:4" ht="25.5" x14ac:dyDescent="0.2">
      <c r="A330" s="189" t="s">
        <v>1365</v>
      </c>
      <c r="B330" s="190" t="s">
        <v>1311</v>
      </c>
      <c r="C330" s="188">
        <v>0</v>
      </c>
      <c r="D330" s="8"/>
    </row>
    <row r="331" spans="1:4" ht="25.5" x14ac:dyDescent="0.2">
      <c r="A331" s="189" t="s">
        <v>1366</v>
      </c>
      <c r="B331" s="190" t="s">
        <v>1310</v>
      </c>
      <c r="C331" s="188">
        <v>0</v>
      </c>
      <c r="D331" s="8"/>
    </row>
    <row r="332" spans="1:4" ht="12.75" x14ac:dyDescent="0.2">
      <c r="A332" s="189" t="s">
        <v>1367</v>
      </c>
      <c r="B332" s="190" t="s">
        <v>1307</v>
      </c>
      <c r="C332" s="188">
        <v>0</v>
      </c>
      <c r="D332" s="8"/>
    </row>
    <row r="333" spans="1:4" ht="25.5" x14ac:dyDescent="0.2">
      <c r="A333" s="189" t="s">
        <v>1368</v>
      </c>
      <c r="B333" s="190" t="s">
        <v>1309</v>
      </c>
      <c r="C333" s="188">
        <v>0</v>
      </c>
      <c r="D333" s="8"/>
    </row>
    <row r="334" spans="1:4" ht="25.5" x14ac:dyDescent="0.2">
      <c r="A334" s="189" t="s">
        <v>1369</v>
      </c>
      <c r="B334" s="190" t="s">
        <v>1301</v>
      </c>
      <c r="C334" s="188">
        <v>2.9741558232999998</v>
      </c>
      <c r="D334" s="8"/>
    </row>
    <row r="335" spans="1:4" ht="25.5" x14ac:dyDescent="0.2">
      <c r="A335" s="189" t="s">
        <v>1370</v>
      </c>
      <c r="B335" s="190" t="s">
        <v>1309</v>
      </c>
      <c r="C335" s="188">
        <v>0</v>
      </c>
      <c r="D335" s="8"/>
    </row>
    <row r="336" spans="1:4" ht="12.75" x14ac:dyDescent="0.2">
      <c r="A336" s="189" t="s">
        <v>1371</v>
      </c>
      <c r="B336" s="190" t="s">
        <v>1307</v>
      </c>
      <c r="C336" s="188">
        <v>0</v>
      </c>
      <c r="D336" s="8"/>
    </row>
    <row r="337" spans="1:4" ht="25.5" x14ac:dyDescent="0.2">
      <c r="A337" s="189" t="s">
        <v>1372</v>
      </c>
      <c r="B337" s="190" t="s">
        <v>1306</v>
      </c>
      <c r="C337" s="188">
        <v>0</v>
      </c>
      <c r="D337" s="8"/>
    </row>
    <row r="338" spans="1:4" ht="25.5" x14ac:dyDescent="0.2">
      <c r="A338" s="189" t="s">
        <v>1373</v>
      </c>
      <c r="B338" s="190" t="s">
        <v>1311</v>
      </c>
      <c r="C338" s="188">
        <v>0</v>
      </c>
      <c r="D338" s="8"/>
    </row>
    <row r="339" spans="1:4" ht="25.5" x14ac:dyDescent="0.2">
      <c r="A339" s="189" t="s">
        <v>1374</v>
      </c>
      <c r="B339" s="190" t="s">
        <v>1313</v>
      </c>
      <c r="C339" s="188">
        <v>0</v>
      </c>
      <c r="D339" s="8"/>
    </row>
    <row r="340" spans="1:4" ht="38.25" x14ac:dyDescent="0.2">
      <c r="A340" s="189" t="s">
        <v>1375</v>
      </c>
      <c r="B340" s="190" t="s">
        <v>1315</v>
      </c>
      <c r="C340" s="188">
        <v>0</v>
      </c>
      <c r="D340" s="8"/>
    </row>
    <row r="341" spans="1:4" ht="25.5" x14ac:dyDescent="0.2">
      <c r="A341" s="189" t="s">
        <v>1376</v>
      </c>
      <c r="B341" s="190" t="s">
        <v>1310</v>
      </c>
      <c r="C341" s="188">
        <v>0</v>
      </c>
      <c r="D341" s="8"/>
    </row>
    <row r="342" spans="1:4" ht="25.5" x14ac:dyDescent="0.2">
      <c r="A342" s="189" t="s">
        <v>1377</v>
      </c>
      <c r="B342" s="190" t="s">
        <v>1313</v>
      </c>
      <c r="C342" s="188">
        <v>0</v>
      </c>
      <c r="D342" s="8"/>
    </row>
    <row r="343" spans="1:4" ht="12.75" x14ac:dyDescent="0.2">
      <c r="A343" s="189" t="s">
        <v>1378</v>
      </c>
      <c r="B343" s="190" t="s">
        <v>1310</v>
      </c>
      <c r="C343" s="188">
        <v>0</v>
      </c>
      <c r="D343" s="8"/>
    </row>
    <row r="344" spans="1:4" ht="25.5" x14ac:dyDescent="0.2">
      <c r="A344" s="189" t="s">
        <v>1379</v>
      </c>
      <c r="B344" s="190" t="s">
        <v>1313</v>
      </c>
      <c r="C344" s="188">
        <v>0</v>
      </c>
      <c r="D344" s="8"/>
    </row>
    <row r="345" spans="1:4" ht="25.5" x14ac:dyDescent="0.2">
      <c r="A345" s="189" t="s">
        <v>1380</v>
      </c>
      <c r="B345" s="190" t="s">
        <v>1313</v>
      </c>
      <c r="C345" s="188">
        <v>0</v>
      </c>
      <c r="D345" s="8"/>
    </row>
    <row r="346" spans="1:4" ht="12.75" x14ac:dyDescent="0.2">
      <c r="A346" s="189" t="s">
        <v>1381</v>
      </c>
      <c r="B346" s="190" t="s">
        <v>1312</v>
      </c>
      <c r="C346" s="188">
        <v>0</v>
      </c>
      <c r="D346" s="8"/>
    </row>
    <row r="347" spans="1:4" ht="25.5" x14ac:dyDescent="0.2">
      <c r="A347" s="189" t="s">
        <v>1382</v>
      </c>
      <c r="B347" s="190" t="s">
        <v>1309</v>
      </c>
      <c r="C347" s="188">
        <v>0</v>
      </c>
      <c r="D347" s="8"/>
    </row>
    <row r="348" spans="1:4" ht="25.5" x14ac:dyDescent="0.2">
      <c r="A348" s="189" t="s">
        <v>1383</v>
      </c>
      <c r="B348" s="190" t="s">
        <v>1303</v>
      </c>
      <c r="C348" s="188">
        <v>0</v>
      </c>
      <c r="D348" s="8"/>
    </row>
    <row r="349" spans="1:4" ht="12.75" x14ac:dyDescent="0.2">
      <c r="A349" s="189" t="s">
        <v>1384</v>
      </c>
      <c r="B349" s="190" t="s">
        <v>1300</v>
      </c>
      <c r="C349" s="188">
        <v>0</v>
      </c>
      <c r="D349" s="8"/>
    </row>
    <row r="350" spans="1:4" ht="25.5" x14ac:dyDescent="0.2">
      <c r="A350" s="189" t="s">
        <v>1385</v>
      </c>
      <c r="B350" s="190" t="s">
        <v>1310</v>
      </c>
      <c r="C350" s="188">
        <v>0</v>
      </c>
      <c r="D350" s="8"/>
    </row>
    <row r="351" spans="1:4" ht="25.5" x14ac:dyDescent="0.2">
      <c r="A351" s="189" t="s">
        <v>1386</v>
      </c>
      <c r="B351" s="190" t="s">
        <v>1303</v>
      </c>
      <c r="C351" s="188">
        <v>0</v>
      </c>
      <c r="D351" s="8"/>
    </row>
    <row r="352" spans="1:4" ht="25.5" x14ac:dyDescent="0.2">
      <c r="A352" s="189" t="s">
        <v>1387</v>
      </c>
      <c r="B352" s="190" t="s">
        <v>1309</v>
      </c>
      <c r="C352" s="188">
        <v>0</v>
      </c>
      <c r="D352" s="8"/>
    </row>
    <row r="353" spans="1:4" ht="12.75" x14ac:dyDescent="0.2">
      <c r="A353" s="189" t="s">
        <v>1388</v>
      </c>
      <c r="B353" s="190"/>
      <c r="C353" s="188">
        <v>0</v>
      </c>
      <c r="D353" s="8"/>
    </row>
    <row r="354" spans="1:4" ht="12.75" x14ac:dyDescent="0.2">
      <c r="A354" s="189" t="s">
        <v>1389</v>
      </c>
      <c r="B354" s="190"/>
      <c r="C354" s="188">
        <v>0</v>
      </c>
      <c r="D354" s="8"/>
    </row>
    <row r="355" spans="1:4" ht="12.75" x14ac:dyDescent="0.2">
      <c r="A355" s="189" t="s">
        <v>1390</v>
      </c>
      <c r="B355" s="190"/>
      <c r="C355" s="188">
        <v>0</v>
      </c>
      <c r="D355" s="8"/>
    </row>
    <row r="356" spans="1:4" ht="51" x14ac:dyDescent="0.2">
      <c r="A356" s="189" t="s">
        <v>1391</v>
      </c>
      <c r="B356" s="190"/>
      <c r="C356" s="188">
        <v>0</v>
      </c>
      <c r="D356" s="8"/>
    </row>
    <row r="357" spans="1:4" ht="51" x14ac:dyDescent="0.2">
      <c r="A357" s="189" t="s">
        <v>1392</v>
      </c>
      <c r="B357" s="190"/>
      <c r="C357" s="188">
        <v>0</v>
      </c>
      <c r="D357" s="8"/>
    </row>
    <row r="358" spans="1:4" ht="25.5" x14ac:dyDescent="0.2">
      <c r="A358" s="189" t="s">
        <v>1393</v>
      </c>
      <c r="B358" s="190" t="s">
        <v>1388</v>
      </c>
      <c r="C358" s="188">
        <v>0</v>
      </c>
      <c r="D358" s="8"/>
    </row>
    <row r="359" spans="1:4" ht="12.75" x14ac:dyDescent="0.2">
      <c r="A359" s="189" t="s">
        <v>1394</v>
      </c>
      <c r="B359" s="190" t="s">
        <v>1388</v>
      </c>
      <c r="C359" s="188">
        <v>0</v>
      </c>
      <c r="D359" s="8"/>
    </row>
    <row r="360" spans="1:4" ht="12.75" x14ac:dyDescent="0.2">
      <c r="A360" s="189" t="s">
        <v>1395</v>
      </c>
      <c r="B360" s="190" t="s">
        <v>1388</v>
      </c>
      <c r="C360" s="188">
        <v>0</v>
      </c>
      <c r="D360" s="8"/>
    </row>
    <row r="361" spans="1:4" ht="25.5" x14ac:dyDescent="0.2">
      <c r="A361" s="189" t="s">
        <v>1396</v>
      </c>
      <c r="B361" s="190" t="s">
        <v>1388</v>
      </c>
      <c r="C361" s="188">
        <v>0</v>
      </c>
      <c r="D361" s="8"/>
    </row>
    <row r="362" spans="1:4" ht="12.75" x14ac:dyDescent="0.2">
      <c r="A362" s="189" t="s">
        <v>1397</v>
      </c>
      <c r="B362" s="190" t="s">
        <v>1388</v>
      </c>
      <c r="C362" s="188">
        <v>0</v>
      </c>
      <c r="D362" s="8"/>
    </row>
    <row r="363" spans="1:4" ht="12.75" x14ac:dyDescent="0.2">
      <c r="A363" s="189" t="s">
        <v>1398</v>
      </c>
      <c r="B363" s="190" t="s">
        <v>1388</v>
      </c>
      <c r="C363" s="188">
        <v>0</v>
      </c>
      <c r="D363" s="8"/>
    </row>
    <row r="364" spans="1:4" ht="12.75" x14ac:dyDescent="0.2">
      <c r="A364" s="189" t="s">
        <v>1399</v>
      </c>
      <c r="B364" s="190" t="s">
        <v>1388</v>
      </c>
      <c r="C364" s="188">
        <v>0</v>
      </c>
      <c r="D364" s="8"/>
    </row>
    <row r="365" spans="1:4" ht="12.75" x14ac:dyDescent="0.2">
      <c r="A365" s="189" t="s">
        <v>1400</v>
      </c>
      <c r="B365" s="190" t="s">
        <v>1388</v>
      </c>
      <c r="C365" s="188">
        <v>0</v>
      </c>
      <c r="D365" s="8"/>
    </row>
    <row r="366" spans="1:4" ht="12.75" x14ac:dyDescent="0.2">
      <c r="A366" s="189" t="s">
        <v>1401</v>
      </c>
      <c r="B366" s="190" t="s">
        <v>1388</v>
      </c>
      <c r="C366" s="188">
        <v>0</v>
      </c>
      <c r="D366" s="8"/>
    </row>
    <row r="367" spans="1:4" ht="12.75" x14ac:dyDescent="0.2">
      <c r="A367" s="189" t="s">
        <v>1402</v>
      </c>
      <c r="B367" s="190" t="s">
        <v>1388</v>
      </c>
      <c r="C367" s="188">
        <v>0</v>
      </c>
      <c r="D367" s="8"/>
    </row>
    <row r="368" spans="1:4" ht="38.25" x14ac:dyDescent="0.2">
      <c r="A368" s="189" t="s">
        <v>1403</v>
      </c>
      <c r="B368" s="190" t="s">
        <v>1391</v>
      </c>
      <c r="C368" s="188">
        <v>0</v>
      </c>
      <c r="D368" s="8"/>
    </row>
    <row r="369" spans="1:4" ht="12.75" x14ac:dyDescent="0.2">
      <c r="A369" s="189" t="s">
        <v>1404</v>
      </c>
      <c r="B369" s="190" t="s">
        <v>1388</v>
      </c>
      <c r="C369" s="188">
        <v>0</v>
      </c>
      <c r="D369" s="8"/>
    </row>
    <row r="370" spans="1:4" ht="63.75" x14ac:dyDescent="0.2">
      <c r="A370" s="189" t="s">
        <v>1405</v>
      </c>
      <c r="B370" s="190" t="s">
        <v>1388</v>
      </c>
      <c r="C370" s="188">
        <v>0</v>
      </c>
      <c r="D370" s="8"/>
    </row>
    <row r="371" spans="1:4" ht="63.75" x14ac:dyDescent="0.2">
      <c r="A371" s="189" t="s">
        <v>1406</v>
      </c>
      <c r="B371" s="190" t="s">
        <v>1388</v>
      </c>
      <c r="C371" s="188">
        <v>0</v>
      </c>
      <c r="D371" s="8"/>
    </row>
    <row r="372" spans="1:4" ht="63.75" x14ac:dyDescent="0.2">
      <c r="A372" s="189" t="s">
        <v>1407</v>
      </c>
      <c r="B372" s="190" t="s">
        <v>1388</v>
      </c>
      <c r="C372" s="188">
        <v>0</v>
      </c>
      <c r="D372" s="8"/>
    </row>
    <row r="373" spans="1:4" ht="63.75" x14ac:dyDescent="0.2">
      <c r="A373" s="189" t="s">
        <v>1408</v>
      </c>
      <c r="B373" s="190" t="s">
        <v>1388</v>
      </c>
      <c r="C373" s="188">
        <v>0</v>
      </c>
      <c r="D373" s="8"/>
    </row>
    <row r="374" spans="1:4" ht="76.5" x14ac:dyDescent="0.2">
      <c r="A374" s="189" t="s">
        <v>1409</v>
      </c>
      <c r="B374" s="190" t="s">
        <v>1388</v>
      </c>
      <c r="C374" s="188">
        <v>0</v>
      </c>
      <c r="D374" s="8"/>
    </row>
    <row r="375" spans="1:4" ht="38.25" x14ac:dyDescent="0.2">
      <c r="A375" s="189" t="s">
        <v>1410</v>
      </c>
      <c r="B375" s="190" t="s">
        <v>1388</v>
      </c>
      <c r="C375" s="188">
        <v>0</v>
      </c>
      <c r="D375" s="8"/>
    </row>
    <row r="376" spans="1:4" ht="51" x14ac:dyDescent="0.2">
      <c r="A376" s="189" t="s">
        <v>1411</v>
      </c>
      <c r="B376" s="190" t="s">
        <v>1388</v>
      </c>
      <c r="C376" s="188">
        <v>0</v>
      </c>
      <c r="D376" s="8"/>
    </row>
    <row r="377" spans="1:4" ht="63.75" x14ac:dyDescent="0.2">
      <c r="A377" s="189" t="s">
        <v>1412</v>
      </c>
      <c r="B377" s="190" t="s">
        <v>1388</v>
      </c>
      <c r="C377" s="188">
        <v>0</v>
      </c>
      <c r="D377" s="8"/>
    </row>
    <row r="378" spans="1:4" ht="63.75" x14ac:dyDescent="0.2">
      <c r="A378" s="189" t="s">
        <v>1413</v>
      </c>
      <c r="B378" s="190" t="s">
        <v>1388</v>
      </c>
      <c r="C378" s="188">
        <v>0</v>
      </c>
      <c r="D378" s="8"/>
    </row>
    <row r="379" spans="1:4" ht="25.5" x14ac:dyDescent="0.2">
      <c r="A379" s="189" t="s">
        <v>1414</v>
      </c>
      <c r="B379" s="190" t="s">
        <v>1401</v>
      </c>
      <c r="C379" s="188">
        <v>0</v>
      </c>
      <c r="D379" s="8"/>
    </row>
    <row r="380" spans="1:4" ht="25.5" x14ac:dyDescent="0.2">
      <c r="A380" s="189" t="s">
        <v>1415</v>
      </c>
      <c r="B380" s="190" t="s">
        <v>1398</v>
      </c>
      <c r="C380" s="188">
        <v>0</v>
      </c>
      <c r="D380" s="8"/>
    </row>
    <row r="381" spans="1:4" ht="25.5" x14ac:dyDescent="0.2">
      <c r="A381" s="189" t="s">
        <v>1416</v>
      </c>
      <c r="B381" s="190" t="s">
        <v>1399</v>
      </c>
      <c r="C381" s="188">
        <v>0</v>
      </c>
      <c r="D381" s="8"/>
    </row>
    <row r="382" spans="1:4" ht="25.5" x14ac:dyDescent="0.2">
      <c r="A382" s="189" t="s">
        <v>1417</v>
      </c>
      <c r="B382" s="190" t="s">
        <v>1401</v>
      </c>
      <c r="C382" s="188">
        <v>0</v>
      </c>
      <c r="D382" s="8"/>
    </row>
    <row r="383" spans="1:4" ht="38.25" x14ac:dyDescent="0.2">
      <c r="A383" s="189" t="s">
        <v>1418</v>
      </c>
      <c r="B383" s="190" t="s">
        <v>1400</v>
      </c>
      <c r="C383" s="188">
        <v>0</v>
      </c>
      <c r="D383" s="8"/>
    </row>
    <row r="384" spans="1:4" ht="12.75" x14ac:dyDescent="0.2">
      <c r="A384" s="189" t="s">
        <v>1419</v>
      </c>
      <c r="B384" s="190" t="s">
        <v>1395</v>
      </c>
      <c r="C384" s="188">
        <v>0</v>
      </c>
      <c r="D384" s="8"/>
    </row>
    <row r="385" spans="1:4" ht="38.25" x14ac:dyDescent="0.2">
      <c r="A385" s="189" t="s">
        <v>1420</v>
      </c>
      <c r="B385" s="190" t="s">
        <v>1394</v>
      </c>
      <c r="C385" s="188">
        <v>0</v>
      </c>
      <c r="D385" s="8"/>
    </row>
    <row r="386" spans="1:4" ht="38.25" x14ac:dyDescent="0.2">
      <c r="A386" s="189" t="s">
        <v>1421</v>
      </c>
      <c r="B386" s="190" t="s">
        <v>1405</v>
      </c>
      <c r="C386" s="188">
        <v>0</v>
      </c>
      <c r="D386" s="8"/>
    </row>
    <row r="387" spans="1:4" ht="38.25" x14ac:dyDescent="0.2">
      <c r="A387" s="189" t="s">
        <v>1422</v>
      </c>
      <c r="B387" s="190" t="s">
        <v>1407</v>
      </c>
      <c r="C387" s="188">
        <v>0</v>
      </c>
      <c r="D387" s="8"/>
    </row>
    <row r="388" spans="1:4" ht="25.5" x14ac:dyDescent="0.2">
      <c r="A388" s="189" t="s">
        <v>1423</v>
      </c>
      <c r="B388" s="190" t="s">
        <v>1396</v>
      </c>
      <c r="C388" s="188">
        <v>0</v>
      </c>
      <c r="D388" s="8"/>
    </row>
    <row r="389" spans="1:4" ht="25.5" x14ac:dyDescent="0.2">
      <c r="A389" s="189" t="s">
        <v>1424</v>
      </c>
      <c r="B389" s="190" t="s">
        <v>1396</v>
      </c>
      <c r="C389" s="188">
        <v>0</v>
      </c>
      <c r="D389" s="8"/>
    </row>
    <row r="390" spans="1:4" ht="38.25" x14ac:dyDescent="0.2">
      <c r="A390" s="189" t="s">
        <v>1425</v>
      </c>
      <c r="B390" s="190" t="s">
        <v>1409</v>
      </c>
      <c r="C390" s="188">
        <v>0</v>
      </c>
      <c r="D390" s="8"/>
    </row>
    <row r="391" spans="1:4" ht="25.5" x14ac:dyDescent="0.2">
      <c r="A391" s="189" t="s">
        <v>1426</v>
      </c>
      <c r="B391" s="190" t="s">
        <v>1397</v>
      </c>
      <c r="C391" s="188">
        <v>0</v>
      </c>
      <c r="D391" s="8"/>
    </row>
    <row r="392" spans="1:4" ht="25.5" x14ac:dyDescent="0.2">
      <c r="A392" s="189" t="s">
        <v>1427</v>
      </c>
      <c r="B392" s="190" t="s">
        <v>1393</v>
      </c>
      <c r="C392" s="188">
        <v>0</v>
      </c>
      <c r="D392" s="8"/>
    </row>
    <row r="393" spans="1:4" ht="51" x14ac:dyDescent="0.2">
      <c r="A393" s="189" t="s">
        <v>1428</v>
      </c>
      <c r="B393" s="190" t="s">
        <v>1408</v>
      </c>
      <c r="C393" s="188">
        <v>0</v>
      </c>
      <c r="D393" s="8"/>
    </row>
    <row r="394" spans="1:4" ht="25.5" x14ac:dyDescent="0.2">
      <c r="A394" s="189" t="s">
        <v>1429</v>
      </c>
      <c r="B394" s="190" t="s">
        <v>1393</v>
      </c>
      <c r="C394" s="188">
        <v>0</v>
      </c>
      <c r="D394" s="8"/>
    </row>
    <row r="395" spans="1:4" ht="38.25" x14ac:dyDescent="0.2">
      <c r="A395" s="189" t="s">
        <v>1430</v>
      </c>
      <c r="B395" s="190" t="s">
        <v>1412</v>
      </c>
      <c r="C395" s="188">
        <v>0</v>
      </c>
      <c r="D395" s="8"/>
    </row>
    <row r="396" spans="1:4" ht="38.25" x14ac:dyDescent="0.2">
      <c r="A396" s="189" t="s">
        <v>1431</v>
      </c>
      <c r="B396" s="190" t="s">
        <v>1394</v>
      </c>
      <c r="C396" s="188">
        <v>0</v>
      </c>
      <c r="D396" s="8"/>
    </row>
    <row r="397" spans="1:4" ht="38.25" x14ac:dyDescent="0.2">
      <c r="A397" s="189" t="s">
        <v>1432</v>
      </c>
      <c r="B397" s="190" t="s">
        <v>1400</v>
      </c>
      <c r="C397" s="188">
        <v>0</v>
      </c>
      <c r="D397" s="8"/>
    </row>
    <row r="398" spans="1:4" ht="25.5" x14ac:dyDescent="0.2">
      <c r="A398" s="189" t="s">
        <v>1433</v>
      </c>
      <c r="B398" s="190" t="s">
        <v>1395</v>
      </c>
      <c r="C398" s="188">
        <v>0</v>
      </c>
      <c r="D398" s="8"/>
    </row>
    <row r="399" spans="1:4" ht="25.5" x14ac:dyDescent="0.2">
      <c r="A399" s="189" t="s">
        <v>1434</v>
      </c>
      <c r="B399" s="190" t="s">
        <v>1395</v>
      </c>
      <c r="C399" s="188">
        <v>0</v>
      </c>
      <c r="D399" s="8"/>
    </row>
    <row r="400" spans="1:4" ht="12.75" x14ac:dyDescent="0.2">
      <c r="A400" s="189" t="s">
        <v>1435</v>
      </c>
      <c r="B400" s="190"/>
      <c r="C400" s="188">
        <v>0</v>
      </c>
      <c r="D400" s="8"/>
    </row>
    <row r="401" spans="1:4" ht="12.75" x14ac:dyDescent="0.2">
      <c r="A401" s="189" t="s">
        <v>1435</v>
      </c>
      <c r="B401" s="190"/>
      <c r="C401" s="188">
        <v>0</v>
      </c>
      <c r="D401" s="8"/>
    </row>
    <row r="402" spans="1:4" ht="25.5" x14ac:dyDescent="0.2">
      <c r="A402" s="189" t="s">
        <v>1436</v>
      </c>
      <c r="B402" s="190" t="s">
        <v>1396</v>
      </c>
      <c r="C402" s="188">
        <v>0</v>
      </c>
      <c r="D402" s="8"/>
    </row>
    <row r="403" spans="1:4" ht="25.5" x14ac:dyDescent="0.2">
      <c r="A403" s="189" t="s">
        <v>1437</v>
      </c>
      <c r="B403" s="190" t="s">
        <v>1398</v>
      </c>
      <c r="C403" s="188">
        <v>0</v>
      </c>
      <c r="D403" s="8"/>
    </row>
    <row r="404" spans="1:4" ht="25.5" x14ac:dyDescent="0.2">
      <c r="A404" s="189" t="s">
        <v>1438</v>
      </c>
      <c r="B404" s="190" t="s">
        <v>1396</v>
      </c>
      <c r="C404" s="188">
        <v>0</v>
      </c>
      <c r="D404" s="8"/>
    </row>
    <row r="405" spans="1:4" ht="12.75" x14ac:dyDescent="0.2">
      <c r="A405" s="189" t="s">
        <v>1439</v>
      </c>
      <c r="B405" s="190" t="s">
        <v>1395</v>
      </c>
      <c r="C405" s="188">
        <v>0</v>
      </c>
      <c r="D405" s="8"/>
    </row>
    <row r="406" spans="1:4" ht="12.75" x14ac:dyDescent="0.2">
      <c r="A406" s="189" t="s">
        <v>1440</v>
      </c>
      <c r="B406" s="190" t="s">
        <v>1401</v>
      </c>
      <c r="C406" s="188">
        <v>0</v>
      </c>
      <c r="D406" s="8"/>
    </row>
    <row r="407" spans="1:4" ht="38.25" x14ac:dyDescent="0.2">
      <c r="A407" s="189" t="s">
        <v>1441</v>
      </c>
      <c r="B407" s="190" t="s">
        <v>1411</v>
      </c>
      <c r="C407" s="188">
        <v>0</v>
      </c>
      <c r="D407" s="8"/>
    </row>
    <row r="408" spans="1:4" ht="25.5" x14ac:dyDescent="0.2">
      <c r="A408" s="189" t="s">
        <v>1442</v>
      </c>
      <c r="B408" s="190" t="s">
        <v>1400</v>
      </c>
      <c r="C408" s="188">
        <v>0</v>
      </c>
      <c r="D408" s="8"/>
    </row>
    <row r="409" spans="1:4" ht="12.75" x14ac:dyDescent="0.2">
      <c r="A409" s="189" t="s">
        <v>1443</v>
      </c>
      <c r="B409" s="190" t="s">
        <v>1395</v>
      </c>
      <c r="C409" s="188">
        <v>0</v>
      </c>
      <c r="D409" s="8"/>
    </row>
    <row r="410" spans="1:4" ht="25.5" x14ac:dyDescent="0.2">
      <c r="A410" s="189" t="s">
        <v>1444</v>
      </c>
      <c r="B410" s="190" t="s">
        <v>1400</v>
      </c>
      <c r="C410" s="188">
        <v>0</v>
      </c>
      <c r="D410" s="8"/>
    </row>
    <row r="411" spans="1:4" ht="25.5" x14ac:dyDescent="0.2">
      <c r="A411" s="189" t="s">
        <v>1445</v>
      </c>
      <c r="B411" s="190" t="s">
        <v>1402</v>
      </c>
      <c r="C411" s="188">
        <v>0</v>
      </c>
      <c r="D411" s="8"/>
    </row>
    <row r="412" spans="1:4" ht="38.25" x14ac:dyDescent="0.2">
      <c r="A412" s="189" t="s">
        <v>1446</v>
      </c>
      <c r="B412" s="190" t="s">
        <v>1392</v>
      </c>
      <c r="C412" s="188">
        <v>0</v>
      </c>
      <c r="D412" s="8"/>
    </row>
    <row r="413" spans="1:4" ht="38.25" x14ac:dyDescent="0.2">
      <c r="A413" s="189" t="s">
        <v>1447</v>
      </c>
      <c r="B413" s="190" t="s">
        <v>1399</v>
      </c>
      <c r="C413" s="188">
        <v>0</v>
      </c>
      <c r="D413" s="8"/>
    </row>
    <row r="414" spans="1:4" ht="25.5" x14ac:dyDescent="0.2">
      <c r="A414" s="189" t="s">
        <v>1448</v>
      </c>
      <c r="B414" s="190" t="s">
        <v>1398</v>
      </c>
      <c r="C414" s="188">
        <v>0</v>
      </c>
      <c r="D414" s="8"/>
    </row>
    <row r="415" spans="1:4" ht="25.5" x14ac:dyDescent="0.2">
      <c r="A415" s="189" t="s">
        <v>1449</v>
      </c>
      <c r="B415" s="190" t="s">
        <v>1397</v>
      </c>
      <c r="C415" s="188">
        <v>0</v>
      </c>
      <c r="D415" s="8"/>
    </row>
    <row r="416" spans="1:4" ht="25.5" x14ac:dyDescent="0.2">
      <c r="A416" s="189" t="s">
        <v>1450</v>
      </c>
      <c r="B416" s="190" t="s">
        <v>1393</v>
      </c>
      <c r="C416" s="188">
        <v>0</v>
      </c>
      <c r="D416" s="8"/>
    </row>
    <row r="417" spans="1:4" ht="25.5" x14ac:dyDescent="0.2">
      <c r="A417" s="189" t="s">
        <v>1451</v>
      </c>
      <c r="B417" s="190" t="s">
        <v>1397</v>
      </c>
      <c r="C417" s="188">
        <v>0</v>
      </c>
      <c r="D417" s="8"/>
    </row>
    <row r="418" spans="1:4" ht="25.5" x14ac:dyDescent="0.2">
      <c r="A418" s="189" t="s">
        <v>1452</v>
      </c>
      <c r="B418" s="190" t="s">
        <v>1402</v>
      </c>
      <c r="C418" s="188">
        <v>0</v>
      </c>
      <c r="D418" s="8"/>
    </row>
    <row r="419" spans="1:4" ht="25.5" x14ac:dyDescent="0.2">
      <c r="A419" s="189" t="s">
        <v>1453</v>
      </c>
      <c r="B419" s="190" t="s">
        <v>1401</v>
      </c>
      <c r="C419" s="188">
        <v>0</v>
      </c>
      <c r="D419" s="8"/>
    </row>
    <row r="420" spans="1:4" ht="25.5" x14ac:dyDescent="0.2">
      <c r="A420" s="189" t="s">
        <v>1453</v>
      </c>
      <c r="B420" s="190"/>
      <c r="C420" s="188">
        <v>0</v>
      </c>
      <c r="D420" s="8"/>
    </row>
    <row r="421" spans="1:4" ht="25.5" x14ac:dyDescent="0.2">
      <c r="A421" s="189" t="s">
        <v>1454</v>
      </c>
      <c r="B421" s="190" t="s">
        <v>1393</v>
      </c>
      <c r="C421" s="188">
        <v>0</v>
      </c>
      <c r="D421" s="8"/>
    </row>
    <row r="422" spans="1:4" ht="25.5" x14ac:dyDescent="0.2">
      <c r="A422" s="189" t="s">
        <v>1455</v>
      </c>
      <c r="B422" s="190" t="s">
        <v>1401</v>
      </c>
      <c r="C422" s="188">
        <v>0</v>
      </c>
      <c r="D422" s="8"/>
    </row>
    <row r="423" spans="1:4" ht="12.75" x14ac:dyDescent="0.2">
      <c r="A423" s="189" t="s">
        <v>1456</v>
      </c>
      <c r="B423" s="190" t="s">
        <v>1395</v>
      </c>
      <c r="C423" s="188">
        <v>0</v>
      </c>
      <c r="D423" s="8"/>
    </row>
    <row r="424" spans="1:4" ht="25.5" x14ac:dyDescent="0.2">
      <c r="A424" s="189" t="s">
        <v>1457</v>
      </c>
      <c r="B424" s="190" t="s">
        <v>1402</v>
      </c>
      <c r="C424" s="188">
        <v>0</v>
      </c>
      <c r="D424" s="8"/>
    </row>
    <row r="425" spans="1:4" ht="25.5" x14ac:dyDescent="0.2">
      <c r="A425" s="189" t="s">
        <v>1457</v>
      </c>
      <c r="B425" s="190"/>
      <c r="C425" s="188">
        <v>0</v>
      </c>
      <c r="D425" s="8"/>
    </row>
    <row r="426" spans="1:4" ht="25.5" x14ac:dyDescent="0.2">
      <c r="A426" s="189" t="s">
        <v>1458</v>
      </c>
      <c r="B426" s="190" t="s">
        <v>1396</v>
      </c>
      <c r="C426" s="188">
        <v>0</v>
      </c>
      <c r="D426" s="8"/>
    </row>
    <row r="427" spans="1:4" ht="38.25" x14ac:dyDescent="0.2">
      <c r="A427" s="189" t="s">
        <v>1459</v>
      </c>
      <c r="B427" s="190" t="s">
        <v>1410</v>
      </c>
      <c r="C427" s="188">
        <v>0</v>
      </c>
      <c r="D427" s="8"/>
    </row>
    <row r="428" spans="1:4" ht="25.5" x14ac:dyDescent="0.2">
      <c r="A428" s="189" t="s">
        <v>1460</v>
      </c>
      <c r="B428" s="190" t="s">
        <v>1400</v>
      </c>
      <c r="C428" s="188">
        <v>0</v>
      </c>
      <c r="D428" s="8"/>
    </row>
    <row r="429" spans="1:4" ht="38.25" x14ac:dyDescent="0.2">
      <c r="A429" s="189" t="s">
        <v>1461</v>
      </c>
      <c r="B429" s="190" t="s">
        <v>1406</v>
      </c>
      <c r="C429" s="188">
        <v>0</v>
      </c>
      <c r="D429" s="8"/>
    </row>
    <row r="430" spans="1:4" ht="38.25" x14ac:dyDescent="0.2">
      <c r="A430" s="189" t="s">
        <v>1462</v>
      </c>
      <c r="B430" s="190" t="s">
        <v>1413</v>
      </c>
      <c r="C430" s="188">
        <v>0</v>
      </c>
      <c r="D430" s="8"/>
    </row>
    <row r="431" spans="1:4" ht="25.5" x14ac:dyDescent="0.2">
      <c r="A431" s="189" t="s">
        <v>1463</v>
      </c>
      <c r="B431" s="190" t="s">
        <v>1399</v>
      </c>
      <c r="C431" s="188">
        <v>0</v>
      </c>
      <c r="D431" s="8"/>
    </row>
    <row r="432" spans="1:4" ht="25.5" x14ac:dyDescent="0.2">
      <c r="A432" s="189" t="s">
        <v>1464</v>
      </c>
      <c r="B432" s="190" t="s">
        <v>1402</v>
      </c>
      <c r="C432" s="188">
        <v>0</v>
      </c>
      <c r="D432" s="8"/>
    </row>
    <row r="433" spans="1:4" ht="25.5" x14ac:dyDescent="0.2">
      <c r="A433" s="189" t="s">
        <v>1465</v>
      </c>
      <c r="B433" s="190" t="s">
        <v>1394</v>
      </c>
      <c r="C433" s="188">
        <v>0</v>
      </c>
      <c r="D433" s="8"/>
    </row>
    <row r="434" spans="1:4" ht="12.75" x14ac:dyDescent="0.2">
      <c r="A434" s="189" t="s">
        <v>1466</v>
      </c>
      <c r="B434" s="190" t="s">
        <v>1395</v>
      </c>
      <c r="C434" s="188">
        <v>0</v>
      </c>
      <c r="D434" s="8"/>
    </row>
    <row r="435" spans="1:4" ht="25.5" x14ac:dyDescent="0.2">
      <c r="A435" s="189" t="s">
        <v>1467</v>
      </c>
      <c r="B435" s="190" t="s">
        <v>1399</v>
      </c>
      <c r="C435" s="188">
        <v>0</v>
      </c>
      <c r="D435" s="8"/>
    </row>
    <row r="436" spans="1:4" ht="25.5" x14ac:dyDescent="0.2">
      <c r="A436" s="189" t="s">
        <v>1468</v>
      </c>
      <c r="B436" s="190" t="s">
        <v>1388</v>
      </c>
      <c r="C436" s="188">
        <v>0</v>
      </c>
      <c r="D436" s="8"/>
    </row>
    <row r="437" spans="1:4" ht="25.5" x14ac:dyDescent="0.2">
      <c r="A437" s="189" t="s">
        <v>1469</v>
      </c>
      <c r="B437" s="190" t="s">
        <v>1396</v>
      </c>
      <c r="C437" s="188">
        <v>0</v>
      </c>
      <c r="D437" s="8"/>
    </row>
    <row r="438" spans="1:4" ht="25.5" x14ac:dyDescent="0.2">
      <c r="A438" s="189" t="s">
        <v>1470</v>
      </c>
      <c r="B438" s="190" t="s">
        <v>1394</v>
      </c>
      <c r="C438" s="188">
        <v>0</v>
      </c>
      <c r="D438" s="8"/>
    </row>
    <row r="439" spans="1:4" ht="12.75" x14ac:dyDescent="0.2">
      <c r="A439" s="189" t="s">
        <v>1471</v>
      </c>
      <c r="B439" s="190"/>
      <c r="C439" s="188">
        <v>0</v>
      </c>
      <c r="D439" s="8"/>
    </row>
    <row r="440" spans="1:4" ht="12.75" x14ac:dyDescent="0.2">
      <c r="A440" s="189" t="s">
        <v>1472</v>
      </c>
      <c r="B440" s="190"/>
      <c r="C440" s="188">
        <v>0</v>
      </c>
      <c r="D440" s="8"/>
    </row>
    <row r="441" spans="1:4" ht="12.75" x14ac:dyDescent="0.2">
      <c r="A441" s="189" t="s">
        <v>1473</v>
      </c>
      <c r="B441" s="190"/>
      <c r="C441" s="188">
        <v>0</v>
      </c>
      <c r="D441" s="8"/>
    </row>
    <row r="442" spans="1:4" ht="12.75" x14ac:dyDescent="0.2">
      <c r="A442" s="189" t="s">
        <v>1474</v>
      </c>
      <c r="B442" s="190"/>
      <c r="C442" s="188">
        <v>0</v>
      </c>
      <c r="D442" s="8"/>
    </row>
    <row r="443" spans="1:4" ht="38.25" x14ac:dyDescent="0.2">
      <c r="A443" s="189" t="s">
        <v>1475</v>
      </c>
      <c r="B443" s="190"/>
      <c r="C443" s="188">
        <v>0</v>
      </c>
      <c r="D443" s="8"/>
    </row>
    <row r="444" spans="1:4" ht="12.75" x14ac:dyDescent="0.2">
      <c r="A444" s="189" t="s">
        <v>1476</v>
      </c>
      <c r="B444" s="190" t="s">
        <v>1472</v>
      </c>
      <c r="C444" s="188">
        <v>0</v>
      </c>
      <c r="D444" s="8"/>
    </row>
    <row r="445" spans="1:4" ht="12.75" x14ac:dyDescent="0.2">
      <c r="A445" s="189" t="s">
        <v>1477</v>
      </c>
      <c r="B445" s="190" t="s">
        <v>1474</v>
      </c>
      <c r="C445" s="188">
        <v>0.51643715911700006</v>
      </c>
      <c r="D445" s="8"/>
    </row>
    <row r="446" spans="1:4" ht="12.75" x14ac:dyDescent="0.2">
      <c r="A446" s="189" t="s">
        <v>1478</v>
      </c>
      <c r="B446" s="190" t="s">
        <v>1471</v>
      </c>
      <c r="C446" s="188">
        <v>0</v>
      </c>
      <c r="D446" s="8"/>
    </row>
    <row r="447" spans="1:4" ht="12.75" x14ac:dyDescent="0.2">
      <c r="A447" s="189" t="s">
        <v>1479</v>
      </c>
      <c r="B447" s="190" t="s">
        <v>1473</v>
      </c>
      <c r="C447" s="188">
        <v>0</v>
      </c>
      <c r="D447" s="8"/>
    </row>
    <row r="448" spans="1:4" ht="12.75" x14ac:dyDescent="0.2">
      <c r="A448" s="189" t="s">
        <v>1480</v>
      </c>
      <c r="B448" s="190" t="s">
        <v>1472</v>
      </c>
      <c r="C448" s="188">
        <v>0</v>
      </c>
      <c r="D448" s="8"/>
    </row>
    <row r="449" spans="1:4" ht="12.75" x14ac:dyDescent="0.2">
      <c r="A449" s="189" t="s">
        <v>1481</v>
      </c>
      <c r="B449" s="190" t="s">
        <v>1472</v>
      </c>
      <c r="C449" s="188">
        <v>0</v>
      </c>
      <c r="D449" s="8"/>
    </row>
    <row r="450" spans="1:4" ht="12.75" x14ac:dyDescent="0.2">
      <c r="A450" s="189" t="s">
        <v>1482</v>
      </c>
      <c r="B450" s="190" t="s">
        <v>1471</v>
      </c>
      <c r="C450" s="188">
        <v>0</v>
      </c>
      <c r="D450" s="8"/>
    </row>
    <row r="451" spans="1:4" ht="12.75" x14ac:dyDescent="0.2">
      <c r="A451" s="189" t="s">
        <v>1483</v>
      </c>
      <c r="B451" s="190" t="s">
        <v>1473</v>
      </c>
      <c r="C451" s="188">
        <v>0</v>
      </c>
      <c r="D451" s="8"/>
    </row>
    <row r="452" spans="1:4" ht="12.75" x14ac:dyDescent="0.2">
      <c r="A452" s="189" t="s">
        <v>1484</v>
      </c>
      <c r="B452" s="190" t="s">
        <v>1473</v>
      </c>
      <c r="C452" s="188">
        <v>0</v>
      </c>
      <c r="D452" s="8"/>
    </row>
    <row r="453" spans="1:4" ht="38.25" x14ac:dyDescent="0.2">
      <c r="A453" s="189" t="s">
        <v>1485</v>
      </c>
      <c r="B453" s="190" t="s">
        <v>1475</v>
      </c>
      <c r="C453" s="188">
        <v>0</v>
      </c>
      <c r="D453" s="8"/>
    </row>
    <row r="454" spans="1:4" ht="25.5" x14ac:dyDescent="0.2">
      <c r="A454" s="189" t="s">
        <v>1486</v>
      </c>
      <c r="B454" s="190" t="s">
        <v>1473</v>
      </c>
      <c r="C454" s="188">
        <v>0</v>
      </c>
      <c r="D454" s="8"/>
    </row>
    <row r="455" spans="1:4" ht="25.5" x14ac:dyDescent="0.2">
      <c r="A455" s="189" t="s">
        <v>1487</v>
      </c>
      <c r="B455" s="190" t="s">
        <v>1473</v>
      </c>
      <c r="C455" s="188">
        <v>0</v>
      </c>
      <c r="D455" s="8"/>
    </row>
    <row r="456" spans="1:4" ht="12.75" x14ac:dyDescent="0.2">
      <c r="A456" s="189" t="s">
        <v>1488</v>
      </c>
      <c r="B456" s="190" t="s">
        <v>1473</v>
      </c>
      <c r="C456" s="188">
        <v>0</v>
      </c>
      <c r="D456" s="8"/>
    </row>
    <row r="457" spans="1:4" ht="25.5" x14ac:dyDescent="0.2">
      <c r="A457" s="189" t="s">
        <v>1489</v>
      </c>
      <c r="B457" s="190" t="s">
        <v>1472</v>
      </c>
      <c r="C457" s="188">
        <v>0</v>
      </c>
      <c r="D457" s="8"/>
    </row>
    <row r="458" spans="1:4" ht="12.75" x14ac:dyDescent="0.2">
      <c r="A458" s="189" t="s">
        <v>1490</v>
      </c>
      <c r="B458" s="190" t="s">
        <v>1473</v>
      </c>
      <c r="C458" s="188">
        <v>0</v>
      </c>
      <c r="D458" s="8"/>
    </row>
    <row r="459" spans="1:4" ht="12.75" x14ac:dyDescent="0.2">
      <c r="A459" s="189" t="s">
        <v>1491</v>
      </c>
      <c r="B459" s="190" t="s">
        <v>1471</v>
      </c>
      <c r="C459" s="188">
        <v>0</v>
      </c>
      <c r="D459" s="8"/>
    </row>
    <row r="460" spans="1:4" ht="12.75" x14ac:dyDescent="0.2">
      <c r="A460" s="189" t="s">
        <v>1492</v>
      </c>
      <c r="B460" s="190" t="s">
        <v>1473</v>
      </c>
      <c r="C460" s="188">
        <v>0</v>
      </c>
      <c r="D460" s="8"/>
    </row>
    <row r="461" spans="1:4" ht="12.75" x14ac:dyDescent="0.2">
      <c r="A461" s="189" t="s">
        <v>1493</v>
      </c>
      <c r="B461" s="190" t="s">
        <v>1473</v>
      </c>
      <c r="C461" s="188">
        <v>0</v>
      </c>
      <c r="D461" s="8"/>
    </row>
    <row r="462" spans="1:4" ht="12.75" x14ac:dyDescent="0.2">
      <c r="A462" s="189" t="s">
        <v>1494</v>
      </c>
      <c r="B462" s="190" t="s">
        <v>1473</v>
      </c>
      <c r="C462" s="188">
        <v>0</v>
      </c>
      <c r="D462" s="8"/>
    </row>
    <row r="463" spans="1:4" ht="12.75" x14ac:dyDescent="0.2">
      <c r="A463" s="189" t="s">
        <v>1495</v>
      </c>
      <c r="B463" s="190" t="s">
        <v>1473</v>
      </c>
      <c r="C463" s="188">
        <v>0</v>
      </c>
      <c r="D463" s="8"/>
    </row>
    <row r="464" spans="1:4" ht="25.5" x14ac:dyDescent="0.2">
      <c r="A464" s="189" t="s">
        <v>1496</v>
      </c>
      <c r="B464" s="190" t="s">
        <v>1471</v>
      </c>
      <c r="C464" s="188">
        <v>0</v>
      </c>
      <c r="D464" s="8"/>
    </row>
    <row r="465" spans="1:4" ht="51" x14ac:dyDescent="0.2">
      <c r="A465" s="189" t="s">
        <v>1497</v>
      </c>
      <c r="B465" s="190" t="s">
        <v>1593</v>
      </c>
      <c r="C465" s="188">
        <v>0</v>
      </c>
      <c r="D465" s="8"/>
    </row>
    <row r="466" spans="1:4" ht="63.75" x14ac:dyDescent="0.2">
      <c r="A466" s="189" t="s">
        <v>1498</v>
      </c>
      <c r="B466" s="190" t="s">
        <v>1472</v>
      </c>
      <c r="C466" s="188">
        <v>0</v>
      </c>
      <c r="D466" s="8"/>
    </row>
    <row r="467" spans="1:4" ht="63.75" x14ac:dyDescent="0.2">
      <c r="A467" s="189" t="s">
        <v>1499</v>
      </c>
      <c r="B467" s="190" t="s">
        <v>1471</v>
      </c>
      <c r="C467" s="188">
        <v>0</v>
      </c>
      <c r="D467" s="8"/>
    </row>
    <row r="468" spans="1:4" ht="51" x14ac:dyDescent="0.2">
      <c r="A468" s="189" t="s">
        <v>1500</v>
      </c>
      <c r="B468" s="190" t="s">
        <v>1472</v>
      </c>
      <c r="C468" s="188">
        <v>0</v>
      </c>
      <c r="D468" s="8"/>
    </row>
    <row r="469" spans="1:4" ht="63.75" x14ac:dyDescent="0.2">
      <c r="A469" s="189" t="s">
        <v>1501</v>
      </c>
      <c r="B469" s="190" t="s">
        <v>1472</v>
      </c>
      <c r="C469" s="188">
        <v>0</v>
      </c>
      <c r="D469" s="8"/>
    </row>
    <row r="470" spans="1:4" ht="51" x14ac:dyDescent="0.2">
      <c r="A470" s="189" t="s">
        <v>1502</v>
      </c>
      <c r="B470" s="190" t="s">
        <v>1473</v>
      </c>
      <c r="C470" s="188">
        <v>0</v>
      </c>
      <c r="D470" s="8"/>
    </row>
    <row r="471" spans="1:4" ht="51" x14ac:dyDescent="0.2">
      <c r="A471" s="189" t="s">
        <v>1503</v>
      </c>
      <c r="B471" s="190" t="s">
        <v>1473</v>
      </c>
      <c r="C471" s="188">
        <v>0</v>
      </c>
      <c r="D471" s="8"/>
    </row>
    <row r="472" spans="1:4" ht="25.5" x14ac:dyDescent="0.2">
      <c r="A472" s="189" t="s">
        <v>1504</v>
      </c>
      <c r="B472" s="190" t="s">
        <v>1476</v>
      </c>
      <c r="C472" s="188">
        <v>0</v>
      </c>
      <c r="D472" s="8"/>
    </row>
    <row r="473" spans="1:4" ht="12.75" x14ac:dyDescent="0.2">
      <c r="A473" s="189" t="s">
        <v>1505</v>
      </c>
      <c r="B473" s="190" t="s">
        <v>1479</v>
      </c>
      <c r="C473" s="188">
        <v>0</v>
      </c>
      <c r="D473" s="8"/>
    </row>
    <row r="474" spans="1:4" ht="12.75" x14ac:dyDescent="0.2">
      <c r="A474" s="189" t="s">
        <v>1506</v>
      </c>
      <c r="B474" s="190" t="s">
        <v>1479</v>
      </c>
      <c r="C474" s="188">
        <v>0</v>
      </c>
      <c r="D474" s="8"/>
    </row>
    <row r="475" spans="1:4" ht="25.5" x14ac:dyDescent="0.2">
      <c r="A475" s="189" t="s">
        <v>1507</v>
      </c>
      <c r="B475" s="190" t="s">
        <v>1471</v>
      </c>
      <c r="C475" s="188">
        <v>0</v>
      </c>
      <c r="D475" s="8"/>
    </row>
    <row r="476" spans="1:4" ht="25.5" x14ac:dyDescent="0.2">
      <c r="A476" s="189" t="s">
        <v>1508</v>
      </c>
      <c r="B476" s="190" t="s">
        <v>1483</v>
      </c>
      <c r="C476" s="188">
        <v>0</v>
      </c>
      <c r="D476" s="8"/>
    </row>
    <row r="477" spans="1:4" ht="25.5" x14ac:dyDescent="0.2">
      <c r="A477" s="189" t="s">
        <v>1509</v>
      </c>
      <c r="B477" s="190" t="s">
        <v>1482</v>
      </c>
      <c r="C477" s="188">
        <v>0</v>
      </c>
      <c r="D477" s="8"/>
    </row>
    <row r="478" spans="1:4" ht="25.5" x14ac:dyDescent="0.2">
      <c r="A478" s="189" t="s">
        <v>1510</v>
      </c>
      <c r="B478" s="190" t="s">
        <v>1474</v>
      </c>
      <c r="C478" s="188">
        <v>0</v>
      </c>
      <c r="D478" s="8"/>
    </row>
    <row r="479" spans="1:4" ht="25.5" x14ac:dyDescent="0.2">
      <c r="A479" s="189" t="s">
        <v>1511</v>
      </c>
      <c r="B479" s="190" t="s">
        <v>1482</v>
      </c>
      <c r="C479" s="188">
        <v>0</v>
      </c>
      <c r="D479" s="8"/>
    </row>
    <row r="480" spans="1:4" ht="25.5" x14ac:dyDescent="0.2">
      <c r="A480" s="189" t="s">
        <v>1512</v>
      </c>
      <c r="B480" s="190" t="s">
        <v>1478</v>
      </c>
      <c r="C480" s="188">
        <v>0</v>
      </c>
      <c r="D480" s="8"/>
    </row>
    <row r="481" spans="1:4" ht="38.25" x14ac:dyDescent="0.2">
      <c r="A481" s="189" t="s">
        <v>1513</v>
      </c>
      <c r="B481" s="190" t="s">
        <v>1478</v>
      </c>
      <c r="C481" s="188">
        <v>0</v>
      </c>
      <c r="D481" s="8"/>
    </row>
    <row r="482" spans="1:4" ht="25.5" x14ac:dyDescent="0.2">
      <c r="A482" s="189" t="s">
        <v>1514</v>
      </c>
      <c r="B482" s="190" t="s">
        <v>1478</v>
      </c>
      <c r="C482" s="188">
        <v>0</v>
      </c>
      <c r="D482" s="8"/>
    </row>
    <row r="483" spans="1:4" ht="12.75" x14ac:dyDescent="0.2">
      <c r="A483" s="189" t="s">
        <v>1515</v>
      </c>
      <c r="B483" s="190" t="s">
        <v>1476</v>
      </c>
      <c r="C483" s="188">
        <v>0</v>
      </c>
      <c r="D483" s="8"/>
    </row>
    <row r="484" spans="1:4" ht="25.5" x14ac:dyDescent="0.2">
      <c r="A484" s="189" t="s">
        <v>1516</v>
      </c>
      <c r="B484" s="190" t="s">
        <v>1477</v>
      </c>
      <c r="C484" s="188">
        <v>0</v>
      </c>
      <c r="D484" s="8"/>
    </row>
    <row r="485" spans="1:4" ht="25.5" x14ac:dyDescent="0.2">
      <c r="A485" s="189" t="s">
        <v>1517</v>
      </c>
      <c r="B485" s="190" t="s">
        <v>1471</v>
      </c>
      <c r="C485" s="188">
        <v>0</v>
      </c>
      <c r="D485" s="8"/>
    </row>
    <row r="486" spans="1:4" ht="25.5" x14ac:dyDescent="0.2">
      <c r="A486" s="189" t="s">
        <v>1518</v>
      </c>
      <c r="B486" s="190" t="s">
        <v>1477</v>
      </c>
      <c r="C486" s="188">
        <v>0</v>
      </c>
      <c r="D486" s="8"/>
    </row>
    <row r="487" spans="1:4" ht="38.25" x14ac:dyDescent="0.2">
      <c r="A487" s="189" t="s">
        <v>1519</v>
      </c>
      <c r="B487" s="190" t="s">
        <v>1500</v>
      </c>
      <c r="C487" s="188">
        <v>0</v>
      </c>
      <c r="D487" s="8"/>
    </row>
    <row r="488" spans="1:4" ht="25.5" x14ac:dyDescent="0.2">
      <c r="A488" s="189" t="s">
        <v>1520</v>
      </c>
      <c r="B488" s="190" t="s">
        <v>1482</v>
      </c>
      <c r="C488" s="188">
        <v>0</v>
      </c>
      <c r="D488" s="8"/>
    </row>
    <row r="489" spans="1:4" ht="12.75" x14ac:dyDescent="0.2">
      <c r="A489" s="189" t="s">
        <v>1521</v>
      </c>
      <c r="B489" s="190" t="s">
        <v>1483</v>
      </c>
      <c r="C489" s="188">
        <v>0</v>
      </c>
      <c r="D489" s="8"/>
    </row>
    <row r="490" spans="1:4" ht="25.5" x14ac:dyDescent="0.2">
      <c r="A490" s="189" t="s">
        <v>1522</v>
      </c>
      <c r="B490" s="190" t="s">
        <v>1491</v>
      </c>
      <c r="C490" s="188">
        <v>0</v>
      </c>
      <c r="D490" s="8"/>
    </row>
    <row r="491" spans="1:4" ht="38.25" x14ac:dyDescent="0.2">
      <c r="A491" s="189" t="s">
        <v>1523</v>
      </c>
      <c r="B491" s="190" t="s">
        <v>1499</v>
      </c>
      <c r="C491" s="188">
        <v>0</v>
      </c>
      <c r="D491" s="8"/>
    </row>
    <row r="492" spans="1:4" ht="25.5" x14ac:dyDescent="0.2">
      <c r="A492" s="189" t="s">
        <v>1524</v>
      </c>
      <c r="B492" s="190" t="s">
        <v>1482</v>
      </c>
      <c r="C492" s="188">
        <v>0</v>
      </c>
      <c r="D492" s="8"/>
    </row>
    <row r="493" spans="1:4" ht="38.25" x14ac:dyDescent="0.2">
      <c r="A493" s="189" t="s">
        <v>1525</v>
      </c>
      <c r="B493" s="190" t="s">
        <v>1476</v>
      </c>
      <c r="C493" s="188">
        <v>0</v>
      </c>
      <c r="D493" s="8"/>
    </row>
    <row r="494" spans="1:4" ht="38.25" x14ac:dyDescent="0.2">
      <c r="A494" s="189" t="s">
        <v>1526</v>
      </c>
      <c r="B494" s="190" t="s">
        <v>1478</v>
      </c>
      <c r="C494" s="188">
        <v>0</v>
      </c>
      <c r="D494" s="8"/>
    </row>
    <row r="495" spans="1:4" ht="25.5" x14ac:dyDescent="0.2">
      <c r="A495" s="189" t="s">
        <v>1527</v>
      </c>
      <c r="B495" s="190" t="s">
        <v>1481</v>
      </c>
      <c r="C495" s="188">
        <v>0</v>
      </c>
      <c r="D495" s="8"/>
    </row>
    <row r="496" spans="1:4" ht="25.5" x14ac:dyDescent="0.2">
      <c r="A496" s="189" t="s">
        <v>1528</v>
      </c>
      <c r="B496" s="190" t="s">
        <v>1487</v>
      </c>
      <c r="C496" s="188">
        <v>0</v>
      </c>
      <c r="D496" s="8"/>
    </row>
    <row r="497" spans="1:4" ht="38.25" x14ac:dyDescent="0.2">
      <c r="A497" s="189" t="s">
        <v>1529</v>
      </c>
      <c r="B497" s="190" t="s">
        <v>1501</v>
      </c>
      <c r="C497" s="188">
        <v>4.2386484478700002</v>
      </c>
      <c r="D497" s="8"/>
    </row>
    <row r="498" spans="1:4" ht="25.5" x14ac:dyDescent="0.2">
      <c r="A498" s="189" t="s">
        <v>1530</v>
      </c>
      <c r="B498" s="190" t="s">
        <v>1477</v>
      </c>
      <c r="C498" s="188">
        <v>0</v>
      </c>
      <c r="D498" s="8"/>
    </row>
    <row r="499" spans="1:4" ht="12.75" x14ac:dyDescent="0.2">
      <c r="A499" s="189" t="s">
        <v>1531</v>
      </c>
      <c r="B499" s="190" t="s">
        <v>1479</v>
      </c>
      <c r="C499" s="188">
        <v>0</v>
      </c>
      <c r="D499" s="8"/>
    </row>
    <row r="500" spans="1:4" ht="25.5" x14ac:dyDescent="0.2">
      <c r="A500" s="189" t="s">
        <v>1532</v>
      </c>
      <c r="B500" s="190" t="s">
        <v>1483</v>
      </c>
      <c r="C500" s="188">
        <v>0</v>
      </c>
      <c r="D500" s="8"/>
    </row>
    <row r="501" spans="1:4" ht="25.5" x14ac:dyDescent="0.2">
      <c r="A501" s="189" t="s">
        <v>1533</v>
      </c>
      <c r="B501" s="190" t="s">
        <v>1480</v>
      </c>
      <c r="C501" s="188">
        <v>0</v>
      </c>
      <c r="D501" s="8"/>
    </row>
    <row r="502" spans="1:4" ht="25.5" x14ac:dyDescent="0.2">
      <c r="A502" s="189" t="s">
        <v>1534</v>
      </c>
      <c r="B502" s="190" t="s">
        <v>1477</v>
      </c>
      <c r="C502" s="188">
        <v>0</v>
      </c>
      <c r="D502" s="8"/>
    </row>
    <row r="503" spans="1:4" ht="25.5" x14ac:dyDescent="0.2">
      <c r="A503" s="189" t="s">
        <v>1535</v>
      </c>
      <c r="B503" s="190" t="s">
        <v>1482</v>
      </c>
      <c r="C503" s="188">
        <v>0</v>
      </c>
      <c r="D503" s="8"/>
    </row>
    <row r="504" spans="1:4" ht="25.5" x14ac:dyDescent="0.2">
      <c r="A504" s="189" t="s">
        <v>1536</v>
      </c>
      <c r="B504" s="190" t="s">
        <v>1481</v>
      </c>
      <c r="C504" s="188">
        <v>0</v>
      </c>
      <c r="D504" s="8"/>
    </row>
    <row r="505" spans="1:4" ht="25.5" x14ac:dyDescent="0.2">
      <c r="A505" s="189" t="s">
        <v>1537</v>
      </c>
      <c r="B505" s="190" t="s">
        <v>1471</v>
      </c>
      <c r="C505" s="188">
        <v>0</v>
      </c>
      <c r="D505" s="8"/>
    </row>
    <row r="506" spans="1:4" ht="25.5" x14ac:dyDescent="0.2">
      <c r="A506" s="189" t="s">
        <v>1538</v>
      </c>
      <c r="B506" s="190" t="s">
        <v>1487</v>
      </c>
      <c r="C506" s="188">
        <v>0</v>
      </c>
      <c r="D506" s="8"/>
    </row>
    <row r="507" spans="1:4" ht="38.25" x14ac:dyDescent="0.2">
      <c r="A507" s="189" t="s">
        <v>1539</v>
      </c>
      <c r="B507" s="190" t="s">
        <v>1498</v>
      </c>
      <c r="C507" s="188">
        <v>3.9077349101399999</v>
      </c>
      <c r="D507" s="8"/>
    </row>
    <row r="508" spans="1:4" ht="25.5" x14ac:dyDescent="0.2">
      <c r="A508" s="189" t="s">
        <v>1540</v>
      </c>
      <c r="B508" s="190" t="s">
        <v>1476</v>
      </c>
      <c r="C508" s="188">
        <v>0</v>
      </c>
      <c r="D508" s="8"/>
    </row>
    <row r="509" spans="1:4" ht="25.5" x14ac:dyDescent="0.2">
      <c r="A509" s="189" t="s">
        <v>1541</v>
      </c>
      <c r="B509" s="190" t="s">
        <v>1484</v>
      </c>
      <c r="C509" s="188">
        <v>0</v>
      </c>
      <c r="D509" s="8"/>
    </row>
    <row r="510" spans="1:4" ht="25.5" x14ac:dyDescent="0.2">
      <c r="A510" s="189" t="s">
        <v>1542</v>
      </c>
      <c r="B510" s="190" t="s">
        <v>1491</v>
      </c>
      <c r="C510" s="188">
        <v>0</v>
      </c>
      <c r="D510" s="8"/>
    </row>
    <row r="511" spans="1:4" ht="12.75" x14ac:dyDescent="0.2">
      <c r="A511" s="189" t="s">
        <v>1543</v>
      </c>
      <c r="B511" s="190" t="s">
        <v>1479</v>
      </c>
      <c r="C511" s="188">
        <v>0</v>
      </c>
      <c r="D511" s="8"/>
    </row>
    <row r="512" spans="1:4" ht="25.5" x14ac:dyDescent="0.2">
      <c r="A512" s="189" t="s">
        <v>1544</v>
      </c>
      <c r="B512" s="190" t="s">
        <v>1474</v>
      </c>
      <c r="C512" s="188">
        <v>0</v>
      </c>
      <c r="D512" s="8"/>
    </row>
    <row r="513" spans="1:4" ht="25.5" x14ac:dyDescent="0.2">
      <c r="A513" s="189" t="s">
        <v>1545</v>
      </c>
      <c r="B513" s="190" t="s">
        <v>1487</v>
      </c>
      <c r="C513" s="188">
        <v>0</v>
      </c>
      <c r="D513" s="8"/>
    </row>
    <row r="514" spans="1:4" ht="38.25" x14ac:dyDescent="0.2">
      <c r="A514" s="189" t="s">
        <v>1546</v>
      </c>
      <c r="B514" s="190" t="s">
        <v>1503</v>
      </c>
      <c r="C514" s="188">
        <v>0</v>
      </c>
      <c r="D514" s="8"/>
    </row>
    <row r="515" spans="1:4" ht="25.5" x14ac:dyDescent="0.2">
      <c r="A515" s="189" t="s">
        <v>1547</v>
      </c>
      <c r="B515" s="190" t="s">
        <v>1477</v>
      </c>
      <c r="C515" s="188">
        <v>0</v>
      </c>
      <c r="D515" s="8"/>
    </row>
    <row r="516" spans="1:4" ht="25.5" x14ac:dyDescent="0.2">
      <c r="A516" s="189" t="s">
        <v>1548</v>
      </c>
      <c r="B516" s="190" t="s">
        <v>1478</v>
      </c>
      <c r="C516" s="188">
        <v>0</v>
      </c>
      <c r="D516" s="8"/>
    </row>
    <row r="517" spans="1:4" ht="25.5" x14ac:dyDescent="0.2">
      <c r="A517" s="189" t="s">
        <v>1549</v>
      </c>
      <c r="B517" s="190" t="s">
        <v>1479</v>
      </c>
      <c r="C517" s="188">
        <v>0</v>
      </c>
      <c r="D517" s="8"/>
    </row>
    <row r="518" spans="1:4" ht="25.5" x14ac:dyDescent="0.2">
      <c r="A518" s="189" t="s">
        <v>1550</v>
      </c>
      <c r="B518" s="190" t="s">
        <v>1480</v>
      </c>
      <c r="C518" s="188">
        <v>0</v>
      </c>
      <c r="D518" s="8"/>
    </row>
    <row r="519" spans="1:4" ht="25.5" x14ac:dyDescent="0.2">
      <c r="A519" s="189" t="s">
        <v>1551</v>
      </c>
      <c r="B519" s="190" t="s">
        <v>1477</v>
      </c>
      <c r="C519" s="188">
        <v>0</v>
      </c>
      <c r="D519" s="8"/>
    </row>
    <row r="520" spans="1:4" ht="38.25" x14ac:dyDescent="0.2">
      <c r="A520" s="189" t="s">
        <v>1552</v>
      </c>
      <c r="B520" s="190" t="s">
        <v>1478</v>
      </c>
      <c r="C520" s="188">
        <v>0</v>
      </c>
      <c r="D520" s="8"/>
    </row>
    <row r="521" spans="1:4" ht="25.5" x14ac:dyDescent="0.2">
      <c r="A521" s="189" t="s">
        <v>1553</v>
      </c>
      <c r="B521" s="190" t="s">
        <v>1482</v>
      </c>
      <c r="C521" s="188">
        <v>0</v>
      </c>
      <c r="D521" s="8"/>
    </row>
    <row r="522" spans="1:4" ht="25.5" x14ac:dyDescent="0.2">
      <c r="A522" s="189" t="s">
        <v>1554</v>
      </c>
      <c r="B522" s="190" t="s">
        <v>1478</v>
      </c>
      <c r="C522" s="188">
        <v>0</v>
      </c>
      <c r="D522" s="8"/>
    </row>
    <row r="523" spans="1:4" ht="25.5" x14ac:dyDescent="0.2">
      <c r="A523" s="189" t="s">
        <v>1555</v>
      </c>
      <c r="B523" s="190" t="s">
        <v>1487</v>
      </c>
      <c r="C523" s="188">
        <v>0</v>
      </c>
      <c r="D523" s="8"/>
    </row>
    <row r="524" spans="1:4" ht="12.75" x14ac:dyDescent="0.2">
      <c r="A524" s="189" t="s">
        <v>1556</v>
      </c>
      <c r="B524" s="190" t="s">
        <v>1473</v>
      </c>
      <c r="C524" s="188">
        <v>0</v>
      </c>
      <c r="D524" s="8"/>
    </row>
    <row r="525" spans="1:4" ht="12.75" x14ac:dyDescent="0.2">
      <c r="A525" s="189" t="s">
        <v>1557</v>
      </c>
      <c r="B525" s="190" t="s">
        <v>1473</v>
      </c>
      <c r="C525" s="188">
        <v>0</v>
      </c>
      <c r="D525" s="8"/>
    </row>
    <row r="526" spans="1:4" ht="12.75" x14ac:dyDescent="0.2">
      <c r="A526" s="189" t="s">
        <v>1558</v>
      </c>
      <c r="B526" s="190" t="s">
        <v>1473</v>
      </c>
      <c r="C526" s="188">
        <v>0</v>
      </c>
      <c r="D526" s="8"/>
    </row>
    <row r="527" spans="1:4" ht="12.75" x14ac:dyDescent="0.2">
      <c r="A527" s="189" t="s">
        <v>1559</v>
      </c>
      <c r="B527" s="190" t="s">
        <v>1473</v>
      </c>
      <c r="C527" s="188">
        <v>0</v>
      </c>
      <c r="D527" s="8"/>
    </row>
    <row r="528" spans="1:4" ht="12.75" x14ac:dyDescent="0.2">
      <c r="A528" s="189" t="s">
        <v>1560</v>
      </c>
      <c r="B528" s="190" t="s">
        <v>1473</v>
      </c>
      <c r="C528" s="188">
        <v>0</v>
      </c>
      <c r="D528" s="8"/>
    </row>
    <row r="529" spans="1:4" ht="25.5" x14ac:dyDescent="0.2">
      <c r="A529" s="189" t="s">
        <v>1561</v>
      </c>
      <c r="B529" s="190" t="s">
        <v>1477</v>
      </c>
      <c r="C529" s="188">
        <v>0</v>
      </c>
      <c r="D529" s="8"/>
    </row>
    <row r="530" spans="1:4" ht="25.5" x14ac:dyDescent="0.2">
      <c r="A530" s="189" t="s">
        <v>1562</v>
      </c>
      <c r="B530" s="190" t="s">
        <v>1481</v>
      </c>
      <c r="C530" s="188">
        <v>0</v>
      </c>
      <c r="D530" s="8"/>
    </row>
    <row r="531" spans="1:4" ht="25.5" x14ac:dyDescent="0.2">
      <c r="A531" s="189" t="s">
        <v>1563</v>
      </c>
      <c r="B531" s="190" t="s">
        <v>1477</v>
      </c>
      <c r="C531" s="188">
        <v>0</v>
      </c>
      <c r="D531" s="8"/>
    </row>
    <row r="532" spans="1:4" ht="25.5" x14ac:dyDescent="0.2">
      <c r="A532" s="189" t="s">
        <v>1564</v>
      </c>
      <c r="B532" s="190" t="s">
        <v>1477</v>
      </c>
      <c r="C532" s="188">
        <v>0</v>
      </c>
      <c r="D532" s="8"/>
    </row>
    <row r="533" spans="1:4" ht="25.5" x14ac:dyDescent="0.2">
      <c r="A533" s="189" t="s">
        <v>1565</v>
      </c>
      <c r="B533" s="190" t="s">
        <v>1482</v>
      </c>
      <c r="C533" s="188">
        <v>0</v>
      </c>
      <c r="D533" s="8"/>
    </row>
    <row r="534" spans="1:4" ht="25.5" x14ac:dyDescent="0.2">
      <c r="A534" s="189" t="s">
        <v>1566</v>
      </c>
      <c r="B534" s="190" t="s">
        <v>1480</v>
      </c>
      <c r="C534" s="188">
        <v>0</v>
      </c>
      <c r="D534" s="8"/>
    </row>
    <row r="535" spans="1:4" ht="25.5" x14ac:dyDescent="0.2">
      <c r="A535" s="189" t="s">
        <v>1567</v>
      </c>
      <c r="B535" s="190" t="s">
        <v>1481</v>
      </c>
      <c r="C535" s="188">
        <v>0</v>
      </c>
      <c r="D535" s="8"/>
    </row>
    <row r="536" spans="1:4" ht="25.5" x14ac:dyDescent="0.2">
      <c r="A536" s="189" t="s">
        <v>1568</v>
      </c>
      <c r="B536" s="190" t="s">
        <v>1479</v>
      </c>
      <c r="C536" s="188">
        <v>0</v>
      </c>
      <c r="D536" s="8"/>
    </row>
    <row r="537" spans="1:4" ht="25.5" x14ac:dyDescent="0.2">
      <c r="A537" s="189" t="s">
        <v>1569</v>
      </c>
      <c r="B537" s="190" t="s">
        <v>1487</v>
      </c>
      <c r="C537" s="188">
        <v>0</v>
      </c>
      <c r="D537" s="8"/>
    </row>
    <row r="538" spans="1:4" ht="25.5" x14ac:dyDescent="0.2">
      <c r="A538" s="189" t="s">
        <v>1570</v>
      </c>
      <c r="B538" s="190" t="s">
        <v>1484</v>
      </c>
      <c r="C538" s="188">
        <v>0</v>
      </c>
      <c r="D538" s="8"/>
    </row>
    <row r="539" spans="1:4" ht="12.75" x14ac:dyDescent="0.2">
      <c r="A539" s="189" t="s">
        <v>1571</v>
      </c>
      <c r="B539" s="190" t="s">
        <v>1479</v>
      </c>
      <c r="C539" s="188">
        <v>0</v>
      </c>
      <c r="D539" s="8"/>
    </row>
    <row r="540" spans="1:4" ht="25.5" x14ac:dyDescent="0.2">
      <c r="A540" s="189" t="s">
        <v>1572</v>
      </c>
      <c r="B540" s="190" t="s">
        <v>1482</v>
      </c>
      <c r="C540" s="188">
        <v>0</v>
      </c>
      <c r="D540" s="8"/>
    </row>
    <row r="541" spans="1:4" ht="25.5" x14ac:dyDescent="0.2">
      <c r="A541" s="189" t="s">
        <v>1573</v>
      </c>
      <c r="B541" s="190" t="s">
        <v>1481</v>
      </c>
      <c r="C541" s="188">
        <v>0</v>
      </c>
      <c r="D541" s="8"/>
    </row>
    <row r="542" spans="1:4" ht="25.5" x14ac:dyDescent="0.2">
      <c r="A542" s="189" t="s">
        <v>1574</v>
      </c>
      <c r="B542" s="190" t="s">
        <v>1484</v>
      </c>
      <c r="C542" s="188">
        <v>0</v>
      </c>
      <c r="D542" s="8"/>
    </row>
    <row r="543" spans="1:4" ht="25.5" x14ac:dyDescent="0.2">
      <c r="A543" s="189" t="s">
        <v>1575</v>
      </c>
      <c r="B543" s="190" t="s">
        <v>1476</v>
      </c>
      <c r="C543" s="188">
        <v>0</v>
      </c>
      <c r="D543" s="8"/>
    </row>
    <row r="544" spans="1:4" ht="25.5" x14ac:dyDescent="0.2">
      <c r="A544" s="189" t="s">
        <v>1576</v>
      </c>
      <c r="B544" s="190" t="s">
        <v>1478</v>
      </c>
      <c r="C544" s="188">
        <v>0</v>
      </c>
      <c r="D544" s="8"/>
    </row>
    <row r="545" spans="1:4" ht="25.5" x14ac:dyDescent="0.2">
      <c r="A545" s="189" t="s">
        <v>1577</v>
      </c>
      <c r="B545" s="190" t="s">
        <v>1477</v>
      </c>
      <c r="C545" s="188">
        <v>0</v>
      </c>
      <c r="D545" s="8"/>
    </row>
    <row r="546" spans="1:4" ht="25.5" x14ac:dyDescent="0.2">
      <c r="A546" s="189" t="s">
        <v>1578</v>
      </c>
      <c r="B546" s="190" t="s">
        <v>1487</v>
      </c>
      <c r="C546" s="188">
        <v>0</v>
      </c>
      <c r="D546" s="8"/>
    </row>
    <row r="547" spans="1:4" ht="25.5" x14ac:dyDescent="0.2">
      <c r="A547" s="189" t="s">
        <v>1579</v>
      </c>
      <c r="B547" s="190" t="s">
        <v>1476</v>
      </c>
      <c r="C547" s="188">
        <v>0</v>
      </c>
      <c r="D547" s="8"/>
    </row>
    <row r="548" spans="1:4" ht="12.75" x14ac:dyDescent="0.2">
      <c r="A548" s="189" t="s">
        <v>1580</v>
      </c>
      <c r="B548" s="190" t="s">
        <v>1474</v>
      </c>
      <c r="C548" s="188">
        <v>0</v>
      </c>
      <c r="D548" s="8"/>
    </row>
    <row r="549" spans="1:4" ht="38.25" x14ac:dyDescent="0.2">
      <c r="A549" s="189" t="s">
        <v>1581</v>
      </c>
      <c r="B549" s="190" t="s">
        <v>1502</v>
      </c>
      <c r="C549" s="188">
        <v>0</v>
      </c>
      <c r="D549" s="8"/>
    </row>
    <row r="550" spans="1:4" ht="25.5" x14ac:dyDescent="0.2">
      <c r="A550" s="189" t="s">
        <v>1582</v>
      </c>
      <c r="B550" s="190" t="s">
        <v>1482</v>
      </c>
      <c r="C550" s="188">
        <v>0</v>
      </c>
      <c r="D550" s="8"/>
    </row>
    <row r="551" spans="1:4" ht="25.5" x14ac:dyDescent="0.2">
      <c r="A551" s="189" t="s">
        <v>1583</v>
      </c>
      <c r="B551" s="190" t="s">
        <v>1487</v>
      </c>
      <c r="C551" s="188">
        <v>0</v>
      </c>
      <c r="D551" s="8"/>
    </row>
    <row r="552" spans="1:4" ht="12.75" x14ac:dyDescent="0.2">
      <c r="A552" s="189" t="s">
        <v>1584</v>
      </c>
      <c r="B552" s="190" t="s">
        <v>1484</v>
      </c>
      <c r="C552" s="188">
        <v>0</v>
      </c>
      <c r="D552" s="8"/>
    </row>
    <row r="553" spans="1:4" ht="25.5" x14ac:dyDescent="0.2">
      <c r="A553" s="189" t="s">
        <v>1585</v>
      </c>
      <c r="B553" s="190" t="s">
        <v>1478</v>
      </c>
      <c r="C553" s="188">
        <v>0</v>
      </c>
      <c r="D553" s="8"/>
    </row>
    <row r="554" spans="1:4" ht="25.5" x14ac:dyDescent="0.2">
      <c r="A554" s="189" t="s">
        <v>1586</v>
      </c>
      <c r="B554" s="190" t="s">
        <v>1481</v>
      </c>
      <c r="C554" s="188">
        <v>0</v>
      </c>
      <c r="D554" s="8"/>
    </row>
    <row r="555" spans="1:4" ht="25.5" x14ac:dyDescent="0.2">
      <c r="A555" s="189" t="s">
        <v>1587</v>
      </c>
      <c r="B555" s="190" t="s">
        <v>1491</v>
      </c>
      <c r="C555" s="188">
        <v>0</v>
      </c>
      <c r="D555" s="8"/>
    </row>
    <row r="556" spans="1:4" ht="25.5" x14ac:dyDescent="0.2">
      <c r="A556" s="189" t="s">
        <v>1588</v>
      </c>
      <c r="B556" s="190" t="s">
        <v>1477</v>
      </c>
      <c r="C556" s="188">
        <v>0</v>
      </c>
      <c r="D556" s="8"/>
    </row>
    <row r="557" spans="1:4" ht="38.25" x14ac:dyDescent="0.2">
      <c r="A557" s="189" t="s">
        <v>1589</v>
      </c>
      <c r="B557" s="190" t="s">
        <v>1497</v>
      </c>
      <c r="C557" s="188">
        <v>0</v>
      </c>
      <c r="D557" s="8"/>
    </row>
    <row r="558" spans="1:4" ht="12.75" x14ac:dyDescent="0.2">
      <c r="A558" s="7"/>
      <c r="B558" s="8"/>
      <c r="C558" s="188"/>
      <c r="D558" s="8"/>
    </row>
    <row r="559" spans="1:4" ht="12.75" x14ac:dyDescent="0.2">
      <c r="A559" s="7"/>
      <c r="B559" s="8"/>
      <c r="C559" s="188"/>
      <c r="D559" s="8"/>
    </row>
    <row r="560" spans="1:4" ht="12.75" x14ac:dyDescent="0.2">
      <c r="A560" s="7"/>
      <c r="B560" s="8"/>
      <c r="C560" s="188"/>
      <c r="D560" s="8"/>
    </row>
    <row r="561" spans="1:4" ht="12.75" x14ac:dyDescent="0.2">
      <c r="A561" s="7"/>
      <c r="B561" s="8"/>
      <c r="C561" s="188"/>
      <c r="D561" s="8"/>
    </row>
    <row r="562" spans="1:4" ht="12.75" x14ac:dyDescent="0.2">
      <c r="A562" s="7"/>
      <c r="B562" s="8"/>
      <c r="C562" s="188"/>
      <c r="D562" s="8"/>
    </row>
    <row r="563" spans="1:4" ht="12.75" x14ac:dyDescent="0.2">
      <c r="A563" s="7"/>
      <c r="B563" s="8"/>
      <c r="C563" s="188"/>
      <c r="D563" s="8"/>
    </row>
    <row r="564" spans="1:4" ht="12.75" x14ac:dyDescent="0.2">
      <c r="A564" s="7"/>
      <c r="B564" s="8"/>
      <c r="C564" s="188"/>
      <c r="D564" s="8"/>
    </row>
    <row r="565" spans="1:4" ht="12.75" x14ac:dyDescent="0.2">
      <c r="A565" s="7"/>
      <c r="B565" s="8"/>
      <c r="C565" s="188"/>
      <c r="D565" s="8"/>
    </row>
    <row r="566" spans="1:4" ht="12.75" x14ac:dyDescent="0.2">
      <c r="A566" s="7"/>
      <c r="B566" s="8"/>
      <c r="C566" s="188"/>
      <c r="D566" s="8"/>
    </row>
    <row r="567" spans="1:4" ht="12.75" x14ac:dyDescent="0.2">
      <c r="A567" s="7"/>
      <c r="B567" s="8"/>
      <c r="C567" s="188"/>
      <c r="D567" s="8"/>
    </row>
    <row r="568" spans="1:4" ht="27.75" customHeight="1" x14ac:dyDescent="0.2">
      <c r="A568" s="7"/>
      <c r="B568" s="8"/>
      <c r="C568" s="188"/>
      <c r="D568" s="8"/>
    </row>
    <row r="569" spans="1:4" ht="27.75" customHeight="1" x14ac:dyDescent="0.2">
      <c r="A569" s="7"/>
      <c r="B569" s="8"/>
      <c r="C569" s="188"/>
      <c r="D569" s="8"/>
    </row>
    <row r="570" spans="1:4" ht="27.75" customHeight="1" x14ac:dyDescent="0.2">
      <c r="A570" s="7"/>
      <c r="B570" s="8"/>
      <c r="C570" s="188"/>
      <c r="D570" s="8"/>
    </row>
    <row r="571" spans="1:4" ht="27.75" customHeight="1" x14ac:dyDescent="0.2">
      <c r="A571" s="7"/>
      <c r="B571" s="8"/>
      <c r="C571" s="188"/>
      <c r="D571" s="8"/>
    </row>
    <row r="572" spans="1:4" ht="27.75" customHeight="1" x14ac:dyDescent="0.2">
      <c r="A572" s="7"/>
      <c r="B572" s="8"/>
      <c r="C572" s="188"/>
      <c r="D572" s="8"/>
    </row>
    <row r="573" spans="1:4" ht="27.75" customHeight="1" x14ac:dyDescent="0.2">
      <c r="A573" s="7"/>
      <c r="B573" s="8"/>
      <c r="C573" s="188"/>
      <c r="D573" s="8"/>
    </row>
    <row r="574" spans="1:4" ht="27.75" customHeight="1" x14ac:dyDescent="0.2">
      <c r="A574" s="7"/>
      <c r="B574" s="8"/>
      <c r="C574" s="188"/>
      <c r="D574" s="8"/>
    </row>
    <row r="575" spans="1:4" ht="27.75" customHeight="1" x14ac:dyDescent="0.2">
      <c r="A575" s="7"/>
      <c r="B575" s="8"/>
      <c r="C575" s="188"/>
      <c r="D575" s="8"/>
    </row>
    <row r="576" spans="1:4" ht="27.75" customHeight="1" x14ac:dyDescent="0.2">
      <c r="A576" s="7"/>
      <c r="B576" s="8"/>
      <c r="C576" s="188"/>
      <c r="D576" s="8"/>
    </row>
    <row r="577" spans="1:4" ht="27.75" customHeight="1" x14ac:dyDescent="0.2">
      <c r="A577" s="7"/>
      <c r="B577" s="8"/>
      <c r="C577" s="188"/>
      <c r="D577" s="8"/>
    </row>
    <row r="578" spans="1:4" ht="27.75" customHeight="1" x14ac:dyDescent="0.2">
      <c r="A578" s="7"/>
      <c r="B578" s="8"/>
      <c r="C578" s="188"/>
      <c r="D578" s="8"/>
    </row>
    <row r="579" spans="1:4" ht="27.75" customHeight="1" x14ac:dyDescent="0.2">
      <c r="A579" s="7"/>
      <c r="B579" s="8"/>
      <c r="C579" s="188"/>
      <c r="D579" s="8"/>
    </row>
    <row r="580" spans="1:4" ht="27.75" customHeight="1" x14ac:dyDescent="0.2">
      <c r="A580" s="7"/>
      <c r="B580" s="8"/>
      <c r="C580" s="188"/>
      <c r="D580" s="8"/>
    </row>
    <row r="581" spans="1:4" ht="27.75" customHeight="1" x14ac:dyDescent="0.2">
      <c r="A581" s="7"/>
      <c r="B581" s="8"/>
      <c r="C581" s="188"/>
      <c r="D581" s="8"/>
    </row>
    <row r="582" spans="1:4" ht="27.75" customHeight="1" x14ac:dyDescent="0.2">
      <c r="A582" s="7"/>
      <c r="B582" s="8"/>
      <c r="C582" s="188"/>
      <c r="D582" s="8"/>
    </row>
    <row r="583" spans="1:4" ht="27.75" customHeight="1" x14ac:dyDescent="0.2">
      <c r="A583" s="7"/>
      <c r="B583" s="8"/>
      <c r="C583" s="188"/>
      <c r="D583" s="8"/>
    </row>
    <row r="584" spans="1:4" ht="27.75" customHeight="1" x14ac:dyDescent="0.2">
      <c r="A584" s="7"/>
      <c r="B584" s="8"/>
      <c r="C584" s="188"/>
      <c r="D584" s="8"/>
    </row>
    <row r="585" spans="1:4" ht="27.75" customHeight="1" x14ac:dyDescent="0.2">
      <c r="A585" s="7"/>
      <c r="B585" s="8"/>
      <c r="C585" s="188"/>
      <c r="D585" s="8"/>
    </row>
    <row r="586" spans="1:4" ht="27.75" customHeight="1" x14ac:dyDescent="0.2">
      <c r="A586" s="7"/>
      <c r="B586" s="8"/>
      <c r="C586" s="188"/>
      <c r="D586" s="8"/>
    </row>
    <row r="587" spans="1:4" ht="27.75" customHeight="1" x14ac:dyDescent="0.2">
      <c r="A587" s="7"/>
      <c r="B587" s="8"/>
      <c r="C587" s="188"/>
      <c r="D587" s="8"/>
    </row>
    <row r="588" spans="1:4" ht="27.75" customHeight="1" x14ac:dyDescent="0.2">
      <c r="A588" s="7"/>
      <c r="B588" s="8"/>
      <c r="C588" s="188"/>
      <c r="D588" s="8"/>
    </row>
    <row r="589" spans="1:4" ht="27.75" customHeight="1" x14ac:dyDescent="0.2">
      <c r="A589" s="7"/>
      <c r="B589" s="8"/>
      <c r="C589" s="188"/>
      <c r="D589" s="8"/>
    </row>
    <row r="590" spans="1:4" ht="27.75" customHeight="1" x14ac:dyDescent="0.2">
      <c r="A590" s="7"/>
      <c r="B590" s="8"/>
      <c r="C590" s="188"/>
      <c r="D590" s="8"/>
    </row>
    <row r="591" spans="1:4" ht="27.75" customHeight="1" x14ac:dyDescent="0.2">
      <c r="A591" s="7"/>
      <c r="B591" s="8"/>
      <c r="C591" s="188"/>
      <c r="D591" s="8"/>
    </row>
    <row r="592" spans="1:4" ht="27.75" customHeight="1" x14ac:dyDescent="0.2">
      <c r="A592" s="7"/>
      <c r="B592" s="8"/>
      <c r="C592" s="188"/>
      <c r="D592" s="8"/>
    </row>
    <row r="593" spans="1:4" ht="27.75" customHeight="1" x14ac:dyDescent="0.2">
      <c r="A593" s="7"/>
      <c r="B593" s="8"/>
      <c r="C593" s="188"/>
      <c r="D593" s="8"/>
    </row>
    <row r="594" spans="1:4" ht="27.75" customHeight="1" x14ac:dyDescent="0.2">
      <c r="A594" s="7"/>
      <c r="B594" s="8"/>
      <c r="C594" s="188"/>
      <c r="D594" s="8"/>
    </row>
    <row r="595" spans="1:4" ht="27.75" customHeight="1" x14ac:dyDescent="0.2">
      <c r="A595" s="7"/>
      <c r="B595" s="8"/>
      <c r="C595" s="188"/>
      <c r="D595" s="8"/>
    </row>
    <row r="596" spans="1:4" ht="27.75" customHeight="1" x14ac:dyDescent="0.2">
      <c r="A596" s="7"/>
      <c r="B596" s="8"/>
      <c r="C596" s="188"/>
      <c r="D596" s="8"/>
    </row>
    <row r="597" spans="1:4" ht="27.75" customHeight="1" x14ac:dyDescent="0.2">
      <c r="A597" s="7"/>
      <c r="B597" s="8"/>
      <c r="C597" s="188"/>
      <c r="D597" s="8"/>
    </row>
    <row r="598" spans="1:4" ht="27.75" customHeight="1" x14ac:dyDescent="0.2">
      <c r="A598" s="7"/>
      <c r="B598" s="8"/>
      <c r="C598" s="188"/>
      <c r="D598" s="8"/>
    </row>
    <row r="599" spans="1:4" ht="27.75" customHeight="1" x14ac:dyDescent="0.2">
      <c r="A599" s="7"/>
      <c r="B599" s="8"/>
      <c r="C599" s="188"/>
      <c r="D599" s="8"/>
    </row>
    <row r="600" spans="1:4" ht="27.75" customHeight="1" x14ac:dyDescent="0.2">
      <c r="A600" s="7"/>
      <c r="B600" s="8"/>
      <c r="C600" s="188"/>
      <c r="D600" s="8"/>
    </row>
    <row r="601" spans="1:4" ht="27.75" customHeight="1" x14ac:dyDescent="0.2">
      <c r="A601" s="7"/>
      <c r="B601" s="8"/>
      <c r="C601" s="188"/>
      <c r="D601" s="8"/>
    </row>
    <row r="602" spans="1:4" ht="27.75" customHeight="1" x14ac:dyDescent="0.2">
      <c r="A602" s="7"/>
      <c r="B602" s="8"/>
      <c r="C602" s="188"/>
      <c r="D602" s="8"/>
    </row>
    <row r="603" spans="1:4" ht="27.75" customHeight="1" x14ac:dyDescent="0.2">
      <c r="A603" s="7"/>
      <c r="B603" s="8"/>
      <c r="C603" s="188"/>
      <c r="D603" s="8"/>
    </row>
    <row r="604" spans="1:4" ht="27.75" customHeight="1" x14ac:dyDescent="0.2">
      <c r="A604" s="7"/>
      <c r="B604" s="8"/>
      <c r="C604" s="188"/>
      <c r="D604" s="8"/>
    </row>
    <row r="605" spans="1:4" ht="27.75" customHeight="1" x14ac:dyDescent="0.2">
      <c r="A605" s="7"/>
      <c r="B605" s="8"/>
      <c r="C605" s="188"/>
      <c r="D605" s="8"/>
    </row>
    <row r="606" spans="1:4" ht="27.75" customHeight="1" x14ac:dyDescent="0.2">
      <c r="A606" s="7"/>
      <c r="B606" s="8"/>
      <c r="C606" s="188"/>
      <c r="D606" s="8"/>
    </row>
    <row r="607" spans="1:4" ht="27.75" customHeight="1" x14ac:dyDescent="0.2">
      <c r="A607" s="7"/>
      <c r="B607" s="8"/>
      <c r="C607" s="188"/>
      <c r="D607" s="8"/>
    </row>
    <row r="608" spans="1:4" ht="27.75" customHeight="1" x14ac:dyDescent="0.2">
      <c r="A608" s="7"/>
      <c r="B608" s="8"/>
      <c r="C608" s="188"/>
      <c r="D608" s="8"/>
    </row>
    <row r="609" spans="1:4" ht="27.75" customHeight="1" x14ac:dyDescent="0.2">
      <c r="A609" s="7"/>
      <c r="B609" s="8"/>
      <c r="C609" s="188"/>
      <c r="D609" s="8"/>
    </row>
    <row r="610" spans="1:4" ht="27.75" customHeight="1" x14ac:dyDescent="0.2">
      <c r="A610" s="7"/>
      <c r="B610" s="8"/>
      <c r="C610" s="188"/>
      <c r="D610" s="8"/>
    </row>
    <row r="611" spans="1:4" ht="27.75" customHeight="1" x14ac:dyDescent="0.2">
      <c r="A611" s="7"/>
      <c r="B611" s="8"/>
      <c r="C611" s="188"/>
      <c r="D611" s="8"/>
    </row>
    <row r="612" spans="1:4" ht="27.75" customHeight="1" x14ac:dyDescent="0.2">
      <c r="A612" s="7"/>
      <c r="B612" s="8"/>
      <c r="C612" s="188"/>
      <c r="D612" s="8"/>
    </row>
    <row r="613" spans="1:4" ht="27.75" customHeight="1" x14ac:dyDescent="0.2">
      <c r="A613" s="7"/>
      <c r="B613" s="8"/>
      <c r="C613" s="188"/>
      <c r="D613" s="8"/>
    </row>
    <row r="614" spans="1:4" ht="27.75" customHeight="1" x14ac:dyDescent="0.2">
      <c r="A614" s="7"/>
      <c r="B614" s="8"/>
      <c r="C614" s="188"/>
      <c r="D614" s="8"/>
    </row>
    <row r="615" spans="1:4" ht="27.75" customHeight="1" x14ac:dyDescent="0.2">
      <c r="A615" s="7"/>
      <c r="B615" s="8"/>
      <c r="C615" s="188"/>
      <c r="D615" s="8"/>
    </row>
    <row r="616" spans="1:4" ht="27.75" customHeight="1" x14ac:dyDescent="0.2">
      <c r="A616" s="7"/>
      <c r="B616" s="8"/>
      <c r="C616" s="188"/>
      <c r="D616" s="8"/>
    </row>
    <row r="617" spans="1:4" ht="27.75" customHeight="1" x14ac:dyDescent="0.2">
      <c r="A617" s="7"/>
      <c r="B617" s="8"/>
      <c r="C617" s="188"/>
      <c r="D617" s="8"/>
    </row>
    <row r="618" spans="1:4" ht="27.75" customHeight="1" x14ac:dyDescent="0.2">
      <c r="A618" s="7"/>
      <c r="B618" s="8"/>
      <c r="C618" s="188"/>
      <c r="D618" s="8"/>
    </row>
    <row r="619" spans="1:4" ht="27.75" customHeight="1" x14ac:dyDescent="0.2">
      <c r="A619" s="7"/>
      <c r="B619" s="8"/>
      <c r="C619" s="188"/>
      <c r="D619" s="8"/>
    </row>
    <row r="620" spans="1:4" ht="27.75" customHeight="1" x14ac:dyDescent="0.2">
      <c r="A620" s="7"/>
      <c r="B620" s="8"/>
      <c r="C620" s="188"/>
      <c r="D620" s="8"/>
    </row>
    <row r="621" spans="1:4" ht="27.75" customHeight="1" x14ac:dyDescent="0.2">
      <c r="A621" s="7"/>
      <c r="B621" s="8"/>
      <c r="C621" s="188"/>
      <c r="D621" s="8"/>
    </row>
    <row r="622" spans="1:4" ht="27.75" customHeight="1" x14ac:dyDescent="0.2">
      <c r="A622" s="7"/>
      <c r="B622" s="8"/>
      <c r="C622" s="188"/>
      <c r="D622" s="8"/>
    </row>
    <row r="623" spans="1:4" ht="27.75" customHeight="1" x14ac:dyDescent="0.2">
      <c r="A623" s="7"/>
      <c r="B623" s="8"/>
      <c r="C623" s="188"/>
      <c r="D623" s="8"/>
    </row>
    <row r="624" spans="1:4" ht="27.75" customHeight="1" x14ac:dyDescent="0.2">
      <c r="A624" s="7"/>
      <c r="B624" s="8"/>
      <c r="C624" s="188"/>
      <c r="D624" s="8"/>
    </row>
    <row r="625" spans="1:4" ht="27.75" customHeight="1" x14ac:dyDescent="0.2">
      <c r="A625" s="7"/>
      <c r="B625" s="8"/>
      <c r="C625" s="188"/>
      <c r="D625" s="8"/>
    </row>
    <row r="626" spans="1:4" ht="27.75" customHeight="1" x14ac:dyDescent="0.2">
      <c r="A626" s="7"/>
      <c r="B626" s="8"/>
      <c r="C626" s="188"/>
      <c r="D626" s="8"/>
    </row>
    <row r="627" spans="1:4" ht="27.75" customHeight="1" x14ac:dyDescent="0.2">
      <c r="A627" s="7"/>
      <c r="B627" s="8"/>
      <c r="C627" s="188"/>
      <c r="D627" s="8"/>
    </row>
    <row r="628" spans="1:4" ht="27.75" customHeight="1" x14ac:dyDescent="0.2">
      <c r="A628" s="7"/>
      <c r="B628" s="8"/>
      <c r="C628" s="188"/>
      <c r="D628" s="8"/>
    </row>
    <row r="629" spans="1:4" ht="27.75" customHeight="1" x14ac:dyDescent="0.2">
      <c r="A629" s="7"/>
      <c r="B629" s="8"/>
      <c r="C629" s="188"/>
      <c r="D629" s="8"/>
    </row>
    <row r="630" spans="1:4" ht="27.75" customHeight="1" x14ac:dyDescent="0.2">
      <c r="A630" s="7"/>
      <c r="B630" s="8"/>
      <c r="C630" s="188"/>
      <c r="D630" s="8"/>
    </row>
    <row r="631" spans="1:4" ht="27.75" customHeight="1" x14ac:dyDescent="0.2">
      <c r="A631" s="7"/>
      <c r="B631" s="8"/>
      <c r="C631" s="188"/>
      <c r="D631" s="8"/>
    </row>
    <row r="632" spans="1:4" ht="27.75" customHeight="1" x14ac:dyDescent="0.2">
      <c r="A632" s="7"/>
      <c r="B632" s="8"/>
      <c r="C632" s="188"/>
      <c r="D632" s="8"/>
    </row>
    <row r="633" spans="1:4" ht="27.75" customHeight="1" x14ac:dyDescent="0.2">
      <c r="A633" s="7"/>
      <c r="B633" s="8"/>
      <c r="C633" s="188"/>
      <c r="D633" s="8"/>
    </row>
    <row r="634" spans="1:4" ht="27.75" customHeight="1" x14ac:dyDescent="0.2">
      <c r="A634" s="7"/>
      <c r="B634" s="8"/>
      <c r="C634" s="188"/>
      <c r="D634" s="8"/>
    </row>
    <row r="635" spans="1:4" ht="27.75" customHeight="1" x14ac:dyDescent="0.2">
      <c r="A635" s="7"/>
      <c r="B635" s="8"/>
      <c r="C635" s="188"/>
      <c r="D635" s="8"/>
    </row>
    <row r="636" spans="1:4" ht="27.75" customHeight="1" x14ac:dyDescent="0.2">
      <c r="A636" s="7"/>
      <c r="B636" s="8"/>
      <c r="C636" s="188"/>
      <c r="D636" s="8"/>
    </row>
    <row r="637" spans="1:4" ht="27.75" customHeight="1" x14ac:dyDescent="0.2">
      <c r="A637" s="7"/>
      <c r="B637" s="8"/>
      <c r="C637" s="188"/>
      <c r="D637" s="8"/>
    </row>
    <row r="638" spans="1:4" ht="27.75" customHeight="1" x14ac:dyDescent="0.2">
      <c r="A638" s="7"/>
      <c r="B638" s="8"/>
      <c r="C638" s="188"/>
      <c r="D638" s="8"/>
    </row>
    <row r="639" spans="1:4" ht="27.75" customHeight="1" x14ac:dyDescent="0.2">
      <c r="A639" s="7"/>
      <c r="B639" s="8"/>
      <c r="C639" s="188"/>
      <c r="D639" s="8"/>
    </row>
    <row r="640" spans="1:4" ht="27.75" customHeight="1" x14ac:dyDescent="0.2">
      <c r="A640" s="7"/>
      <c r="B640" s="8"/>
      <c r="C640" s="188"/>
      <c r="D640" s="8"/>
    </row>
    <row r="641" spans="1:4" ht="27.75" customHeight="1" x14ac:dyDescent="0.2">
      <c r="A641" s="7"/>
      <c r="B641" s="8"/>
      <c r="C641" s="188"/>
      <c r="D641" s="8"/>
    </row>
    <row r="642" spans="1:4" ht="27.75" customHeight="1" x14ac:dyDescent="0.2">
      <c r="A642" s="7"/>
      <c r="B642" s="8"/>
      <c r="C642" s="188"/>
      <c r="D642" s="8"/>
    </row>
    <row r="643" spans="1:4" ht="27.75" customHeight="1" x14ac:dyDescent="0.2">
      <c r="A643" s="7"/>
      <c r="B643" s="8"/>
      <c r="C643" s="188"/>
      <c r="D643" s="8"/>
    </row>
    <row r="644" spans="1:4" ht="27.75" customHeight="1" x14ac:dyDescent="0.2">
      <c r="A644" s="7"/>
      <c r="B644" s="8"/>
      <c r="C644" s="188"/>
      <c r="D644" s="8"/>
    </row>
    <row r="645" spans="1:4" ht="27.75" customHeight="1" x14ac:dyDescent="0.2">
      <c r="A645" s="7"/>
      <c r="B645" s="8"/>
      <c r="C645" s="188"/>
      <c r="D645" s="8"/>
    </row>
    <row r="646" spans="1:4" ht="27.75" customHeight="1" x14ac:dyDescent="0.2">
      <c r="A646" s="7"/>
      <c r="B646" s="8"/>
      <c r="C646" s="188"/>
      <c r="D646" s="8"/>
    </row>
    <row r="647" spans="1:4" ht="27.75" customHeight="1" x14ac:dyDescent="0.2">
      <c r="A647" s="7"/>
      <c r="B647" s="8"/>
      <c r="C647" s="188"/>
      <c r="D647" s="8"/>
    </row>
    <row r="648" spans="1:4" ht="27.75" customHeight="1" x14ac:dyDescent="0.2">
      <c r="A648" s="7"/>
      <c r="B648" s="8"/>
      <c r="C648" s="188"/>
      <c r="D648" s="8"/>
    </row>
    <row r="649" spans="1:4" ht="27.75" customHeight="1" x14ac:dyDescent="0.2">
      <c r="A649" s="7"/>
      <c r="B649" s="8"/>
      <c r="C649" s="188"/>
      <c r="D649" s="8"/>
    </row>
    <row r="650" spans="1:4" ht="27.75" customHeight="1" x14ac:dyDescent="0.2">
      <c r="A650" s="7"/>
      <c r="B650" s="8"/>
      <c r="C650" s="188"/>
      <c r="D650" s="8"/>
    </row>
    <row r="651" spans="1:4" ht="27.75" customHeight="1" x14ac:dyDescent="0.2">
      <c r="A651" s="7"/>
      <c r="B651" s="8"/>
      <c r="C651" s="188"/>
      <c r="D651" s="8"/>
    </row>
    <row r="652" spans="1:4" ht="27.75" customHeight="1" x14ac:dyDescent="0.2">
      <c r="A652" s="7"/>
      <c r="B652" s="8"/>
      <c r="C652" s="188"/>
      <c r="D652" s="8"/>
    </row>
    <row r="653" spans="1:4" ht="27.75" customHeight="1" x14ac:dyDescent="0.2">
      <c r="A653" s="7"/>
      <c r="B653" s="8"/>
      <c r="C653" s="188"/>
      <c r="D653" s="8"/>
    </row>
    <row r="654" spans="1:4" ht="27.75" customHeight="1" x14ac:dyDescent="0.2">
      <c r="A654" s="7"/>
      <c r="B654" s="8"/>
      <c r="C654" s="188"/>
      <c r="D654" s="8"/>
    </row>
    <row r="655" spans="1:4" ht="27.75" customHeight="1" x14ac:dyDescent="0.2">
      <c r="A655" s="7"/>
      <c r="B655" s="8"/>
      <c r="C655" s="188"/>
      <c r="D655" s="8"/>
    </row>
    <row r="656" spans="1:4" ht="27.75" customHeight="1" x14ac:dyDescent="0.2">
      <c r="A656" s="7"/>
      <c r="B656" s="8"/>
      <c r="C656" s="188"/>
      <c r="D656" s="8"/>
    </row>
    <row r="657" spans="1:4" ht="27.75" customHeight="1" x14ac:dyDescent="0.2">
      <c r="A657" s="7"/>
      <c r="B657" s="8"/>
      <c r="C657" s="188"/>
      <c r="D657" s="8"/>
    </row>
    <row r="658" spans="1:4" ht="27.75" customHeight="1" x14ac:dyDescent="0.2">
      <c r="A658" s="7"/>
      <c r="B658" s="8"/>
      <c r="C658" s="188"/>
      <c r="D658" s="8"/>
    </row>
    <row r="659" spans="1:4" ht="27.75" customHeight="1" x14ac:dyDescent="0.2">
      <c r="A659" s="7"/>
      <c r="B659" s="8"/>
      <c r="C659" s="188"/>
      <c r="D659" s="8"/>
    </row>
    <row r="660" spans="1:4" ht="27.75" customHeight="1" x14ac:dyDescent="0.2">
      <c r="A660" s="7"/>
      <c r="B660" s="8"/>
      <c r="C660" s="188"/>
      <c r="D660" s="8"/>
    </row>
    <row r="661" spans="1:4" ht="27.75" customHeight="1" x14ac:dyDescent="0.2">
      <c r="A661" s="7"/>
      <c r="B661" s="8"/>
      <c r="C661" s="188"/>
      <c r="D661" s="8"/>
    </row>
    <row r="662" spans="1:4" ht="27.75" customHeight="1" x14ac:dyDescent="0.2">
      <c r="A662" s="7"/>
      <c r="B662" s="8"/>
      <c r="C662" s="188"/>
      <c r="D662" s="8"/>
    </row>
    <row r="663" spans="1:4" ht="27.75" customHeight="1" x14ac:dyDescent="0.2">
      <c r="A663" s="7"/>
      <c r="B663" s="8"/>
      <c r="C663" s="188"/>
      <c r="D663" s="8"/>
    </row>
    <row r="664" spans="1:4" ht="27.75" customHeight="1" x14ac:dyDescent="0.2">
      <c r="A664" s="7"/>
      <c r="B664" s="8"/>
      <c r="C664" s="188"/>
      <c r="D664" s="8"/>
    </row>
    <row r="665" spans="1:4" ht="27.75" customHeight="1" x14ac:dyDescent="0.2">
      <c r="A665" s="7"/>
      <c r="B665" s="8"/>
      <c r="C665" s="188"/>
      <c r="D665" s="8"/>
    </row>
    <row r="666" spans="1:4" ht="27.75" customHeight="1" x14ac:dyDescent="0.2">
      <c r="A666" s="7"/>
      <c r="B666" s="8"/>
      <c r="C666" s="188"/>
      <c r="D666" s="8"/>
    </row>
    <row r="667" spans="1:4" ht="27.75" customHeight="1" x14ac:dyDescent="0.2">
      <c r="A667" s="7"/>
      <c r="B667" s="8"/>
      <c r="C667" s="188"/>
      <c r="D667" s="8"/>
    </row>
    <row r="668" spans="1:4" ht="27.75" customHeight="1" x14ac:dyDescent="0.2">
      <c r="A668" s="7"/>
      <c r="B668" s="8"/>
      <c r="C668" s="188"/>
      <c r="D668" s="8"/>
    </row>
    <row r="669" spans="1:4" ht="27.75" customHeight="1" x14ac:dyDescent="0.2">
      <c r="A669" s="7"/>
      <c r="B669" s="8"/>
      <c r="C669" s="188"/>
      <c r="D669" s="8"/>
    </row>
    <row r="670" spans="1:4" ht="27.75" customHeight="1" x14ac:dyDescent="0.2">
      <c r="A670" s="7"/>
      <c r="B670" s="8"/>
      <c r="C670" s="188"/>
      <c r="D670" s="8"/>
    </row>
    <row r="671" spans="1:4" ht="27.75" customHeight="1" x14ac:dyDescent="0.2">
      <c r="A671" s="7"/>
      <c r="B671" s="8"/>
      <c r="C671" s="188"/>
      <c r="D671" s="8"/>
    </row>
    <row r="672" spans="1:4" ht="27.75" customHeight="1" x14ac:dyDescent="0.2">
      <c r="A672" s="7"/>
      <c r="B672" s="8"/>
      <c r="C672" s="188"/>
      <c r="D672" s="8"/>
    </row>
    <row r="673" spans="1:4" ht="27.75" customHeight="1" x14ac:dyDescent="0.2">
      <c r="A673" s="7"/>
      <c r="B673" s="8"/>
      <c r="C673" s="188"/>
      <c r="D673" s="8"/>
    </row>
    <row r="674" spans="1:4" ht="27.75" customHeight="1" x14ac:dyDescent="0.2">
      <c r="A674" s="7"/>
      <c r="B674" s="8"/>
      <c r="C674" s="188"/>
      <c r="D674" s="8"/>
    </row>
    <row r="675" spans="1:4" ht="27.75" customHeight="1" x14ac:dyDescent="0.2">
      <c r="A675" s="7"/>
      <c r="B675" s="8"/>
      <c r="C675" s="188"/>
      <c r="D675" s="8"/>
    </row>
    <row r="676" spans="1:4" ht="27.75" customHeight="1" x14ac:dyDescent="0.2">
      <c r="A676" s="7"/>
      <c r="B676" s="8"/>
      <c r="C676" s="188"/>
      <c r="D676" s="8"/>
    </row>
    <row r="677" spans="1:4" ht="27.75" customHeight="1" x14ac:dyDescent="0.2">
      <c r="A677" s="7"/>
      <c r="B677" s="8"/>
      <c r="C677" s="188"/>
      <c r="D677" s="8"/>
    </row>
    <row r="678" spans="1:4" ht="27.75" customHeight="1" x14ac:dyDescent="0.2">
      <c r="A678" s="7"/>
      <c r="B678" s="8"/>
      <c r="C678" s="188"/>
      <c r="D678" s="8"/>
    </row>
    <row r="679" spans="1:4" ht="27.75" customHeight="1" x14ac:dyDescent="0.2">
      <c r="A679" s="7"/>
      <c r="B679" s="8"/>
      <c r="C679" s="188"/>
      <c r="D679" s="8"/>
    </row>
    <row r="680" spans="1:4" ht="27.75" customHeight="1" x14ac:dyDescent="0.2">
      <c r="A680" s="7"/>
      <c r="B680" s="8"/>
      <c r="C680" s="188"/>
      <c r="D680" s="8"/>
    </row>
    <row r="681" spans="1:4" ht="27.75" customHeight="1" x14ac:dyDescent="0.2">
      <c r="A681" s="7"/>
      <c r="B681" s="8"/>
      <c r="C681" s="188"/>
      <c r="D681" s="8"/>
    </row>
    <row r="682" spans="1:4" ht="27.75" customHeight="1" x14ac:dyDescent="0.2">
      <c r="A682" s="7"/>
      <c r="B682" s="8"/>
      <c r="C682" s="188"/>
      <c r="D682" s="8"/>
    </row>
    <row r="683" spans="1:4" ht="27.75" customHeight="1" x14ac:dyDescent="0.2">
      <c r="A683" s="7"/>
      <c r="B683" s="8"/>
      <c r="C683" s="188"/>
      <c r="D683" s="8"/>
    </row>
    <row r="684" spans="1:4" ht="27.75" customHeight="1" x14ac:dyDescent="0.2">
      <c r="A684" s="7"/>
      <c r="B684" s="8"/>
      <c r="C684" s="188"/>
      <c r="D684" s="8"/>
    </row>
    <row r="685" spans="1:4" ht="27.75" customHeight="1" x14ac:dyDescent="0.2">
      <c r="A685" s="7"/>
      <c r="B685" s="8"/>
      <c r="C685" s="188"/>
      <c r="D685" s="8"/>
    </row>
    <row r="686" spans="1:4" ht="27.75" customHeight="1" x14ac:dyDescent="0.2">
      <c r="A686" s="7"/>
      <c r="B686" s="8"/>
      <c r="C686" s="188"/>
      <c r="D686" s="8"/>
    </row>
    <row r="687" spans="1:4" ht="27.75" customHeight="1" x14ac:dyDescent="0.2">
      <c r="A687" s="7"/>
      <c r="B687" s="8"/>
      <c r="C687" s="188"/>
      <c r="D687" s="8"/>
    </row>
    <row r="688" spans="1:4" ht="27.75" customHeight="1" x14ac:dyDescent="0.2">
      <c r="A688" s="7"/>
      <c r="B688" s="8"/>
      <c r="C688" s="188"/>
      <c r="D688" s="8"/>
    </row>
    <row r="689" spans="1:4" ht="27.75" customHeight="1" x14ac:dyDescent="0.2">
      <c r="A689" s="7"/>
      <c r="B689" s="8"/>
      <c r="C689" s="188"/>
      <c r="D689" s="8"/>
    </row>
    <row r="690" spans="1:4" ht="27.75" customHeight="1" x14ac:dyDescent="0.2">
      <c r="A690" s="7"/>
      <c r="B690" s="8"/>
      <c r="C690" s="188"/>
      <c r="D690" s="8"/>
    </row>
    <row r="691" spans="1:4" ht="27.75" customHeight="1" x14ac:dyDescent="0.2">
      <c r="A691" s="7"/>
      <c r="B691" s="8"/>
      <c r="C691" s="188"/>
      <c r="D691" s="8"/>
    </row>
    <row r="692" spans="1:4" ht="27.75" customHeight="1" x14ac:dyDescent="0.2">
      <c r="A692" s="7"/>
      <c r="B692" s="8"/>
      <c r="C692" s="188"/>
      <c r="D692" s="8"/>
    </row>
    <row r="693" spans="1:4" ht="27.75" customHeight="1" x14ac:dyDescent="0.2">
      <c r="A693" s="7"/>
      <c r="B693" s="8"/>
      <c r="C693" s="188"/>
      <c r="D693" s="8"/>
    </row>
    <row r="694" spans="1:4" ht="27.75" customHeight="1" x14ac:dyDescent="0.2">
      <c r="A694" s="7"/>
      <c r="B694" s="8"/>
      <c r="C694" s="188"/>
      <c r="D694" s="8"/>
    </row>
    <row r="695" spans="1:4" ht="27.75" customHeight="1" x14ac:dyDescent="0.2">
      <c r="A695" s="7"/>
      <c r="B695" s="8"/>
      <c r="C695" s="188"/>
      <c r="D695" s="8"/>
    </row>
    <row r="696" spans="1:4" ht="27.75" customHeight="1" x14ac:dyDescent="0.2">
      <c r="A696" s="7"/>
      <c r="B696" s="8"/>
      <c r="C696" s="188"/>
      <c r="D696" s="8"/>
    </row>
    <row r="697" spans="1:4" ht="27.75" customHeight="1" x14ac:dyDescent="0.2">
      <c r="A697" s="7"/>
      <c r="B697" s="8"/>
      <c r="C697" s="188"/>
      <c r="D697" s="8"/>
    </row>
    <row r="698" spans="1:4" ht="27.75" customHeight="1" x14ac:dyDescent="0.2">
      <c r="A698" s="7"/>
      <c r="B698" s="8"/>
      <c r="C698" s="188"/>
      <c r="D698" s="8"/>
    </row>
    <row r="699" spans="1:4" ht="27.75" customHeight="1" x14ac:dyDescent="0.2">
      <c r="A699" s="7"/>
      <c r="B699" s="8"/>
      <c r="C699" s="188"/>
      <c r="D699" s="8"/>
    </row>
    <row r="700" spans="1:4" ht="27.75" customHeight="1" x14ac:dyDescent="0.2">
      <c r="A700" s="7"/>
      <c r="B700" s="8"/>
      <c r="C700" s="188"/>
      <c r="D700" s="8"/>
    </row>
    <row r="701" spans="1:4" ht="27.75" customHeight="1" x14ac:dyDescent="0.2">
      <c r="A701" s="7"/>
      <c r="B701" s="8"/>
      <c r="C701" s="188"/>
      <c r="D701" s="8"/>
    </row>
    <row r="702" spans="1:4" ht="27.75" customHeight="1" x14ac:dyDescent="0.2">
      <c r="C702" s="6"/>
    </row>
    <row r="703" spans="1:4" ht="27.75" customHeight="1" x14ac:dyDescent="0.2">
      <c r="C703" s="6"/>
    </row>
    <row r="704" spans="1:4" ht="27.75" customHeight="1" x14ac:dyDescent="0.2">
      <c r="C704" s="6"/>
    </row>
    <row r="705" spans="3:3" ht="27.75" customHeight="1" x14ac:dyDescent="0.2">
      <c r="C705" s="6"/>
    </row>
    <row r="706" spans="3:3" ht="27.75" customHeight="1" x14ac:dyDescent="0.2">
      <c r="C706" s="6"/>
    </row>
    <row r="707" spans="3:3" ht="27.75" customHeight="1" x14ac:dyDescent="0.2">
      <c r="C707" s="6"/>
    </row>
    <row r="708" spans="3:3" ht="27.75" customHeight="1" x14ac:dyDescent="0.2">
      <c r="C708" s="6"/>
    </row>
    <row r="709" spans="3:3" ht="27.75" customHeight="1" x14ac:dyDescent="0.2">
      <c r="C709" s="6"/>
    </row>
    <row r="710" spans="3:3" ht="27.75" customHeight="1" x14ac:dyDescent="0.2">
      <c r="C710" s="6"/>
    </row>
    <row r="711" spans="3:3" ht="27.75" customHeight="1" x14ac:dyDescent="0.2">
      <c r="C711" s="6"/>
    </row>
    <row r="712" spans="3:3" ht="27.75" customHeight="1" x14ac:dyDescent="0.2">
      <c r="C712" s="6"/>
    </row>
    <row r="713" spans="3:3" ht="27.75" customHeight="1" x14ac:dyDescent="0.2">
      <c r="C713" s="6"/>
    </row>
    <row r="714" spans="3:3" ht="27.75" customHeight="1" x14ac:dyDescent="0.2">
      <c r="C714" s="6"/>
    </row>
    <row r="715" spans="3:3" ht="27.75" customHeight="1" x14ac:dyDescent="0.2">
      <c r="C715" s="6"/>
    </row>
    <row r="716" spans="3:3" ht="27.75" customHeight="1" x14ac:dyDescent="0.2">
      <c r="C716" s="6"/>
    </row>
    <row r="717" spans="3:3" ht="27.75" customHeight="1" x14ac:dyDescent="0.2">
      <c r="C717" s="6"/>
    </row>
    <row r="718" spans="3:3" ht="27.75" customHeight="1" x14ac:dyDescent="0.2">
      <c r="C718" s="6"/>
    </row>
    <row r="719" spans="3:3" ht="27.75" customHeight="1" x14ac:dyDescent="0.2">
      <c r="C719" s="6"/>
    </row>
    <row r="720" spans="3:3" ht="27.75" customHeight="1" x14ac:dyDescent="0.2">
      <c r="C720" s="6"/>
    </row>
    <row r="721" spans="3:3" ht="27.75" customHeight="1" x14ac:dyDescent="0.2">
      <c r="C721" s="6"/>
    </row>
    <row r="722" spans="3:3" ht="27.75" customHeight="1" x14ac:dyDescent="0.2">
      <c r="C722" s="6"/>
    </row>
    <row r="723" spans="3:3" ht="27.75" customHeight="1" x14ac:dyDescent="0.2">
      <c r="C723" s="6"/>
    </row>
    <row r="724" spans="3:3" ht="27.75" customHeight="1" x14ac:dyDescent="0.2">
      <c r="C724" s="6"/>
    </row>
    <row r="725" spans="3:3" ht="27.75" customHeight="1" x14ac:dyDescent="0.2">
      <c r="C725" s="6"/>
    </row>
    <row r="726" spans="3:3" ht="27.75" customHeight="1" x14ac:dyDescent="0.2">
      <c r="C726" s="6"/>
    </row>
    <row r="727" spans="3:3" ht="27.75" customHeight="1" x14ac:dyDescent="0.2">
      <c r="C727" s="6"/>
    </row>
    <row r="728" spans="3:3" ht="27.75" customHeight="1" x14ac:dyDescent="0.2">
      <c r="C728" s="6"/>
    </row>
    <row r="729" spans="3:3" ht="27.75" customHeight="1" x14ac:dyDescent="0.2">
      <c r="C729" s="6"/>
    </row>
    <row r="730" spans="3:3" ht="27.75" customHeight="1" x14ac:dyDescent="0.2">
      <c r="C730" s="6"/>
    </row>
    <row r="731" spans="3:3" ht="27.75" customHeight="1" x14ac:dyDescent="0.2">
      <c r="C731" s="6"/>
    </row>
    <row r="732" spans="3:3" ht="27.75" customHeight="1" x14ac:dyDescent="0.2">
      <c r="C732" s="6"/>
    </row>
    <row r="733" spans="3:3" ht="27.75" customHeight="1" x14ac:dyDescent="0.2">
      <c r="C733" s="6"/>
    </row>
    <row r="734" spans="3:3" ht="27.75" customHeight="1" x14ac:dyDescent="0.2">
      <c r="C734" s="6"/>
    </row>
    <row r="735" spans="3:3" ht="27.75" customHeight="1" x14ac:dyDescent="0.2">
      <c r="C735" s="6"/>
    </row>
    <row r="736" spans="3:3" ht="27.75" customHeight="1" x14ac:dyDescent="0.2">
      <c r="C736" s="6"/>
    </row>
    <row r="737" spans="3:3" ht="27.75" customHeight="1" x14ac:dyDescent="0.2">
      <c r="C737" s="6"/>
    </row>
    <row r="738" spans="3:3" ht="27.75" customHeight="1" x14ac:dyDescent="0.2">
      <c r="C738" s="6"/>
    </row>
    <row r="739" spans="3:3" ht="27.75" customHeight="1" x14ac:dyDescent="0.2">
      <c r="C739" s="6"/>
    </row>
    <row r="740" spans="3:3" ht="27.75" customHeight="1" x14ac:dyDescent="0.2">
      <c r="C740" s="6"/>
    </row>
    <row r="741" spans="3:3" ht="27.75" customHeight="1" x14ac:dyDescent="0.2">
      <c r="C741" s="6"/>
    </row>
    <row r="742" spans="3:3" ht="27.75" customHeight="1" x14ac:dyDescent="0.2">
      <c r="C742" s="6"/>
    </row>
    <row r="743" spans="3:3" ht="27.75" customHeight="1" x14ac:dyDescent="0.2">
      <c r="C743" s="6"/>
    </row>
    <row r="744" spans="3:3" ht="27.75" customHeight="1" x14ac:dyDescent="0.2">
      <c r="C744" s="6"/>
    </row>
    <row r="745" spans="3:3" ht="27.75" customHeight="1" x14ac:dyDescent="0.2">
      <c r="C745" s="6"/>
    </row>
    <row r="746" spans="3:3" ht="27.75" customHeight="1" x14ac:dyDescent="0.2">
      <c r="C746" s="6"/>
    </row>
    <row r="747" spans="3:3" ht="27.75" customHeight="1" x14ac:dyDescent="0.2">
      <c r="C747" s="6"/>
    </row>
    <row r="748" spans="3:3" ht="27.75" customHeight="1" x14ac:dyDescent="0.2">
      <c r="C748" s="6"/>
    </row>
    <row r="749" spans="3:3" ht="27.75" customHeight="1" x14ac:dyDescent="0.2">
      <c r="C749" s="6"/>
    </row>
    <row r="750" spans="3:3" ht="27.75" customHeight="1" x14ac:dyDescent="0.2">
      <c r="C750" s="6"/>
    </row>
    <row r="751" spans="3:3" ht="27.75" customHeight="1" x14ac:dyDescent="0.2">
      <c r="C751" s="6"/>
    </row>
    <row r="752" spans="3:3" ht="27.75" customHeight="1" x14ac:dyDescent="0.2">
      <c r="C752" s="6"/>
    </row>
    <row r="753" spans="3:3" ht="27.75" customHeight="1" x14ac:dyDescent="0.2">
      <c r="C753" s="6"/>
    </row>
    <row r="754" spans="3:3" ht="27.75" customHeight="1" x14ac:dyDescent="0.2">
      <c r="C754" s="6"/>
    </row>
    <row r="755" spans="3:3" ht="27.75" customHeight="1" x14ac:dyDescent="0.2">
      <c r="C755" s="6"/>
    </row>
    <row r="756" spans="3:3" ht="27.75" customHeight="1" x14ac:dyDescent="0.2">
      <c r="C756" s="6"/>
    </row>
    <row r="757" spans="3:3" ht="27.75" customHeight="1" x14ac:dyDescent="0.2">
      <c r="C757" s="6"/>
    </row>
    <row r="758" spans="3:3" ht="27.75" customHeight="1" x14ac:dyDescent="0.2">
      <c r="C758" s="6"/>
    </row>
    <row r="759" spans="3:3" ht="27.75" customHeight="1" x14ac:dyDescent="0.2">
      <c r="C759" s="6"/>
    </row>
    <row r="760" spans="3:3" ht="27.75" customHeight="1" x14ac:dyDescent="0.2">
      <c r="C760" s="6"/>
    </row>
    <row r="761" spans="3:3" ht="27.75" customHeight="1" x14ac:dyDescent="0.2">
      <c r="C761" s="6"/>
    </row>
    <row r="762" spans="3:3" ht="27.75" customHeight="1" x14ac:dyDescent="0.2">
      <c r="C762" s="6"/>
    </row>
    <row r="763" spans="3:3" ht="27.75" customHeight="1" x14ac:dyDescent="0.2">
      <c r="C763" s="6"/>
    </row>
    <row r="764" spans="3:3" ht="27.75" customHeight="1" x14ac:dyDescent="0.2">
      <c r="C764" s="6"/>
    </row>
    <row r="765" spans="3:3" ht="27.75" customHeight="1" x14ac:dyDescent="0.2">
      <c r="C765" s="6"/>
    </row>
    <row r="766" spans="3:3" ht="27.75" customHeight="1" x14ac:dyDescent="0.2">
      <c r="C766" s="6"/>
    </row>
    <row r="767" spans="3:3" ht="27.75" customHeight="1" x14ac:dyDescent="0.2">
      <c r="C767" s="6"/>
    </row>
    <row r="768" spans="3:3" ht="27.75" customHeight="1" x14ac:dyDescent="0.2">
      <c r="C768" s="6"/>
    </row>
    <row r="769" spans="3:3" ht="27.75" customHeight="1" x14ac:dyDescent="0.2">
      <c r="C769" s="6"/>
    </row>
    <row r="770" spans="3:3" ht="27.75" customHeight="1" x14ac:dyDescent="0.2">
      <c r="C770" s="6"/>
    </row>
    <row r="771" spans="3:3" ht="27.75" customHeight="1" x14ac:dyDescent="0.2">
      <c r="C771" s="6"/>
    </row>
    <row r="772" spans="3:3" ht="27.75" customHeight="1" x14ac:dyDescent="0.2">
      <c r="C772" s="6"/>
    </row>
    <row r="773" spans="3:3" ht="27.75" customHeight="1" x14ac:dyDescent="0.2">
      <c r="C773" s="6"/>
    </row>
    <row r="774" spans="3:3" ht="27.75" customHeight="1" x14ac:dyDescent="0.2">
      <c r="C774" s="6"/>
    </row>
    <row r="775" spans="3:3" ht="27.75" customHeight="1" x14ac:dyDescent="0.2">
      <c r="C775" s="6"/>
    </row>
    <row r="776" spans="3:3" ht="27.75" customHeight="1" x14ac:dyDescent="0.2">
      <c r="C776" s="6"/>
    </row>
    <row r="777" spans="3:3" ht="27.75" customHeight="1" x14ac:dyDescent="0.2">
      <c r="C777" s="6"/>
    </row>
    <row r="778" spans="3:3" ht="27.75" customHeight="1" x14ac:dyDescent="0.2">
      <c r="C778" s="6"/>
    </row>
    <row r="779" spans="3:3" ht="27.75" customHeight="1" x14ac:dyDescent="0.2">
      <c r="C779" s="6"/>
    </row>
    <row r="780" spans="3:3" ht="27.75" customHeight="1" x14ac:dyDescent="0.2">
      <c r="C780" s="6"/>
    </row>
    <row r="781" spans="3:3" ht="27.75" customHeight="1" x14ac:dyDescent="0.2">
      <c r="C781" s="6"/>
    </row>
    <row r="782" spans="3:3" ht="27.75" customHeight="1" x14ac:dyDescent="0.2">
      <c r="C782" s="6"/>
    </row>
    <row r="783" spans="3:3" ht="27.75" customHeight="1" x14ac:dyDescent="0.2">
      <c r="C783" s="6"/>
    </row>
    <row r="784" spans="3:3" ht="27.75" customHeight="1" x14ac:dyDescent="0.2">
      <c r="C784" s="6"/>
    </row>
    <row r="785" spans="3:3" ht="27.75" customHeight="1" x14ac:dyDescent="0.2">
      <c r="C785" s="6"/>
    </row>
    <row r="786" spans="3:3" ht="27.75" customHeight="1" x14ac:dyDescent="0.2">
      <c r="C786" s="6"/>
    </row>
    <row r="787" spans="3:3" ht="27.75" customHeight="1" x14ac:dyDescent="0.2">
      <c r="C787" s="6"/>
    </row>
    <row r="788" spans="3:3" ht="27.75" customHeight="1" x14ac:dyDescent="0.2">
      <c r="C788" s="6"/>
    </row>
    <row r="789" spans="3:3" ht="27.75" customHeight="1" x14ac:dyDescent="0.2">
      <c r="C789" s="6"/>
    </row>
    <row r="790" spans="3:3" ht="27.75" customHeight="1" x14ac:dyDescent="0.2">
      <c r="C790" s="6"/>
    </row>
    <row r="791" spans="3:3" ht="27.75" customHeight="1" x14ac:dyDescent="0.2">
      <c r="C791" s="6"/>
    </row>
    <row r="792" spans="3:3" ht="27.75" customHeight="1" x14ac:dyDescent="0.2">
      <c r="C792" s="6"/>
    </row>
    <row r="793" spans="3:3" ht="27.75" customHeight="1" x14ac:dyDescent="0.2">
      <c r="C793" s="6"/>
    </row>
    <row r="794" spans="3:3" ht="27.75" customHeight="1" x14ac:dyDescent="0.2">
      <c r="C794" s="6"/>
    </row>
    <row r="795" spans="3:3" ht="27.75" customHeight="1" x14ac:dyDescent="0.2">
      <c r="C795" s="6"/>
    </row>
    <row r="796" spans="3:3" ht="27.75" customHeight="1" x14ac:dyDescent="0.2">
      <c r="C796" s="6"/>
    </row>
    <row r="797" spans="3:3" ht="27.75" customHeight="1" x14ac:dyDescent="0.2">
      <c r="C797" s="6"/>
    </row>
    <row r="798" spans="3:3" ht="27.75" customHeight="1" x14ac:dyDescent="0.2">
      <c r="C798" s="6"/>
    </row>
    <row r="799" spans="3:3" ht="27.75" customHeight="1" x14ac:dyDescent="0.2">
      <c r="C799" s="6"/>
    </row>
    <row r="800" spans="3:3" ht="27.75" customHeight="1" x14ac:dyDescent="0.2">
      <c r="C800" s="6"/>
    </row>
    <row r="801" spans="3:3" ht="27.75" customHeight="1" x14ac:dyDescent="0.2">
      <c r="C801" s="6"/>
    </row>
    <row r="802" spans="3:3" ht="27.75" customHeight="1" x14ac:dyDescent="0.2">
      <c r="C802" s="6"/>
    </row>
    <row r="803" spans="3:3" ht="27.75" customHeight="1" x14ac:dyDescent="0.2">
      <c r="C803" s="6"/>
    </row>
    <row r="804" spans="3:3" ht="27.75" customHeight="1" x14ac:dyDescent="0.2">
      <c r="C804" s="6"/>
    </row>
    <row r="805" spans="3:3" ht="27.75" customHeight="1" x14ac:dyDescent="0.2">
      <c r="C805" s="6"/>
    </row>
    <row r="806" spans="3:3" ht="27.75" customHeight="1" x14ac:dyDescent="0.2">
      <c r="C806" s="6"/>
    </row>
    <row r="807" spans="3:3" ht="27.75" customHeight="1" x14ac:dyDescent="0.2">
      <c r="C807" s="6"/>
    </row>
    <row r="808" spans="3:3" ht="27.75" customHeight="1" x14ac:dyDescent="0.2">
      <c r="C808" s="6"/>
    </row>
    <row r="809" spans="3:3" ht="27.75" customHeight="1" x14ac:dyDescent="0.2">
      <c r="C809" s="6"/>
    </row>
    <row r="810" spans="3:3" ht="27.75" customHeight="1" x14ac:dyDescent="0.2">
      <c r="C810" s="6"/>
    </row>
    <row r="811" spans="3:3" ht="27.75" customHeight="1" x14ac:dyDescent="0.2">
      <c r="C811" s="6"/>
    </row>
    <row r="812" spans="3:3" ht="27.75" customHeight="1" x14ac:dyDescent="0.2">
      <c r="C812" s="6"/>
    </row>
    <row r="813" spans="3:3" ht="27.75" customHeight="1" x14ac:dyDescent="0.2">
      <c r="C813" s="6"/>
    </row>
    <row r="814" spans="3:3" ht="27.75" customHeight="1" x14ac:dyDescent="0.2">
      <c r="C814" s="6"/>
    </row>
    <row r="815" spans="3:3" ht="27.75" customHeight="1" x14ac:dyDescent="0.2">
      <c r="C815" s="6"/>
    </row>
    <row r="816" spans="3:3" ht="27.75" customHeight="1" x14ac:dyDescent="0.2">
      <c r="C816" s="6"/>
    </row>
    <row r="817" spans="3:3" ht="27.75" customHeight="1" x14ac:dyDescent="0.2">
      <c r="C817" s="6"/>
    </row>
    <row r="818" spans="3:3" ht="27.75" customHeight="1" x14ac:dyDescent="0.2">
      <c r="C818" s="6"/>
    </row>
    <row r="819" spans="3:3" ht="27.75" customHeight="1" x14ac:dyDescent="0.2">
      <c r="C819" s="6"/>
    </row>
    <row r="820" spans="3:3" ht="27.75" customHeight="1" x14ac:dyDescent="0.2">
      <c r="C820" s="6"/>
    </row>
    <row r="821" spans="3:3" ht="27.75" customHeight="1" x14ac:dyDescent="0.2">
      <c r="C821" s="6"/>
    </row>
    <row r="822" spans="3:3" ht="27.75" customHeight="1" x14ac:dyDescent="0.2">
      <c r="C822" s="6"/>
    </row>
    <row r="823" spans="3:3" ht="27.75" customHeight="1" x14ac:dyDescent="0.2">
      <c r="C823" s="6"/>
    </row>
    <row r="824" spans="3:3" ht="27.75" customHeight="1" x14ac:dyDescent="0.2">
      <c r="C824" s="6"/>
    </row>
    <row r="825" spans="3:3" ht="27.75" customHeight="1" x14ac:dyDescent="0.2">
      <c r="C825" s="6"/>
    </row>
    <row r="826" spans="3:3" ht="27.75" customHeight="1" x14ac:dyDescent="0.2">
      <c r="C826" s="6"/>
    </row>
    <row r="827" spans="3:3" ht="27.75" customHeight="1" x14ac:dyDescent="0.2">
      <c r="C827" s="6"/>
    </row>
    <row r="828" spans="3:3" ht="27.75" customHeight="1" x14ac:dyDescent="0.2">
      <c r="C828" s="6"/>
    </row>
    <row r="829" spans="3:3" ht="27.75" customHeight="1" x14ac:dyDescent="0.2">
      <c r="C829" s="6"/>
    </row>
    <row r="830" spans="3:3" ht="27.75" customHeight="1" x14ac:dyDescent="0.2">
      <c r="C830" s="6"/>
    </row>
    <row r="831" spans="3:3" ht="27.75" customHeight="1" x14ac:dyDescent="0.2">
      <c r="C831" s="6"/>
    </row>
    <row r="832" spans="3:3" ht="27.75" customHeight="1" x14ac:dyDescent="0.2">
      <c r="C832" s="6"/>
    </row>
    <row r="833" spans="3:3" ht="27.75" customHeight="1" x14ac:dyDescent="0.2">
      <c r="C833" s="6"/>
    </row>
    <row r="834" spans="3:3" ht="27.75" customHeight="1" x14ac:dyDescent="0.2">
      <c r="C834" s="6"/>
    </row>
    <row r="835" spans="3:3" ht="27.75" customHeight="1" x14ac:dyDescent="0.2">
      <c r="C835" s="6"/>
    </row>
    <row r="836" spans="3:3" ht="27.75" customHeight="1" x14ac:dyDescent="0.2">
      <c r="C836" s="6"/>
    </row>
    <row r="837" spans="3:3" ht="27.75" customHeight="1" x14ac:dyDescent="0.2">
      <c r="C837" s="6"/>
    </row>
    <row r="838" spans="3:3" ht="27.75" customHeight="1" x14ac:dyDescent="0.2">
      <c r="C838" s="6"/>
    </row>
    <row r="839" spans="3:3" ht="27.75" customHeight="1" x14ac:dyDescent="0.2">
      <c r="C839" s="6"/>
    </row>
    <row r="840" spans="3:3" ht="27.75" customHeight="1" x14ac:dyDescent="0.2">
      <c r="C840" s="6"/>
    </row>
    <row r="841" spans="3:3" ht="27.75" customHeight="1" x14ac:dyDescent="0.2">
      <c r="C841" s="6"/>
    </row>
    <row r="842" spans="3:3" ht="27.75" customHeight="1" x14ac:dyDescent="0.2">
      <c r="C842" s="6"/>
    </row>
    <row r="843" spans="3:3" ht="27.75" customHeight="1" x14ac:dyDescent="0.2">
      <c r="C843" s="6"/>
    </row>
    <row r="844" spans="3:3" ht="27.75" customHeight="1" x14ac:dyDescent="0.2">
      <c r="C844" s="6"/>
    </row>
    <row r="845" spans="3:3" ht="27.75" customHeight="1" x14ac:dyDescent="0.2">
      <c r="C845" s="6"/>
    </row>
    <row r="846" spans="3:3" ht="27.75" customHeight="1" x14ac:dyDescent="0.2">
      <c r="C846" s="6"/>
    </row>
    <row r="847" spans="3:3" ht="27.75" customHeight="1" x14ac:dyDescent="0.2">
      <c r="C847" s="6"/>
    </row>
    <row r="848" spans="3:3" ht="27.75" customHeight="1" x14ac:dyDescent="0.2">
      <c r="C848" s="6"/>
    </row>
    <row r="849" spans="3:3" ht="27.75" customHeight="1" x14ac:dyDescent="0.2">
      <c r="C849" s="6"/>
    </row>
    <row r="850" spans="3:3" ht="27.75" customHeight="1" x14ac:dyDescent="0.2">
      <c r="C850" s="6"/>
    </row>
    <row r="851" spans="3:3" ht="27.75" customHeight="1" x14ac:dyDescent="0.2">
      <c r="C851" s="6"/>
    </row>
    <row r="852" spans="3:3" ht="27.75" customHeight="1" x14ac:dyDescent="0.2">
      <c r="C852" s="6"/>
    </row>
    <row r="853" spans="3:3" ht="27.75" customHeight="1" x14ac:dyDescent="0.2">
      <c r="C853" s="6"/>
    </row>
    <row r="854" spans="3:3" ht="27.75" customHeight="1" x14ac:dyDescent="0.2">
      <c r="C854" s="6"/>
    </row>
    <row r="855" spans="3:3" ht="27.75" customHeight="1" x14ac:dyDescent="0.2">
      <c r="C855" s="6"/>
    </row>
    <row r="856" spans="3:3" ht="27.75" customHeight="1" x14ac:dyDescent="0.2">
      <c r="C856" s="6"/>
    </row>
    <row r="857" spans="3:3" ht="27.75" customHeight="1" x14ac:dyDescent="0.2">
      <c r="C857" s="6"/>
    </row>
    <row r="858" spans="3:3" ht="27.75" customHeight="1" x14ac:dyDescent="0.2">
      <c r="C858" s="6"/>
    </row>
    <row r="859" spans="3:3" ht="27.75" customHeight="1" x14ac:dyDescent="0.2">
      <c r="C859" s="6"/>
    </row>
    <row r="860" spans="3:3" ht="27.75" customHeight="1" x14ac:dyDescent="0.2">
      <c r="C860" s="6"/>
    </row>
    <row r="861" spans="3:3" ht="27.75" customHeight="1" x14ac:dyDescent="0.2">
      <c r="C861" s="6"/>
    </row>
    <row r="862" spans="3:3" ht="27.75" customHeight="1" x14ac:dyDescent="0.2">
      <c r="C862" s="6"/>
    </row>
    <row r="863" spans="3:3" ht="27.75" customHeight="1" x14ac:dyDescent="0.2">
      <c r="C863" s="6"/>
    </row>
    <row r="864" spans="3:3" ht="27.75" customHeight="1" x14ac:dyDescent="0.2">
      <c r="C864" s="6"/>
    </row>
    <row r="865" spans="3:3" ht="27.75" customHeight="1" x14ac:dyDescent="0.2">
      <c r="C865" s="6"/>
    </row>
    <row r="866" spans="3:3" ht="27.75" customHeight="1" x14ac:dyDescent="0.2">
      <c r="C866" s="6"/>
    </row>
    <row r="867" spans="3:3" ht="27.75" customHeight="1" x14ac:dyDescent="0.2">
      <c r="C867" s="6"/>
    </row>
    <row r="868" spans="3:3" ht="27.75" customHeight="1" x14ac:dyDescent="0.2">
      <c r="C868" s="6"/>
    </row>
    <row r="869" spans="3:3" ht="27.75" customHeight="1" x14ac:dyDescent="0.2">
      <c r="C869" s="6"/>
    </row>
    <row r="870" spans="3:3" ht="27.75" customHeight="1" x14ac:dyDescent="0.2">
      <c r="C870" s="6"/>
    </row>
    <row r="871" spans="3:3" ht="27.75" customHeight="1" x14ac:dyDescent="0.2">
      <c r="C871" s="6"/>
    </row>
    <row r="872" spans="3:3" ht="27.75" customHeight="1" x14ac:dyDescent="0.2">
      <c r="C872" s="6"/>
    </row>
    <row r="873" spans="3:3" ht="27.75" customHeight="1" x14ac:dyDescent="0.2">
      <c r="C873" s="6"/>
    </row>
    <row r="874" spans="3:3" ht="27.75" customHeight="1" x14ac:dyDescent="0.2">
      <c r="C874" s="6"/>
    </row>
    <row r="875" spans="3:3" ht="27.75" customHeight="1" x14ac:dyDescent="0.2">
      <c r="C875" s="6"/>
    </row>
    <row r="876" spans="3:3" ht="27.75" customHeight="1" x14ac:dyDescent="0.2">
      <c r="C876" s="6"/>
    </row>
    <row r="877" spans="3:3" ht="27.75" customHeight="1" x14ac:dyDescent="0.2">
      <c r="C877" s="6"/>
    </row>
    <row r="878" spans="3:3" ht="27.75" customHeight="1" x14ac:dyDescent="0.2">
      <c r="C878" s="6"/>
    </row>
    <row r="879" spans="3:3" ht="27.75" customHeight="1" x14ac:dyDescent="0.2">
      <c r="C879" s="6"/>
    </row>
    <row r="880" spans="3:3" ht="27.75" customHeight="1" x14ac:dyDescent="0.2">
      <c r="C880" s="6"/>
    </row>
    <row r="881" spans="3:3" ht="27.75" customHeight="1" x14ac:dyDescent="0.2">
      <c r="C881" s="6"/>
    </row>
    <row r="882" spans="3:3" ht="27.75" customHeight="1" x14ac:dyDescent="0.2">
      <c r="C882" s="6"/>
    </row>
    <row r="883" spans="3:3" ht="27.75" customHeight="1" x14ac:dyDescent="0.2">
      <c r="C883" s="6"/>
    </row>
    <row r="884" spans="3:3" ht="27.75" customHeight="1" x14ac:dyDescent="0.2">
      <c r="C884" s="6"/>
    </row>
    <row r="885" spans="3:3" ht="27.75" customHeight="1" x14ac:dyDescent="0.2">
      <c r="C885" s="6"/>
    </row>
    <row r="886" spans="3:3" ht="27.75" customHeight="1" x14ac:dyDescent="0.2">
      <c r="C886" s="6"/>
    </row>
    <row r="887" spans="3:3" ht="27.75" customHeight="1" x14ac:dyDescent="0.2">
      <c r="C887" s="6"/>
    </row>
    <row r="888" spans="3:3" ht="27.75" customHeight="1" x14ac:dyDescent="0.2">
      <c r="C888" s="6"/>
    </row>
    <row r="889" spans="3:3" ht="27.75" customHeight="1" x14ac:dyDescent="0.2">
      <c r="C889" s="6"/>
    </row>
    <row r="890" spans="3:3" ht="27.75" customHeight="1" x14ac:dyDescent="0.2">
      <c r="C890" s="6"/>
    </row>
    <row r="891" spans="3:3" ht="27.75" customHeight="1" x14ac:dyDescent="0.2">
      <c r="C891" s="6"/>
    </row>
    <row r="892" spans="3:3" ht="27.75" customHeight="1" x14ac:dyDescent="0.2">
      <c r="C892" s="6"/>
    </row>
    <row r="893" spans="3:3" ht="27.75" customHeight="1" x14ac:dyDescent="0.2">
      <c r="C893" s="6"/>
    </row>
    <row r="894" spans="3:3" ht="27.75" customHeight="1" x14ac:dyDescent="0.2">
      <c r="C894" s="6"/>
    </row>
    <row r="895" spans="3:3" ht="27.75" customHeight="1" x14ac:dyDescent="0.2">
      <c r="C895" s="6"/>
    </row>
    <row r="896" spans="3:3" ht="27.75" customHeight="1" x14ac:dyDescent="0.2">
      <c r="C896" s="6"/>
    </row>
    <row r="897" spans="3:3" ht="27.75" customHeight="1" x14ac:dyDescent="0.2">
      <c r="C897" s="6"/>
    </row>
    <row r="898" spans="3:3" ht="27.75" customHeight="1" x14ac:dyDescent="0.2">
      <c r="C898" s="6"/>
    </row>
    <row r="899" spans="3:3" ht="27.75" customHeight="1" x14ac:dyDescent="0.2">
      <c r="C899" s="6"/>
    </row>
    <row r="900" spans="3:3" ht="27.75" customHeight="1" x14ac:dyDescent="0.2">
      <c r="C900" s="6"/>
    </row>
    <row r="901" spans="3:3" ht="27.75" customHeight="1" x14ac:dyDescent="0.2">
      <c r="C901" s="6"/>
    </row>
    <row r="902" spans="3:3" ht="27.75" customHeight="1" x14ac:dyDescent="0.2">
      <c r="C902" s="6"/>
    </row>
    <row r="903" spans="3:3" ht="27.75" customHeight="1" x14ac:dyDescent="0.2">
      <c r="C903" s="6"/>
    </row>
    <row r="904" spans="3:3" ht="27.75" customHeight="1" x14ac:dyDescent="0.2">
      <c r="C904" s="6"/>
    </row>
    <row r="905" spans="3:3" ht="27.75" customHeight="1" x14ac:dyDescent="0.2">
      <c r="C905" s="6"/>
    </row>
    <row r="906" spans="3:3" ht="27.75" customHeight="1" x14ac:dyDescent="0.2">
      <c r="C906" s="6"/>
    </row>
    <row r="907" spans="3:3" ht="27.75" customHeight="1" x14ac:dyDescent="0.2">
      <c r="C907" s="6"/>
    </row>
    <row r="908" spans="3:3" ht="27.75" customHeight="1" x14ac:dyDescent="0.2">
      <c r="C908" s="6"/>
    </row>
    <row r="909" spans="3:3" ht="27.75" customHeight="1" x14ac:dyDescent="0.2">
      <c r="C909" s="6"/>
    </row>
    <row r="910" spans="3:3" ht="27.75" customHeight="1" x14ac:dyDescent="0.2">
      <c r="C910" s="6"/>
    </row>
    <row r="911" spans="3:3" ht="27.75" customHeight="1" x14ac:dyDescent="0.2">
      <c r="C911" s="6"/>
    </row>
    <row r="912" spans="3:3" ht="27.75" customHeight="1" x14ac:dyDescent="0.2">
      <c r="C912" s="6"/>
    </row>
    <row r="913" spans="3:3" ht="27.75" customHeight="1" x14ac:dyDescent="0.2">
      <c r="C913" s="6"/>
    </row>
    <row r="914" spans="3:3" ht="27.75" customHeight="1" x14ac:dyDescent="0.2">
      <c r="C914" s="6"/>
    </row>
    <row r="915" spans="3:3" ht="27.75" customHeight="1" x14ac:dyDescent="0.2">
      <c r="C915" s="6"/>
    </row>
    <row r="916" spans="3:3" ht="27.75" customHeight="1" x14ac:dyDescent="0.2">
      <c r="C916" s="6"/>
    </row>
    <row r="917" spans="3:3" ht="27.75" customHeight="1" x14ac:dyDescent="0.2">
      <c r="C917" s="6"/>
    </row>
    <row r="918" spans="3:3" ht="27.75" customHeight="1" x14ac:dyDescent="0.2">
      <c r="C918" s="6"/>
    </row>
    <row r="919" spans="3:3" ht="27.75" customHeight="1" x14ac:dyDescent="0.2">
      <c r="C919" s="6"/>
    </row>
    <row r="920" spans="3:3" ht="27.75" customHeight="1" x14ac:dyDescent="0.2">
      <c r="C920" s="6"/>
    </row>
    <row r="921" spans="3:3" ht="27.75" customHeight="1" x14ac:dyDescent="0.2">
      <c r="C921" s="6"/>
    </row>
    <row r="922" spans="3:3" ht="27.75" customHeight="1" x14ac:dyDescent="0.2">
      <c r="C922" s="6"/>
    </row>
    <row r="923" spans="3:3" ht="27.75" customHeight="1" x14ac:dyDescent="0.2">
      <c r="C923" s="6"/>
    </row>
    <row r="924" spans="3:3" ht="27.75" customHeight="1" x14ac:dyDescent="0.2">
      <c r="C924" s="6"/>
    </row>
    <row r="925" spans="3:3" ht="27.75" customHeight="1" x14ac:dyDescent="0.2">
      <c r="C925" s="6"/>
    </row>
    <row r="926" spans="3:3" ht="27.75" customHeight="1" x14ac:dyDescent="0.2">
      <c r="C926" s="6"/>
    </row>
    <row r="927" spans="3:3" ht="27.75" customHeight="1" x14ac:dyDescent="0.2">
      <c r="C927" s="6"/>
    </row>
    <row r="928" spans="3:3" ht="27.75" customHeight="1" x14ac:dyDescent="0.2">
      <c r="C928" s="6"/>
    </row>
    <row r="929" spans="3:3" ht="27.75" customHeight="1" x14ac:dyDescent="0.2">
      <c r="C929" s="6"/>
    </row>
    <row r="930" spans="3:3" ht="27.75" customHeight="1" x14ac:dyDescent="0.2">
      <c r="C930" s="6"/>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3"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04"/>
  <sheetViews>
    <sheetView topLeftCell="A880" zoomScaleNormal="100" zoomScaleSheetLayoutView="100" workbookViewId="0">
      <selection activeCell="A903" sqref="A903"/>
    </sheetView>
  </sheetViews>
  <sheetFormatPr defaultColWidth="11.5703125" defaultRowHeight="12.75" x14ac:dyDescent="0.2"/>
  <cols>
    <col min="1" max="1" width="13.85546875" style="55" customWidth="1"/>
    <col min="2" max="2" width="11.5703125" style="55" customWidth="1"/>
    <col min="3" max="3" width="37.42578125" style="55" bestFit="1" customWidth="1"/>
    <col min="4" max="4" width="40.5703125" style="56" bestFit="1" customWidth="1"/>
    <col min="5" max="6" width="4.7109375" style="55" customWidth="1"/>
    <col min="7" max="7" width="29.140625" style="55" bestFit="1" customWidth="1"/>
    <col min="8" max="8" width="11.5703125" style="55"/>
    <col min="9" max="9" width="60.28515625" style="55" customWidth="1"/>
    <col min="10" max="16384" width="11.5703125" style="55"/>
  </cols>
  <sheetData>
    <row r="1" spans="1:2" ht="26.25" customHeight="1" x14ac:dyDescent="0.2">
      <c r="A1" s="260" t="s">
        <v>92</v>
      </c>
      <c r="B1" s="260"/>
    </row>
    <row r="2" spans="1:2" ht="12.75" customHeight="1" x14ac:dyDescent="0.2">
      <c r="A2" s="98"/>
      <c r="B2" s="98"/>
    </row>
    <row r="3" spans="1:2" ht="12.75" customHeight="1" x14ac:dyDescent="0.2">
      <c r="A3" s="98"/>
      <c r="B3" s="98"/>
    </row>
    <row r="4" spans="1:2" ht="12.75" customHeight="1" x14ac:dyDescent="0.2">
      <c r="A4" s="98"/>
      <c r="B4" s="98"/>
    </row>
    <row r="5" spans="1:2" ht="12.75" customHeight="1" x14ac:dyDescent="0.2">
      <c r="A5" s="98"/>
      <c r="B5" s="98"/>
    </row>
    <row r="6" spans="1:2" ht="12.75" customHeight="1" x14ac:dyDescent="0.2">
      <c r="A6" s="98"/>
      <c r="B6" s="98"/>
    </row>
    <row r="7" spans="1:2" ht="12.75" customHeight="1" x14ac:dyDescent="0.2">
      <c r="A7" s="98"/>
      <c r="B7" s="98"/>
    </row>
    <row r="8" spans="1:2" ht="12.75" customHeight="1" x14ac:dyDescent="0.2">
      <c r="A8" s="98"/>
      <c r="B8" s="98"/>
    </row>
    <row r="9" spans="1:2" ht="12.75" customHeight="1" x14ac:dyDescent="0.2">
      <c r="A9" s="98"/>
      <c r="B9" s="98"/>
    </row>
    <row r="10" spans="1:2" ht="12.75" customHeight="1" x14ac:dyDescent="0.2">
      <c r="A10" s="98"/>
      <c r="B10" s="98"/>
    </row>
    <row r="11" spans="1:2" ht="12.75" customHeight="1" x14ac:dyDescent="0.2">
      <c r="A11" s="98"/>
      <c r="B11" s="98"/>
    </row>
    <row r="12" spans="1:2" ht="12.75" customHeight="1" x14ac:dyDescent="0.2">
      <c r="A12" s="98"/>
      <c r="B12" s="98"/>
    </row>
    <row r="13" spans="1:2" ht="12.75" customHeight="1" x14ac:dyDescent="0.2">
      <c r="A13" s="98"/>
      <c r="B13" s="98"/>
    </row>
    <row r="14" spans="1:2" ht="12.75" customHeight="1" x14ac:dyDescent="0.2">
      <c r="A14" s="98"/>
      <c r="B14" s="98"/>
    </row>
    <row r="15" spans="1:2" ht="12.75" customHeight="1" x14ac:dyDescent="0.2">
      <c r="A15" s="98"/>
      <c r="B15" s="98"/>
    </row>
    <row r="16" spans="1:2" ht="12.75" customHeight="1" x14ac:dyDescent="0.2">
      <c r="A16" s="98"/>
      <c r="B16" s="98"/>
    </row>
    <row r="17" spans="1:9" ht="12.75" customHeight="1" x14ac:dyDescent="0.2">
      <c r="A17" s="98"/>
      <c r="B17" s="98"/>
    </row>
    <row r="18" spans="1:9" ht="12.75" customHeight="1" x14ac:dyDescent="0.2">
      <c r="A18" s="98"/>
      <c r="B18" s="98"/>
    </row>
    <row r="19" spans="1:9" ht="12.75" customHeight="1" x14ac:dyDescent="0.2">
      <c r="A19" s="98"/>
      <c r="B19" s="98"/>
    </row>
    <row r="20" spans="1:9" ht="12.75" customHeight="1" x14ac:dyDescent="0.2">
      <c r="A20" s="98"/>
      <c r="B20" s="98"/>
    </row>
    <row r="21" spans="1:9" ht="12.75" customHeight="1" x14ac:dyDescent="0.2">
      <c r="A21" s="121"/>
      <c r="B21" s="121"/>
    </row>
    <row r="22" spans="1:9" ht="12.75" customHeight="1" x14ac:dyDescent="0.2">
      <c r="A22" s="121"/>
      <c r="B22" s="121"/>
    </row>
    <row r="23" spans="1:9" ht="12.75" customHeight="1" x14ac:dyDescent="0.2">
      <c r="A23" s="121"/>
      <c r="B23" s="121"/>
    </row>
    <row r="24" spans="1:9" ht="12.75" customHeight="1" x14ac:dyDescent="0.2">
      <c r="A24" s="121"/>
      <c r="B24" s="121"/>
    </row>
    <row r="25" spans="1:9" ht="12.75" customHeight="1" x14ac:dyDescent="0.2">
      <c r="A25" s="121"/>
      <c r="B25" s="121"/>
    </row>
    <row r="26" spans="1:9" ht="12.75" customHeight="1" x14ac:dyDescent="0.2">
      <c r="A26" s="98"/>
      <c r="B26" s="98"/>
    </row>
    <row r="27" spans="1:9" ht="12.75" customHeight="1" x14ac:dyDescent="0.2">
      <c r="A27" s="98"/>
      <c r="B27" s="98"/>
    </row>
    <row r="28" spans="1:9" ht="12.75" customHeight="1" x14ac:dyDescent="0.2">
      <c r="A28" s="98"/>
      <c r="B28" s="98"/>
    </row>
    <row r="29" spans="1:9" ht="12.75" customHeight="1" x14ac:dyDescent="0.2">
      <c r="A29" s="98"/>
      <c r="B29" s="98"/>
    </row>
    <row r="30" spans="1:9" ht="12.75" customHeight="1" x14ac:dyDescent="0.2">
      <c r="A30" s="98"/>
      <c r="B30" s="98"/>
    </row>
    <row r="31" spans="1:9" s="54" customFormat="1" ht="51" x14ac:dyDescent="0.2">
      <c r="A31" s="64" t="s">
        <v>249</v>
      </c>
      <c r="B31" s="64" t="s">
        <v>250</v>
      </c>
      <c r="C31" s="64" t="s">
        <v>251</v>
      </c>
      <c r="D31" s="64" t="s">
        <v>252</v>
      </c>
      <c r="E31" s="65"/>
      <c r="F31" s="65"/>
      <c r="G31" s="66" t="s">
        <v>473</v>
      </c>
      <c r="H31" s="66" t="s">
        <v>474</v>
      </c>
      <c r="I31" s="66" t="s">
        <v>475</v>
      </c>
    </row>
    <row r="32" spans="1:9" x14ac:dyDescent="0.2">
      <c r="A32" s="61">
        <v>3</v>
      </c>
      <c r="B32" s="62">
        <v>166</v>
      </c>
      <c r="C32" s="55" t="s">
        <v>253</v>
      </c>
      <c r="D32" s="56" t="s">
        <v>254</v>
      </c>
      <c r="G32"/>
      <c r="H32" s="58">
        <v>40057</v>
      </c>
      <c r="I32" s="57" t="s">
        <v>476</v>
      </c>
    </row>
    <row r="33" spans="1:9" x14ac:dyDescent="0.2">
      <c r="A33" s="61">
        <v>4</v>
      </c>
      <c r="B33" s="62">
        <v>168</v>
      </c>
      <c r="C33" s="55" t="s">
        <v>253</v>
      </c>
      <c r="D33" s="56" t="s">
        <v>254</v>
      </c>
      <c r="G33" s="57" t="s">
        <v>477</v>
      </c>
      <c r="H33" s="58">
        <v>40275</v>
      </c>
      <c r="I33" s="60" t="s">
        <v>481</v>
      </c>
    </row>
    <row r="34" spans="1:9" x14ac:dyDescent="0.2">
      <c r="A34" s="61">
        <v>5</v>
      </c>
      <c r="B34" s="62">
        <v>100</v>
      </c>
      <c r="C34" s="55" t="s">
        <v>255</v>
      </c>
      <c r="D34" s="56" t="s">
        <v>254</v>
      </c>
      <c r="G34" s="59" t="s">
        <v>484</v>
      </c>
      <c r="H34" s="58">
        <v>40347</v>
      </c>
      <c r="I34" t="s">
        <v>478</v>
      </c>
    </row>
    <row r="35" spans="1:9" x14ac:dyDescent="0.2">
      <c r="A35" s="61">
        <v>6</v>
      </c>
      <c r="B35" s="62">
        <v>257</v>
      </c>
      <c r="C35" s="55" t="s">
        <v>256</v>
      </c>
      <c r="D35" s="56" t="s">
        <v>254</v>
      </c>
      <c r="G35" s="59" t="s">
        <v>485</v>
      </c>
      <c r="H35" s="58">
        <v>41166</v>
      </c>
      <c r="I35" s="60" t="s">
        <v>486</v>
      </c>
    </row>
    <row r="36" spans="1:9" x14ac:dyDescent="0.2">
      <c r="A36" s="61">
        <v>7</v>
      </c>
      <c r="B36" s="62">
        <v>158</v>
      </c>
      <c r="C36" s="55" t="s">
        <v>256</v>
      </c>
      <c r="D36" s="56" t="s">
        <v>254</v>
      </c>
      <c r="G36" s="59" t="s">
        <v>479</v>
      </c>
      <c r="H36" s="58">
        <v>41178</v>
      </c>
      <c r="I36" s="60" t="s">
        <v>480</v>
      </c>
    </row>
    <row r="37" spans="1:9" x14ac:dyDescent="0.2">
      <c r="A37" s="61">
        <v>8</v>
      </c>
      <c r="B37" s="62">
        <v>159</v>
      </c>
      <c r="C37" s="55" t="s">
        <v>256</v>
      </c>
      <c r="D37" s="56" t="s">
        <v>254</v>
      </c>
    </row>
    <row r="38" spans="1:9" x14ac:dyDescent="0.2">
      <c r="A38" s="61">
        <v>9</v>
      </c>
      <c r="B38" s="62">
        <v>1111</v>
      </c>
      <c r="C38" s="55" t="s">
        <v>256</v>
      </c>
      <c r="D38" s="56" t="s">
        <v>254</v>
      </c>
    </row>
    <row r="39" spans="1:9" x14ac:dyDescent="0.2">
      <c r="A39" s="61">
        <v>10</v>
      </c>
      <c r="B39" s="62">
        <v>1104</v>
      </c>
      <c r="C39" s="55" t="s">
        <v>256</v>
      </c>
      <c r="D39" s="56" t="s">
        <v>254</v>
      </c>
    </row>
    <row r="40" spans="1:9" x14ac:dyDescent="0.2">
      <c r="A40" s="61">
        <v>11</v>
      </c>
      <c r="B40" s="62">
        <v>1112</v>
      </c>
      <c r="C40" s="55" t="s">
        <v>256</v>
      </c>
      <c r="D40" s="56" t="s">
        <v>254</v>
      </c>
    </row>
    <row r="41" spans="1:9" x14ac:dyDescent="0.2">
      <c r="A41" s="61">
        <v>12</v>
      </c>
      <c r="B41" s="62">
        <v>1116</v>
      </c>
      <c r="C41" s="55" t="s">
        <v>256</v>
      </c>
      <c r="D41" s="56" t="s">
        <v>254</v>
      </c>
    </row>
    <row r="42" spans="1:9" x14ac:dyDescent="0.2">
      <c r="A42" s="61">
        <v>13</v>
      </c>
      <c r="B42" s="62">
        <v>139</v>
      </c>
      <c r="C42" s="55" t="s">
        <v>257</v>
      </c>
      <c r="D42" s="56" t="s">
        <v>500</v>
      </c>
    </row>
    <row r="43" spans="1:9" x14ac:dyDescent="0.2">
      <c r="A43" s="61">
        <v>15</v>
      </c>
      <c r="B43" s="62">
        <v>152</v>
      </c>
      <c r="C43" s="55" t="s">
        <v>257</v>
      </c>
      <c r="D43" s="56" t="s">
        <v>500</v>
      </c>
    </row>
    <row r="44" spans="1:9" x14ac:dyDescent="0.2">
      <c r="A44" s="61">
        <v>16</v>
      </c>
      <c r="B44" s="62">
        <v>113</v>
      </c>
      <c r="C44" s="55" t="s">
        <v>258</v>
      </c>
      <c r="D44" s="56" t="s">
        <v>501</v>
      </c>
    </row>
    <row r="45" spans="1:9" x14ac:dyDescent="0.2">
      <c r="A45" s="61">
        <v>17</v>
      </c>
      <c r="B45" s="62">
        <v>125</v>
      </c>
      <c r="C45" s="55" t="s">
        <v>258</v>
      </c>
      <c r="D45" s="56" t="s">
        <v>501</v>
      </c>
    </row>
    <row r="46" spans="1:9" x14ac:dyDescent="0.2">
      <c r="A46" s="61">
        <v>18</v>
      </c>
      <c r="B46" s="62">
        <v>126</v>
      </c>
      <c r="C46" s="55" t="s">
        <v>258</v>
      </c>
      <c r="D46" s="56" t="s">
        <v>501</v>
      </c>
    </row>
    <row r="47" spans="1:9" x14ac:dyDescent="0.2">
      <c r="A47" s="61">
        <v>19</v>
      </c>
      <c r="B47" s="62">
        <v>127</v>
      </c>
      <c r="C47" s="55" t="s">
        <v>258</v>
      </c>
      <c r="D47" s="56" t="s">
        <v>501</v>
      </c>
    </row>
    <row r="48" spans="1:9" x14ac:dyDescent="0.2">
      <c r="A48" s="61">
        <v>20</v>
      </c>
      <c r="B48" s="62">
        <v>129</v>
      </c>
      <c r="C48" s="55" t="s">
        <v>258</v>
      </c>
      <c r="D48" s="56" t="s">
        <v>501</v>
      </c>
    </row>
    <row r="49" spans="1:4" x14ac:dyDescent="0.2">
      <c r="A49" s="61">
        <v>21</v>
      </c>
      <c r="B49" s="62">
        <v>130</v>
      </c>
      <c r="C49" s="55" t="s">
        <v>258</v>
      </c>
      <c r="D49" s="56" t="s">
        <v>501</v>
      </c>
    </row>
    <row r="50" spans="1:4" x14ac:dyDescent="0.2">
      <c r="A50" s="61">
        <v>22</v>
      </c>
      <c r="B50" s="62">
        <v>131</v>
      </c>
      <c r="C50" s="55" t="s">
        <v>258</v>
      </c>
      <c r="D50" s="56" t="s">
        <v>501</v>
      </c>
    </row>
    <row r="51" spans="1:4" x14ac:dyDescent="0.2">
      <c r="A51" s="61">
        <v>23</v>
      </c>
      <c r="B51" s="62">
        <v>136</v>
      </c>
      <c r="C51" s="55" t="s">
        <v>259</v>
      </c>
      <c r="D51" s="56" t="s">
        <v>502</v>
      </c>
    </row>
    <row r="52" spans="1:4" x14ac:dyDescent="0.2">
      <c r="A52" s="61">
        <v>24</v>
      </c>
      <c r="B52" s="62">
        <v>137</v>
      </c>
      <c r="C52" s="55" t="s">
        <v>259</v>
      </c>
      <c r="D52" s="56" t="s">
        <v>501</v>
      </c>
    </row>
    <row r="53" spans="1:4" x14ac:dyDescent="0.2">
      <c r="A53" s="61">
        <v>25</v>
      </c>
      <c r="B53" s="62">
        <v>138</v>
      </c>
      <c r="C53" s="55" t="s">
        <v>259</v>
      </c>
      <c r="D53" s="56" t="s">
        <v>501</v>
      </c>
    </row>
    <row r="54" spans="1:4" x14ac:dyDescent="0.2">
      <c r="A54" s="61">
        <v>26</v>
      </c>
      <c r="B54" s="62">
        <v>141</v>
      </c>
      <c r="C54" s="55" t="s">
        <v>259</v>
      </c>
      <c r="D54" s="56" t="s">
        <v>254</v>
      </c>
    </row>
    <row r="55" spans="1:4" x14ac:dyDescent="0.2">
      <c r="A55" s="61">
        <v>28</v>
      </c>
      <c r="B55" s="62">
        <v>143</v>
      </c>
      <c r="C55" s="55" t="s">
        <v>259</v>
      </c>
      <c r="D55" s="56" t="s">
        <v>254</v>
      </c>
    </row>
    <row r="56" spans="1:4" x14ac:dyDescent="0.2">
      <c r="A56" s="61">
        <v>29</v>
      </c>
      <c r="B56" s="62">
        <v>144</v>
      </c>
      <c r="C56" s="55" t="s">
        <v>259</v>
      </c>
      <c r="D56" s="56" t="s">
        <v>500</v>
      </c>
    </row>
    <row r="57" spans="1:4" x14ac:dyDescent="0.2">
      <c r="A57" s="61">
        <v>30</v>
      </c>
      <c r="B57" s="62">
        <v>145</v>
      </c>
      <c r="C57" s="55" t="s">
        <v>259</v>
      </c>
      <c r="D57" s="56" t="s">
        <v>254</v>
      </c>
    </row>
    <row r="58" spans="1:4" x14ac:dyDescent="0.2">
      <c r="A58" s="61">
        <v>31</v>
      </c>
      <c r="B58" s="62">
        <v>146</v>
      </c>
      <c r="C58" s="55" t="s">
        <v>259</v>
      </c>
      <c r="D58" s="56" t="s">
        <v>254</v>
      </c>
    </row>
    <row r="59" spans="1:4" x14ac:dyDescent="0.2">
      <c r="A59" s="61">
        <v>32</v>
      </c>
      <c r="B59" s="62">
        <v>147</v>
      </c>
      <c r="C59" s="55" t="s">
        <v>259</v>
      </c>
      <c r="D59" s="56" t="s">
        <v>254</v>
      </c>
    </row>
    <row r="60" spans="1:4" x14ac:dyDescent="0.2">
      <c r="A60" s="61">
        <v>33</v>
      </c>
      <c r="B60" s="62">
        <v>228</v>
      </c>
      <c r="C60" s="55" t="s">
        <v>259</v>
      </c>
      <c r="D60" s="56" t="s">
        <v>502</v>
      </c>
    </row>
    <row r="61" spans="1:4" x14ac:dyDescent="0.2">
      <c r="A61" s="61">
        <v>34</v>
      </c>
      <c r="B61" s="62">
        <v>149</v>
      </c>
      <c r="C61" s="55" t="s">
        <v>259</v>
      </c>
      <c r="D61" s="56" t="s">
        <v>502</v>
      </c>
    </row>
    <row r="62" spans="1:4" x14ac:dyDescent="0.2">
      <c r="A62" s="61">
        <v>35</v>
      </c>
      <c r="B62" s="62">
        <v>150</v>
      </c>
      <c r="C62" s="55" t="s">
        <v>259</v>
      </c>
      <c r="D62" s="56" t="s">
        <v>254</v>
      </c>
    </row>
    <row r="63" spans="1:4" x14ac:dyDescent="0.2">
      <c r="A63" s="61">
        <v>36</v>
      </c>
      <c r="B63" s="62">
        <v>151</v>
      </c>
      <c r="C63" s="55" t="s">
        <v>259</v>
      </c>
      <c r="D63" s="56" t="s">
        <v>501</v>
      </c>
    </row>
    <row r="64" spans="1:4" x14ac:dyDescent="0.2">
      <c r="A64" s="61">
        <v>37</v>
      </c>
      <c r="B64" s="62">
        <v>153</v>
      </c>
      <c r="C64" s="55" t="s">
        <v>259</v>
      </c>
      <c r="D64" s="56" t="s">
        <v>501</v>
      </c>
    </row>
    <row r="65" spans="1:4" x14ac:dyDescent="0.2">
      <c r="A65" s="61">
        <v>38</v>
      </c>
      <c r="B65" s="62">
        <v>154</v>
      </c>
      <c r="C65" s="55" t="s">
        <v>259</v>
      </c>
      <c r="D65" s="56" t="s">
        <v>254</v>
      </c>
    </row>
    <row r="66" spans="1:4" x14ac:dyDescent="0.2">
      <c r="A66" s="61">
        <v>39</v>
      </c>
      <c r="B66" s="62">
        <v>155</v>
      </c>
      <c r="C66" s="55" t="s">
        <v>259</v>
      </c>
      <c r="D66" s="56" t="s">
        <v>254</v>
      </c>
    </row>
    <row r="67" spans="1:4" x14ac:dyDescent="0.2">
      <c r="A67" s="61">
        <v>40</v>
      </c>
      <c r="B67" s="62">
        <v>157</v>
      </c>
      <c r="C67" s="55" t="s">
        <v>258</v>
      </c>
      <c r="D67" s="56" t="s">
        <v>501</v>
      </c>
    </row>
    <row r="68" spans="1:4" x14ac:dyDescent="0.2">
      <c r="A68" s="61">
        <v>41</v>
      </c>
      <c r="B68" s="62">
        <v>171</v>
      </c>
      <c r="C68" s="55" t="s">
        <v>260</v>
      </c>
      <c r="D68" s="56" t="s">
        <v>501</v>
      </c>
    </row>
    <row r="69" spans="1:4" x14ac:dyDescent="0.2">
      <c r="A69" s="61">
        <v>42</v>
      </c>
      <c r="B69" s="62">
        <v>173</v>
      </c>
      <c r="C69" s="55" t="s">
        <v>261</v>
      </c>
      <c r="D69" s="56" t="s">
        <v>501</v>
      </c>
    </row>
    <row r="70" spans="1:4" x14ac:dyDescent="0.2">
      <c r="A70" s="61">
        <v>43</v>
      </c>
      <c r="B70" s="62">
        <v>174</v>
      </c>
      <c r="C70" s="55" t="s">
        <v>261</v>
      </c>
      <c r="D70" s="56" t="s">
        <v>501</v>
      </c>
    </row>
    <row r="71" spans="1:4" x14ac:dyDescent="0.2">
      <c r="A71" s="61">
        <v>44</v>
      </c>
      <c r="B71" s="62">
        <v>185</v>
      </c>
      <c r="C71" s="55" t="s">
        <v>260</v>
      </c>
      <c r="D71" s="56" t="s">
        <v>501</v>
      </c>
    </row>
    <row r="72" spans="1:4" x14ac:dyDescent="0.2">
      <c r="A72" s="61">
        <v>45</v>
      </c>
      <c r="B72" s="62">
        <v>19</v>
      </c>
      <c r="C72" s="55" t="s">
        <v>262</v>
      </c>
      <c r="D72" s="56" t="s">
        <v>254</v>
      </c>
    </row>
    <row r="73" spans="1:4" x14ac:dyDescent="0.2">
      <c r="A73" s="61">
        <v>46</v>
      </c>
      <c r="B73" s="62">
        <v>78</v>
      </c>
      <c r="C73" s="55" t="s">
        <v>263</v>
      </c>
      <c r="D73" s="56" t="s">
        <v>254</v>
      </c>
    </row>
    <row r="74" spans="1:4" x14ac:dyDescent="0.2">
      <c r="A74" s="61">
        <v>47</v>
      </c>
      <c r="B74" s="62">
        <v>15</v>
      </c>
      <c r="C74" s="55" t="s">
        <v>264</v>
      </c>
      <c r="D74" s="56" t="s">
        <v>254</v>
      </c>
    </row>
    <row r="75" spans="1:4" x14ac:dyDescent="0.2">
      <c r="A75" s="61">
        <v>48</v>
      </c>
      <c r="B75" s="62">
        <v>79</v>
      </c>
      <c r="C75" s="55" t="s">
        <v>265</v>
      </c>
      <c r="D75" s="56" t="s">
        <v>500</v>
      </c>
    </row>
    <row r="76" spans="1:4" x14ac:dyDescent="0.2">
      <c r="A76" s="61">
        <v>49</v>
      </c>
      <c r="B76" s="62">
        <v>128</v>
      </c>
      <c r="C76" s="55" t="s">
        <v>258</v>
      </c>
      <c r="D76" s="56" t="s">
        <v>254</v>
      </c>
    </row>
    <row r="77" spans="1:4" x14ac:dyDescent="0.2">
      <c r="A77" s="61">
        <v>50</v>
      </c>
      <c r="B77" s="62">
        <v>14</v>
      </c>
      <c r="C77" s="55" t="s">
        <v>266</v>
      </c>
      <c r="D77" s="56" t="s">
        <v>254</v>
      </c>
    </row>
    <row r="78" spans="1:4" x14ac:dyDescent="0.2">
      <c r="A78" s="61">
        <v>51</v>
      </c>
      <c r="B78" s="62">
        <v>112</v>
      </c>
      <c r="C78" s="55" t="s">
        <v>267</v>
      </c>
      <c r="D78" s="56">
        <v>1</v>
      </c>
    </row>
    <row r="79" spans="1:4" x14ac:dyDescent="0.2">
      <c r="A79" s="61">
        <v>51</v>
      </c>
      <c r="B79" s="62">
        <v>120</v>
      </c>
      <c r="C79" s="55" t="s">
        <v>267</v>
      </c>
      <c r="D79" s="56">
        <v>2</v>
      </c>
    </row>
    <row r="80" spans="1:4" x14ac:dyDescent="0.2">
      <c r="A80" s="61">
        <v>52</v>
      </c>
      <c r="B80" s="62">
        <v>114</v>
      </c>
      <c r="C80" s="55" t="s">
        <v>268</v>
      </c>
      <c r="D80" s="56" t="s">
        <v>500</v>
      </c>
    </row>
    <row r="81" spans="1:4" x14ac:dyDescent="0.2">
      <c r="A81" s="61">
        <v>53</v>
      </c>
      <c r="B81" s="62">
        <v>115</v>
      </c>
      <c r="C81" s="55" t="s">
        <v>268</v>
      </c>
      <c r="D81" s="56" t="s">
        <v>500</v>
      </c>
    </row>
    <row r="82" spans="1:4" x14ac:dyDescent="0.2">
      <c r="A82" s="61">
        <v>55</v>
      </c>
      <c r="B82" s="62">
        <v>117</v>
      </c>
      <c r="C82" s="55" t="s">
        <v>268</v>
      </c>
      <c r="D82" s="56" t="s">
        <v>500</v>
      </c>
    </row>
    <row r="83" spans="1:4" x14ac:dyDescent="0.2">
      <c r="A83" s="61">
        <v>56</v>
      </c>
      <c r="B83" s="62">
        <v>118</v>
      </c>
      <c r="C83" s="55" t="s">
        <v>268</v>
      </c>
      <c r="D83" s="56" t="s">
        <v>500</v>
      </c>
    </row>
    <row r="84" spans="1:4" x14ac:dyDescent="0.2">
      <c r="A84" s="61">
        <v>57</v>
      </c>
      <c r="B84" s="62">
        <v>119</v>
      </c>
      <c r="C84" s="55" t="s">
        <v>268</v>
      </c>
      <c r="D84" s="56" t="s">
        <v>254</v>
      </c>
    </row>
    <row r="85" spans="1:4" x14ac:dyDescent="0.2">
      <c r="A85" s="61">
        <v>58</v>
      </c>
      <c r="B85" s="62">
        <v>21</v>
      </c>
      <c r="C85" s="55" t="s">
        <v>269</v>
      </c>
      <c r="D85" s="56">
        <v>1</v>
      </c>
    </row>
    <row r="86" spans="1:4" x14ac:dyDescent="0.2">
      <c r="A86" s="61">
        <v>58</v>
      </c>
      <c r="B86" s="62">
        <v>175</v>
      </c>
      <c r="C86" s="55" t="s">
        <v>269</v>
      </c>
      <c r="D86" s="56">
        <v>1</v>
      </c>
    </row>
    <row r="87" spans="1:4" x14ac:dyDescent="0.2">
      <c r="A87" s="61">
        <v>59</v>
      </c>
      <c r="B87" s="62">
        <v>121</v>
      </c>
      <c r="C87" s="55" t="s">
        <v>268</v>
      </c>
      <c r="D87" s="56" t="s">
        <v>500</v>
      </c>
    </row>
    <row r="88" spans="1:4" x14ac:dyDescent="0.2">
      <c r="A88" s="61">
        <v>60</v>
      </c>
      <c r="B88" s="62">
        <v>122</v>
      </c>
      <c r="C88" s="55" t="s">
        <v>268</v>
      </c>
      <c r="D88" s="56" t="s">
        <v>254</v>
      </c>
    </row>
    <row r="89" spans="1:4" x14ac:dyDescent="0.2">
      <c r="A89" s="61">
        <v>62</v>
      </c>
      <c r="B89" s="62">
        <v>1119</v>
      </c>
      <c r="C89" s="55" t="s">
        <v>270</v>
      </c>
      <c r="D89" s="56" t="s">
        <v>503</v>
      </c>
    </row>
    <row r="90" spans="1:4" x14ac:dyDescent="0.2">
      <c r="A90" s="61">
        <v>63</v>
      </c>
      <c r="B90" s="62">
        <v>172</v>
      </c>
      <c r="C90" s="55" t="s">
        <v>261</v>
      </c>
      <c r="D90" s="56" t="s">
        <v>500</v>
      </c>
    </row>
    <row r="91" spans="1:4" x14ac:dyDescent="0.2">
      <c r="A91" s="61">
        <v>64</v>
      </c>
      <c r="B91" s="62">
        <v>1105</v>
      </c>
      <c r="C91" s="55" t="s">
        <v>268</v>
      </c>
      <c r="D91" s="56" t="s">
        <v>254</v>
      </c>
    </row>
    <row r="92" spans="1:4" x14ac:dyDescent="0.2">
      <c r="A92" s="61">
        <v>65</v>
      </c>
      <c r="B92" s="62">
        <v>10</v>
      </c>
      <c r="C92" s="55" t="s">
        <v>271</v>
      </c>
      <c r="D92" s="56" t="s">
        <v>254</v>
      </c>
    </row>
    <row r="93" spans="1:4" x14ac:dyDescent="0.2">
      <c r="A93" s="61">
        <v>66</v>
      </c>
      <c r="B93" s="62">
        <v>1106</v>
      </c>
      <c r="C93" s="55" t="s">
        <v>271</v>
      </c>
      <c r="D93" s="56" t="s">
        <v>254</v>
      </c>
    </row>
    <row r="94" spans="1:4" x14ac:dyDescent="0.2">
      <c r="A94" s="61">
        <v>67</v>
      </c>
      <c r="B94" s="62">
        <v>102</v>
      </c>
      <c r="C94" s="55" t="s">
        <v>272</v>
      </c>
      <c r="D94" s="56" t="s">
        <v>501</v>
      </c>
    </row>
    <row r="95" spans="1:4" x14ac:dyDescent="0.2">
      <c r="A95" s="61">
        <v>71</v>
      </c>
      <c r="B95" s="62">
        <v>109</v>
      </c>
      <c r="C95" s="55" t="s">
        <v>272</v>
      </c>
      <c r="D95" s="56" t="s">
        <v>254</v>
      </c>
    </row>
    <row r="96" spans="1:4" x14ac:dyDescent="0.2">
      <c r="A96" s="61">
        <v>72</v>
      </c>
      <c r="B96" s="62">
        <v>111</v>
      </c>
      <c r="C96" s="55" t="s">
        <v>272</v>
      </c>
      <c r="D96" s="56" t="s">
        <v>254</v>
      </c>
    </row>
    <row r="97" spans="1:4" x14ac:dyDescent="0.2">
      <c r="A97" s="61">
        <v>73</v>
      </c>
      <c r="B97" s="62">
        <v>156</v>
      </c>
      <c r="C97" s="55" t="s">
        <v>272</v>
      </c>
      <c r="D97" s="56" t="s">
        <v>501</v>
      </c>
    </row>
    <row r="98" spans="1:4" x14ac:dyDescent="0.2">
      <c r="A98" s="61">
        <v>74</v>
      </c>
      <c r="B98" s="62">
        <v>17</v>
      </c>
      <c r="C98" s="55" t="s">
        <v>273</v>
      </c>
      <c r="D98" s="56" t="s">
        <v>254</v>
      </c>
    </row>
    <row r="99" spans="1:4" x14ac:dyDescent="0.2">
      <c r="A99" s="61">
        <v>75</v>
      </c>
      <c r="B99" s="62">
        <v>62</v>
      </c>
      <c r="C99" s="55" t="s">
        <v>274</v>
      </c>
      <c r="D99" s="56" t="s">
        <v>254</v>
      </c>
    </row>
    <row r="100" spans="1:4" x14ac:dyDescent="0.2">
      <c r="A100" s="61">
        <v>76</v>
      </c>
      <c r="B100" s="62">
        <v>63</v>
      </c>
      <c r="C100" s="55" t="s">
        <v>274</v>
      </c>
      <c r="D100" s="56" t="s">
        <v>254</v>
      </c>
    </row>
    <row r="101" spans="1:4" x14ac:dyDescent="0.2">
      <c r="A101" s="61">
        <v>77</v>
      </c>
      <c r="B101" s="62">
        <v>134</v>
      </c>
      <c r="C101" s="55" t="s">
        <v>274</v>
      </c>
      <c r="D101" s="56" t="s">
        <v>254</v>
      </c>
    </row>
    <row r="102" spans="1:4" x14ac:dyDescent="0.2">
      <c r="A102" s="61">
        <v>78</v>
      </c>
      <c r="B102" s="62">
        <v>13</v>
      </c>
      <c r="C102" s="55" t="s">
        <v>275</v>
      </c>
      <c r="D102" s="56" t="s">
        <v>254</v>
      </c>
    </row>
    <row r="103" spans="1:4" x14ac:dyDescent="0.2">
      <c r="A103" s="61">
        <v>79</v>
      </c>
      <c r="B103" s="62">
        <v>97</v>
      </c>
      <c r="C103" s="55" t="s">
        <v>276</v>
      </c>
      <c r="D103" s="56">
        <v>2</v>
      </c>
    </row>
    <row r="104" spans="1:4" x14ac:dyDescent="0.2">
      <c r="A104" s="61">
        <v>79</v>
      </c>
      <c r="B104" s="62">
        <v>164</v>
      </c>
      <c r="C104" s="55" t="s">
        <v>276</v>
      </c>
      <c r="D104" s="56">
        <v>1</v>
      </c>
    </row>
    <row r="105" spans="1:4" x14ac:dyDescent="0.2">
      <c r="A105" s="61">
        <v>80</v>
      </c>
      <c r="B105" s="62">
        <v>96</v>
      </c>
      <c r="C105" s="55" t="s">
        <v>277</v>
      </c>
      <c r="D105" s="56" t="s">
        <v>254</v>
      </c>
    </row>
    <row r="106" spans="1:4" x14ac:dyDescent="0.2">
      <c r="A106" s="61">
        <v>81</v>
      </c>
      <c r="B106" s="62">
        <v>60</v>
      </c>
      <c r="C106" s="55" t="s">
        <v>278</v>
      </c>
      <c r="D106" s="56" t="s">
        <v>254</v>
      </c>
    </row>
    <row r="107" spans="1:4" x14ac:dyDescent="0.2">
      <c r="A107" s="61">
        <v>82</v>
      </c>
      <c r="B107" s="62">
        <v>83</v>
      </c>
      <c r="C107" s="55" t="s">
        <v>279</v>
      </c>
      <c r="D107" s="56" t="s">
        <v>254</v>
      </c>
    </row>
    <row r="108" spans="1:4" x14ac:dyDescent="0.2">
      <c r="A108" s="61">
        <v>83</v>
      </c>
      <c r="B108" s="62">
        <v>84</v>
      </c>
      <c r="C108" s="55" t="s">
        <v>279</v>
      </c>
      <c r="D108" s="56" t="s">
        <v>254</v>
      </c>
    </row>
    <row r="109" spans="1:4" x14ac:dyDescent="0.2">
      <c r="A109" s="61">
        <v>84</v>
      </c>
      <c r="B109" s="62">
        <v>85</v>
      </c>
      <c r="C109" s="55" t="s">
        <v>279</v>
      </c>
      <c r="D109" s="56" t="s">
        <v>254</v>
      </c>
    </row>
    <row r="110" spans="1:4" x14ac:dyDescent="0.2">
      <c r="A110" s="61">
        <v>85</v>
      </c>
      <c r="B110" s="62">
        <v>86</v>
      </c>
      <c r="C110" s="55" t="s">
        <v>279</v>
      </c>
      <c r="D110" s="56" t="s">
        <v>254</v>
      </c>
    </row>
    <row r="111" spans="1:4" x14ac:dyDescent="0.2">
      <c r="A111" s="61">
        <v>86</v>
      </c>
      <c r="B111" s="62">
        <v>1107</v>
      </c>
      <c r="C111" s="55" t="s">
        <v>279</v>
      </c>
      <c r="D111" s="56" t="s">
        <v>254</v>
      </c>
    </row>
    <row r="112" spans="1:4" x14ac:dyDescent="0.2">
      <c r="A112" s="61">
        <v>87</v>
      </c>
      <c r="B112" s="62">
        <v>1109</v>
      </c>
      <c r="C112" s="55" t="s">
        <v>279</v>
      </c>
      <c r="D112" s="56" t="s">
        <v>254</v>
      </c>
    </row>
    <row r="113" spans="1:4" x14ac:dyDescent="0.2">
      <c r="A113" s="61">
        <v>88</v>
      </c>
      <c r="B113" s="62">
        <v>1113</v>
      </c>
      <c r="C113" s="55" t="s">
        <v>279</v>
      </c>
      <c r="D113" s="56" t="s">
        <v>254</v>
      </c>
    </row>
    <row r="114" spans="1:4" x14ac:dyDescent="0.2">
      <c r="A114" s="61">
        <v>91</v>
      </c>
      <c r="B114" s="62">
        <v>3</v>
      </c>
      <c r="C114" s="55" t="s">
        <v>280</v>
      </c>
      <c r="D114" s="56" t="s">
        <v>254</v>
      </c>
    </row>
    <row r="115" spans="1:4" x14ac:dyDescent="0.2">
      <c r="A115" s="61">
        <v>92</v>
      </c>
      <c r="B115" s="62">
        <v>4</v>
      </c>
      <c r="C115" s="55" t="s">
        <v>280</v>
      </c>
      <c r="D115" s="56" t="s">
        <v>254</v>
      </c>
    </row>
    <row r="116" spans="1:4" x14ac:dyDescent="0.2">
      <c r="A116" s="61">
        <v>93</v>
      </c>
      <c r="B116" s="62">
        <v>30</v>
      </c>
      <c r="C116" s="55" t="s">
        <v>281</v>
      </c>
      <c r="D116" s="56">
        <v>1</v>
      </c>
    </row>
    <row r="117" spans="1:4" x14ac:dyDescent="0.2">
      <c r="A117" s="61">
        <v>93</v>
      </c>
      <c r="B117" s="62">
        <v>214</v>
      </c>
      <c r="C117" s="55" t="s">
        <v>281</v>
      </c>
      <c r="D117" s="56">
        <v>2</v>
      </c>
    </row>
    <row r="118" spans="1:4" x14ac:dyDescent="0.2">
      <c r="A118" s="61">
        <v>94</v>
      </c>
      <c r="B118" s="62">
        <v>1108</v>
      </c>
      <c r="C118" s="55" t="s">
        <v>280</v>
      </c>
      <c r="D118" s="56" t="s">
        <v>254</v>
      </c>
    </row>
    <row r="119" spans="1:4" x14ac:dyDescent="0.2">
      <c r="A119" s="61">
        <v>95</v>
      </c>
      <c r="B119" s="62">
        <v>1110</v>
      </c>
      <c r="C119" s="55" t="s">
        <v>280</v>
      </c>
      <c r="D119" s="56" t="s">
        <v>254</v>
      </c>
    </row>
    <row r="120" spans="1:4" x14ac:dyDescent="0.2">
      <c r="A120" s="61">
        <v>96</v>
      </c>
      <c r="B120" s="62">
        <v>1114</v>
      </c>
      <c r="C120" s="55" t="s">
        <v>280</v>
      </c>
      <c r="D120" s="56" t="s">
        <v>254</v>
      </c>
    </row>
    <row r="121" spans="1:4" x14ac:dyDescent="0.2">
      <c r="A121" s="61">
        <v>97</v>
      </c>
      <c r="B121" s="62">
        <v>54</v>
      </c>
      <c r="C121" s="55" t="s">
        <v>282</v>
      </c>
      <c r="D121" s="56" t="s">
        <v>254</v>
      </c>
    </row>
    <row r="122" spans="1:4" x14ac:dyDescent="0.2">
      <c r="A122" s="61">
        <v>98</v>
      </c>
      <c r="B122" s="62">
        <v>12</v>
      </c>
      <c r="C122" s="55" t="s">
        <v>283</v>
      </c>
      <c r="D122" s="56" t="s">
        <v>254</v>
      </c>
    </row>
    <row r="123" spans="1:4" x14ac:dyDescent="0.2">
      <c r="A123" s="61">
        <v>99</v>
      </c>
      <c r="B123" s="62">
        <v>75</v>
      </c>
      <c r="C123" s="55" t="s">
        <v>284</v>
      </c>
      <c r="D123" s="56" t="s">
        <v>500</v>
      </c>
    </row>
    <row r="124" spans="1:4" x14ac:dyDescent="0.2">
      <c r="A124" s="61">
        <v>100</v>
      </c>
      <c r="B124" s="62">
        <v>76</v>
      </c>
      <c r="C124" s="55" t="s">
        <v>284</v>
      </c>
      <c r="D124" s="56" t="s">
        <v>500</v>
      </c>
    </row>
    <row r="125" spans="1:4" x14ac:dyDescent="0.2">
      <c r="A125" s="61">
        <v>101</v>
      </c>
      <c r="B125" s="62">
        <v>7</v>
      </c>
      <c r="C125" s="55" t="s">
        <v>285</v>
      </c>
      <c r="D125" s="56" t="s">
        <v>254</v>
      </c>
    </row>
    <row r="126" spans="1:4" x14ac:dyDescent="0.2">
      <c r="A126" s="61">
        <v>102</v>
      </c>
      <c r="B126" s="62">
        <v>8</v>
      </c>
      <c r="C126" s="55" t="s">
        <v>285</v>
      </c>
      <c r="D126" s="56" t="s">
        <v>254</v>
      </c>
    </row>
    <row r="127" spans="1:4" x14ac:dyDescent="0.2">
      <c r="A127" s="61">
        <v>103</v>
      </c>
      <c r="B127" s="62">
        <v>9</v>
      </c>
      <c r="C127" s="55" t="s">
        <v>285</v>
      </c>
      <c r="D127" s="56" t="s">
        <v>254</v>
      </c>
    </row>
    <row r="128" spans="1:4" x14ac:dyDescent="0.2">
      <c r="A128" s="61">
        <v>104</v>
      </c>
      <c r="B128" s="62">
        <v>61</v>
      </c>
      <c r="C128" s="55" t="s">
        <v>286</v>
      </c>
      <c r="D128" s="56" t="s">
        <v>501</v>
      </c>
    </row>
    <row r="129" spans="1:4" x14ac:dyDescent="0.2">
      <c r="A129" s="61">
        <v>105</v>
      </c>
      <c r="B129" s="62">
        <v>65</v>
      </c>
      <c r="C129" s="55" t="s">
        <v>286</v>
      </c>
      <c r="D129" s="56" t="s">
        <v>254</v>
      </c>
    </row>
    <row r="130" spans="1:4" x14ac:dyDescent="0.2">
      <c r="A130" s="61">
        <v>106</v>
      </c>
      <c r="B130" s="62">
        <v>66</v>
      </c>
      <c r="C130" s="55" t="s">
        <v>286</v>
      </c>
      <c r="D130" s="56" t="s">
        <v>501</v>
      </c>
    </row>
    <row r="131" spans="1:4" x14ac:dyDescent="0.2">
      <c r="A131" s="61">
        <v>107</v>
      </c>
      <c r="B131" s="62">
        <v>67</v>
      </c>
      <c r="C131" s="55" t="s">
        <v>286</v>
      </c>
      <c r="D131" s="56" t="s">
        <v>501</v>
      </c>
    </row>
    <row r="132" spans="1:4" x14ac:dyDescent="0.2">
      <c r="A132" s="61">
        <v>108</v>
      </c>
      <c r="B132" s="62">
        <v>68</v>
      </c>
      <c r="C132" s="55" t="s">
        <v>286</v>
      </c>
      <c r="D132" s="56" t="s">
        <v>501</v>
      </c>
    </row>
    <row r="133" spans="1:4" x14ac:dyDescent="0.2">
      <c r="A133" s="61">
        <v>109</v>
      </c>
      <c r="B133" s="62">
        <v>69</v>
      </c>
      <c r="C133" s="55" t="s">
        <v>286</v>
      </c>
      <c r="D133" s="56" t="s">
        <v>254</v>
      </c>
    </row>
    <row r="134" spans="1:4" x14ac:dyDescent="0.2">
      <c r="A134" s="61">
        <v>110</v>
      </c>
      <c r="B134" s="62">
        <v>1348</v>
      </c>
      <c r="C134" s="55" t="s">
        <v>286</v>
      </c>
      <c r="D134" s="56" t="s">
        <v>254</v>
      </c>
    </row>
    <row r="135" spans="1:4" x14ac:dyDescent="0.2">
      <c r="A135" s="61">
        <v>111</v>
      </c>
      <c r="B135" s="62">
        <v>91</v>
      </c>
      <c r="C135" s="55" t="s">
        <v>287</v>
      </c>
      <c r="D135" s="56" t="s">
        <v>254</v>
      </c>
    </row>
    <row r="136" spans="1:4" x14ac:dyDescent="0.2">
      <c r="A136" s="61">
        <v>112</v>
      </c>
      <c r="B136" s="62">
        <v>22</v>
      </c>
      <c r="C136" s="55" t="s">
        <v>288</v>
      </c>
      <c r="D136" s="56" t="s">
        <v>500</v>
      </c>
    </row>
    <row r="137" spans="1:4" x14ac:dyDescent="0.2">
      <c r="A137" s="61">
        <v>113</v>
      </c>
      <c r="B137" s="62">
        <v>23</v>
      </c>
      <c r="C137" s="55" t="s">
        <v>288</v>
      </c>
      <c r="D137" s="56" t="s">
        <v>500</v>
      </c>
    </row>
    <row r="138" spans="1:4" x14ac:dyDescent="0.2">
      <c r="A138" s="61">
        <v>115</v>
      </c>
      <c r="B138" s="62">
        <v>25</v>
      </c>
      <c r="C138" s="55" t="s">
        <v>288</v>
      </c>
      <c r="D138" s="56" t="s">
        <v>254</v>
      </c>
    </row>
    <row r="139" spans="1:4" x14ac:dyDescent="0.2">
      <c r="A139" s="61">
        <v>116</v>
      </c>
      <c r="B139" s="62">
        <v>26</v>
      </c>
      <c r="C139" s="55" t="s">
        <v>288</v>
      </c>
      <c r="D139" s="56" t="s">
        <v>254</v>
      </c>
    </row>
    <row r="140" spans="1:4" x14ac:dyDescent="0.2">
      <c r="A140" s="61">
        <v>117</v>
      </c>
      <c r="B140" s="62">
        <v>1349</v>
      </c>
      <c r="C140" s="55" t="s">
        <v>288</v>
      </c>
      <c r="D140" s="56" t="s">
        <v>254</v>
      </c>
    </row>
    <row r="141" spans="1:4" x14ac:dyDescent="0.2">
      <c r="A141" s="61">
        <v>118</v>
      </c>
      <c r="B141" s="62">
        <v>6</v>
      </c>
      <c r="C141" s="55" t="s">
        <v>289</v>
      </c>
      <c r="D141" s="56" t="s">
        <v>254</v>
      </c>
    </row>
    <row r="142" spans="1:4" x14ac:dyDescent="0.2">
      <c r="A142" s="61">
        <v>119</v>
      </c>
      <c r="B142" s="62">
        <v>1350</v>
      </c>
      <c r="C142" s="55" t="s">
        <v>289</v>
      </c>
      <c r="D142" s="56" t="s">
        <v>254</v>
      </c>
    </row>
    <row r="143" spans="1:4" x14ac:dyDescent="0.2">
      <c r="A143" s="61">
        <v>120</v>
      </c>
      <c r="B143" s="62">
        <v>11</v>
      </c>
      <c r="C143" s="55" t="s">
        <v>261</v>
      </c>
      <c r="D143" s="56" t="s">
        <v>254</v>
      </c>
    </row>
    <row r="144" spans="1:4" x14ac:dyDescent="0.2">
      <c r="A144" s="61">
        <v>121</v>
      </c>
      <c r="B144" s="62">
        <v>26</v>
      </c>
      <c r="C144" s="55" t="s">
        <v>290</v>
      </c>
      <c r="D144" s="56">
        <v>2</v>
      </c>
    </row>
    <row r="145" spans="1:4" x14ac:dyDescent="0.2">
      <c r="A145" s="61">
        <v>121</v>
      </c>
      <c r="B145" s="62">
        <v>224</v>
      </c>
      <c r="C145" s="55" t="s">
        <v>290</v>
      </c>
      <c r="D145" s="56">
        <v>1</v>
      </c>
    </row>
    <row r="146" spans="1:4" x14ac:dyDescent="0.2">
      <c r="A146" s="61">
        <v>122</v>
      </c>
      <c r="B146" s="62">
        <v>201</v>
      </c>
      <c r="C146" s="55" t="s">
        <v>291</v>
      </c>
      <c r="D146" s="56">
        <v>1</v>
      </c>
    </row>
    <row r="147" spans="1:4" x14ac:dyDescent="0.2">
      <c r="A147" s="61">
        <v>122</v>
      </c>
      <c r="B147" s="62">
        <v>245</v>
      </c>
      <c r="C147" s="55" t="s">
        <v>291</v>
      </c>
      <c r="D147" s="56">
        <v>2</v>
      </c>
    </row>
    <row r="148" spans="1:4" x14ac:dyDescent="0.2">
      <c r="A148" s="61">
        <v>123</v>
      </c>
      <c r="B148" s="62">
        <v>1307</v>
      </c>
      <c r="C148" s="55" t="s">
        <v>292</v>
      </c>
      <c r="D148" s="56">
        <v>1</v>
      </c>
    </row>
    <row r="149" spans="1:4" x14ac:dyDescent="0.2">
      <c r="A149" s="61">
        <v>124</v>
      </c>
      <c r="B149" s="62">
        <v>1319</v>
      </c>
      <c r="C149" s="55" t="s">
        <v>292</v>
      </c>
      <c r="D149" s="56">
        <v>1</v>
      </c>
    </row>
    <row r="150" spans="1:4" x14ac:dyDescent="0.2">
      <c r="A150" s="61">
        <v>125</v>
      </c>
      <c r="B150" s="62">
        <v>1315</v>
      </c>
      <c r="C150" s="55" t="s">
        <v>292</v>
      </c>
      <c r="D150" s="56">
        <v>1</v>
      </c>
    </row>
    <row r="151" spans="1:4" x14ac:dyDescent="0.2">
      <c r="A151" s="61">
        <v>126</v>
      </c>
      <c r="B151" s="62">
        <v>1193</v>
      </c>
      <c r="C151" s="55" t="s">
        <v>504</v>
      </c>
      <c r="D151" s="56">
        <v>1</v>
      </c>
    </row>
    <row r="152" spans="1:4" x14ac:dyDescent="0.2">
      <c r="A152" s="61">
        <v>126</v>
      </c>
      <c r="B152" s="62">
        <v>1194</v>
      </c>
      <c r="C152" s="55" t="s">
        <v>505</v>
      </c>
      <c r="D152" s="56">
        <v>2</v>
      </c>
    </row>
    <row r="153" spans="1:4" x14ac:dyDescent="0.2">
      <c r="A153" s="61">
        <v>127</v>
      </c>
      <c r="B153" s="62">
        <v>80</v>
      </c>
      <c r="C153" s="55" t="s">
        <v>294</v>
      </c>
      <c r="D153" s="56" t="s">
        <v>501</v>
      </c>
    </row>
    <row r="154" spans="1:4" x14ac:dyDescent="0.2">
      <c r="A154" s="61">
        <v>127</v>
      </c>
      <c r="B154" s="62">
        <v>148</v>
      </c>
      <c r="C154" s="55" t="s">
        <v>294</v>
      </c>
      <c r="D154" s="56">
        <v>1</v>
      </c>
    </row>
    <row r="155" spans="1:4" x14ac:dyDescent="0.2">
      <c r="A155" s="61">
        <v>127</v>
      </c>
      <c r="B155" s="62">
        <v>221</v>
      </c>
      <c r="C155" s="55" t="s">
        <v>294</v>
      </c>
      <c r="D155" s="63" t="s">
        <v>503</v>
      </c>
    </row>
    <row r="156" spans="1:4" x14ac:dyDescent="0.2">
      <c r="A156" s="61">
        <v>128</v>
      </c>
      <c r="B156" s="62">
        <v>1120</v>
      </c>
      <c r="C156" s="55" t="s">
        <v>295</v>
      </c>
      <c r="D156" s="56">
        <v>1</v>
      </c>
    </row>
    <row r="157" spans="1:4" x14ac:dyDescent="0.2">
      <c r="A157" s="61">
        <v>128</v>
      </c>
      <c r="B157" s="62">
        <v>1121</v>
      </c>
      <c r="C157" s="55" t="s">
        <v>295</v>
      </c>
      <c r="D157" s="56">
        <v>1</v>
      </c>
    </row>
    <row r="158" spans="1:4" x14ac:dyDescent="0.2">
      <c r="A158" s="61">
        <v>128</v>
      </c>
      <c r="B158" s="62">
        <v>1122</v>
      </c>
      <c r="C158" s="55" t="s">
        <v>295</v>
      </c>
      <c r="D158" s="56">
        <v>2</v>
      </c>
    </row>
    <row r="159" spans="1:4" x14ac:dyDescent="0.2">
      <c r="A159" s="61">
        <v>129</v>
      </c>
      <c r="B159" s="62">
        <v>169</v>
      </c>
      <c r="C159" s="55" t="s">
        <v>294</v>
      </c>
      <c r="D159" s="56">
        <v>1</v>
      </c>
    </row>
    <row r="160" spans="1:4" x14ac:dyDescent="0.2">
      <c r="A160" s="61">
        <v>129</v>
      </c>
      <c r="B160" s="62">
        <v>202</v>
      </c>
      <c r="C160" s="55" t="s">
        <v>294</v>
      </c>
      <c r="D160" s="56">
        <v>1</v>
      </c>
    </row>
    <row r="161" spans="1:4" x14ac:dyDescent="0.2">
      <c r="A161" s="61">
        <v>129</v>
      </c>
      <c r="B161" s="62">
        <v>222</v>
      </c>
      <c r="C161" s="55" t="s">
        <v>294</v>
      </c>
      <c r="D161" s="56">
        <v>2</v>
      </c>
    </row>
    <row r="162" spans="1:4" x14ac:dyDescent="0.2">
      <c r="A162" s="61">
        <v>130</v>
      </c>
      <c r="B162" s="62">
        <v>1308</v>
      </c>
      <c r="C162" s="55" t="s">
        <v>296</v>
      </c>
      <c r="D162" s="56">
        <v>1</v>
      </c>
    </row>
    <row r="163" spans="1:4" x14ac:dyDescent="0.2">
      <c r="A163" s="61">
        <v>130</v>
      </c>
      <c r="B163" s="62">
        <v>1309</v>
      </c>
      <c r="C163" s="55" t="s">
        <v>296</v>
      </c>
      <c r="D163" s="56">
        <v>1</v>
      </c>
    </row>
    <row r="164" spans="1:4" x14ac:dyDescent="0.2">
      <c r="A164" s="61">
        <v>130</v>
      </c>
      <c r="B164" s="62">
        <v>1310</v>
      </c>
      <c r="C164" s="55" t="s">
        <v>296</v>
      </c>
      <c r="D164" s="56">
        <v>2</v>
      </c>
    </row>
    <row r="165" spans="1:4" x14ac:dyDescent="0.2">
      <c r="A165" s="61">
        <v>131</v>
      </c>
      <c r="B165" s="62">
        <v>1311</v>
      </c>
      <c r="C165" s="55" t="s">
        <v>296</v>
      </c>
      <c r="D165" s="56">
        <v>1</v>
      </c>
    </row>
    <row r="166" spans="1:4" x14ac:dyDescent="0.2">
      <c r="A166" s="61">
        <v>131</v>
      </c>
      <c r="B166" s="62">
        <v>1312</v>
      </c>
      <c r="C166" s="55" t="s">
        <v>296</v>
      </c>
      <c r="D166" s="56">
        <v>1</v>
      </c>
    </row>
    <row r="167" spans="1:4" x14ac:dyDescent="0.2">
      <c r="A167" s="61">
        <v>131</v>
      </c>
      <c r="B167" s="62">
        <v>1313</v>
      </c>
      <c r="C167" s="55" t="s">
        <v>296</v>
      </c>
      <c r="D167" s="56">
        <v>2</v>
      </c>
    </row>
    <row r="168" spans="1:4" x14ac:dyDescent="0.2">
      <c r="A168" s="61">
        <v>132</v>
      </c>
      <c r="B168" s="62">
        <v>92</v>
      </c>
      <c r="C168" s="55" t="s">
        <v>297</v>
      </c>
      <c r="D168" s="56" t="s">
        <v>500</v>
      </c>
    </row>
    <row r="169" spans="1:4" x14ac:dyDescent="0.2">
      <c r="A169" s="61">
        <v>132</v>
      </c>
      <c r="B169" s="62">
        <v>210</v>
      </c>
      <c r="C169" s="55" t="s">
        <v>297</v>
      </c>
      <c r="D169" s="56">
        <v>2</v>
      </c>
    </row>
    <row r="170" spans="1:4" x14ac:dyDescent="0.2">
      <c r="A170" s="61">
        <v>132</v>
      </c>
      <c r="B170" s="62">
        <v>234</v>
      </c>
      <c r="C170" s="55" t="s">
        <v>297</v>
      </c>
      <c r="D170" s="56" t="s">
        <v>500</v>
      </c>
    </row>
    <row r="171" spans="1:4" x14ac:dyDescent="0.2">
      <c r="A171" s="61">
        <v>132</v>
      </c>
      <c r="B171" s="62">
        <v>236</v>
      </c>
      <c r="C171" s="55" t="s">
        <v>297</v>
      </c>
      <c r="D171" s="56" t="s">
        <v>500</v>
      </c>
    </row>
    <row r="172" spans="1:4" x14ac:dyDescent="0.2">
      <c r="A172" s="61">
        <v>133</v>
      </c>
      <c r="B172" s="62">
        <v>92</v>
      </c>
      <c r="C172" s="55" t="s">
        <v>297</v>
      </c>
      <c r="D172" s="56">
        <v>1</v>
      </c>
    </row>
    <row r="173" spans="1:4" x14ac:dyDescent="0.2">
      <c r="A173" s="61">
        <v>133</v>
      </c>
      <c r="B173" s="62">
        <v>210</v>
      </c>
      <c r="C173" s="55" t="s">
        <v>297</v>
      </c>
      <c r="D173" s="56">
        <v>2</v>
      </c>
    </row>
    <row r="174" spans="1:4" x14ac:dyDescent="0.2">
      <c r="A174" s="61">
        <v>133</v>
      </c>
      <c r="B174" s="62">
        <v>233</v>
      </c>
      <c r="C174" s="55" t="s">
        <v>297</v>
      </c>
      <c r="D174" s="56">
        <v>1</v>
      </c>
    </row>
    <row r="175" spans="1:4" x14ac:dyDescent="0.2">
      <c r="A175" s="61">
        <v>133</v>
      </c>
      <c r="B175" s="62">
        <v>246</v>
      </c>
      <c r="C175" s="55" t="s">
        <v>297</v>
      </c>
      <c r="D175" s="56">
        <v>1</v>
      </c>
    </row>
    <row r="176" spans="1:4" x14ac:dyDescent="0.2">
      <c r="A176" s="61">
        <v>134</v>
      </c>
      <c r="B176" s="62">
        <v>101</v>
      </c>
      <c r="C176" s="55" t="s">
        <v>297</v>
      </c>
      <c r="D176" s="56">
        <v>1</v>
      </c>
    </row>
    <row r="177" spans="1:4" x14ac:dyDescent="0.2">
      <c r="A177" s="61">
        <v>134</v>
      </c>
      <c r="B177" s="62">
        <v>210</v>
      </c>
      <c r="C177" s="55" t="s">
        <v>297</v>
      </c>
      <c r="D177" s="56">
        <v>2</v>
      </c>
    </row>
    <row r="178" spans="1:4" x14ac:dyDescent="0.2">
      <c r="A178" s="61">
        <v>134</v>
      </c>
      <c r="B178" s="62">
        <v>232</v>
      </c>
      <c r="C178" s="55" t="s">
        <v>297</v>
      </c>
      <c r="D178" s="56">
        <v>1</v>
      </c>
    </row>
    <row r="179" spans="1:4" x14ac:dyDescent="0.2">
      <c r="A179" s="61">
        <v>134</v>
      </c>
      <c r="B179" s="62">
        <v>250</v>
      </c>
      <c r="C179" s="55" t="s">
        <v>297</v>
      </c>
      <c r="D179" s="56">
        <v>1</v>
      </c>
    </row>
    <row r="180" spans="1:4" x14ac:dyDescent="0.2">
      <c r="A180" s="61">
        <v>135</v>
      </c>
      <c r="B180" s="62">
        <v>38</v>
      </c>
      <c r="C180" s="55" t="s">
        <v>297</v>
      </c>
      <c r="D180" s="56">
        <v>1</v>
      </c>
    </row>
    <row r="181" spans="1:4" x14ac:dyDescent="0.2">
      <c r="A181" s="61">
        <v>135</v>
      </c>
      <c r="B181" s="62">
        <v>80</v>
      </c>
      <c r="C181" s="55" t="s">
        <v>297</v>
      </c>
      <c r="D181" s="56">
        <v>1</v>
      </c>
    </row>
    <row r="182" spans="1:4" x14ac:dyDescent="0.2">
      <c r="A182" s="61">
        <v>135</v>
      </c>
      <c r="B182" s="62">
        <v>221</v>
      </c>
      <c r="C182" s="55" t="s">
        <v>297</v>
      </c>
      <c r="D182" s="63" t="s">
        <v>503</v>
      </c>
    </row>
    <row r="183" spans="1:4" x14ac:dyDescent="0.2">
      <c r="A183" s="61">
        <v>135</v>
      </c>
      <c r="B183" s="62">
        <v>247</v>
      </c>
      <c r="C183" s="55" t="s">
        <v>297</v>
      </c>
      <c r="D183" s="56">
        <v>1</v>
      </c>
    </row>
    <row r="184" spans="1:4" x14ac:dyDescent="0.2">
      <c r="A184" s="61">
        <v>136</v>
      </c>
      <c r="B184" s="62">
        <v>124</v>
      </c>
      <c r="C184" s="55" t="s">
        <v>297</v>
      </c>
      <c r="D184" s="56">
        <v>1</v>
      </c>
    </row>
    <row r="185" spans="1:4" x14ac:dyDescent="0.2">
      <c r="A185" s="61">
        <v>136</v>
      </c>
      <c r="B185" s="62">
        <v>202</v>
      </c>
      <c r="C185" s="55" t="s">
        <v>297</v>
      </c>
      <c r="D185" s="56">
        <v>1</v>
      </c>
    </row>
    <row r="186" spans="1:4" x14ac:dyDescent="0.2">
      <c r="A186" s="61">
        <v>136</v>
      </c>
      <c r="B186" s="62">
        <v>222</v>
      </c>
      <c r="C186" s="55" t="s">
        <v>297</v>
      </c>
      <c r="D186" s="56">
        <v>2</v>
      </c>
    </row>
    <row r="187" spans="1:4" x14ac:dyDescent="0.2">
      <c r="A187" s="61">
        <v>136</v>
      </c>
      <c r="B187" s="62">
        <v>246</v>
      </c>
      <c r="C187" s="55" t="s">
        <v>297</v>
      </c>
      <c r="D187" s="56">
        <v>1</v>
      </c>
    </row>
    <row r="188" spans="1:4" x14ac:dyDescent="0.2">
      <c r="A188" s="61">
        <v>137</v>
      </c>
      <c r="B188" s="62">
        <v>203</v>
      </c>
      <c r="C188" s="55" t="s">
        <v>297</v>
      </c>
      <c r="D188" s="56" t="s">
        <v>298</v>
      </c>
    </row>
    <row r="189" spans="1:4" x14ac:dyDescent="0.2">
      <c r="A189" s="61">
        <v>137</v>
      </c>
      <c r="B189" s="62">
        <v>222</v>
      </c>
      <c r="C189" s="55" t="s">
        <v>297</v>
      </c>
      <c r="D189" s="56" t="s">
        <v>298</v>
      </c>
    </row>
    <row r="190" spans="1:4" x14ac:dyDescent="0.2">
      <c r="A190" s="61">
        <v>137</v>
      </c>
      <c r="B190" s="62">
        <v>223</v>
      </c>
      <c r="C190" s="55" t="s">
        <v>297</v>
      </c>
      <c r="D190" s="56" t="s">
        <v>298</v>
      </c>
    </row>
    <row r="191" spans="1:4" x14ac:dyDescent="0.2">
      <c r="A191" s="61">
        <v>137</v>
      </c>
      <c r="B191" s="62">
        <v>229</v>
      </c>
      <c r="C191" s="55" t="s">
        <v>297</v>
      </c>
      <c r="D191" s="56" t="s">
        <v>298</v>
      </c>
    </row>
    <row r="192" spans="1:4" x14ac:dyDescent="0.2">
      <c r="A192" s="61">
        <v>138</v>
      </c>
      <c r="B192" s="62">
        <v>5</v>
      </c>
      <c r="C192" s="55" t="s">
        <v>297</v>
      </c>
      <c r="D192" s="56" t="s">
        <v>500</v>
      </c>
    </row>
    <row r="193" spans="1:4" x14ac:dyDescent="0.2">
      <c r="A193" s="61">
        <v>138</v>
      </c>
      <c r="B193" s="62">
        <v>88</v>
      </c>
      <c r="C193" s="55" t="s">
        <v>297</v>
      </c>
      <c r="D193" s="56" t="s">
        <v>500</v>
      </c>
    </row>
    <row r="194" spans="1:4" x14ac:dyDescent="0.2">
      <c r="A194" s="61">
        <v>138</v>
      </c>
      <c r="B194" s="62">
        <v>208</v>
      </c>
      <c r="C194" s="55" t="s">
        <v>297</v>
      </c>
      <c r="D194" s="56">
        <v>2</v>
      </c>
    </row>
    <row r="195" spans="1:4" x14ac:dyDescent="0.2">
      <c r="A195" s="61">
        <v>138</v>
      </c>
      <c r="B195" s="62">
        <v>235</v>
      </c>
      <c r="C195" s="55" t="s">
        <v>297</v>
      </c>
      <c r="D195" s="56" t="s">
        <v>500</v>
      </c>
    </row>
    <row r="196" spans="1:4" x14ac:dyDescent="0.2">
      <c r="A196" s="61">
        <v>140</v>
      </c>
      <c r="B196" s="62">
        <v>1395</v>
      </c>
      <c r="C196" s="55" t="s">
        <v>281</v>
      </c>
      <c r="D196" s="56">
        <v>2</v>
      </c>
    </row>
    <row r="197" spans="1:4" x14ac:dyDescent="0.2">
      <c r="A197" s="61">
        <v>140</v>
      </c>
      <c r="B197" s="62">
        <v>1396</v>
      </c>
      <c r="C197" s="55" t="s">
        <v>281</v>
      </c>
      <c r="D197" s="56">
        <v>1</v>
      </c>
    </row>
    <row r="198" spans="1:4" x14ac:dyDescent="0.2">
      <c r="A198" s="61">
        <v>141</v>
      </c>
      <c r="B198" s="62">
        <v>189</v>
      </c>
      <c r="C198" s="55" t="s">
        <v>299</v>
      </c>
      <c r="D198" s="56">
        <v>1</v>
      </c>
    </row>
    <row r="199" spans="1:4" x14ac:dyDescent="0.2">
      <c r="A199" s="61">
        <v>141</v>
      </c>
      <c r="B199" s="62">
        <v>210</v>
      </c>
      <c r="C199" s="55" t="s">
        <v>299</v>
      </c>
      <c r="D199" s="56">
        <v>2</v>
      </c>
    </row>
    <row r="200" spans="1:4" x14ac:dyDescent="0.2">
      <c r="A200" s="61">
        <v>141</v>
      </c>
      <c r="B200" s="62">
        <v>233</v>
      </c>
      <c r="C200" s="55" t="s">
        <v>299</v>
      </c>
      <c r="D200" s="56">
        <v>1</v>
      </c>
    </row>
    <row r="201" spans="1:4" x14ac:dyDescent="0.2">
      <c r="A201" s="61">
        <v>141</v>
      </c>
      <c r="B201" s="62">
        <v>249</v>
      </c>
      <c r="C201" s="55" t="s">
        <v>299</v>
      </c>
      <c r="D201" s="56">
        <v>1</v>
      </c>
    </row>
    <row r="202" spans="1:4" x14ac:dyDescent="0.2">
      <c r="A202" s="61">
        <v>141</v>
      </c>
      <c r="B202" s="62">
        <v>252</v>
      </c>
      <c r="C202" s="55" t="s">
        <v>299</v>
      </c>
      <c r="D202" s="56">
        <v>1</v>
      </c>
    </row>
    <row r="203" spans="1:4" x14ac:dyDescent="0.2">
      <c r="A203" s="61">
        <v>142</v>
      </c>
      <c r="B203" s="62">
        <v>132</v>
      </c>
      <c r="C203" s="55" t="s">
        <v>299</v>
      </c>
      <c r="D203" s="56">
        <v>1</v>
      </c>
    </row>
    <row r="204" spans="1:4" x14ac:dyDescent="0.2">
      <c r="A204" s="61">
        <v>142</v>
      </c>
      <c r="B204" s="62">
        <v>206</v>
      </c>
      <c r="C204" s="55" t="s">
        <v>299</v>
      </c>
      <c r="D204" s="56">
        <v>2</v>
      </c>
    </row>
    <row r="205" spans="1:4" x14ac:dyDescent="0.2">
      <c r="A205" s="61">
        <v>142</v>
      </c>
      <c r="B205" s="62">
        <v>230</v>
      </c>
      <c r="C205" s="55" t="s">
        <v>299</v>
      </c>
      <c r="D205" s="56">
        <v>1</v>
      </c>
    </row>
    <row r="206" spans="1:4" x14ac:dyDescent="0.2">
      <c r="A206" s="61">
        <v>142</v>
      </c>
      <c r="B206" s="62">
        <v>249</v>
      </c>
      <c r="C206" s="55" t="s">
        <v>299</v>
      </c>
      <c r="D206" s="56">
        <v>1</v>
      </c>
    </row>
    <row r="207" spans="1:4" x14ac:dyDescent="0.2">
      <c r="A207" s="61">
        <v>142</v>
      </c>
      <c r="B207" s="62">
        <v>252</v>
      </c>
      <c r="C207" s="55" t="s">
        <v>299</v>
      </c>
      <c r="D207" s="56">
        <v>1</v>
      </c>
    </row>
    <row r="208" spans="1:4" x14ac:dyDescent="0.2">
      <c r="A208" s="61">
        <v>143</v>
      </c>
      <c r="B208" s="62">
        <v>47</v>
      </c>
      <c r="C208" s="55" t="s">
        <v>284</v>
      </c>
      <c r="D208" s="56" t="s">
        <v>254</v>
      </c>
    </row>
    <row r="209" spans="1:4" x14ac:dyDescent="0.2">
      <c r="A209" s="61">
        <v>144</v>
      </c>
      <c r="B209" s="62">
        <v>93</v>
      </c>
      <c r="C209" s="55" t="s">
        <v>300</v>
      </c>
      <c r="D209" s="56">
        <v>1</v>
      </c>
    </row>
    <row r="210" spans="1:4" x14ac:dyDescent="0.2">
      <c r="A210" s="61">
        <v>144</v>
      </c>
      <c r="B210" s="62">
        <v>208</v>
      </c>
      <c r="C210" s="55" t="s">
        <v>300</v>
      </c>
      <c r="D210" s="56">
        <v>2</v>
      </c>
    </row>
    <row r="211" spans="1:4" x14ac:dyDescent="0.2">
      <c r="A211" s="61">
        <v>144</v>
      </c>
      <c r="B211" s="62">
        <v>239</v>
      </c>
      <c r="C211" s="55" t="s">
        <v>300</v>
      </c>
      <c r="D211" s="56">
        <v>1</v>
      </c>
    </row>
    <row r="212" spans="1:4" x14ac:dyDescent="0.2">
      <c r="A212" s="61">
        <v>144</v>
      </c>
      <c r="B212" s="62">
        <v>243</v>
      </c>
      <c r="C212" s="55" t="s">
        <v>300</v>
      </c>
      <c r="D212" s="56">
        <v>1</v>
      </c>
    </row>
    <row r="213" spans="1:4" x14ac:dyDescent="0.2">
      <c r="A213" s="61">
        <v>144</v>
      </c>
      <c r="B213" s="62">
        <v>248</v>
      </c>
      <c r="C213" s="55" t="s">
        <v>300</v>
      </c>
      <c r="D213" s="56">
        <v>1</v>
      </c>
    </row>
    <row r="214" spans="1:4" x14ac:dyDescent="0.2">
      <c r="A214" s="61">
        <v>144</v>
      </c>
      <c r="B214" s="62">
        <v>251</v>
      </c>
      <c r="C214" s="55" t="s">
        <v>300</v>
      </c>
      <c r="D214" s="56">
        <v>1</v>
      </c>
    </row>
    <row r="215" spans="1:4" x14ac:dyDescent="0.2">
      <c r="A215" s="61">
        <v>145</v>
      </c>
      <c r="B215" s="62">
        <v>210</v>
      </c>
      <c r="C215" s="55" t="s">
        <v>300</v>
      </c>
      <c r="D215" s="56">
        <v>2</v>
      </c>
    </row>
    <row r="216" spans="1:4" x14ac:dyDescent="0.2">
      <c r="A216" s="61">
        <v>145</v>
      </c>
      <c r="B216" s="62">
        <v>249</v>
      </c>
      <c r="C216" s="55" t="s">
        <v>300</v>
      </c>
      <c r="D216" s="56">
        <v>1</v>
      </c>
    </row>
    <row r="217" spans="1:4" x14ac:dyDescent="0.2">
      <c r="A217" s="61">
        <v>145</v>
      </c>
      <c r="B217" s="62">
        <v>92</v>
      </c>
      <c r="C217" s="55" t="s">
        <v>300</v>
      </c>
      <c r="D217" s="56" t="s">
        <v>500</v>
      </c>
    </row>
    <row r="218" spans="1:4" x14ac:dyDescent="0.2">
      <c r="A218" s="61">
        <v>145</v>
      </c>
      <c r="B218" s="62">
        <v>240</v>
      </c>
      <c r="C218" s="55" t="s">
        <v>300</v>
      </c>
      <c r="D218" s="56" t="s">
        <v>500</v>
      </c>
    </row>
    <row r="219" spans="1:4" x14ac:dyDescent="0.2">
      <c r="A219" s="61">
        <v>145</v>
      </c>
      <c r="B219" s="62">
        <v>244</v>
      </c>
      <c r="C219" s="55" t="s">
        <v>300</v>
      </c>
      <c r="D219" s="56" t="s">
        <v>500</v>
      </c>
    </row>
    <row r="220" spans="1:4" x14ac:dyDescent="0.2">
      <c r="A220" s="61">
        <v>145</v>
      </c>
      <c r="B220" s="62">
        <v>252</v>
      </c>
      <c r="C220" s="55" t="s">
        <v>300</v>
      </c>
      <c r="D220" s="56">
        <v>1</v>
      </c>
    </row>
    <row r="221" spans="1:4" x14ac:dyDescent="0.2">
      <c r="A221" s="61">
        <v>146</v>
      </c>
      <c r="B221" s="62">
        <v>73</v>
      </c>
      <c r="C221" s="55" t="s">
        <v>300</v>
      </c>
      <c r="D221" s="56">
        <v>1</v>
      </c>
    </row>
    <row r="222" spans="1:4" x14ac:dyDescent="0.2">
      <c r="A222" s="61">
        <v>146</v>
      </c>
      <c r="B222" s="62">
        <v>93</v>
      </c>
      <c r="C222" s="55" t="s">
        <v>300</v>
      </c>
      <c r="D222" s="56">
        <v>1</v>
      </c>
    </row>
    <row r="223" spans="1:4" x14ac:dyDescent="0.2">
      <c r="A223" s="61">
        <v>146</v>
      </c>
      <c r="B223" s="62">
        <v>208</v>
      </c>
      <c r="C223" s="55" t="s">
        <v>300</v>
      </c>
      <c r="D223" s="56">
        <v>2</v>
      </c>
    </row>
    <row r="224" spans="1:4" x14ac:dyDescent="0.2">
      <c r="A224" s="61">
        <v>146</v>
      </c>
      <c r="B224" s="62">
        <v>239</v>
      </c>
      <c r="C224" s="55" t="s">
        <v>300</v>
      </c>
      <c r="D224" s="56">
        <v>1</v>
      </c>
    </row>
    <row r="225" spans="1:4" x14ac:dyDescent="0.2">
      <c r="A225" s="61">
        <v>146</v>
      </c>
      <c r="B225" s="62">
        <v>248</v>
      </c>
      <c r="C225" s="55" t="s">
        <v>300</v>
      </c>
      <c r="D225" s="56">
        <v>1</v>
      </c>
    </row>
    <row r="226" spans="1:4" x14ac:dyDescent="0.2">
      <c r="A226" s="61">
        <v>146</v>
      </c>
      <c r="B226" s="62">
        <v>251</v>
      </c>
      <c r="C226" s="55" t="s">
        <v>300</v>
      </c>
      <c r="D226" s="56">
        <v>1</v>
      </c>
    </row>
    <row r="227" spans="1:4" x14ac:dyDescent="0.2">
      <c r="A227" s="61">
        <v>147</v>
      </c>
      <c r="B227" s="62">
        <v>99</v>
      </c>
      <c r="C227" s="55" t="s">
        <v>300</v>
      </c>
      <c r="D227" s="56">
        <v>1</v>
      </c>
    </row>
    <row r="228" spans="1:4" x14ac:dyDescent="0.2">
      <c r="A228" s="61">
        <v>147</v>
      </c>
      <c r="B228" s="62">
        <v>206</v>
      </c>
      <c r="C228" s="55" t="s">
        <v>300</v>
      </c>
      <c r="D228" s="56">
        <v>2</v>
      </c>
    </row>
    <row r="229" spans="1:4" x14ac:dyDescent="0.2">
      <c r="A229" s="61">
        <v>147</v>
      </c>
      <c r="B229" s="62">
        <v>238</v>
      </c>
      <c r="C229" s="55" t="s">
        <v>300</v>
      </c>
      <c r="D229" s="56">
        <v>1</v>
      </c>
    </row>
    <row r="230" spans="1:4" x14ac:dyDescent="0.2">
      <c r="A230" s="61">
        <v>147</v>
      </c>
      <c r="B230" s="62">
        <v>242</v>
      </c>
      <c r="C230" s="55" t="s">
        <v>300</v>
      </c>
      <c r="D230" s="56">
        <v>1</v>
      </c>
    </row>
    <row r="231" spans="1:4" x14ac:dyDescent="0.2">
      <c r="A231" s="61">
        <v>147</v>
      </c>
      <c r="B231" s="62">
        <v>249</v>
      </c>
      <c r="C231" s="55" t="s">
        <v>300</v>
      </c>
      <c r="D231" s="56">
        <v>1</v>
      </c>
    </row>
    <row r="232" spans="1:4" x14ac:dyDescent="0.2">
      <c r="A232" s="61">
        <v>147</v>
      </c>
      <c r="B232" s="62">
        <v>252</v>
      </c>
      <c r="C232" s="55" t="s">
        <v>300</v>
      </c>
      <c r="D232" s="56">
        <v>1</v>
      </c>
    </row>
    <row r="233" spans="1:4" x14ac:dyDescent="0.2">
      <c r="A233" s="61">
        <v>148</v>
      </c>
      <c r="B233" s="62">
        <v>1152</v>
      </c>
      <c r="C233" s="55" t="s">
        <v>301</v>
      </c>
      <c r="D233" s="56" t="s">
        <v>503</v>
      </c>
    </row>
    <row r="234" spans="1:4" x14ac:dyDescent="0.2">
      <c r="A234" s="61">
        <v>149</v>
      </c>
      <c r="B234" s="62">
        <v>1394</v>
      </c>
      <c r="C234" s="55" t="s">
        <v>302</v>
      </c>
      <c r="D234" s="56">
        <v>2</v>
      </c>
    </row>
    <row r="235" spans="1:4" x14ac:dyDescent="0.2">
      <c r="A235" s="61">
        <v>150</v>
      </c>
      <c r="B235" s="62">
        <v>42</v>
      </c>
      <c r="C235" s="55" t="s">
        <v>293</v>
      </c>
      <c r="D235" s="56">
        <v>1</v>
      </c>
    </row>
    <row r="236" spans="1:4" x14ac:dyDescent="0.2">
      <c r="A236" s="61">
        <v>150</v>
      </c>
      <c r="B236" s="62">
        <v>207</v>
      </c>
      <c r="C236" s="55" t="s">
        <v>293</v>
      </c>
      <c r="D236" s="56">
        <v>2</v>
      </c>
    </row>
    <row r="237" spans="1:4" x14ac:dyDescent="0.2">
      <c r="A237" s="61">
        <v>151</v>
      </c>
      <c r="B237" s="62">
        <v>43</v>
      </c>
      <c r="C237" s="55" t="s">
        <v>293</v>
      </c>
      <c r="D237" s="56">
        <v>1</v>
      </c>
    </row>
    <row r="238" spans="1:4" x14ac:dyDescent="0.2">
      <c r="A238" s="61">
        <v>151</v>
      </c>
      <c r="B238" s="62">
        <v>210</v>
      </c>
      <c r="C238" s="55" t="s">
        <v>293</v>
      </c>
      <c r="D238" s="56" t="s">
        <v>503</v>
      </c>
    </row>
    <row r="239" spans="1:4" x14ac:dyDescent="0.2">
      <c r="A239" s="61">
        <v>152</v>
      </c>
      <c r="B239" s="62">
        <v>45</v>
      </c>
      <c r="C239" s="55" t="s">
        <v>293</v>
      </c>
      <c r="D239" s="56">
        <v>1</v>
      </c>
    </row>
    <row r="240" spans="1:4" x14ac:dyDescent="0.2">
      <c r="A240" s="61">
        <v>152</v>
      </c>
      <c r="B240" s="62">
        <v>211</v>
      </c>
      <c r="C240" s="55" t="s">
        <v>293</v>
      </c>
      <c r="D240" s="56">
        <v>2</v>
      </c>
    </row>
    <row r="241" spans="1:4" x14ac:dyDescent="0.2">
      <c r="A241" s="61">
        <v>153</v>
      </c>
      <c r="B241" s="62">
        <v>46</v>
      </c>
      <c r="C241" s="55" t="s">
        <v>293</v>
      </c>
      <c r="D241" s="56">
        <v>1</v>
      </c>
    </row>
    <row r="242" spans="1:4" x14ac:dyDescent="0.2">
      <c r="A242" s="61">
        <v>153</v>
      </c>
      <c r="B242" s="62">
        <v>212</v>
      </c>
      <c r="C242" s="55" t="s">
        <v>293</v>
      </c>
      <c r="D242" s="56">
        <v>2</v>
      </c>
    </row>
    <row r="243" spans="1:4" x14ac:dyDescent="0.2">
      <c r="A243" s="61">
        <v>154</v>
      </c>
      <c r="B243" s="62">
        <v>39</v>
      </c>
      <c r="C243" s="55" t="s">
        <v>293</v>
      </c>
      <c r="D243" s="56">
        <v>1</v>
      </c>
    </row>
    <row r="244" spans="1:4" x14ac:dyDescent="0.2">
      <c r="A244" s="61">
        <v>154</v>
      </c>
      <c r="B244" s="62">
        <v>221</v>
      </c>
      <c r="C244" s="55" t="s">
        <v>293</v>
      </c>
      <c r="D244" s="56">
        <v>2</v>
      </c>
    </row>
    <row r="245" spans="1:4" x14ac:dyDescent="0.2">
      <c r="A245" s="61">
        <v>155</v>
      </c>
      <c r="B245" s="62">
        <v>51</v>
      </c>
      <c r="C245" s="55" t="s">
        <v>281</v>
      </c>
      <c r="D245" s="56" t="s">
        <v>500</v>
      </c>
    </row>
    <row r="246" spans="1:4" x14ac:dyDescent="0.2">
      <c r="A246" s="61">
        <v>155</v>
      </c>
      <c r="B246" s="62">
        <v>200</v>
      </c>
      <c r="C246" s="55" t="s">
        <v>281</v>
      </c>
      <c r="D246" s="56" t="s">
        <v>500</v>
      </c>
    </row>
    <row r="247" spans="1:4" x14ac:dyDescent="0.2">
      <c r="A247" s="61">
        <v>156</v>
      </c>
      <c r="B247" s="62">
        <v>1000</v>
      </c>
      <c r="C247" s="55" t="s">
        <v>293</v>
      </c>
      <c r="D247" s="56">
        <v>2</v>
      </c>
    </row>
    <row r="248" spans="1:4" x14ac:dyDescent="0.2">
      <c r="A248" s="61">
        <v>156</v>
      </c>
      <c r="B248" s="62">
        <v>1001</v>
      </c>
      <c r="C248" s="55" t="s">
        <v>293</v>
      </c>
      <c r="D248" s="56">
        <v>1</v>
      </c>
    </row>
    <row r="249" spans="1:4" x14ac:dyDescent="0.2">
      <c r="A249" s="61">
        <v>157</v>
      </c>
      <c r="B249" s="62">
        <v>1002</v>
      </c>
      <c r="C249" s="55" t="s">
        <v>293</v>
      </c>
      <c r="D249" s="56">
        <v>2</v>
      </c>
    </row>
    <row r="250" spans="1:4" x14ac:dyDescent="0.2">
      <c r="A250" s="61">
        <v>157</v>
      </c>
      <c r="B250" s="62">
        <v>1003</v>
      </c>
      <c r="C250" s="55" t="s">
        <v>293</v>
      </c>
      <c r="D250" s="56">
        <v>1</v>
      </c>
    </row>
    <row r="251" spans="1:4" x14ac:dyDescent="0.2">
      <c r="A251" s="61">
        <v>158</v>
      </c>
      <c r="B251" s="62">
        <v>1008</v>
      </c>
      <c r="C251" s="55" t="s">
        <v>293</v>
      </c>
      <c r="D251" s="56">
        <v>2</v>
      </c>
    </row>
    <row r="252" spans="1:4" x14ac:dyDescent="0.2">
      <c r="A252" s="61">
        <v>158</v>
      </c>
      <c r="B252" s="62">
        <v>1009</v>
      </c>
      <c r="C252" s="55" t="s">
        <v>293</v>
      </c>
      <c r="D252" s="56">
        <v>1</v>
      </c>
    </row>
    <row r="253" spans="1:4" x14ac:dyDescent="0.2">
      <c r="A253" s="61">
        <v>159</v>
      </c>
      <c r="B253" s="62">
        <v>28</v>
      </c>
      <c r="C253" s="55" t="s">
        <v>268</v>
      </c>
      <c r="D253" s="56" t="s">
        <v>502</v>
      </c>
    </row>
    <row r="254" spans="1:4" x14ac:dyDescent="0.2">
      <c r="A254" s="61">
        <v>160</v>
      </c>
      <c r="B254" s="62">
        <v>1014</v>
      </c>
      <c r="C254" s="55" t="s">
        <v>293</v>
      </c>
      <c r="D254" s="56">
        <v>2</v>
      </c>
    </row>
    <row r="255" spans="1:4" x14ac:dyDescent="0.2">
      <c r="A255" s="61">
        <v>160</v>
      </c>
      <c r="B255" s="62">
        <v>1015</v>
      </c>
      <c r="C255" s="55" t="s">
        <v>293</v>
      </c>
      <c r="D255" s="56">
        <v>1</v>
      </c>
    </row>
    <row r="256" spans="1:4" x14ac:dyDescent="0.2">
      <c r="A256" s="61">
        <v>161</v>
      </c>
      <c r="B256" s="62">
        <v>1018</v>
      </c>
      <c r="C256" s="55" t="s">
        <v>293</v>
      </c>
      <c r="D256" s="56">
        <v>2</v>
      </c>
    </row>
    <row r="257" spans="1:4" x14ac:dyDescent="0.2">
      <c r="A257" s="61">
        <v>161</v>
      </c>
      <c r="B257" s="62">
        <v>1019</v>
      </c>
      <c r="C257" s="55" t="s">
        <v>293</v>
      </c>
      <c r="D257" s="56">
        <v>1</v>
      </c>
    </row>
    <row r="258" spans="1:4" x14ac:dyDescent="0.2">
      <c r="A258" s="61">
        <v>162</v>
      </c>
      <c r="B258" s="62">
        <v>1020</v>
      </c>
      <c r="C258" s="55" t="s">
        <v>293</v>
      </c>
      <c r="D258" s="56">
        <v>2</v>
      </c>
    </row>
    <row r="259" spans="1:4" x14ac:dyDescent="0.2">
      <c r="A259" s="61">
        <v>162</v>
      </c>
      <c r="B259" s="62">
        <v>1021</v>
      </c>
      <c r="C259" s="55" t="s">
        <v>293</v>
      </c>
      <c r="D259" s="56">
        <v>1</v>
      </c>
    </row>
    <row r="260" spans="1:4" x14ac:dyDescent="0.2">
      <c r="A260" s="61">
        <v>163</v>
      </c>
      <c r="B260" s="62">
        <v>1034</v>
      </c>
      <c r="C260" s="55" t="s">
        <v>293</v>
      </c>
      <c r="D260" s="56">
        <v>2</v>
      </c>
    </row>
    <row r="261" spans="1:4" x14ac:dyDescent="0.2">
      <c r="A261" s="61">
        <v>163</v>
      </c>
      <c r="B261" s="62">
        <v>1035</v>
      </c>
      <c r="C261" s="55" t="s">
        <v>293</v>
      </c>
      <c r="D261" s="56">
        <v>1</v>
      </c>
    </row>
    <row r="262" spans="1:4" x14ac:dyDescent="0.2">
      <c r="A262" s="61">
        <v>164</v>
      </c>
      <c r="B262" s="62">
        <v>1037</v>
      </c>
      <c r="C262" s="55" t="s">
        <v>293</v>
      </c>
      <c r="D262" s="56">
        <v>2</v>
      </c>
    </row>
    <row r="263" spans="1:4" x14ac:dyDescent="0.2">
      <c r="A263" s="61">
        <v>164</v>
      </c>
      <c r="B263" s="62">
        <v>1038</v>
      </c>
      <c r="C263" s="55" t="s">
        <v>293</v>
      </c>
      <c r="D263" s="56">
        <v>1</v>
      </c>
    </row>
    <row r="264" spans="1:4" x14ac:dyDescent="0.2">
      <c r="A264" s="61">
        <v>165</v>
      </c>
      <c r="B264" s="62">
        <v>1039</v>
      </c>
      <c r="C264" s="55" t="s">
        <v>293</v>
      </c>
      <c r="D264" s="56">
        <v>2</v>
      </c>
    </row>
    <row r="265" spans="1:4" x14ac:dyDescent="0.2">
      <c r="A265" s="61">
        <v>165</v>
      </c>
      <c r="B265" s="62">
        <v>1040</v>
      </c>
      <c r="C265" s="55" t="s">
        <v>293</v>
      </c>
      <c r="D265" s="56">
        <v>1</v>
      </c>
    </row>
    <row r="266" spans="1:4" x14ac:dyDescent="0.2">
      <c r="A266" s="61">
        <v>166</v>
      </c>
      <c r="B266" s="62">
        <v>1048</v>
      </c>
      <c r="C266" s="55" t="s">
        <v>293</v>
      </c>
      <c r="D266" s="56">
        <v>2</v>
      </c>
    </row>
    <row r="267" spans="1:4" x14ac:dyDescent="0.2">
      <c r="A267" s="61">
        <v>166</v>
      </c>
      <c r="B267" s="62">
        <v>1049</v>
      </c>
      <c r="C267" s="55" t="s">
        <v>293</v>
      </c>
      <c r="D267" s="56">
        <v>1</v>
      </c>
    </row>
    <row r="268" spans="1:4" x14ac:dyDescent="0.2">
      <c r="A268" s="61">
        <v>167</v>
      </c>
      <c r="B268" s="62">
        <v>1055</v>
      </c>
      <c r="C268" s="55" t="s">
        <v>293</v>
      </c>
      <c r="D268" s="56">
        <v>1</v>
      </c>
    </row>
    <row r="269" spans="1:4" x14ac:dyDescent="0.2">
      <c r="A269" s="61">
        <v>167</v>
      </c>
      <c r="B269" s="62">
        <v>1056</v>
      </c>
      <c r="C269" s="55" t="s">
        <v>293</v>
      </c>
      <c r="D269" s="56">
        <v>2</v>
      </c>
    </row>
    <row r="270" spans="1:4" x14ac:dyDescent="0.2">
      <c r="A270" s="61">
        <v>168</v>
      </c>
      <c r="B270" s="62">
        <v>1057</v>
      </c>
      <c r="C270" s="55" t="s">
        <v>293</v>
      </c>
      <c r="D270" s="56">
        <v>1</v>
      </c>
    </row>
    <row r="271" spans="1:4" x14ac:dyDescent="0.2">
      <c r="A271" s="61">
        <v>168</v>
      </c>
      <c r="B271" s="62">
        <v>1058</v>
      </c>
      <c r="C271" s="55" t="s">
        <v>293</v>
      </c>
      <c r="D271" s="56">
        <v>2</v>
      </c>
    </row>
    <row r="272" spans="1:4" x14ac:dyDescent="0.2">
      <c r="A272" s="61">
        <v>169</v>
      </c>
      <c r="B272" s="62">
        <v>1059</v>
      </c>
      <c r="C272" s="55" t="s">
        <v>293</v>
      </c>
      <c r="D272" s="56">
        <v>1</v>
      </c>
    </row>
    <row r="273" spans="1:4" x14ac:dyDescent="0.2">
      <c r="A273" s="61">
        <v>169</v>
      </c>
      <c r="B273" s="62">
        <v>1060</v>
      </c>
      <c r="C273" s="55" t="s">
        <v>293</v>
      </c>
      <c r="D273" s="56">
        <v>2</v>
      </c>
    </row>
    <row r="274" spans="1:4" x14ac:dyDescent="0.2">
      <c r="A274" s="61">
        <v>170</v>
      </c>
      <c r="B274" s="62">
        <v>1061</v>
      </c>
      <c r="C274" s="55" t="s">
        <v>293</v>
      </c>
      <c r="D274" s="56">
        <v>1</v>
      </c>
    </row>
    <row r="275" spans="1:4" x14ac:dyDescent="0.2">
      <c r="A275" s="61">
        <v>170</v>
      </c>
      <c r="B275" s="62">
        <v>1062</v>
      </c>
      <c r="C275" s="55" t="s">
        <v>293</v>
      </c>
      <c r="D275" s="56">
        <v>2</v>
      </c>
    </row>
    <row r="276" spans="1:4" x14ac:dyDescent="0.2">
      <c r="A276" s="61">
        <v>171</v>
      </c>
      <c r="B276" s="62">
        <v>1063</v>
      </c>
      <c r="C276" s="55" t="s">
        <v>293</v>
      </c>
      <c r="D276" s="56">
        <v>1</v>
      </c>
    </row>
    <row r="277" spans="1:4" x14ac:dyDescent="0.2">
      <c r="A277" s="61">
        <v>171</v>
      </c>
      <c r="B277" s="62">
        <v>1064</v>
      </c>
      <c r="C277" s="55" t="s">
        <v>293</v>
      </c>
      <c r="D277" s="56">
        <v>2</v>
      </c>
    </row>
    <row r="278" spans="1:4" x14ac:dyDescent="0.2">
      <c r="A278" s="61">
        <v>172</v>
      </c>
      <c r="B278" s="62">
        <v>1065</v>
      </c>
      <c r="C278" s="55" t="s">
        <v>293</v>
      </c>
      <c r="D278" s="56">
        <v>1</v>
      </c>
    </row>
    <row r="279" spans="1:4" x14ac:dyDescent="0.2">
      <c r="A279" s="61">
        <v>172</v>
      </c>
      <c r="B279" s="62">
        <v>1066</v>
      </c>
      <c r="C279" s="55" t="s">
        <v>293</v>
      </c>
      <c r="D279" s="56">
        <v>2</v>
      </c>
    </row>
    <row r="280" spans="1:4" x14ac:dyDescent="0.2">
      <c r="A280" s="61">
        <v>173</v>
      </c>
      <c r="B280" s="62">
        <v>1067</v>
      </c>
      <c r="C280" s="55" t="s">
        <v>293</v>
      </c>
      <c r="D280" s="56">
        <v>1</v>
      </c>
    </row>
    <row r="281" spans="1:4" x14ac:dyDescent="0.2">
      <c r="A281" s="61">
        <v>173</v>
      </c>
      <c r="B281" s="62">
        <v>1068</v>
      </c>
      <c r="C281" s="55" t="s">
        <v>293</v>
      </c>
      <c r="D281" s="56">
        <v>2</v>
      </c>
    </row>
    <row r="282" spans="1:4" x14ac:dyDescent="0.2">
      <c r="A282" s="61">
        <v>174</v>
      </c>
      <c r="B282" s="62">
        <v>1071</v>
      </c>
      <c r="C282" s="55" t="s">
        <v>293</v>
      </c>
      <c r="D282" s="56">
        <v>1</v>
      </c>
    </row>
    <row r="283" spans="1:4" x14ac:dyDescent="0.2">
      <c r="A283" s="61">
        <v>174</v>
      </c>
      <c r="B283" s="62">
        <v>1072</v>
      </c>
      <c r="C283" s="55" t="s">
        <v>293</v>
      </c>
      <c r="D283" s="56">
        <v>2</v>
      </c>
    </row>
    <row r="284" spans="1:4" x14ac:dyDescent="0.2">
      <c r="A284" s="61">
        <v>175</v>
      </c>
      <c r="B284" s="62">
        <v>1078</v>
      </c>
      <c r="C284" s="55" t="s">
        <v>293</v>
      </c>
      <c r="D284" s="56">
        <v>1</v>
      </c>
    </row>
    <row r="285" spans="1:4" x14ac:dyDescent="0.2">
      <c r="A285" s="61">
        <v>175</v>
      </c>
      <c r="B285" s="62">
        <v>1079</v>
      </c>
      <c r="C285" s="55" t="s">
        <v>293</v>
      </c>
      <c r="D285" s="56">
        <v>2</v>
      </c>
    </row>
    <row r="286" spans="1:4" x14ac:dyDescent="0.2">
      <c r="A286" s="61">
        <v>176</v>
      </c>
      <c r="B286" s="62">
        <v>1124</v>
      </c>
      <c r="C286" s="55" t="s">
        <v>293</v>
      </c>
      <c r="D286" s="56">
        <v>1</v>
      </c>
    </row>
    <row r="287" spans="1:4" x14ac:dyDescent="0.2">
      <c r="A287" s="61">
        <v>176</v>
      </c>
      <c r="B287" s="62">
        <v>1125</v>
      </c>
      <c r="C287" s="55" t="s">
        <v>293</v>
      </c>
      <c r="D287" s="56">
        <v>2</v>
      </c>
    </row>
    <row r="288" spans="1:4" x14ac:dyDescent="0.2">
      <c r="A288" s="61">
        <v>177</v>
      </c>
      <c r="B288" s="62">
        <v>1126</v>
      </c>
      <c r="C288" s="55" t="s">
        <v>293</v>
      </c>
      <c r="D288" s="56">
        <v>1</v>
      </c>
    </row>
    <row r="289" spans="1:4" x14ac:dyDescent="0.2">
      <c r="A289" s="61">
        <v>177</v>
      </c>
      <c r="B289" s="62">
        <v>1127</v>
      </c>
      <c r="C289" s="55" t="s">
        <v>293</v>
      </c>
      <c r="D289" s="56">
        <v>2</v>
      </c>
    </row>
    <row r="290" spans="1:4" x14ac:dyDescent="0.2">
      <c r="A290" s="61">
        <v>178</v>
      </c>
      <c r="B290" s="62">
        <v>1128</v>
      </c>
      <c r="C290" s="55" t="s">
        <v>303</v>
      </c>
      <c r="D290" s="56">
        <v>1</v>
      </c>
    </row>
    <row r="291" spans="1:4" x14ac:dyDescent="0.2">
      <c r="A291" s="61">
        <v>178</v>
      </c>
      <c r="B291" s="62">
        <v>1129</v>
      </c>
      <c r="C291" s="55" t="s">
        <v>303</v>
      </c>
      <c r="D291" s="56">
        <v>2</v>
      </c>
    </row>
    <row r="292" spans="1:4" x14ac:dyDescent="0.2">
      <c r="A292" s="61">
        <v>179</v>
      </c>
      <c r="B292" s="62">
        <v>1139</v>
      </c>
      <c r="C292" s="55" t="s">
        <v>293</v>
      </c>
      <c r="D292" s="56">
        <v>1</v>
      </c>
    </row>
    <row r="293" spans="1:4" x14ac:dyDescent="0.2">
      <c r="A293" s="61">
        <v>179</v>
      </c>
      <c r="B293" s="62">
        <v>1140</v>
      </c>
      <c r="C293" s="55" t="s">
        <v>293</v>
      </c>
      <c r="D293" s="56">
        <v>2</v>
      </c>
    </row>
    <row r="294" spans="1:4" x14ac:dyDescent="0.2">
      <c r="A294" s="61">
        <v>180</v>
      </c>
      <c r="B294" s="62">
        <v>1141</v>
      </c>
      <c r="C294" s="55" t="s">
        <v>293</v>
      </c>
      <c r="D294" s="56">
        <v>1</v>
      </c>
    </row>
    <row r="295" spans="1:4" x14ac:dyDescent="0.2">
      <c r="A295" s="61">
        <v>180</v>
      </c>
      <c r="B295" s="62">
        <v>1142</v>
      </c>
      <c r="C295" s="55" t="s">
        <v>293</v>
      </c>
      <c r="D295" s="56">
        <v>2</v>
      </c>
    </row>
    <row r="296" spans="1:4" x14ac:dyDescent="0.2">
      <c r="A296" s="61">
        <v>181</v>
      </c>
      <c r="B296" s="62">
        <v>1143</v>
      </c>
      <c r="C296" s="55" t="s">
        <v>293</v>
      </c>
      <c r="D296" s="56">
        <v>1</v>
      </c>
    </row>
    <row r="297" spans="1:4" x14ac:dyDescent="0.2">
      <c r="A297" s="61">
        <v>181</v>
      </c>
      <c r="B297" s="62">
        <v>1144</v>
      </c>
      <c r="C297" s="55" t="s">
        <v>293</v>
      </c>
      <c r="D297" s="56">
        <v>2</v>
      </c>
    </row>
    <row r="298" spans="1:4" x14ac:dyDescent="0.2">
      <c r="A298" s="61">
        <v>182</v>
      </c>
      <c r="B298" s="62">
        <v>1145</v>
      </c>
      <c r="C298" s="55" t="s">
        <v>293</v>
      </c>
      <c r="D298" s="56">
        <v>1</v>
      </c>
    </row>
    <row r="299" spans="1:4" x14ac:dyDescent="0.2">
      <c r="A299" s="61">
        <v>182</v>
      </c>
      <c r="B299" s="62">
        <v>1146</v>
      </c>
      <c r="C299" s="55" t="s">
        <v>293</v>
      </c>
      <c r="D299" s="56">
        <v>2</v>
      </c>
    </row>
    <row r="300" spans="1:4" x14ac:dyDescent="0.2">
      <c r="A300" s="61">
        <v>183</v>
      </c>
      <c r="B300" s="62">
        <v>1147</v>
      </c>
      <c r="C300" s="55" t="s">
        <v>293</v>
      </c>
      <c r="D300" s="56">
        <v>1</v>
      </c>
    </row>
    <row r="301" spans="1:4" x14ac:dyDescent="0.2">
      <c r="A301" s="61">
        <v>183</v>
      </c>
      <c r="B301" s="62">
        <v>1148</v>
      </c>
      <c r="C301" s="55" t="s">
        <v>293</v>
      </c>
      <c r="D301" s="56">
        <v>2</v>
      </c>
    </row>
    <row r="302" spans="1:4" x14ac:dyDescent="0.2">
      <c r="A302" s="61">
        <v>184</v>
      </c>
      <c r="B302" s="62">
        <v>1149</v>
      </c>
      <c r="C302" s="55" t="s">
        <v>293</v>
      </c>
      <c r="D302" s="56">
        <v>1</v>
      </c>
    </row>
    <row r="303" spans="1:4" x14ac:dyDescent="0.2">
      <c r="A303" s="61">
        <v>184</v>
      </c>
      <c r="B303" s="62">
        <v>1150</v>
      </c>
      <c r="C303" s="55" t="s">
        <v>293</v>
      </c>
      <c r="D303" s="56">
        <v>2</v>
      </c>
    </row>
    <row r="304" spans="1:4" x14ac:dyDescent="0.2">
      <c r="A304" s="61">
        <v>185</v>
      </c>
      <c r="B304" s="62">
        <v>1151</v>
      </c>
      <c r="C304" s="55" t="s">
        <v>293</v>
      </c>
      <c r="D304" s="56">
        <v>1</v>
      </c>
    </row>
    <row r="305" spans="1:4" x14ac:dyDescent="0.2">
      <c r="A305" s="61">
        <v>185</v>
      </c>
      <c r="B305" s="62">
        <v>1152</v>
      </c>
      <c r="C305" s="55" t="s">
        <v>293</v>
      </c>
      <c r="D305" s="56">
        <v>2</v>
      </c>
    </row>
    <row r="306" spans="1:4" x14ac:dyDescent="0.2">
      <c r="A306" s="61">
        <v>186</v>
      </c>
      <c r="B306" s="62">
        <v>1153</v>
      </c>
      <c r="C306" s="55" t="s">
        <v>293</v>
      </c>
      <c r="D306" s="56">
        <v>1</v>
      </c>
    </row>
    <row r="307" spans="1:4" x14ac:dyDescent="0.2">
      <c r="A307" s="61">
        <v>186</v>
      </c>
      <c r="B307" s="62">
        <v>1154</v>
      </c>
      <c r="C307" s="55" t="s">
        <v>293</v>
      </c>
      <c r="D307" s="56">
        <v>2</v>
      </c>
    </row>
    <row r="308" spans="1:4" x14ac:dyDescent="0.2">
      <c r="A308" s="61">
        <v>187</v>
      </c>
      <c r="B308" s="62">
        <v>1324</v>
      </c>
      <c r="C308" s="55" t="s">
        <v>293</v>
      </c>
      <c r="D308" s="56">
        <v>2</v>
      </c>
    </row>
    <row r="309" spans="1:4" x14ac:dyDescent="0.2">
      <c r="A309" s="61">
        <v>187</v>
      </c>
      <c r="B309" s="62">
        <v>1325</v>
      </c>
      <c r="C309" s="55" t="s">
        <v>293</v>
      </c>
      <c r="D309" s="56">
        <v>1</v>
      </c>
    </row>
    <row r="310" spans="1:4" x14ac:dyDescent="0.2">
      <c r="A310" s="61">
        <v>188</v>
      </c>
      <c r="B310" s="62">
        <v>1191</v>
      </c>
      <c r="C310" s="55" t="s">
        <v>293</v>
      </c>
      <c r="D310" s="56">
        <v>2</v>
      </c>
    </row>
    <row r="311" spans="1:4" x14ac:dyDescent="0.2">
      <c r="A311" s="61">
        <v>188</v>
      </c>
      <c r="B311" s="62">
        <v>1192</v>
      </c>
      <c r="C311" s="55" t="s">
        <v>293</v>
      </c>
      <c r="D311" s="56">
        <v>1</v>
      </c>
    </row>
    <row r="312" spans="1:4" x14ac:dyDescent="0.2">
      <c r="A312" s="61">
        <v>189</v>
      </c>
      <c r="B312" s="62">
        <v>1233</v>
      </c>
      <c r="C312" s="55" t="s">
        <v>293</v>
      </c>
      <c r="D312" s="56" t="s">
        <v>500</v>
      </c>
    </row>
    <row r="313" spans="1:4" x14ac:dyDescent="0.2">
      <c r="A313" s="61">
        <v>189</v>
      </c>
      <c r="B313" s="62">
        <v>1234</v>
      </c>
      <c r="C313" s="55" t="s">
        <v>293</v>
      </c>
      <c r="D313" s="56" t="s">
        <v>500</v>
      </c>
    </row>
    <row r="314" spans="1:4" x14ac:dyDescent="0.2">
      <c r="A314" s="61">
        <v>190</v>
      </c>
      <c r="B314" s="62">
        <v>1238</v>
      </c>
      <c r="C314" s="55" t="s">
        <v>293</v>
      </c>
      <c r="D314" s="56" t="s">
        <v>500</v>
      </c>
    </row>
    <row r="315" spans="1:4" x14ac:dyDescent="0.2">
      <c r="A315" s="61">
        <v>190</v>
      </c>
      <c r="B315" s="62">
        <v>1239</v>
      </c>
      <c r="C315" s="55" t="s">
        <v>293</v>
      </c>
      <c r="D315" s="56" t="s">
        <v>500</v>
      </c>
    </row>
    <row r="316" spans="1:4" x14ac:dyDescent="0.2">
      <c r="A316" s="61">
        <v>191</v>
      </c>
      <c r="B316" s="62">
        <v>1240</v>
      </c>
      <c r="C316" s="55" t="s">
        <v>293</v>
      </c>
      <c r="D316" s="56" t="s">
        <v>500</v>
      </c>
    </row>
    <row r="317" spans="1:4" x14ac:dyDescent="0.2">
      <c r="A317" s="61">
        <v>191</v>
      </c>
      <c r="B317" s="62">
        <v>1241</v>
      </c>
      <c r="C317" s="55" t="s">
        <v>293</v>
      </c>
      <c r="D317" s="56" t="s">
        <v>500</v>
      </c>
    </row>
    <row r="318" spans="1:4" x14ac:dyDescent="0.2">
      <c r="A318" s="61">
        <v>192</v>
      </c>
      <c r="B318" s="62">
        <v>1242</v>
      </c>
      <c r="C318" s="55" t="s">
        <v>293</v>
      </c>
      <c r="D318" s="56" t="s">
        <v>500</v>
      </c>
    </row>
    <row r="319" spans="1:4" x14ac:dyDescent="0.2">
      <c r="A319" s="61">
        <v>192</v>
      </c>
      <c r="B319" s="62">
        <v>1243</v>
      </c>
      <c r="C319" s="55" t="s">
        <v>293</v>
      </c>
      <c r="D319" s="56" t="s">
        <v>500</v>
      </c>
    </row>
    <row r="320" spans="1:4" x14ac:dyDescent="0.2">
      <c r="A320" s="61">
        <v>193</v>
      </c>
      <c r="B320" s="62">
        <v>1244</v>
      </c>
      <c r="C320" s="55" t="s">
        <v>293</v>
      </c>
      <c r="D320" s="56" t="s">
        <v>500</v>
      </c>
    </row>
    <row r="321" spans="1:4" x14ac:dyDescent="0.2">
      <c r="A321" s="61">
        <v>193</v>
      </c>
      <c r="B321" s="62">
        <v>1245</v>
      </c>
      <c r="C321" s="55" t="s">
        <v>293</v>
      </c>
      <c r="D321" s="56" t="s">
        <v>500</v>
      </c>
    </row>
    <row r="322" spans="1:4" x14ac:dyDescent="0.2">
      <c r="A322" s="61">
        <v>194</v>
      </c>
      <c r="B322" s="62">
        <v>1246</v>
      </c>
      <c r="C322" s="55" t="s">
        <v>293</v>
      </c>
      <c r="D322" s="56" t="s">
        <v>500</v>
      </c>
    </row>
    <row r="323" spans="1:4" x14ac:dyDescent="0.2">
      <c r="A323" s="61">
        <v>194</v>
      </c>
      <c r="B323" s="62">
        <v>1247</v>
      </c>
      <c r="C323" s="55" t="s">
        <v>293</v>
      </c>
      <c r="D323" s="56" t="s">
        <v>500</v>
      </c>
    </row>
    <row r="324" spans="1:4" x14ac:dyDescent="0.2">
      <c r="A324" s="61">
        <v>195</v>
      </c>
      <c r="B324" s="62">
        <v>1248</v>
      </c>
      <c r="C324" s="55" t="s">
        <v>293</v>
      </c>
      <c r="D324" s="56" t="s">
        <v>500</v>
      </c>
    </row>
    <row r="325" spans="1:4" x14ac:dyDescent="0.2">
      <c r="A325" s="61">
        <v>195</v>
      </c>
      <c r="B325" s="62">
        <v>1249</v>
      </c>
      <c r="C325" s="55" t="s">
        <v>293</v>
      </c>
      <c r="D325" s="56" t="s">
        <v>500</v>
      </c>
    </row>
    <row r="326" spans="1:4" x14ac:dyDescent="0.2">
      <c r="A326" s="61">
        <v>196</v>
      </c>
      <c r="B326" s="62">
        <v>1250</v>
      </c>
      <c r="C326" s="55" t="s">
        <v>293</v>
      </c>
      <c r="D326" s="56" t="s">
        <v>500</v>
      </c>
    </row>
    <row r="327" spans="1:4" x14ac:dyDescent="0.2">
      <c r="A327" s="61">
        <v>196</v>
      </c>
      <c r="B327" s="62">
        <v>1251</v>
      </c>
      <c r="C327" s="55" t="s">
        <v>293</v>
      </c>
      <c r="D327" s="56" t="s">
        <v>500</v>
      </c>
    </row>
    <row r="328" spans="1:4" x14ac:dyDescent="0.2">
      <c r="A328" s="61">
        <v>197</v>
      </c>
      <c r="B328" s="62">
        <v>1252</v>
      </c>
      <c r="C328" s="55" t="s">
        <v>293</v>
      </c>
      <c r="D328" s="56" t="s">
        <v>500</v>
      </c>
    </row>
    <row r="329" spans="1:4" x14ac:dyDescent="0.2">
      <c r="A329" s="61">
        <v>197</v>
      </c>
      <c r="B329" s="62">
        <v>1253</v>
      </c>
      <c r="C329" s="55" t="s">
        <v>293</v>
      </c>
      <c r="D329" s="56" t="s">
        <v>500</v>
      </c>
    </row>
    <row r="330" spans="1:4" x14ac:dyDescent="0.2">
      <c r="A330" s="61">
        <v>198</v>
      </c>
      <c r="B330" s="62">
        <v>1254</v>
      </c>
      <c r="C330" s="55" t="s">
        <v>293</v>
      </c>
      <c r="D330" s="56" t="s">
        <v>500</v>
      </c>
    </row>
    <row r="331" spans="1:4" x14ac:dyDescent="0.2">
      <c r="A331" s="61">
        <v>198</v>
      </c>
      <c r="B331" s="62">
        <v>1255</v>
      </c>
      <c r="C331" s="55" t="s">
        <v>293</v>
      </c>
      <c r="D331" s="56" t="s">
        <v>500</v>
      </c>
    </row>
    <row r="332" spans="1:4" x14ac:dyDescent="0.2">
      <c r="A332" s="61">
        <v>199</v>
      </c>
      <c r="B332" s="62">
        <v>1256</v>
      </c>
      <c r="C332" s="55" t="s">
        <v>293</v>
      </c>
      <c r="D332" s="56" t="s">
        <v>500</v>
      </c>
    </row>
    <row r="333" spans="1:4" x14ac:dyDescent="0.2">
      <c r="A333" s="61">
        <v>199</v>
      </c>
      <c r="B333" s="62">
        <v>1257</v>
      </c>
      <c r="C333" s="55" t="s">
        <v>293</v>
      </c>
      <c r="D333" s="56" t="s">
        <v>500</v>
      </c>
    </row>
    <row r="334" spans="1:4" x14ac:dyDescent="0.2">
      <c r="A334" s="61">
        <v>201</v>
      </c>
      <c r="B334" s="62">
        <v>1265</v>
      </c>
      <c r="C334" s="55" t="s">
        <v>293</v>
      </c>
      <c r="D334" s="56" t="s">
        <v>500</v>
      </c>
    </row>
    <row r="335" spans="1:4" x14ac:dyDescent="0.2">
      <c r="A335" s="61">
        <v>201</v>
      </c>
      <c r="B335" s="62">
        <v>1266</v>
      </c>
      <c r="C335" s="55" t="s">
        <v>293</v>
      </c>
      <c r="D335" s="56" t="s">
        <v>500</v>
      </c>
    </row>
    <row r="336" spans="1:4" x14ac:dyDescent="0.2">
      <c r="A336" s="61">
        <v>202</v>
      </c>
      <c r="B336" s="62">
        <v>1267</v>
      </c>
      <c r="C336" s="55" t="s">
        <v>293</v>
      </c>
      <c r="D336" s="56" t="s">
        <v>500</v>
      </c>
    </row>
    <row r="337" spans="1:4" x14ac:dyDescent="0.2">
      <c r="A337" s="61">
        <v>202</v>
      </c>
      <c r="B337" s="62">
        <v>1268</v>
      </c>
      <c r="C337" s="55" t="s">
        <v>293</v>
      </c>
      <c r="D337" s="56" t="s">
        <v>500</v>
      </c>
    </row>
    <row r="338" spans="1:4" x14ac:dyDescent="0.2">
      <c r="A338" s="61">
        <v>203</v>
      </c>
      <c r="B338" s="62">
        <v>1269</v>
      </c>
      <c r="C338" s="55" t="s">
        <v>293</v>
      </c>
      <c r="D338" s="56" t="s">
        <v>500</v>
      </c>
    </row>
    <row r="339" spans="1:4" x14ac:dyDescent="0.2">
      <c r="A339" s="61">
        <v>203</v>
      </c>
      <c r="B339" s="62">
        <v>1270</v>
      </c>
      <c r="C339" s="55" t="s">
        <v>293</v>
      </c>
      <c r="D339" s="56" t="s">
        <v>500</v>
      </c>
    </row>
    <row r="340" spans="1:4" x14ac:dyDescent="0.2">
      <c r="A340" s="61">
        <v>204</v>
      </c>
      <c r="B340" s="62">
        <v>1271</v>
      </c>
      <c r="C340" s="55" t="s">
        <v>293</v>
      </c>
      <c r="D340" s="56" t="s">
        <v>500</v>
      </c>
    </row>
    <row r="341" spans="1:4" x14ac:dyDescent="0.2">
      <c r="A341" s="61">
        <v>204</v>
      </c>
      <c r="B341" s="62">
        <v>1272</v>
      </c>
      <c r="C341" s="55" t="s">
        <v>293</v>
      </c>
      <c r="D341" s="56" t="s">
        <v>500</v>
      </c>
    </row>
    <row r="342" spans="1:4" x14ac:dyDescent="0.2">
      <c r="A342" s="61">
        <v>205</v>
      </c>
      <c r="B342" s="62">
        <v>1273</v>
      </c>
      <c r="C342" s="55" t="s">
        <v>293</v>
      </c>
      <c r="D342" s="56" t="s">
        <v>500</v>
      </c>
    </row>
    <row r="343" spans="1:4" x14ac:dyDescent="0.2">
      <c r="A343" s="61">
        <v>205</v>
      </c>
      <c r="B343" s="62">
        <v>1274</v>
      </c>
      <c r="C343" s="55" t="s">
        <v>293</v>
      </c>
      <c r="D343" s="56" t="s">
        <v>500</v>
      </c>
    </row>
    <row r="344" spans="1:4" x14ac:dyDescent="0.2">
      <c r="A344" s="61">
        <v>206</v>
      </c>
      <c r="B344" s="62">
        <v>1275</v>
      </c>
      <c r="C344" s="55" t="s">
        <v>293</v>
      </c>
      <c r="D344" s="56" t="s">
        <v>500</v>
      </c>
    </row>
    <row r="345" spans="1:4" x14ac:dyDescent="0.2">
      <c r="A345" s="61">
        <v>206</v>
      </c>
      <c r="B345" s="62">
        <v>1276</v>
      </c>
      <c r="C345" s="55" t="s">
        <v>293</v>
      </c>
      <c r="D345" s="56" t="s">
        <v>500</v>
      </c>
    </row>
    <row r="346" spans="1:4" x14ac:dyDescent="0.2">
      <c r="A346" s="61">
        <v>207</v>
      </c>
      <c r="B346" s="62">
        <v>1277</v>
      </c>
      <c r="C346" s="55" t="s">
        <v>293</v>
      </c>
      <c r="D346" s="56" t="s">
        <v>500</v>
      </c>
    </row>
    <row r="347" spans="1:4" x14ac:dyDescent="0.2">
      <c r="A347" s="61">
        <v>207</v>
      </c>
      <c r="B347" s="62">
        <v>1278</v>
      </c>
      <c r="C347" s="55" t="s">
        <v>293</v>
      </c>
      <c r="D347" s="56" t="s">
        <v>500</v>
      </c>
    </row>
    <row r="348" spans="1:4" x14ac:dyDescent="0.2">
      <c r="A348" s="61">
        <v>208</v>
      </c>
      <c r="B348" s="62">
        <v>1279</v>
      </c>
      <c r="C348" s="55" t="s">
        <v>293</v>
      </c>
      <c r="D348" s="56" t="s">
        <v>500</v>
      </c>
    </row>
    <row r="349" spans="1:4" x14ac:dyDescent="0.2">
      <c r="A349" s="61">
        <v>208</v>
      </c>
      <c r="B349" s="62">
        <v>1280</v>
      </c>
      <c r="C349" s="55" t="s">
        <v>293</v>
      </c>
      <c r="D349" s="56" t="s">
        <v>500</v>
      </c>
    </row>
    <row r="350" spans="1:4" x14ac:dyDescent="0.2">
      <c r="A350" s="61">
        <v>209</v>
      </c>
      <c r="B350" s="62">
        <v>1286</v>
      </c>
      <c r="C350" s="55" t="s">
        <v>293</v>
      </c>
      <c r="D350" s="56">
        <v>2</v>
      </c>
    </row>
    <row r="351" spans="1:4" x14ac:dyDescent="0.2">
      <c r="A351" s="61">
        <v>209</v>
      </c>
      <c r="B351" s="62">
        <v>1287</v>
      </c>
      <c r="C351" s="55" t="s">
        <v>293</v>
      </c>
      <c r="D351" s="56">
        <v>1</v>
      </c>
    </row>
    <row r="352" spans="1:4" x14ac:dyDescent="0.2">
      <c r="A352" s="61">
        <v>210</v>
      </c>
      <c r="B352" s="62">
        <v>1293</v>
      </c>
      <c r="C352" s="55" t="s">
        <v>293</v>
      </c>
      <c r="D352" s="56">
        <v>2</v>
      </c>
    </row>
    <row r="353" spans="1:4" x14ac:dyDescent="0.2">
      <c r="A353" s="61">
        <v>210</v>
      </c>
      <c r="B353" s="62">
        <v>1294</v>
      </c>
      <c r="C353" s="55" t="s">
        <v>293</v>
      </c>
      <c r="D353" s="56">
        <v>1</v>
      </c>
    </row>
    <row r="354" spans="1:4" x14ac:dyDescent="0.2">
      <c r="A354" s="61">
        <v>211</v>
      </c>
      <c r="B354" s="62">
        <v>1295</v>
      </c>
      <c r="C354" s="55" t="s">
        <v>293</v>
      </c>
      <c r="D354" s="56">
        <v>2</v>
      </c>
    </row>
    <row r="355" spans="1:4" x14ac:dyDescent="0.2">
      <c r="A355" s="61">
        <v>211</v>
      </c>
      <c r="B355" s="62">
        <v>1296</v>
      </c>
      <c r="C355" s="55" t="s">
        <v>293</v>
      </c>
      <c r="D355" s="56">
        <v>1</v>
      </c>
    </row>
    <row r="356" spans="1:4" x14ac:dyDescent="0.2">
      <c r="A356" s="61">
        <v>212</v>
      </c>
      <c r="B356" s="62">
        <v>1297</v>
      </c>
      <c r="C356" s="55" t="s">
        <v>293</v>
      </c>
      <c r="D356" s="56">
        <v>2</v>
      </c>
    </row>
    <row r="357" spans="1:4" x14ac:dyDescent="0.2">
      <c r="A357" s="61">
        <v>212</v>
      </c>
      <c r="B357" s="62">
        <v>1298</v>
      </c>
      <c r="C357" s="55" t="s">
        <v>293</v>
      </c>
      <c r="D357" s="56">
        <v>1</v>
      </c>
    </row>
    <row r="358" spans="1:4" x14ac:dyDescent="0.2">
      <c r="A358" s="61">
        <v>213</v>
      </c>
      <c r="B358" s="62">
        <v>1299</v>
      </c>
      <c r="C358" s="55" t="s">
        <v>293</v>
      </c>
      <c r="D358" s="56">
        <v>2</v>
      </c>
    </row>
    <row r="359" spans="1:4" x14ac:dyDescent="0.2">
      <c r="A359" s="61">
        <v>213</v>
      </c>
      <c r="B359" s="62">
        <v>1300</v>
      </c>
      <c r="C359" s="55" t="s">
        <v>293</v>
      </c>
      <c r="D359" s="56">
        <v>1</v>
      </c>
    </row>
    <row r="360" spans="1:4" x14ac:dyDescent="0.2">
      <c r="A360" s="61">
        <v>214</v>
      </c>
      <c r="B360" s="62">
        <v>1326</v>
      </c>
      <c r="C360" s="55" t="s">
        <v>293</v>
      </c>
      <c r="D360" s="56">
        <v>2</v>
      </c>
    </row>
    <row r="361" spans="1:4" x14ac:dyDescent="0.2">
      <c r="A361" s="61">
        <v>214</v>
      </c>
      <c r="B361" s="62">
        <v>1327</v>
      </c>
      <c r="C361" s="55" t="s">
        <v>293</v>
      </c>
      <c r="D361" s="56">
        <v>1</v>
      </c>
    </row>
    <row r="362" spans="1:4" x14ac:dyDescent="0.2">
      <c r="A362" s="61">
        <v>215</v>
      </c>
      <c r="B362" s="62">
        <v>1328</v>
      </c>
      <c r="C362" s="55" t="s">
        <v>293</v>
      </c>
      <c r="D362" s="56">
        <v>2</v>
      </c>
    </row>
    <row r="363" spans="1:4" x14ac:dyDescent="0.2">
      <c r="A363" s="61">
        <v>215</v>
      </c>
      <c r="B363" s="62">
        <v>1329</v>
      </c>
      <c r="C363" s="55" t="s">
        <v>293</v>
      </c>
      <c r="D363" s="56">
        <v>1</v>
      </c>
    </row>
    <row r="364" spans="1:4" x14ac:dyDescent="0.2">
      <c r="A364" s="61">
        <v>216</v>
      </c>
      <c r="B364" s="62">
        <v>1330</v>
      </c>
      <c r="C364" s="55" t="s">
        <v>293</v>
      </c>
      <c r="D364" s="56">
        <v>2</v>
      </c>
    </row>
    <row r="365" spans="1:4" x14ac:dyDescent="0.2">
      <c r="A365" s="61">
        <v>216</v>
      </c>
      <c r="B365" s="62">
        <v>1331</v>
      </c>
      <c r="C365" s="55" t="s">
        <v>293</v>
      </c>
      <c r="D365" s="56">
        <v>1</v>
      </c>
    </row>
    <row r="366" spans="1:4" x14ac:dyDescent="0.2">
      <c r="A366" s="61">
        <v>217</v>
      </c>
      <c r="B366" s="62">
        <v>1332</v>
      </c>
      <c r="C366" s="55" t="s">
        <v>293</v>
      </c>
      <c r="D366" s="56">
        <v>2</v>
      </c>
    </row>
    <row r="367" spans="1:4" x14ac:dyDescent="0.2">
      <c r="A367" s="61">
        <v>217</v>
      </c>
      <c r="B367" s="62">
        <v>1333</v>
      </c>
      <c r="C367" s="55" t="s">
        <v>293</v>
      </c>
      <c r="D367" s="56">
        <v>1</v>
      </c>
    </row>
    <row r="368" spans="1:4" x14ac:dyDescent="0.2">
      <c r="A368" s="61">
        <v>218</v>
      </c>
      <c r="B368" s="62">
        <v>1334</v>
      </c>
      <c r="C368" s="55" t="s">
        <v>293</v>
      </c>
      <c r="D368" s="56">
        <v>2</v>
      </c>
    </row>
    <row r="369" spans="1:4" x14ac:dyDescent="0.2">
      <c r="A369" s="61">
        <v>218</v>
      </c>
      <c r="B369" s="62">
        <v>1335</v>
      </c>
      <c r="C369" s="55" t="s">
        <v>293</v>
      </c>
      <c r="D369" s="56">
        <v>1</v>
      </c>
    </row>
    <row r="370" spans="1:4" x14ac:dyDescent="0.2">
      <c r="A370" s="61">
        <v>219</v>
      </c>
      <c r="B370" s="62">
        <v>1336</v>
      </c>
      <c r="C370" s="55" t="s">
        <v>293</v>
      </c>
      <c r="D370" s="56">
        <v>2</v>
      </c>
    </row>
    <row r="371" spans="1:4" x14ac:dyDescent="0.2">
      <c r="A371" s="61">
        <v>219</v>
      </c>
      <c r="B371" s="62">
        <v>1337</v>
      </c>
      <c r="C371" s="55" t="s">
        <v>293</v>
      </c>
      <c r="D371" s="56">
        <v>1</v>
      </c>
    </row>
    <row r="372" spans="1:4" x14ac:dyDescent="0.2">
      <c r="A372" s="61">
        <v>220</v>
      </c>
      <c r="B372" s="62">
        <v>1338</v>
      </c>
      <c r="C372" s="55" t="s">
        <v>293</v>
      </c>
      <c r="D372" s="56">
        <v>2</v>
      </c>
    </row>
    <row r="373" spans="1:4" x14ac:dyDescent="0.2">
      <c r="A373" s="61">
        <v>220</v>
      </c>
      <c r="B373" s="62">
        <v>1339</v>
      </c>
      <c r="C373" s="55" t="s">
        <v>293</v>
      </c>
      <c r="D373" s="56">
        <v>1</v>
      </c>
    </row>
    <row r="374" spans="1:4" x14ac:dyDescent="0.2">
      <c r="A374" s="61">
        <v>221</v>
      </c>
      <c r="B374" s="62">
        <v>1340</v>
      </c>
      <c r="C374" s="55" t="s">
        <v>293</v>
      </c>
      <c r="D374" s="56">
        <v>2</v>
      </c>
    </row>
    <row r="375" spans="1:4" x14ac:dyDescent="0.2">
      <c r="A375" s="61">
        <v>221</v>
      </c>
      <c r="B375" s="62">
        <v>1341</v>
      </c>
      <c r="C375" s="55" t="s">
        <v>293</v>
      </c>
      <c r="D375" s="56">
        <v>1</v>
      </c>
    </row>
    <row r="376" spans="1:4" x14ac:dyDescent="0.2">
      <c r="A376" s="61">
        <v>222</v>
      </c>
      <c r="B376" s="62">
        <v>1342</v>
      </c>
      <c r="C376" s="55" t="s">
        <v>293</v>
      </c>
      <c r="D376" s="56">
        <v>2</v>
      </c>
    </row>
    <row r="377" spans="1:4" x14ac:dyDescent="0.2">
      <c r="A377" s="61">
        <v>222</v>
      </c>
      <c r="B377" s="62">
        <v>1343</v>
      </c>
      <c r="C377" s="55" t="s">
        <v>293</v>
      </c>
      <c r="D377" s="56">
        <v>1</v>
      </c>
    </row>
    <row r="378" spans="1:4" x14ac:dyDescent="0.2">
      <c r="A378" s="61">
        <v>223</v>
      </c>
      <c r="B378" s="62">
        <v>1344</v>
      </c>
      <c r="C378" s="55" t="s">
        <v>293</v>
      </c>
      <c r="D378" s="56">
        <v>2</v>
      </c>
    </row>
    <row r="379" spans="1:4" x14ac:dyDescent="0.2">
      <c r="A379" s="61">
        <v>223</v>
      </c>
      <c r="B379" s="62">
        <v>1345</v>
      </c>
      <c r="C379" s="55" t="s">
        <v>293</v>
      </c>
      <c r="D379" s="56">
        <v>1</v>
      </c>
    </row>
    <row r="380" spans="1:4" x14ac:dyDescent="0.2">
      <c r="A380" s="61">
        <v>224</v>
      </c>
      <c r="B380" s="62">
        <v>1353</v>
      </c>
      <c r="C380" s="55" t="s">
        <v>293</v>
      </c>
      <c r="D380" s="56">
        <v>2</v>
      </c>
    </row>
    <row r="381" spans="1:4" x14ac:dyDescent="0.2">
      <c r="A381" s="61">
        <v>224</v>
      </c>
      <c r="B381" s="62">
        <v>1354</v>
      </c>
      <c r="C381" s="55" t="s">
        <v>293</v>
      </c>
      <c r="D381" s="56">
        <v>1</v>
      </c>
    </row>
    <row r="382" spans="1:4" x14ac:dyDescent="0.2">
      <c r="A382" s="61">
        <v>225</v>
      </c>
      <c r="B382" s="62">
        <v>1355</v>
      </c>
      <c r="C382" s="55" t="s">
        <v>293</v>
      </c>
      <c r="D382" s="56">
        <v>2</v>
      </c>
    </row>
    <row r="383" spans="1:4" x14ac:dyDescent="0.2">
      <c r="A383" s="61">
        <v>225</v>
      </c>
      <c r="B383" s="62">
        <v>1356</v>
      </c>
      <c r="C383" s="55" t="s">
        <v>293</v>
      </c>
      <c r="D383" s="56">
        <v>1</v>
      </c>
    </row>
    <row r="384" spans="1:4" x14ac:dyDescent="0.2">
      <c r="A384" s="61">
        <v>226</v>
      </c>
      <c r="B384" s="62">
        <v>1357</v>
      </c>
      <c r="C384" s="55" t="s">
        <v>293</v>
      </c>
      <c r="D384" s="56">
        <v>2</v>
      </c>
    </row>
    <row r="385" spans="1:4" x14ac:dyDescent="0.2">
      <c r="A385" s="61">
        <v>226</v>
      </c>
      <c r="B385" s="62">
        <v>1358</v>
      </c>
      <c r="C385" s="55" t="s">
        <v>293</v>
      </c>
      <c r="D385" s="56">
        <v>1</v>
      </c>
    </row>
    <row r="386" spans="1:4" x14ac:dyDescent="0.2">
      <c r="A386" s="61">
        <v>227</v>
      </c>
      <c r="B386" s="62">
        <v>1359</v>
      </c>
      <c r="C386" s="55" t="s">
        <v>293</v>
      </c>
      <c r="D386" s="56">
        <v>2</v>
      </c>
    </row>
    <row r="387" spans="1:4" x14ac:dyDescent="0.2">
      <c r="A387" s="61">
        <v>227</v>
      </c>
      <c r="B387" s="62">
        <v>1360</v>
      </c>
      <c r="C387" s="55" t="s">
        <v>293</v>
      </c>
      <c r="D387" s="56">
        <v>1</v>
      </c>
    </row>
    <row r="388" spans="1:4" x14ac:dyDescent="0.2">
      <c r="A388" s="61">
        <v>228</v>
      </c>
      <c r="B388" s="62">
        <v>1361</v>
      </c>
      <c r="C388" s="55" t="s">
        <v>304</v>
      </c>
      <c r="D388" s="56" t="s">
        <v>254</v>
      </c>
    </row>
    <row r="389" spans="1:4" x14ac:dyDescent="0.2">
      <c r="A389" s="61">
        <v>228</v>
      </c>
      <c r="B389" s="62">
        <v>1399</v>
      </c>
      <c r="C389" s="55" t="s">
        <v>304</v>
      </c>
      <c r="D389" s="56" t="s">
        <v>254</v>
      </c>
    </row>
    <row r="390" spans="1:4" x14ac:dyDescent="0.2">
      <c r="A390" s="61">
        <v>229</v>
      </c>
      <c r="B390" s="62">
        <v>1362</v>
      </c>
      <c r="C390" s="55" t="s">
        <v>304</v>
      </c>
      <c r="D390" s="56" t="s">
        <v>254</v>
      </c>
    </row>
    <row r="391" spans="1:4" x14ac:dyDescent="0.2">
      <c r="A391" s="61">
        <v>229</v>
      </c>
      <c r="B391" s="62">
        <v>1400</v>
      </c>
      <c r="C391" s="55" t="s">
        <v>304</v>
      </c>
      <c r="D391" s="56" t="s">
        <v>254</v>
      </c>
    </row>
    <row r="392" spans="1:4" x14ac:dyDescent="0.2">
      <c r="A392" s="61">
        <v>230</v>
      </c>
      <c r="B392" s="62">
        <v>1363</v>
      </c>
      <c r="C392" s="55" t="s">
        <v>293</v>
      </c>
      <c r="D392" s="56" t="s">
        <v>254</v>
      </c>
    </row>
    <row r="393" spans="1:4" x14ac:dyDescent="0.2">
      <c r="A393" s="61">
        <v>230</v>
      </c>
      <c r="B393" s="62">
        <v>1401</v>
      </c>
      <c r="C393" s="55" t="s">
        <v>293</v>
      </c>
      <c r="D393" s="56" t="s">
        <v>254</v>
      </c>
    </row>
    <row r="394" spans="1:4" x14ac:dyDescent="0.2">
      <c r="A394" s="61">
        <v>231</v>
      </c>
      <c r="B394" s="62">
        <v>1371</v>
      </c>
      <c r="C394" s="55" t="s">
        <v>281</v>
      </c>
      <c r="D394" s="56">
        <v>2</v>
      </c>
    </row>
    <row r="395" spans="1:4" x14ac:dyDescent="0.2">
      <c r="A395" s="61">
        <v>231</v>
      </c>
      <c r="B395" s="62">
        <v>1372</v>
      </c>
      <c r="C395" s="55" t="s">
        <v>281</v>
      </c>
      <c r="D395" s="56">
        <v>1</v>
      </c>
    </row>
    <row r="396" spans="1:4" x14ac:dyDescent="0.2">
      <c r="A396" s="61">
        <v>233</v>
      </c>
      <c r="B396" s="62">
        <v>1375</v>
      </c>
      <c r="C396" s="55" t="s">
        <v>281</v>
      </c>
      <c r="D396" s="56">
        <v>2</v>
      </c>
    </row>
    <row r="397" spans="1:4" x14ac:dyDescent="0.2">
      <c r="A397" s="61">
        <v>233</v>
      </c>
      <c r="B397" s="62">
        <v>1376</v>
      </c>
      <c r="C397" s="55" t="s">
        <v>281</v>
      </c>
      <c r="D397" s="56">
        <v>1</v>
      </c>
    </row>
    <row r="398" spans="1:4" x14ac:dyDescent="0.2">
      <c r="A398" s="61">
        <v>234</v>
      </c>
      <c r="B398" s="62">
        <v>1377</v>
      </c>
      <c r="C398" s="55" t="s">
        <v>281</v>
      </c>
      <c r="D398" s="56">
        <v>2</v>
      </c>
    </row>
    <row r="399" spans="1:4" x14ac:dyDescent="0.2">
      <c r="A399" s="61">
        <v>234</v>
      </c>
      <c r="B399" s="62">
        <v>1378</v>
      </c>
      <c r="C399" s="55" t="s">
        <v>281</v>
      </c>
      <c r="D399" s="56">
        <v>1</v>
      </c>
    </row>
    <row r="400" spans="1:4" x14ac:dyDescent="0.2">
      <c r="A400" s="61">
        <v>235</v>
      </c>
      <c r="B400" s="62">
        <v>1379</v>
      </c>
      <c r="C400" s="55" t="s">
        <v>281</v>
      </c>
      <c r="D400" s="56">
        <v>2</v>
      </c>
    </row>
    <row r="401" spans="1:4" x14ac:dyDescent="0.2">
      <c r="A401" s="61">
        <v>235</v>
      </c>
      <c r="B401" s="62">
        <v>1380</v>
      </c>
      <c r="C401" s="55" t="s">
        <v>281</v>
      </c>
      <c r="D401" s="56">
        <v>1</v>
      </c>
    </row>
    <row r="402" spans="1:4" x14ac:dyDescent="0.2">
      <c r="A402" s="61">
        <v>236</v>
      </c>
      <c r="B402" s="62">
        <v>1381</v>
      </c>
      <c r="C402" s="55" t="s">
        <v>281</v>
      </c>
      <c r="D402" s="56">
        <v>2</v>
      </c>
    </row>
    <row r="403" spans="1:4" x14ac:dyDescent="0.2">
      <c r="A403" s="61">
        <v>236</v>
      </c>
      <c r="B403" s="62">
        <v>1382</v>
      </c>
      <c r="C403" s="55" t="s">
        <v>281</v>
      </c>
      <c r="D403" s="56">
        <v>1</v>
      </c>
    </row>
    <row r="404" spans="1:4" x14ac:dyDescent="0.2">
      <c r="A404" s="61">
        <v>237</v>
      </c>
      <c r="B404" s="62">
        <v>1383</v>
      </c>
      <c r="C404" s="55" t="s">
        <v>281</v>
      </c>
      <c r="D404" s="56">
        <v>2</v>
      </c>
    </row>
    <row r="405" spans="1:4" x14ac:dyDescent="0.2">
      <c r="A405" s="61">
        <v>237</v>
      </c>
      <c r="B405" s="62">
        <v>1384</v>
      </c>
      <c r="C405" s="55" t="s">
        <v>281</v>
      </c>
      <c r="D405" s="56">
        <v>1</v>
      </c>
    </row>
    <row r="406" spans="1:4" x14ac:dyDescent="0.2">
      <c r="A406" s="61">
        <v>238</v>
      </c>
      <c r="B406" s="62">
        <v>1385</v>
      </c>
      <c r="C406" s="55" t="s">
        <v>293</v>
      </c>
      <c r="D406" s="56">
        <v>2</v>
      </c>
    </row>
    <row r="407" spans="1:4" x14ac:dyDescent="0.2">
      <c r="A407" s="61">
        <v>238</v>
      </c>
      <c r="B407" s="62">
        <v>1386</v>
      </c>
      <c r="C407" s="55" t="s">
        <v>293</v>
      </c>
      <c r="D407" s="56">
        <v>1</v>
      </c>
    </row>
    <row r="408" spans="1:4" x14ac:dyDescent="0.2">
      <c r="A408" s="61">
        <v>241</v>
      </c>
      <c r="B408" s="62">
        <v>1042</v>
      </c>
      <c r="C408" s="55" t="s">
        <v>305</v>
      </c>
      <c r="D408" s="56">
        <v>2</v>
      </c>
    </row>
    <row r="409" spans="1:4" x14ac:dyDescent="0.2">
      <c r="A409" s="61">
        <v>241</v>
      </c>
      <c r="B409" s="62">
        <v>1043</v>
      </c>
      <c r="C409" s="55" t="s">
        <v>305</v>
      </c>
      <c r="D409" s="56">
        <v>1</v>
      </c>
    </row>
    <row r="410" spans="1:4" x14ac:dyDescent="0.2">
      <c r="A410" s="61">
        <v>242</v>
      </c>
      <c r="B410" s="62">
        <v>44</v>
      </c>
      <c r="C410" s="55" t="s">
        <v>306</v>
      </c>
      <c r="D410" s="56">
        <v>1</v>
      </c>
    </row>
    <row r="411" spans="1:4" x14ac:dyDescent="0.2">
      <c r="A411" s="61">
        <v>242</v>
      </c>
      <c r="B411" s="62">
        <v>208</v>
      </c>
      <c r="C411" s="55" t="s">
        <v>306</v>
      </c>
      <c r="D411" s="56">
        <v>2</v>
      </c>
    </row>
    <row r="412" spans="1:4" x14ac:dyDescent="0.2">
      <c r="A412" s="61">
        <v>243</v>
      </c>
      <c r="B412" s="62">
        <v>21</v>
      </c>
      <c r="C412" s="55" t="s">
        <v>307</v>
      </c>
      <c r="D412" s="56">
        <v>1</v>
      </c>
    </row>
    <row r="413" spans="1:4" x14ac:dyDescent="0.2">
      <c r="A413" s="61">
        <v>243</v>
      </c>
      <c r="B413" s="62">
        <v>231</v>
      </c>
      <c r="C413" s="55" t="s">
        <v>307</v>
      </c>
      <c r="D413" s="56" t="s">
        <v>506</v>
      </c>
    </row>
    <row r="414" spans="1:4" x14ac:dyDescent="0.2">
      <c r="A414" s="61">
        <v>244</v>
      </c>
      <c r="B414" s="62">
        <v>40</v>
      </c>
      <c r="C414" s="55" t="s">
        <v>293</v>
      </c>
      <c r="D414" s="56">
        <v>1</v>
      </c>
    </row>
    <row r="415" spans="1:4" x14ac:dyDescent="0.2">
      <c r="A415" s="61">
        <v>244</v>
      </c>
      <c r="B415" s="62">
        <v>206</v>
      </c>
      <c r="C415" s="55" t="s">
        <v>293</v>
      </c>
      <c r="D415" s="56">
        <v>2</v>
      </c>
    </row>
    <row r="416" spans="1:4" x14ac:dyDescent="0.2">
      <c r="A416" s="61">
        <v>245</v>
      </c>
      <c r="B416" s="62">
        <v>1012</v>
      </c>
      <c r="C416" s="55" t="s">
        <v>306</v>
      </c>
      <c r="D416" s="56">
        <v>2</v>
      </c>
    </row>
    <row r="417" spans="1:4" x14ac:dyDescent="0.2">
      <c r="A417" s="61">
        <v>245</v>
      </c>
      <c r="B417" s="62">
        <v>1013</v>
      </c>
      <c r="C417" s="55" t="s">
        <v>306</v>
      </c>
      <c r="D417" s="56">
        <v>1</v>
      </c>
    </row>
    <row r="418" spans="1:4" x14ac:dyDescent="0.2">
      <c r="A418" s="61">
        <v>246</v>
      </c>
      <c r="B418" s="62">
        <v>160</v>
      </c>
      <c r="C418" s="55" t="s">
        <v>308</v>
      </c>
      <c r="D418" s="56">
        <v>2</v>
      </c>
    </row>
    <row r="419" spans="1:4" x14ac:dyDescent="0.2">
      <c r="A419" s="61">
        <v>246</v>
      </c>
      <c r="B419" s="62">
        <v>276</v>
      </c>
      <c r="C419" s="55" t="s">
        <v>308</v>
      </c>
      <c r="D419" s="56">
        <v>1</v>
      </c>
    </row>
    <row r="420" spans="1:4" x14ac:dyDescent="0.2">
      <c r="A420" s="61">
        <v>246</v>
      </c>
      <c r="B420" s="62">
        <v>277</v>
      </c>
      <c r="C420" s="55" t="s">
        <v>308</v>
      </c>
      <c r="D420" s="56">
        <v>1</v>
      </c>
    </row>
    <row r="421" spans="1:4" x14ac:dyDescent="0.2">
      <c r="A421" s="61">
        <v>247</v>
      </c>
      <c r="B421" s="62">
        <v>1288</v>
      </c>
      <c r="C421" s="55" t="s">
        <v>306</v>
      </c>
      <c r="D421" s="56">
        <v>1</v>
      </c>
    </row>
    <row r="422" spans="1:4" x14ac:dyDescent="0.2">
      <c r="A422" s="61">
        <v>247</v>
      </c>
      <c r="B422" s="62">
        <v>1289</v>
      </c>
      <c r="C422" s="55" t="s">
        <v>306</v>
      </c>
      <c r="D422" s="56">
        <v>2</v>
      </c>
    </row>
    <row r="423" spans="1:4" x14ac:dyDescent="0.2">
      <c r="A423" s="61">
        <v>248</v>
      </c>
      <c r="B423" s="62">
        <v>1174</v>
      </c>
      <c r="C423" s="55" t="s">
        <v>293</v>
      </c>
      <c r="D423" s="56">
        <v>1</v>
      </c>
    </row>
    <row r="424" spans="1:4" x14ac:dyDescent="0.2">
      <c r="A424" s="61">
        <v>248</v>
      </c>
      <c r="B424" s="62">
        <v>1175</v>
      </c>
      <c r="C424" s="55" t="s">
        <v>293</v>
      </c>
      <c r="D424" s="56">
        <v>2</v>
      </c>
    </row>
    <row r="425" spans="1:4" x14ac:dyDescent="0.2">
      <c r="A425" s="61">
        <v>249</v>
      </c>
      <c r="B425" s="62">
        <v>1351</v>
      </c>
      <c r="C425" s="55" t="s">
        <v>306</v>
      </c>
      <c r="D425" s="56">
        <v>2</v>
      </c>
    </row>
    <row r="426" spans="1:4" x14ac:dyDescent="0.2">
      <c r="A426" s="61">
        <v>249</v>
      </c>
      <c r="B426" s="62">
        <v>1352</v>
      </c>
      <c r="C426" s="55" t="s">
        <v>306</v>
      </c>
      <c r="D426" s="56">
        <v>1</v>
      </c>
    </row>
    <row r="427" spans="1:4" x14ac:dyDescent="0.2">
      <c r="A427" s="61">
        <v>250</v>
      </c>
      <c r="B427" s="62">
        <v>206</v>
      </c>
      <c r="C427" s="55" t="s">
        <v>309</v>
      </c>
      <c r="D427" s="56" t="s">
        <v>254</v>
      </c>
    </row>
    <row r="428" spans="1:4" x14ac:dyDescent="0.2">
      <c r="A428" s="61">
        <v>251</v>
      </c>
      <c r="B428" s="62">
        <v>210</v>
      </c>
      <c r="C428" s="55" t="s">
        <v>309</v>
      </c>
      <c r="D428" s="56" t="s">
        <v>254</v>
      </c>
    </row>
    <row r="429" spans="1:4" x14ac:dyDescent="0.2">
      <c r="A429" s="61">
        <v>252</v>
      </c>
      <c r="B429" s="62">
        <v>212</v>
      </c>
      <c r="C429" s="55" t="s">
        <v>309</v>
      </c>
      <c r="D429" s="56">
        <v>2</v>
      </c>
    </row>
    <row r="430" spans="1:4" x14ac:dyDescent="0.2">
      <c r="A430" s="61">
        <v>253</v>
      </c>
      <c r="B430" s="62">
        <v>1290</v>
      </c>
      <c r="C430" s="55" t="s">
        <v>309</v>
      </c>
      <c r="D430" s="56">
        <v>2</v>
      </c>
    </row>
    <row r="431" spans="1:4" x14ac:dyDescent="0.2">
      <c r="A431" s="61">
        <v>254</v>
      </c>
      <c r="B431" s="62">
        <v>1316</v>
      </c>
      <c r="C431" s="55" t="s">
        <v>310</v>
      </c>
      <c r="D431" s="56">
        <v>2</v>
      </c>
    </row>
    <row r="432" spans="1:4" x14ac:dyDescent="0.2">
      <c r="A432" s="61">
        <v>254</v>
      </c>
      <c r="B432" s="62">
        <v>1317</v>
      </c>
      <c r="C432" s="55" t="s">
        <v>310</v>
      </c>
      <c r="D432" s="56">
        <v>1</v>
      </c>
    </row>
    <row r="433" spans="1:4" x14ac:dyDescent="0.2">
      <c r="A433" s="61">
        <v>255</v>
      </c>
      <c r="B433" s="62">
        <v>1320</v>
      </c>
      <c r="C433" s="55" t="s">
        <v>311</v>
      </c>
      <c r="D433" s="56">
        <v>2</v>
      </c>
    </row>
    <row r="434" spans="1:4" x14ac:dyDescent="0.2">
      <c r="A434" s="61">
        <v>255</v>
      </c>
      <c r="B434" s="62">
        <v>1321</v>
      </c>
      <c r="C434" s="55" t="s">
        <v>311</v>
      </c>
      <c r="D434" s="56">
        <v>1</v>
      </c>
    </row>
    <row r="435" spans="1:4" x14ac:dyDescent="0.2">
      <c r="A435" s="61">
        <v>257</v>
      </c>
      <c r="B435" s="62">
        <v>57</v>
      </c>
      <c r="C435" s="55" t="s">
        <v>312</v>
      </c>
      <c r="D435" s="56">
        <v>1</v>
      </c>
    </row>
    <row r="436" spans="1:4" x14ac:dyDescent="0.2">
      <c r="A436" s="61">
        <v>257</v>
      </c>
      <c r="B436" s="62">
        <v>196</v>
      </c>
      <c r="C436" s="55" t="s">
        <v>312</v>
      </c>
      <c r="D436" s="56">
        <v>2</v>
      </c>
    </row>
    <row r="437" spans="1:4" x14ac:dyDescent="0.2">
      <c r="A437" s="61">
        <v>258</v>
      </c>
      <c r="B437" s="62">
        <v>56</v>
      </c>
      <c r="C437" s="55" t="s">
        <v>313</v>
      </c>
      <c r="D437" s="56">
        <v>1</v>
      </c>
    </row>
    <row r="438" spans="1:4" x14ac:dyDescent="0.2">
      <c r="A438" s="61">
        <v>258</v>
      </c>
      <c r="B438" s="62">
        <v>195</v>
      </c>
      <c r="C438" s="55" t="s">
        <v>313</v>
      </c>
      <c r="D438" s="56">
        <v>2</v>
      </c>
    </row>
    <row r="439" spans="1:4" x14ac:dyDescent="0.2">
      <c r="A439" s="61">
        <v>259</v>
      </c>
      <c r="B439" s="62">
        <v>94</v>
      </c>
      <c r="C439" s="55" t="s">
        <v>314</v>
      </c>
      <c r="D439" s="56">
        <v>1</v>
      </c>
    </row>
    <row r="440" spans="1:4" x14ac:dyDescent="0.2">
      <c r="A440" s="61">
        <v>259</v>
      </c>
      <c r="B440" s="62">
        <v>167</v>
      </c>
      <c r="C440" s="55" t="s">
        <v>314</v>
      </c>
      <c r="D440" s="56">
        <v>2</v>
      </c>
    </row>
    <row r="441" spans="1:4" x14ac:dyDescent="0.2">
      <c r="A441" s="61">
        <v>260</v>
      </c>
      <c r="B441" s="62">
        <v>59</v>
      </c>
      <c r="C441" s="55" t="s">
        <v>313</v>
      </c>
      <c r="D441" s="56" t="s">
        <v>500</v>
      </c>
    </row>
    <row r="442" spans="1:4" x14ac:dyDescent="0.2">
      <c r="A442" s="61">
        <v>260</v>
      </c>
      <c r="B442" s="62">
        <v>191</v>
      </c>
      <c r="C442" s="55" t="s">
        <v>313</v>
      </c>
      <c r="D442" s="56" t="s">
        <v>500</v>
      </c>
    </row>
    <row r="443" spans="1:4" x14ac:dyDescent="0.2">
      <c r="A443" s="61">
        <v>261</v>
      </c>
      <c r="B443" s="62">
        <v>55</v>
      </c>
      <c r="C443" s="55" t="s">
        <v>313</v>
      </c>
      <c r="D443" s="56">
        <v>1</v>
      </c>
    </row>
    <row r="444" spans="1:4" x14ac:dyDescent="0.2">
      <c r="A444" s="61">
        <v>261</v>
      </c>
      <c r="B444" s="62">
        <v>194</v>
      </c>
      <c r="C444" s="55" t="s">
        <v>313</v>
      </c>
      <c r="D444" s="56" t="s">
        <v>503</v>
      </c>
    </row>
    <row r="445" spans="1:4" x14ac:dyDescent="0.2">
      <c r="A445" s="61">
        <v>262</v>
      </c>
      <c r="B445" s="62">
        <v>57</v>
      </c>
      <c r="C445" s="55" t="s">
        <v>313</v>
      </c>
      <c r="D445" s="56">
        <v>1</v>
      </c>
    </row>
    <row r="446" spans="1:4" x14ac:dyDescent="0.2">
      <c r="A446" s="61">
        <v>262</v>
      </c>
      <c r="B446" s="62">
        <v>196</v>
      </c>
      <c r="C446" s="55" t="s">
        <v>313</v>
      </c>
      <c r="D446" s="56" t="s">
        <v>507</v>
      </c>
    </row>
    <row r="447" spans="1:4" x14ac:dyDescent="0.2">
      <c r="A447" s="61">
        <v>263</v>
      </c>
      <c r="B447" s="62">
        <v>1010</v>
      </c>
      <c r="C447" s="55" t="s">
        <v>313</v>
      </c>
      <c r="D447" s="56">
        <v>2</v>
      </c>
    </row>
    <row r="448" spans="1:4" x14ac:dyDescent="0.2">
      <c r="A448" s="61">
        <v>263</v>
      </c>
      <c r="B448" s="62">
        <v>1011</v>
      </c>
      <c r="C448" s="55" t="s">
        <v>313</v>
      </c>
      <c r="D448" s="56">
        <v>1</v>
      </c>
    </row>
    <row r="449" spans="1:4" x14ac:dyDescent="0.2">
      <c r="A449" s="61">
        <v>264</v>
      </c>
      <c r="B449" s="62">
        <v>1069</v>
      </c>
      <c r="C449" s="55" t="s">
        <v>313</v>
      </c>
      <c r="D449" s="56">
        <v>1</v>
      </c>
    </row>
    <row r="450" spans="1:4" x14ac:dyDescent="0.2">
      <c r="A450" s="61">
        <v>264</v>
      </c>
      <c r="B450" s="62">
        <v>1070</v>
      </c>
      <c r="C450" s="55" t="s">
        <v>313</v>
      </c>
      <c r="D450" s="56">
        <v>2</v>
      </c>
    </row>
    <row r="451" spans="1:4" x14ac:dyDescent="0.2">
      <c r="A451" s="61">
        <v>265</v>
      </c>
      <c r="B451" s="62">
        <v>190</v>
      </c>
      <c r="C451" s="55" t="s">
        <v>315</v>
      </c>
      <c r="D451" s="56" t="s">
        <v>502</v>
      </c>
    </row>
    <row r="452" spans="1:4" x14ac:dyDescent="0.2">
      <c r="A452" s="61">
        <v>266</v>
      </c>
      <c r="B452" s="62">
        <v>191</v>
      </c>
      <c r="C452" s="55" t="s">
        <v>315</v>
      </c>
      <c r="D452" s="56" t="s">
        <v>254</v>
      </c>
    </row>
    <row r="453" spans="1:4" x14ac:dyDescent="0.2">
      <c r="A453" s="61">
        <v>267</v>
      </c>
      <c r="B453" s="62">
        <v>192</v>
      </c>
      <c r="C453" s="55" t="s">
        <v>315</v>
      </c>
      <c r="D453" s="56" t="s">
        <v>254</v>
      </c>
    </row>
    <row r="454" spans="1:4" x14ac:dyDescent="0.2">
      <c r="A454" s="61">
        <v>268</v>
      </c>
      <c r="B454" s="62">
        <v>193</v>
      </c>
      <c r="C454" s="55" t="s">
        <v>315</v>
      </c>
      <c r="D454" s="56" t="s">
        <v>503</v>
      </c>
    </row>
    <row r="455" spans="1:4" x14ac:dyDescent="0.2">
      <c r="A455" s="61">
        <v>269</v>
      </c>
      <c r="B455" s="62">
        <v>194</v>
      </c>
      <c r="C455" s="55" t="s">
        <v>315</v>
      </c>
      <c r="D455" s="56" t="s">
        <v>254</v>
      </c>
    </row>
    <row r="456" spans="1:4" x14ac:dyDescent="0.2">
      <c r="A456" s="61">
        <v>270</v>
      </c>
      <c r="B456" s="62">
        <v>196</v>
      </c>
      <c r="C456" s="55" t="s">
        <v>315</v>
      </c>
      <c r="D456" s="56" t="s">
        <v>502</v>
      </c>
    </row>
    <row r="457" spans="1:4" x14ac:dyDescent="0.2">
      <c r="A457" s="61">
        <v>271</v>
      </c>
      <c r="B457" s="62">
        <v>1088</v>
      </c>
      <c r="C457" s="55" t="s">
        <v>315</v>
      </c>
      <c r="D457" s="56" t="s">
        <v>254</v>
      </c>
    </row>
    <row r="458" spans="1:4" x14ac:dyDescent="0.2">
      <c r="A458" s="61">
        <v>272</v>
      </c>
      <c r="B458" s="62">
        <v>1089</v>
      </c>
      <c r="C458" s="55" t="s">
        <v>315</v>
      </c>
      <c r="D458" s="56" t="s">
        <v>254</v>
      </c>
    </row>
    <row r="459" spans="1:4" x14ac:dyDescent="0.2">
      <c r="A459" s="61">
        <v>273</v>
      </c>
      <c r="B459" s="62">
        <v>1090</v>
      </c>
      <c r="C459" s="55" t="s">
        <v>315</v>
      </c>
      <c r="D459" s="56" t="s">
        <v>254</v>
      </c>
    </row>
    <row r="460" spans="1:4" x14ac:dyDescent="0.2">
      <c r="A460" s="61">
        <v>274</v>
      </c>
      <c r="B460" s="62">
        <v>1115</v>
      </c>
      <c r="C460" s="55" t="s">
        <v>315</v>
      </c>
      <c r="D460" s="56" t="s">
        <v>254</v>
      </c>
    </row>
    <row r="461" spans="1:4" x14ac:dyDescent="0.2">
      <c r="A461" s="61">
        <v>276</v>
      </c>
      <c r="B461" s="62">
        <v>1347</v>
      </c>
      <c r="C461" s="55" t="s">
        <v>315</v>
      </c>
      <c r="D461" s="56" t="s">
        <v>254</v>
      </c>
    </row>
    <row r="462" spans="1:4" x14ac:dyDescent="0.2">
      <c r="A462" s="61">
        <v>277</v>
      </c>
      <c r="B462" s="62">
        <v>52</v>
      </c>
      <c r="C462" s="55" t="s">
        <v>316</v>
      </c>
      <c r="D462" s="56" t="s">
        <v>254</v>
      </c>
    </row>
    <row r="463" spans="1:4" x14ac:dyDescent="0.2">
      <c r="A463" s="61">
        <v>278</v>
      </c>
      <c r="B463" s="62">
        <v>105</v>
      </c>
      <c r="C463" s="55" t="s">
        <v>317</v>
      </c>
      <c r="D463" s="56" t="s">
        <v>254</v>
      </c>
    </row>
    <row r="464" spans="1:4" x14ac:dyDescent="0.2">
      <c r="A464" s="61">
        <v>279</v>
      </c>
      <c r="B464" s="62">
        <v>16</v>
      </c>
      <c r="C464" s="55" t="s">
        <v>318</v>
      </c>
      <c r="D464" s="56" t="s">
        <v>254</v>
      </c>
    </row>
    <row r="465" spans="1:4" x14ac:dyDescent="0.2">
      <c r="A465" s="61">
        <v>280</v>
      </c>
      <c r="B465" s="62">
        <v>170</v>
      </c>
      <c r="C465" s="55" t="s">
        <v>319</v>
      </c>
      <c r="D465" s="56" t="s">
        <v>500</v>
      </c>
    </row>
    <row r="466" spans="1:4" x14ac:dyDescent="0.2">
      <c r="A466" s="61">
        <v>281</v>
      </c>
      <c r="B466" s="62">
        <v>11</v>
      </c>
      <c r="C466" s="55" t="s">
        <v>320</v>
      </c>
      <c r="D466" s="56">
        <v>2</v>
      </c>
    </row>
    <row r="467" spans="1:4" x14ac:dyDescent="0.2">
      <c r="A467" s="61">
        <v>281</v>
      </c>
      <c r="B467" s="62">
        <v>95</v>
      </c>
      <c r="C467" s="55" t="s">
        <v>320</v>
      </c>
      <c r="D467" s="56">
        <v>1</v>
      </c>
    </row>
    <row r="468" spans="1:4" x14ac:dyDescent="0.2">
      <c r="A468" s="61">
        <v>283</v>
      </c>
      <c r="B468" s="62">
        <v>1016</v>
      </c>
      <c r="C468" s="55" t="s">
        <v>321</v>
      </c>
      <c r="D468" s="56">
        <v>1</v>
      </c>
    </row>
    <row r="469" spans="1:4" x14ac:dyDescent="0.2">
      <c r="A469" s="61">
        <v>283</v>
      </c>
      <c r="B469" s="62">
        <v>1017</v>
      </c>
      <c r="C469" s="55" t="s">
        <v>321</v>
      </c>
      <c r="D469" s="56">
        <v>2</v>
      </c>
    </row>
    <row r="470" spans="1:4" x14ac:dyDescent="0.2">
      <c r="A470" s="61">
        <v>284</v>
      </c>
      <c r="B470" s="62">
        <v>177</v>
      </c>
      <c r="C470" s="55" t="s">
        <v>261</v>
      </c>
      <c r="D470" s="56" t="s">
        <v>254</v>
      </c>
    </row>
    <row r="471" spans="1:4" x14ac:dyDescent="0.2">
      <c r="A471" s="61">
        <v>285</v>
      </c>
      <c r="B471" s="62">
        <v>178</v>
      </c>
      <c r="C471" s="55" t="s">
        <v>261</v>
      </c>
      <c r="D471" s="56" t="s">
        <v>500</v>
      </c>
    </row>
    <row r="472" spans="1:4" x14ac:dyDescent="0.2">
      <c r="A472" s="61">
        <v>286</v>
      </c>
      <c r="B472" s="62">
        <v>103</v>
      </c>
      <c r="C472" s="55" t="s">
        <v>322</v>
      </c>
      <c r="D472" s="56" t="s">
        <v>254</v>
      </c>
    </row>
    <row r="473" spans="1:4" x14ac:dyDescent="0.2">
      <c r="A473" s="61">
        <v>287</v>
      </c>
      <c r="B473" s="62">
        <v>1364</v>
      </c>
      <c r="C473" s="55" t="s">
        <v>323</v>
      </c>
      <c r="D473" s="56" t="s">
        <v>254</v>
      </c>
    </row>
    <row r="474" spans="1:4" x14ac:dyDescent="0.2">
      <c r="A474" s="61">
        <v>287</v>
      </c>
      <c r="B474" s="62">
        <v>1402</v>
      </c>
      <c r="C474" s="55" t="s">
        <v>323</v>
      </c>
      <c r="D474" s="56" t="s">
        <v>254</v>
      </c>
    </row>
    <row r="475" spans="1:4" x14ac:dyDescent="0.2">
      <c r="A475" s="61">
        <v>288</v>
      </c>
      <c r="B475" s="62">
        <v>1036</v>
      </c>
      <c r="C475" s="55" t="s">
        <v>324</v>
      </c>
      <c r="D475" s="56" t="s">
        <v>254</v>
      </c>
    </row>
    <row r="476" spans="1:4" x14ac:dyDescent="0.2">
      <c r="A476" s="61">
        <v>289</v>
      </c>
      <c r="B476" s="62">
        <v>1041</v>
      </c>
      <c r="C476" s="55" t="s">
        <v>324</v>
      </c>
      <c r="D476" s="56" t="s">
        <v>254</v>
      </c>
    </row>
    <row r="477" spans="1:4" x14ac:dyDescent="0.2">
      <c r="A477" s="61">
        <v>290</v>
      </c>
      <c r="B477" s="62">
        <v>1050</v>
      </c>
      <c r="C477" s="55" t="s">
        <v>324</v>
      </c>
      <c r="D477" s="56" t="s">
        <v>254</v>
      </c>
    </row>
    <row r="478" spans="1:4" x14ac:dyDescent="0.2">
      <c r="A478" s="61">
        <v>291</v>
      </c>
      <c r="B478" s="62">
        <v>1051</v>
      </c>
      <c r="C478" s="55" t="s">
        <v>324</v>
      </c>
      <c r="D478" s="56" t="s">
        <v>254</v>
      </c>
    </row>
    <row r="479" spans="1:4" x14ac:dyDescent="0.2">
      <c r="A479" s="61">
        <v>292</v>
      </c>
      <c r="B479" s="62">
        <v>1052</v>
      </c>
      <c r="C479" s="55" t="s">
        <v>324</v>
      </c>
      <c r="D479" s="56" t="s">
        <v>254</v>
      </c>
    </row>
    <row r="480" spans="1:4" x14ac:dyDescent="0.2">
      <c r="A480" s="61">
        <v>297</v>
      </c>
      <c r="B480" s="62">
        <v>1367</v>
      </c>
      <c r="C480" s="55" t="s">
        <v>324</v>
      </c>
      <c r="D480" s="56" t="s">
        <v>254</v>
      </c>
    </row>
    <row r="481" spans="1:4" x14ac:dyDescent="0.2">
      <c r="A481" s="61">
        <v>298</v>
      </c>
      <c r="B481" s="62">
        <v>1368</v>
      </c>
      <c r="C481" s="55" t="s">
        <v>324</v>
      </c>
      <c r="D481" s="56" t="s">
        <v>254</v>
      </c>
    </row>
    <row r="482" spans="1:4" x14ac:dyDescent="0.2">
      <c r="A482" s="61">
        <v>299</v>
      </c>
      <c r="B482" s="62">
        <v>1053</v>
      </c>
      <c r="C482" s="55" t="s">
        <v>324</v>
      </c>
      <c r="D482" s="56" t="s">
        <v>254</v>
      </c>
    </row>
    <row r="483" spans="1:4" x14ac:dyDescent="0.2">
      <c r="A483" s="61">
        <v>300</v>
      </c>
      <c r="B483" s="62">
        <v>1080</v>
      </c>
      <c r="C483" s="55" t="s">
        <v>325</v>
      </c>
      <c r="D483" s="56">
        <v>1</v>
      </c>
    </row>
    <row r="484" spans="1:4" x14ac:dyDescent="0.2">
      <c r="A484" s="61">
        <v>300</v>
      </c>
      <c r="B484" s="62">
        <v>1081</v>
      </c>
      <c r="C484" s="55" t="s">
        <v>325</v>
      </c>
      <c r="D484" s="56">
        <v>1</v>
      </c>
    </row>
    <row r="485" spans="1:4" x14ac:dyDescent="0.2">
      <c r="A485" s="61">
        <v>301</v>
      </c>
      <c r="B485" s="62">
        <v>1095</v>
      </c>
      <c r="C485" s="55" t="s">
        <v>326</v>
      </c>
      <c r="D485" s="56">
        <v>1</v>
      </c>
    </row>
    <row r="486" spans="1:4" x14ac:dyDescent="0.2">
      <c r="A486" s="61">
        <v>301</v>
      </c>
      <c r="B486" s="62">
        <v>1096</v>
      </c>
      <c r="C486" s="55" t="s">
        <v>326</v>
      </c>
      <c r="D486" s="56">
        <v>1</v>
      </c>
    </row>
    <row r="487" spans="1:4" x14ac:dyDescent="0.2">
      <c r="A487" s="61">
        <v>302</v>
      </c>
      <c r="B487" s="62">
        <v>1101</v>
      </c>
      <c r="C487" s="55" t="s">
        <v>327</v>
      </c>
      <c r="D487" s="56">
        <v>1</v>
      </c>
    </row>
    <row r="488" spans="1:4" x14ac:dyDescent="0.2">
      <c r="A488" s="61">
        <v>302</v>
      </c>
      <c r="B488" s="62">
        <v>1102</v>
      </c>
      <c r="C488" s="55" t="s">
        <v>327</v>
      </c>
      <c r="D488" s="56">
        <v>1</v>
      </c>
    </row>
    <row r="489" spans="1:4" x14ac:dyDescent="0.2">
      <c r="A489" s="61">
        <v>303</v>
      </c>
      <c r="B489" s="62">
        <v>1054</v>
      </c>
      <c r="C489" s="55" t="s">
        <v>324</v>
      </c>
      <c r="D489" s="56" t="s">
        <v>254</v>
      </c>
    </row>
    <row r="490" spans="1:4" x14ac:dyDescent="0.2">
      <c r="A490" s="61">
        <v>304</v>
      </c>
      <c r="B490" s="62">
        <v>1083</v>
      </c>
      <c r="C490" s="55" t="s">
        <v>324</v>
      </c>
      <c r="D490" s="56" t="s">
        <v>254</v>
      </c>
    </row>
    <row r="491" spans="1:4" x14ac:dyDescent="0.2">
      <c r="A491" s="61">
        <v>305</v>
      </c>
      <c r="B491" s="62">
        <v>1084</v>
      </c>
      <c r="C491" s="55" t="s">
        <v>328</v>
      </c>
      <c r="D491" s="56">
        <v>1</v>
      </c>
    </row>
    <row r="492" spans="1:4" x14ac:dyDescent="0.2">
      <c r="A492" s="61">
        <v>305</v>
      </c>
      <c r="B492" s="62">
        <v>1085</v>
      </c>
      <c r="C492" s="55" t="s">
        <v>328</v>
      </c>
      <c r="D492" s="56">
        <v>2</v>
      </c>
    </row>
    <row r="493" spans="1:4" x14ac:dyDescent="0.2">
      <c r="A493" s="61">
        <v>306</v>
      </c>
      <c r="B493" s="62">
        <v>1086</v>
      </c>
      <c r="C493" s="55" t="s">
        <v>328</v>
      </c>
      <c r="D493" s="56">
        <v>1</v>
      </c>
    </row>
    <row r="494" spans="1:4" x14ac:dyDescent="0.2">
      <c r="A494" s="61">
        <v>306</v>
      </c>
      <c r="B494" s="62">
        <v>1087</v>
      </c>
      <c r="C494" s="55" t="s">
        <v>328</v>
      </c>
      <c r="D494" s="56">
        <v>2</v>
      </c>
    </row>
    <row r="495" spans="1:4" x14ac:dyDescent="0.2">
      <c r="A495" s="61">
        <v>307</v>
      </c>
      <c r="B495" s="62">
        <v>1091</v>
      </c>
      <c r="C495" s="55" t="s">
        <v>328</v>
      </c>
      <c r="D495" s="56">
        <v>1</v>
      </c>
    </row>
    <row r="496" spans="1:4" x14ac:dyDescent="0.2">
      <c r="A496" s="61">
        <v>307</v>
      </c>
      <c r="B496" s="62">
        <v>1092</v>
      </c>
      <c r="C496" s="55" t="s">
        <v>328</v>
      </c>
      <c r="D496" s="56">
        <v>2</v>
      </c>
    </row>
    <row r="497" spans="1:4" x14ac:dyDescent="0.2">
      <c r="A497" s="61">
        <v>308</v>
      </c>
      <c r="B497" s="62">
        <v>1093</v>
      </c>
      <c r="C497" s="55" t="s">
        <v>328</v>
      </c>
      <c r="D497" s="56">
        <v>1</v>
      </c>
    </row>
    <row r="498" spans="1:4" x14ac:dyDescent="0.2">
      <c r="A498" s="61">
        <v>308</v>
      </c>
      <c r="B498" s="62">
        <v>1094</v>
      </c>
      <c r="C498" s="55" t="s">
        <v>328</v>
      </c>
      <c r="D498" s="56">
        <v>2</v>
      </c>
    </row>
    <row r="499" spans="1:4" x14ac:dyDescent="0.2">
      <c r="A499" s="61">
        <v>309</v>
      </c>
      <c r="B499" s="62">
        <v>1098</v>
      </c>
      <c r="C499" s="55" t="s">
        <v>329</v>
      </c>
      <c r="D499" s="56">
        <v>1</v>
      </c>
    </row>
    <row r="500" spans="1:4" x14ac:dyDescent="0.2">
      <c r="A500" s="61">
        <v>309</v>
      </c>
      <c r="B500" s="62">
        <v>1099</v>
      </c>
      <c r="C500" s="55" t="s">
        <v>329</v>
      </c>
      <c r="D500" s="56">
        <v>1</v>
      </c>
    </row>
    <row r="501" spans="1:4" x14ac:dyDescent="0.2">
      <c r="A501" s="61">
        <v>310</v>
      </c>
      <c r="B501" s="62">
        <v>1155</v>
      </c>
      <c r="C501" s="55" t="s">
        <v>330</v>
      </c>
      <c r="D501" s="56">
        <v>2</v>
      </c>
    </row>
    <row r="502" spans="1:4" x14ac:dyDescent="0.2">
      <c r="A502" s="61">
        <v>310</v>
      </c>
      <c r="B502" s="62">
        <v>1156</v>
      </c>
      <c r="C502" s="55" t="s">
        <v>330</v>
      </c>
      <c r="D502" s="56">
        <v>1</v>
      </c>
    </row>
    <row r="503" spans="1:4" x14ac:dyDescent="0.2">
      <c r="A503" s="61">
        <v>312</v>
      </c>
      <c r="B503" s="62">
        <v>1154</v>
      </c>
      <c r="C503" s="55" t="s">
        <v>331</v>
      </c>
      <c r="D503" s="56">
        <v>2</v>
      </c>
    </row>
    <row r="504" spans="1:4" x14ac:dyDescent="0.2">
      <c r="A504" s="61">
        <v>313</v>
      </c>
      <c r="B504" s="62">
        <v>1006</v>
      </c>
      <c r="C504" s="55" t="s">
        <v>332</v>
      </c>
      <c r="D504" s="56">
        <v>2</v>
      </c>
    </row>
    <row r="505" spans="1:4" x14ac:dyDescent="0.2">
      <c r="A505" s="61">
        <v>314</v>
      </c>
      <c r="B505" s="62">
        <v>104</v>
      </c>
      <c r="C505" s="55" t="s">
        <v>333</v>
      </c>
      <c r="D505" s="56" t="s">
        <v>500</v>
      </c>
    </row>
    <row r="506" spans="1:4" x14ac:dyDescent="0.2">
      <c r="A506" s="61">
        <v>315</v>
      </c>
      <c r="B506" s="62">
        <v>178</v>
      </c>
      <c r="C506" s="55" t="s">
        <v>334</v>
      </c>
      <c r="D506" s="56" t="s">
        <v>500</v>
      </c>
    </row>
    <row r="507" spans="1:4" x14ac:dyDescent="0.2">
      <c r="A507" s="61">
        <v>315</v>
      </c>
      <c r="B507" s="62">
        <v>227</v>
      </c>
      <c r="C507" s="55" t="s">
        <v>334</v>
      </c>
      <c r="D507" s="56" t="s">
        <v>500</v>
      </c>
    </row>
    <row r="508" spans="1:4" x14ac:dyDescent="0.2">
      <c r="A508" s="61">
        <v>316</v>
      </c>
      <c r="B508" s="62">
        <v>53</v>
      </c>
      <c r="C508" s="55" t="s">
        <v>335</v>
      </c>
      <c r="D508" s="56">
        <v>1</v>
      </c>
    </row>
    <row r="509" spans="1:4" x14ac:dyDescent="0.2">
      <c r="A509" s="61">
        <v>316</v>
      </c>
      <c r="B509" s="62">
        <v>198</v>
      </c>
      <c r="C509" s="55" t="s">
        <v>335</v>
      </c>
      <c r="D509" s="56">
        <v>1</v>
      </c>
    </row>
    <row r="510" spans="1:4" x14ac:dyDescent="0.2">
      <c r="A510" s="61">
        <v>317</v>
      </c>
      <c r="B510" s="62">
        <v>70</v>
      </c>
      <c r="C510" s="55" t="s">
        <v>335</v>
      </c>
      <c r="D510" s="56" t="s">
        <v>507</v>
      </c>
    </row>
    <row r="511" spans="1:4" x14ac:dyDescent="0.2">
      <c r="A511" s="61">
        <v>317</v>
      </c>
      <c r="B511" s="62">
        <v>183</v>
      </c>
      <c r="C511" s="55" t="s">
        <v>335</v>
      </c>
      <c r="D511" s="56" t="s">
        <v>508</v>
      </c>
    </row>
    <row r="512" spans="1:4" x14ac:dyDescent="0.2">
      <c r="A512" s="61">
        <v>318</v>
      </c>
      <c r="B512" s="62">
        <v>74</v>
      </c>
      <c r="C512" s="55" t="s">
        <v>335</v>
      </c>
      <c r="D512" s="56">
        <v>1</v>
      </c>
    </row>
    <row r="513" spans="1:4" x14ac:dyDescent="0.2">
      <c r="A513" s="61">
        <v>318</v>
      </c>
      <c r="B513" s="62">
        <v>180</v>
      </c>
      <c r="C513" s="55" t="s">
        <v>335</v>
      </c>
      <c r="D513" s="56">
        <v>1</v>
      </c>
    </row>
    <row r="514" spans="1:4" x14ac:dyDescent="0.2">
      <c r="A514" s="61">
        <v>319</v>
      </c>
      <c r="B514" s="62">
        <v>71</v>
      </c>
      <c r="C514" s="55" t="s">
        <v>336</v>
      </c>
      <c r="D514" s="56" t="s">
        <v>509</v>
      </c>
    </row>
    <row r="515" spans="1:4" x14ac:dyDescent="0.2">
      <c r="A515" s="61">
        <v>319</v>
      </c>
      <c r="B515" s="62">
        <v>183</v>
      </c>
      <c r="C515" s="55" t="s">
        <v>336</v>
      </c>
      <c r="D515" s="56" t="s">
        <v>509</v>
      </c>
    </row>
    <row r="516" spans="1:4" x14ac:dyDescent="0.2">
      <c r="A516" s="61">
        <v>320</v>
      </c>
      <c r="B516" s="62">
        <v>72</v>
      </c>
      <c r="C516" s="55" t="s">
        <v>335</v>
      </c>
      <c r="D516" s="56">
        <v>1</v>
      </c>
    </row>
    <row r="517" spans="1:4" x14ac:dyDescent="0.2">
      <c r="A517" s="61">
        <v>320</v>
      </c>
      <c r="B517" s="62">
        <v>184</v>
      </c>
      <c r="C517" s="55" t="s">
        <v>335</v>
      </c>
      <c r="D517" s="56">
        <v>1</v>
      </c>
    </row>
    <row r="518" spans="1:4" x14ac:dyDescent="0.2">
      <c r="A518" s="61">
        <v>321</v>
      </c>
      <c r="B518" s="62">
        <v>1004</v>
      </c>
      <c r="C518" s="55" t="s">
        <v>335</v>
      </c>
      <c r="D518" s="56">
        <v>1</v>
      </c>
    </row>
    <row r="519" spans="1:4" x14ac:dyDescent="0.2">
      <c r="A519" s="61">
        <v>321</v>
      </c>
      <c r="B519" s="62">
        <v>1005</v>
      </c>
      <c r="C519" s="55" t="s">
        <v>335</v>
      </c>
      <c r="D519" s="56">
        <v>1</v>
      </c>
    </row>
    <row r="520" spans="1:4" x14ac:dyDescent="0.2">
      <c r="A520" s="61">
        <v>322</v>
      </c>
      <c r="B520" s="62">
        <v>1073</v>
      </c>
      <c r="C520" s="55" t="s">
        <v>335</v>
      </c>
      <c r="D520" s="56">
        <v>1</v>
      </c>
    </row>
    <row r="521" spans="1:4" x14ac:dyDescent="0.2">
      <c r="A521" s="61">
        <v>322</v>
      </c>
      <c r="B521" s="62">
        <v>1074</v>
      </c>
      <c r="C521" s="55" t="s">
        <v>335</v>
      </c>
      <c r="D521" s="56">
        <v>1</v>
      </c>
    </row>
    <row r="522" spans="1:4" x14ac:dyDescent="0.2">
      <c r="A522" s="61">
        <v>323</v>
      </c>
      <c r="B522" s="62">
        <v>1284</v>
      </c>
      <c r="C522" s="55" t="s">
        <v>335</v>
      </c>
      <c r="D522" s="56">
        <v>1</v>
      </c>
    </row>
    <row r="523" spans="1:4" x14ac:dyDescent="0.2">
      <c r="A523" s="61">
        <v>323</v>
      </c>
      <c r="B523" s="62">
        <v>1285</v>
      </c>
      <c r="C523" s="55" t="s">
        <v>335</v>
      </c>
      <c r="D523" s="56" t="s">
        <v>510</v>
      </c>
    </row>
    <row r="524" spans="1:4" x14ac:dyDescent="0.2">
      <c r="A524" s="61">
        <v>324</v>
      </c>
      <c r="B524" s="62">
        <v>1007</v>
      </c>
      <c r="C524" s="55" t="s">
        <v>337</v>
      </c>
      <c r="D524" s="56">
        <v>1</v>
      </c>
    </row>
    <row r="525" spans="1:4" x14ac:dyDescent="0.2">
      <c r="A525" s="61">
        <v>325</v>
      </c>
      <c r="B525" s="62">
        <v>183</v>
      </c>
      <c r="C525" s="55" t="s">
        <v>338</v>
      </c>
      <c r="D525" s="56">
        <v>1</v>
      </c>
    </row>
    <row r="526" spans="1:4" x14ac:dyDescent="0.2">
      <c r="A526" s="61">
        <v>325</v>
      </c>
      <c r="B526" s="62">
        <v>186</v>
      </c>
      <c r="C526" s="55" t="s">
        <v>338</v>
      </c>
      <c r="D526" s="56">
        <v>1</v>
      </c>
    </row>
    <row r="527" spans="1:4" x14ac:dyDescent="0.2">
      <c r="A527" s="61">
        <v>325</v>
      </c>
      <c r="B527" s="62">
        <v>206</v>
      </c>
      <c r="C527" s="55" t="s">
        <v>338</v>
      </c>
      <c r="D527" s="56">
        <v>2</v>
      </c>
    </row>
    <row r="528" spans="1:4" x14ac:dyDescent="0.2">
      <c r="A528" s="61">
        <v>326</v>
      </c>
      <c r="B528" s="62">
        <v>184</v>
      </c>
      <c r="C528" s="55" t="s">
        <v>338</v>
      </c>
      <c r="D528" s="56">
        <v>1</v>
      </c>
    </row>
    <row r="529" spans="1:4" x14ac:dyDescent="0.2">
      <c r="A529" s="61">
        <v>326</v>
      </c>
      <c r="B529" s="62">
        <v>187</v>
      </c>
      <c r="C529" s="55" t="s">
        <v>338</v>
      </c>
      <c r="D529" s="56" t="s">
        <v>507</v>
      </c>
    </row>
    <row r="530" spans="1:4" x14ac:dyDescent="0.2">
      <c r="A530" s="61">
        <v>326</v>
      </c>
      <c r="B530" s="62">
        <v>210</v>
      </c>
      <c r="C530" s="55" t="s">
        <v>338</v>
      </c>
      <c r="D530" s="63" t="s">
        <v>507</v>
      </c>
    </row>
    <row r="531" spans="1:4" x14ac:dyDescent="0.2">
      <c r="A531" s="61">
        <v>327</v>
      </c>
      <c r="B531" s="62">
        <v>135</v>
      </c>
      <c r="C531" s="55" t="s">
        <v>338</v>
      </c>
      <c r="D531" s="56">
        <v>1</v>
      </c>
    </row>
    <row r="532" spans="1:4" x14ac:dyDescent="0.2">
      <c r="A532" s="61">
        <v>327</v>
      </c>
      <c r="B532" s="62">
        <v>198</v>
      </c>
      <c r="C532" s="55" t="s">
        <v>338</v>
      </c>
      <c r="D532" s="56">
        <v>1</v>
      </c>
    </row>
    <row r="533" spans="1:4" x14ac:dyDescent="0.2">
      <c r="A533" s="61">
        <v>327</v>
      </c>
      <c r="B533" s="62">
        <v>222</v>
      </c>
      <c r="C533" s="55" t="s">
        <v>338</v>
      </c>
      <c r="D533" s="56">
        <v>2</v>
      </c>
    </row>
    <row r="534" spans="1:4" x14ac:dyDescent="0.2">
      <c r="A534" s="61">
        <v>328</v>
      </c>
      <c r="B534" s="62">
        <v>1022</v>
      </c>
      <c r="C534" s="55" t="s">
        <v>338</v>
      </c>
      <c r="D534" s="56">
        <v>1</v>
      </c>
    </row>
    <row r="535" spans="1:4" x14ac:dyDescent="0.2">
      <c r="A535" s="61">
        <v>328</v>
      </c>
      <c r="B535" s="62">
        <v>1023</v>
      </c>
      <c r="C535" s="55" t="s">
        <v>338</v>
      </c>
      <c r="D535" s="56">
        <v>2</v>
      </c>
    </row>
    <row r="536" spans="1:4" x14ac:dyDescent="0.2">
      <c r="A536" s="61">
        <v>328</v>
      </c>
      <c r="B536" s="62">
        <v>1024</v>
      </c>
      <c r="C536" s="55" t="s">
        <v>338</v>
      </c>
      <c r="D536" s="56">
        <v>1</v>
      </c>
    </row>
    <row r="537" spans="1:4" x14ac:dyDescent="0.2">
      <c r="A537" s="61">
        <v>329</v>
      </c>
      <c r="B537" s="62">
        <v>1027</v>
      </c>
      <c r="C537" s="55" t="s">
        <v>338</v>
      </c>
      <c r="D537" s="56">
        <v>1</v>
      </c>
    </row>
    <row r="538" spans="1:4" x14ac:dyDescent="0.2">
      <c r="A538" s="61">
        <v>329</v>
      </c>
      <c r="B538" s="62">
        <v>1028</v>
      </c>
      <c r="C538" s="55" t="s">
        <v>338</v>
      </c>
      <c r="D538" s="56">
        <v>2</v>
      </c>
    </row>
    <row r="539" spans="1:4" x14ac:dyDescent="0.2">
      <c r="A539" s="61">
        <v>329</v>
      </c>
      <c r="B539" s="62">
        <v>1029</v>
      </c>
      <c r="C539" s="55" t="s">
        <v>338</v>
      </c>
      <c r="D539" s="56">
        <v>1</v>
      </c>
    </row>
    <row r="540" spans="1:4" x14ac:dyDescent="0.2">
      <c r="A540" s="61">
        <v>330</v>
      </c>
      <c r="B540" s="62">
        <v>1075</v>
      </c>
      <c r="C540" s="55" t="s">
        <v>338</v>
      </c>
      <c r="D540" s="56">
        <v>2</v>
      </c>
    </row>
    <row r="541" spans="1:4" x14ac:dyDescent="0.2">
      <c r="A541" s="61">
        <v>330</v>
      </c>
      <c r="B541" s="62">
        <v>1076</v>
      </c>
      <c r="C541" s="55" t="s">
        <v>338</v>
      </c>
      <c r="D541" s="56">
        <v>1</v>
      </c>
    </row>
    <row r="542" spans="1:4" x14ac:dyDescent="0.2">
      <c r="A542" s="61">
        <v>330</v>
      </c>
      <c r="B542" s="62">
        <v>1077</v>
      </c>
      <c r="C542" s="55" t="s">
        <v>338</v>
      </c>
      <c r="D542" s="56">
        <v>2</v>
      </c>
    </row>
    <row r="543" spans="1:4" x14ac:dyDescent="0.2">
      <c r="A543" s="61">
        <v>331</v>
      </c>
      <c r="B543" s="62">
        <v>1167</v>
      </c>
      <c r="C543" s="55" t="s">
        <v>338</v>
      </c>
      <c r="D543" s="56">
        <v>1</v>
      </c>
    </row>
    <row r="544" spans="1:4" x14ac:dyDescent="0.2">
      <c r="A544" s="61">
        <v>331</v>
      </c>
      <c r="B544" s="62">
        <v>1168</v>
      </c>
      <c r="C544" s="55" t="s">
        <v>338</v>
      </c>
      <c r="D544" s="56">
        <v>1</v>
      </c>
    </row>
    <row r="545" spans="1:4" x14ac:dyDescent="0.2">
      <c r="A545" s="61">
        <v>331</v>
      </c>
      <c r="B545" s="62">
        <v>1169</v>
      </c>
      <c r="C545" s="55" t="s">
        <v>338</v>
      </c>
      <c r="D545" s="56">
        <v>2</v>
      </c>
    </row>
    <row r="546" spans="1:4" x14ac:dyDescent="0.2">
      <c r="A546" s="61">
        <v>332</v>
      </c>
      <c r="B546" s="62">
        <v>1235</v>
      </c>
      <c r="C546" s="55" t="s">
        <v>338</v>
      </c>
      <c r="D546" s="56" t="s">
        <v>500</v>
      </c>
    </row>
    <row r="547" spans="1:4" x14ac:dyDescent="0.2">
      <c r="A547" s="61">
        <v>332</v>
      </c>
      <c r="B547" s="62">
        <v>1236</v>
      </c>
      <c r="C547" s="55" t="s">
        <v>338</v>
      </c>
      <c r="D547" s="56" t="s">
        <v>500</v>
      </c>
    </row>
    <row r="548" spans="1:4" x14ac:dyDescent="0.2">
      <c r="A548" s="61">
        <v>332</v>
      </c>
      <c r="B548" s="62">
        <v>1237</v>
      </c>
      <c r="C548" s="55" t="s">
        <v>338</v>
      </c>
      <c r="D548" s="56" t="s">
        <v>500</v>
      </c>
    </row>
    <row r="549" spans="1:4" x14ac:dyDescent="0.2">
      <c r="A549" s="61">
        <v>334</v>
      </c>
      <c r="B549" s="62">
        <v>1131</v>
      </c>
      <c r="C549" s="55" t="s">
        <v>339</v>
      </c>
      <c r="D549" s="56">
        <v>1</v>
      </c>
    </row>
    <row r="550" spans="1:4" x14ac:dyDescent="0.2">
      <c r="A550" s="61">
        <v>334</v>
      </c>
      <c r="B550" s="62">
        <v>1132</v>
      </c>
      <c r="C550" s="55" t="s">
        <v>339</v>
      </c>
      <c r="D550" s="56">
        <v>1</v>
      </c>
    </row>
    <row r="551" spans="1:4" x14ac:dyDescent="0.2">
      <c r="A551" s="61">
        <v>334</v>
      </c>
      <c r="B551" s="62">
        <v>1133</v>
      </c>
      <c r="C551" s="55" t="s">
        <v>339</v>
      </c>
      <c r="D551" s="56">
        <v>2</v>
      </c>
    </row>
    <row r="552" spans="1:4" x14ac:dyDescent="0.2">
      <c r="A552" s="61">
        <v>335</v>
      </c>
      <c r="B552" s="62">
        <v>18</v>
      </c>
      <c r="C552" s="55" t="s">
        <v>340</v>
      </c>
      <c r="D552" s="56">
        <v>1</v>
      </c>
    </row>
    <row r="553" spans="1:4" x14ac:dyDescent="0.2">
      <c r="A553" s="61">
        <v>336</v>
      </c>
      <c r="B553" s="62">
        <v>20</v>
      </c>
      <c r="C553" s="55" t="s">
        <v>341</v>
      </c>
      <c r="D553" s="56" t="s">
        <v>254</v>
      </c>
    </row>
    <row r="554" spans="1:4" x14ac:dyDescent="0.2">
      <c r="A554" s="61">
        <v>337</v>
      </c>
      <c r="B554" s="62">
        <v>82</v>
      </c>
      <c r="C554" s="55" t="s">
        <v>341</v>
      </c>
      <c r="D554" s="56" t="s">
        <v>254</v>
      </c>
    </row>
    <row r="555" spans="1:4" x14ac:dyDescent="0.2">
      <c r="A555" s="61">
        <v>338</v>
      </c>
      <c r="B555" s="62">
        <v>1365</v>
      </c>
      <c r="C555" s="55" t="s">
        <v>342</v>
      </c>
      <c r="D555" s="56">
        <v>2</v>
      </c>
    </row>
    <row r="556" spans="1:4" x14ac:dyDescent="0.2">
      <c r="A556" s="61">
        <v>338</v>
      </c>
      <c r="B556" s="62">
        <v>1366</v>
      </c>
      <c r="C556" s="55" t="s">
        <v>342</v>
      </c>
      <c r="D556" s="56">
        <v>1</v>
      </c>
    </row>
    <row r="557" spans="1:4" x14ac:dyDescent="0.2">
      <c r="A557" s="61">
        <v>339</v>
      </c>
      <c r="B557" s="62">
        <v>1025</v>
      </c>
      <c r="C557" s="55" t="s">
        <v>343</v>
      </c>
      <c r="D557" s="56" t="s">
        <v>254</v>
      </c>
    </row>
    <row r="558" spans="1:4" x14ac:dyDescent="0.2">
      <c r="A558" s="61">
        <v>340</v>
      </c>
      <c r="B558" s="62">
        <v>1030</v>
      </c>
      <c r="C558" s="55" t="s">
        <v>343</v>
      </c>
      <c r="D558" s="56" t="s">
        <v>254</v>
      </c>
    </row>
    <row r="559" spans="1:4" x14ac:dyDescent="0.2">
      <c r="A559" s="61">
        <v>341</v>
      </c>
      <c r="B559" s="62">
        <v>1032</v>
      </c>
      <c r="C559" s="55" t="s">
        <v>343</v>
      </c>
      <c r="D559" s="56" t="s">
        <v>254</v>
      </c>
    </row>
    <row r="560" spans="1:4" x14ac:dyDescent="0.2">
      <c r="A560" s="61">
        <v>342</v>
      </c>
      <c r="B560" s="62">
        <v>1123</v>
      </c>
      <c r="C560" s="55" t="s">
        <v>344</v>
      </c>
      <c r="D560" s="56">
        <v>2</v>
      </c>
    </row>
    <row r="561" spans="1:4" x14ac:dyDescent="0.2">
      <c r="A561" s="61">
        <v>343</v>
      </c>
      <c r="B561" s="62">
        <v>1134</v>
      </c>
      <c r="C561" s="55" t="s">
        <v>345</v>
      </c>
      <c r="D561" s="56">
        <v>2</v>
      </c>
    </row>
    <row r="562" spans="1:4" x14ac:dyDescent="0.2">
      <c r="A562" s="61">
        <v>344</v>
      </c>
      <c r="B562" s="62">
        <v>1135</v>
      </c>
      <c r="C562" s="55" t="s">
        <v>346</v>
      </c>
      <c r="D562" s="56">
        <v>1</v>
      </c>
    </row>
    <row r="563" spans="1:4" x14ac:dyDescent="0.2">
      <c r="A563" s="61">
        <v>344</v>
      </c>
      <c r="B563" s="62">
        <v>1136</v>
      </c>
      <c r="C563" s="55" t="s">
        <v>346</v>
      </c>
      <c r="D563" s="56" t="s">
        <v>254</v>
      </c>
    </row>
    <row r="564" spans="1:4" x14ac:dyDescent="0.2">
      <c r="A564" s="61">
        <v>344</v>
      </c>
      <c r="B564" s="62">
        <v>1137</v>
      </c>
      <c r="C564" s="55" t="s">
        <v>346</v>
      </c>
      <c r="D564" s="56">
        <v>2</v>
      </c>
    </row>
    <row r="565" spans="1:4" x14ac:dyDescent="0.2">
      <c r="A565" s="61">
        <v>345</v>
      </c>
      <c r="B565" s="62">
        <v>1138</v>
      </c>
      <c r="C565" s="55" t="s">
        <v>347</v>
      </c>
      <c r="D565" s="56">
        <v>2</v>
      </c>
    </row>
    <row r="566" spans="1:4" x14ac:dyDescent="0.2">
      <c r="A566" s="61">
        <v>346</v>
      </c>
      <c r="B566" s="62">
        <v>1130</v>
      </c>
      <c r="C566" s="55" t="s">
        <v>348</v>
      </c>
      <c r="D566" s="56" t="s">
        <v>502</v>
      </c>
    </row>
    <row r="567" spans="1:4" x14ac:dyDescent="0.2">
      <c r="A567" s="61">
        <v>347</v>
      </c>
      <c r="B567" s="62">
        <v>48</v>
      </c>
      <c r="C567" s="55" t="s">
        <v>349</v>
      </c>
      <c r="D567" s="56" t="s">
        <v>254</v>
      </c>
    </row>
    <row r="568" spans="1:4" x14ac:dyDescent="0.2">
      <c r="A568" s="61">
        <v>348</v>
      </c>
      <c r="B568" s="62">
        <v>49</v>
      </c>
      <c r="C568" s="55" t="s">
        <v>349</v>
      </c>
      <c r="D568" s="56" t="s">
        <v>254</v>
      </c>
    </row>
    <row r="569" spans="1:4" x14ac:dyDescent="0.2">
      <c r="A569" s="61">
        <v>349</v>
      </c>
      <c r="B569" s="62">
        <v>50</v>
      </c>
      <c r="C569" s="55" t="s">
        <v>293</v>
      </c>
      <c r="D569" s="56">
        <v>1</v>
      </c>
    </row>
    <row r="570" spans="1:4" x14ac:dyDescent="0.2">
      <c r="A570" s="61">
        <v>349</v>
      </c>
      <c r="B570" s="62">
        <v>222</v>
      </c>
      <c r="C570" s="55" t="s">
        <v>293</v>
      </c>
      <c r="D570" s="56">
        <v>2</v>
      </c>
    </row>
    <row r="571" spans="1:4" x14ac:dyDescent="0.2">
      <c r="A571" s="61">
        <v>350</v>
      </c>
      <c r="B571" s="62">
        <v>1047</v>
      </c>
      <c r="C571" s="55" t="s">
        <v>350</v>
      </c>
      <c r="D571" s="56" t="s">
        <v>254</v>
      </c>
    </row>
    <row r="572" spans="1:4" x14ac:dyDescent="0.2">
      <c r="A572" s="61">
        <v>351</v>
      </c>
      <c r="B572" s="62">
        <v>1082</v>
      </c>
      <c r="C572" s="55" t="s">
        <v>351</v>
      </c>
      <c r="D572" s="56">
        <v>1</v>
      </c>
    </row>
    <row r="573" spans="1:4" x14ac:dyDescent="0.2">
      <c r="A573" s="61">
        <v>352</v>
      </c>
      <c r="B573" s="62">
        <v>1097</v>
      </c>
      <c r="C573" s="55" t="s">
        <v>352</v>
      </c>
      <c r="D573" s="56">
        <v>1</v>
      </c>
    </row>
    <row r="574" spans="1:4" x14ac:dyDescent="0.2">
      <c r="A574" s="61">
        <v>353</v>
      </c>
      <c r="B574" s="62">
        <v>1103</v>
      </c>
      <c r="C574" s="55" t="s">
        <v>353</v>
      </c>
      <c r="D574" s="56">
        <v>1</v>
      </c>
    </row>
    <row r="575" spans="1:4" x14ac:dyDescent="0.2">
      <c r="A575" s="61">
        <v>354</v>
      </c>
      <c r="B575" s="62">
        <v>64</v>
      </c>
      <c r="C575" s="55" t="s">
        <v>268</v>
      </c>
      <c r="D575" s="56" t="s">
        <v>500</v>
      </c>
    </row>
    <row r="576" spans="1:4" x14ac:dyDescent="0.2">
      <c r="A576" s="61">
        <v>355</v>
      </c>
      <c r="B576" s="62">
        <v>1392</v>
      </c>
      <c r="C576" s="55" t="s">
        <v>354</v>
      </c>
      <c r="D576" s="56">
        <v>1</v>
      </c>
    </row>
    <row r="577" spans="1:4" x14ac:dyDescent="0.2">
      <c r="A577" s="61">
        <v>355</v>
      </c>
      <c r="B577" s="62">
        <v>1393</v>
      </c>
      <c r="C577" s="55" t="s">
        <v>354</v>
      </c>
      <c r="D577" s="56">
        <v>1</v>
      </c>
    </row>
    <row r="578" spans="1:4" x14ac:dyDescent="0.2">
      <c r="A578" s="61">
        <v>357</v>
      </c>
      <c r="B578" s="62">
        <v>1200</v>
      </c>
      <c r="C578" s="55" t="s">
        <v>355</v>
      </c>
      <c r="D578" s="56" t="s">
        <v>500</v>
      </c>
    </row>
    <row r="579" spans="1:4" x14ac:dyDescent="0.2">
      <c r="A579" s="61">
        <v>357</v>
      </c>
      <c r="B579" s="62">
        <v>1201</v>
      </c>
      <c r="C579" s="55" t="s">
        <v>355</v>
      </c>
      <c r="D579" s="56" t="s">
        <v>500</v>
      </c>
    </row>
    <row r="580" spans="1:4" x14ac:dyDescent="0.2">
      <c r="A580" s="61">
        <v>358</v>
      </c>
      <c r="B580" s="62">
        <v>1202</v>
      </c>
      <c r="C580" s="55" t="s">
        <v>355</v>
      </c>
      <c r="D580" s="56" t="s">
        <v>500</v>
      </c>
    </row>
    <row r="581" spans="1:4" x14ac:dyDescent="0.2">
      <c r="A581" s="61">
        <v>358</v>
      </c>
      <c r="B581" s="62">
        <v>1203</v>
      </c>
      <c r="C581" s="55" t="s">
        <v>355</v>
      </c>
      <c r="D581" s="56" t="s">
        <v>500</v>
      </c>
    </row>
    <row r="582" spans="1:4" x14ac:dyDescent="0.2">
      <c r="A582" s="61">
        <v>359</v>
      </c>
      <c r="B582" s="62">
        <v>1204</v>
      </c>
      <c r="C582" s="55" t="s">
        <v>355</v>
      </c>
      <c r="D582" s="56" t="s">
        <v>500</v>
      </c>
    </row>
    <row r="583" spans="1:4" x14ac:dyDescent="0.2">
      <c r="A583" s="61">
        <v>359</v>
      </c>
      <c r="B583" s="62">
        <v>1205</v>
      </c>
      <c r="C583" s="55" t="s">
        <v>355</v>
      </c>
      <c r="D583" s="56" t="s">
        <v>500</v>
      </c>
    </row>
    <row r="584" spans="1:4" x14ac:dyDescent="0.2">
      <c r="A584" s="61">
        <v>360</v>
      </c>
      <c r="B584" s="62">
        <v>1206</v>
      </c>
      <c r="C584" s="55" t="s">
        <v>355</v>
      </c>
      <c r="D584" s="56" t="s">
        <v>500</v>
      </c>
    </row>
    <row r="585" spans="1:4" x14ac:dyDescent="0.2">
      <c r="A585" s="61">
        <v>360</v>
      </c>
      <c r="B585" s="62">
        <v>1207</v>
      </c>
      <c r="C585" s="55" t="s">
        <v>355</v>
      </c>
      <c r="D585" s="56" t="s">
        <v>500</v>
      </c>
    </row>
    <row r="586" spans="1:4" x14ac:dyDescent="0.2">
      <c r="A586" s="61">
        <v>361</v>
      </c>
      <c r="B586" s="62">
        <v>1208</v>
      </c>
      <c r="C586" s="55" t="s">
        <v>355</v>
      </c>
      <c r="D586" s="56" t="s">
        <v>500</v>
      </c>
    </row>
    <row r="587" spans="1:4" x14ac:dyDescent="0.2">
      <c r="A587" s="61">
        <v>361</v>
      </c>
      <c r="B587" s="62">
        <v>1209</v>
      </c>
      <c r="C587" s="55" t="s">
        <v>355</v>
      </c>
      <c r="D587" s="56" t="s">
        <v>500</v>
      </c>
    </row>
    <row r="588" spans="1:4" x14ac:dyDescent="0.2">
      <c r="A588" s="61">
        <v>362</v>
      </c>
      <c r="B588" s="62">
        <v>1210</v>
      </c>
      <c r="C588" s="55" t="s">
        <v>355</v>
      </c>
      <c r="D588" s="56" t="s">
        <v>500</v>
      </c>
    </row>
    <row r="589" spans="1:4" x14ac:dyDescent="0.2">
      <c r="A589" s="61">
        <v>362</v>
      </c>
      <c r="B589" s="62">
        <v>1211</v>
      </c>
      <c r="C589" s="55" t="s">
        <v>355</v>
      </c>
      <c r="D589" s="56" t="s">
        <v>500</v>
      </c>
    </row>
    <row r="590" spans="1:4" x14ac:dyDescent="0.2">
      <c r="A590" s="61">
        <v>363</v>
      </c>
      <c r="B590" s="62">
        <v>1212</v>
      </c>
      <c r="C590" s="55" t="s">
        <v>355</v>
      </c>
      <c r="D590" s="56" t="s">
        <v>500</v>
      </c>
    </row>
    <row r="591" spans="1:4" x14ac:dyDescent="0.2">
      <c r="A591" s="61">
        <v>363</v>
      </c>
      <c r="B591" s="62">
        <v>1213</v>
      </c>
      <c r="C591" s="55" t="s">
        <v>355</v>
      </c>
      <c r="D591" s="56" t="s">
        <v>500</v>
      </c>
    </row>
    <row r="592" spans="1:4" x14ac:dyDescent="0.2">
      <c r="A592" s="61">
        <v>364</v>
      </c>
      <c r="B592" s="62">
        <v>1214</v>
      </c>
      <c r="C592" s="55" t="s">
        <v>355</v>
      </c>
      <c r="D592" s="56" t="s">
        <v>500</v>
      </c>
    </row>
    <row r="593" spans="1:4" x14ac:dyDescent="0.2">
      <c r="A593" s="61">
        <v>364</v>
      </c>
      <c r="B593" s="62">
        <v>1215</v>
      </c>
      <c r="C593" s="55" t="s">
        <v>355</v>
      </c>
      <c r="D593" s="56" t="s">
        <v>500</v>
      </c>
    </row>
    <row r="594" spans="1:4" x14ac:dyDescent="0.2">
      <c r="A594" s="61">
        <v>365</v>
      </c>
      <c r="B594" s="62">
        <v>1216</v>
      </c>
      <c r="C594" s="55" t="s">
        <v>355</v>
      </c>
      <c r="D594" s="56" t="s">
        <v>500</v>
      </c>
    </row>
    <row r="595" spans="1:4" x14ac:dyDescent="0.2">
      <c r="A595" s="61">
        <v>365</v>
      </c>
      <c r="B595" s="62">
        <v>1217</v>
      </c>
      <c r="C595" s="55" t="s">
        <v>355</v>
      </c>
      <c r="D595" s="56" t="s">
        <v>500</v>
      </c>
    </row>
    <row r="596" spans="1:4" x14ac:dyDescent="0.2">
      <c r="A596" s="61">
        <v>366</v>
      </c>
      <c r="B596" s="62">
        <v>1218</v>
      </c>
      <c r="C596" s="55" t="s">
        <v>355</v>
      </c>
      <c r="D596" s="56" t="s">
        <v>500</v>
      </c>
    </row>
    <row r="597" spans="1:4" x14ac:dyDescent="0.2">
      <c r="A597" s="61">
        <v>366</v>
      </c>
      <c r="B597" s="62">
        <v>1219</v>
      </c>
      <c r="C597" s="55" t="s">
        <v>355</v>
      </c>
      <c r="D597" s="56" t="s">
        <v>500</v>
      </c>
    </row>
    <row r="598" spans="1:4" x14ac:dyDescent="0.2">
      <c r="A598" s="61">
        <v>367</v>
      </c>
      <c r="B598" s="62">
        <v>1220</v>
      </c>
      <c r="C598" s="55" t="s">
        <v>355</v>
      </c>
      <c r="D598" s="56" t="s">
        <v>500</v>
      </c>
    </row>
    <row r="599" spans="1:4" x14ac:dyDescent="0.2">
      <c r="A599" s="61">
        <v>367</v>
      </c>
      <c r="B599" s="62">
        <v>1221</v>
      </c>
      <c r="C599" s="55" t="s">
        <v>355</v>
      </c>
      <c r="D599" s="56" t="s">
        <v>500</v>
      </c>
    </row>
    <row r="600" spans="1:4" x14ac:dyDescent="0.2">
      <c r="A600" s="61">
        <v>368</v>
      </c>
      <c r="B600" s="62">
        <v>1222</v>
      </c>
      <c r="C600" s="55" t="s">
        <v>355</v>
      </c>
      <c r="D600" s="56" t="s">
        <v>500</v>
      </c>
    </row>
    <row r="601" spans="1:4" x14ac:dyDescent="0.2">
      <c r="A601" s="61">
        <v>368</v>
      </c>
      <c r="B601" s="62">
        <v>1223</v>
      </c>
      <c r="C601" s="55" t="s">
        <v>355</v>
      </c>
      <c r="D601" s="56" t="s">
        <v>500</v>
      </c>
    </row>
    <row r="602" spans="1:4" x14ac:dyDescent="0.2">
      <c r="A602" s="61">
        <v>369</v>
      </c>
      <c r="B602" s="62">
        <v>1224</v>
      </c>
      <c r="C602" s="55" t="s">
        <v>355</v>
      </c>
      <c r="D602" s="56" t="s">
        <v>500</v>
      </c>
    </row>
    <row r="603" spans="1:4" x14ac:dyDescent="0.2">
      <c r="A603" s="61">
        <v>369</v>
      </c>
      <c r="B603" s="62">
        <v>1225</v>
      </c>
      <c r="C603" s="55" t="s">
        <v>355</v>
      </c>
      <c r="D603" s="56" t="s">
        <v>500</v>
      </c>
    </row>
    <row r="604" spans="1:4" x14ac:dyDescent="0.2">
      <c r="A604" s="61">
        <v>370</v>
      </c>
      <c r="B604" s="62">
        <v>1226</v>
      </c>
      <c r="C604" s="55" t="s">
        <v>355</v>
      </c>
      <c r="D604" s="56" t="s">
        <v>500</v>
      </c>
    </row>
    <row r="605" spans="1:4" x14ac:dyDescent="0.2">
      <c r="A605" s="61">
        <v>370</v>
      </c>
      <c r="B605" s="62">
        <v>1227</v>
      </c>
      <c r="C605" s="55" t="s">
        <v>355</v>
      </c>
      <c r="D605" s="56" t="s">
        <v>500</v>
      </c>
    </row>
    <row r="606" spans="1:4" x14ac:dyDescent="0.2">
      <c r="A606" s="61">
        <v>371</v>
      </c>
      <c r="B606" s="62">
        <v>1228</v>
      </c>
      <c r="C606" s="55" t="s">
        <v>355</v>
      </c>
      <c r="D606" s="56" t="s">
        <v>500</v>
      </c>
    </row>
    <row r="607" spans="1:4" x14ac:dyDescent="0.2">
      <c r="A607" s="61">
        <v>371</v>
      </c>
      <c r="B607" s="62">
        <v>1229</v>
      </c>
      <c r="C607" s="55" t="s">
        <v>355</v>
      </c>
      <c r="D607" s="56" t="s">
        <v>500</v>
      </c>
    </row>
    <row r="608" spans="1:4" x14ac:dyDescent="0.2">
      <c r="A608" s="61">
        <v>372</v>
      </c>
      <c r="B608" s="62">
        <v>1180</v>
      </c>
      <c r="C608" s="55" t="s">
        <v>335</v>
      </c>
      <c r="D608" s="56">
        <v>1</v>
      </c>
    </row>
    <row r="609" spans="1:4" x14ac:dyDescent="0.2">
      <c r="A609" s="61">
        <v>372</v>
      </c>
      <c r="B609" s="62">
        <v>1181</v>
      </c>
      <c r="C609" s="55" t="s">
        <v>335</v>
      </c>
      <c r="D609" s="56">
        <v>1</v>
      </c>
    </row>
    <row r="610" spans="1:4" x14ac:dyDescent="0.2">
      <c r="A610" s="61">
        <v>373</v>
      </c>
      <c r="B610" s="62">
        <v>31</v>
      </c>
      <c r="C610" s="55" t="s">
        <v>281</v>
      </c>
      <c r="D610" s="56">
        <v>1</v>
      </c>
    </row>
    <row r="611" spans="1:4" x14ac:dyDescent="0.2">
      <c r="A611" s="61">
        <v>373</v>
      </c>
      <c r="B611" s="62">
        <v>213</v>
      </c>
      <c r="C611" s="55" t="s">
        <v>281</v>
      </c>
      <c r="D611" s="56">
        <v>2</v>
      </c>
    </row>
    <row r="612" spans="1:4" x14ac:dyDescent="0.2">
      <c r="A612" s="61">
        <v>374</v>
      </c>
      <c r="B612" s="62">
        <v>30</v>
      </c>
      <c r="C612" s="55" t="s">
        <v>281</v>
      </c>
      <c r="D612" s="56">
        <v>1</v>
      </c>
    </row>
    <row r="613" spans="1:4" x14ac:dyDescent="0.2">
      <c r="A613" s="61">
        <v>374</v>
      </c>
      <c r="B613" s="62">
        <v>214</v>
      </c>
      <c r="C613" s="55" t="s">
        <v>281</v>
      </c>
      <c r="D613" s="56">
        <v>2</v>
      </c>
    </row>
    <row r="614" spans="1:4" x14ac:dyDescent="0.2">
      <c r="A614" s="61">
        <v>375</v>
      </c>
      <c r="B614" s="62">
        <v>32</v>
      </c>
      <c r="C614" s="55" t="s">
        <v>281</v>
      </c>
      <c r="D614" s="56">
        <v>1</v>
      </c>
    </row>
    <row r="615" spans="1:4" x14ac:dyDescent="0.2">
      <c r="A615" s="61">
        <v>375</v>
      </c>
      <c r="B615" s="62">
        <v>215</v>
      </c>
      <c r="C615" s="55" t="s">
        <v>281</v>
      </c>
      <c r="D615" s="56">
        <v>2</v>
      </c>
    </row>
    <row r="616" spans="1:4" x14ac:dyDescent="0.2">
      <c r="A616" s="61">
        <v>376</v>
      </c>
      <c r="B616" s="62">
        <v>34</v>
      </c>
      <c r="C616" s="55" t="s">
        <v>281</v>
      </c>
      <c r="D616" s="56">
        <v>1</v>
      </c>
    </row>
    <row r="617" spans="1:4" x14ac:dyDescent="0.2">
      <c r="A617" s="61">
        <v>376</v>
      </c>
      <c r="B617" s="62">
        <v>216</v>
      </c>
      <c r="C617" s="55" t="s">
        <v>281</v>
      </c>
      <c r="D617" s="56">
        <v>2</v>
      </c>
    </row>
    <row r="618" spans="1:4" x14ac:dyDescent="0.2">
      <c r="A618" s="61">
        <v>377</v>
      </c>
      <c r="B618" s="62">
        <v>35</v>
      </c>
      <c r="C618" s="55" t="s">
        <v>281</v>
      </c>
      <c r="D618" s="56">
        <v>1</v>
      </c>
    </row>
    <row r="619" spans="1:4" x14ac:dyDescent="0.2">
      <c r="A619" s="61">
        <v>377</v>
      </c>
      <c r="B619" s="62">
        <v>217</v>
      </c>
      <c r="C619" s="55" t="s">
        <v>281</v>
      </c>
      <c r="D619" s="56">
        <v>2</v>
      </c>
    </row>
    <row r="620" spans="1:4" x14ac:dyDescent="0.2">
      <c r="A620" s="61">
        <v>378</v>
      </c>
      <c r="B620" s="62">
        <v>36</v>
      </c>
      <c r="C620" s="55" t="s">
        <v>281</v>
      </c>
      <c r="D620" s="56">
        <v>1</v>
      </c>
    </row>
    <row r="621" spans="1:4" x14ac:dyDescent="0.2">
      <c r="A621" s="61">
        <v>378</v>
      </c>
      <c r="B621" s="62">
        <v>218</v>
      </c>
      <c r="C621" s="55" t="s">
        <v>281</v>
      </c>
      <c r="D621" s="56">
        <v>2</v>
      </c>
    </row>
    <row r="622" spans="1:4" x14ac:dyDescent="0.2">
      <c r="A622" s="61">
        <v>380</v>
      </c>
      <c r="B622" s="62">
        <v>37</v>
      </c>
      <c r="C622" s="55" t="s">
        <v>281</v>
      </c>
      <c r="D622" s="56">
        <v>1</v>
      </c>
    </row>
    <row r="623" spans="1:4" x14ac:dyDescent="0.2">
      <c r="A623" s="61">
        <v>380</v>
      </c>
      <c r="B623" s="62">
        <v>220</v>
      </c>
      <c r="C623" s="55" t="s">
        <v>281</v>
      </c>
      <c r="D623" s="56">
        <v>2</v>
      </c>
    </row>
    <row r="624" spans="1:4" x14ac:dyDescent="0.2">
      <c r="A624" s="61">
        <v>381</v>
      </c>
      <c r="B624" s="62">
        <v>1170</v>
      </c>
      <c r="C624" s="55" t="s">
        <v>281</v>
      </c>
      <c r="D624" s="56">
        <v>2</v>
      </c>
    </row>
    <row r="625" spans="1:4" x14ac:dyDescent="0.2">
      <c r="A625" s="61">
        <v>381</v>
      </c>
      <c r="B625" s="62">
        <v>1171</v>
      </c>
      <c r="C625" s="55" t="s">
        <v>281</v>
      </c>
      <c r="D625" s="56">
        <v>1</v>
      </c>
    </row>
    <row r="626" spans="1:4" x14ac:dyDescent="0.2">
      <c r="A626" s="61">
        <v>382</v>
      </c>
      <c r="B626" s="62">
        <v>1172</v>
      </c>
      <c r="C626" s="55" t="s">
        <v>281</v>
      </c>
      <c r="D626" s="56">
        <v>2</v>
      </c>
    </row>
    <row r="627" spans="1:4" x14ac:dyDescent="0.2">
      <c r="A627" s="61">
        <v>382</v>
      </c>
      <c r="B627" s="62">
        <v>1173</v>
      </c>
      <c r="C627" s="55" t="s">
        <v>281</v>
      </c>
      <c r="D627" s="56">
        <v>1</v>
      </c>
    </row>
    <row r="628" spans="1:4" x14ac:dyDescent="0.2">
      <c r="A628" s="61">
        <v>384</v>
      </c>
      <c r="B628" s="62">
        <v>1185</v>
      </c>
      <c r="C628" s="55" t="s">
        <v>293</v>
      </c>
      <c r="D628" s="56">
        <v>1</v>
      </c>
    </row>
    <row r="629" spans="1:4" x14ac:dyDescent="0.2">
      <c r="A629" s="61">
        <v>384</v>
      </c>
      <c r="B629" s="62">
        <v>1186</v>
      </c>
      <c r="C629" s="55" t="s">
        <v>293</v>
      </c>
      <c r="D629" s="56">
        <v>2</v>
      </c>
    </row>
    <row r="630" spans="1:4" x14ac:dyDescent="0.2">
      <c r="A630" s="61">
        <v>385</v>
      </c>
      <c r="B630" s="62">
        <v>1260</v>
      </c>
      <c r="C630" s="55" t="s">
        <v>281</v>
      </c>
      <c r="D630" s="56" t="s">
        <v>500</v>
      </c>
    </row>
    <row r="631" spans="1:4" x14ac:dyDescent="0.2">
      <c r="A631" s="61">
        <v>385</v>
      </c>
      <c r="B631" s="62">
        <v>1261</v>
      </c>
      <c r="C631" s="55" t="s">
        <v>281</v>
      </c>
      <c r="D631" s="56" t="s">
        <v>500</v>
      </c>
    </row>
    <row r="632" spans="1:4" x14ac:dyDescent="0.2">
      <c r="A632" s="61">
        <v>386</v>
      </c>
      <c r="B632" s="62">
        <v>1184</v>
      </c>
      <c r="C632" s="55" t="s">
        <v>261</v>
      </c>
      <c r="D632" s="56" t="s">
        <v>254</v>
      </c>
    </row>
    <row r="633" spans="1:4" x14ac:dyDescent="0.2">
      <c r="A633" s="61">
        <v>387</v>
      </c>
      <c r="B633" s="62">
        <v>1183</v>
      </c>
      <c r="C633" s="55" t="s">
        <v>286</v>
      </c>
      <c r="D633" s="56" t="s">
        <v>254</v>
      </c>
    </row>
    <row r="634" spans="1:4" x14ac:dyDescent="0.2">
      <c r="A634" s="61">
        <v>388</v>
      </c>
      <c r="B634" s="62">
        <v>1262</v>
      </c>
      <c r="C634" s="55" t="s">
        <v>281</v>
      </c>
      <c r="D634" s="56" t="s">
        <v>500</v>
      </c>
    </row>
    <row r="635" spans="1:4" x14ac:dyDescent="0.2">
      <c r="A635" s="61">
        <v>388</v>
      </c>
      <c r="B635" s="62">
        <v>1263</v>
      </c>
      <c r="C635" s="55" t="s">
        <v>281</v>
      </c>
      <c r="D635" s="56" t="s">
        <v>500</v>
      </c>
    </row>
    <row r="636" spans="1:4" x14ac:dyDescent="0.2">
      <c r="A636" s="61">
        <v>389</v>
      </c>
      <c r="B636" s="62">
        <v>1182</v>
      </c>
      <c r="C636" s="55" t="s">
        <v>272</v>
      </c>
      <c r="D636" s="56" t="s">
        <v>254</v>
      </c>
    </row>
    <row r="637" spans="1:4" x14ac:dyDescent="0.2">
      <c r="A637" s="61">
        <v>390</v>
      </c>
      <c r="B637" s="62">
        <v>1291</v>
      </c>
      <c r="C637" s="55" t="s">
        <v>281</v>
      </c>
      <c r="D637" s="56">
        <v>2</v>
      </c>
    </row>
    <row r="638" spans="1:4" x14ac:dyDescent="0.2">
      <c r="A638" s="61">
        <v>390</v>
      </c>
      <c r="B638" s="62">
        <v>1292</v>
      </c>
      <c r="C638" s="55" t="s">
        <v>281</v>
      </c>
      <c r="D638" s="56">
        <v>1</v>
      </c>
    </row>
    <row r="639" spans="1:4" x14ac:dyDescent="0.2">
      <c r="A639" s="61">
        <v>391</v>
      </c>
      <c r="B639" s="62">
        <v>29</v>
      </c>
      <c r="C639" s="55" t="s">
        <v>356</v>
      </c>
      <c r="D639" s="56" t="s">
        <v>254</v>
      </c>
    </row>
    <row r="640" spans="1:4" x14ac:dyDescent="0.2">
      <c r="A640" s="61">
        <v>392</v>
      </c>
      <c r="B640" s="62">
        <v>90</v>
      </c>
      <c r="C640" s="55" t="s">
        <v>357</v>
      </c>
      <c r="D640" s="56">
        <v>1</v>
      </c>
    </row>
    <row r="641" spans="1:4" x14ac:dyDescent="0.2">
      <c r="A641" s="61">
        <v>393</v>
      </c>
      <c r="B641" s="62">
        <v>1</v>
      </c>
      <c r="C641" s="55" t="s">
        <v>358</v>
      </c>
      <c r="D641" s="56">
        <v>1</v>
      </c>
    </row>
    <row r="642" spans="1:4" x14ac:dyDescent="0.2">
      <c r="A642" s="61">
        <v>394</v>
      </c>
      <c r="B642" s="62">
        <v>1176</v>
      </c>
      <c r="C642" s="55" t="s">
        <v>314</v>
      </c>
      <c r="D642" s="56">
        <v>1</v>
      </c>
    </row>
    <row r="643" spans="1:4" x14ac:dyDescent="0.2">
      <c r="A643" s="61">
        <v>394</v>
      </c>
      <c r="B643" s="62">
        <v>1177</v>
      </c>
      <c r="C643" s="55" t="s">
        <v>314</v>
      </c>
      <c r="D643" s="56">
        <v>1</v>
      </c>
    </row>
    <row r="644" spans="1:4" x14ac:dyDescent="0.2">
      <c r="A644" s="61">
        <v>395</v>
      </c>
      <c r="B644" s="62">
        <v>1044</v>
      </c>
      <c r="C644" s="55" t="s">
        <v>359</v>
      </c>
      <c r="D644" s="56">
        <v>2</v>
      </c>
    </row>
    <row r="645" spans="1:4" x14ac:dyDescent="0.2">
      <c r="A645" s="61">
        <v>395</v>
      </c>
      <c r="B645" s="62">
        <v>1045</v>
      </c>
      <c r="C645" s="55" t="s">
        <v>359</v>
      </c>
      <c r="D645" s="56">
        <v>1</v>
      </c>
    </row>
    <row r="646" spans="1:4" x14ac:dyDescent="0.2">
      <c r="A646" s="61">
        <v>395</v>
      </c>
      <c r="B646" s="62">
        <v>1046</v>
      </c>
      <c r="C646" s="55" t="s">
        <v>359</v>
      </c>
      <c r="D646" s="56">
        <v>1</v>
      </c>
    </row>
    <row r="647" spans="1:4" x14ac:dyDescent="0.2">
      <c r="A647" s="61">
        <v>396</v>
      </c>
      <c r="B647" s="62">
        <v>1323</v>
      </c>
      <c r="C647" s="55" t="s">
        <v>291</v>
      </c>
      <c r="D647" s="56">
        <v>1</v>
      </c>
    </row>
    <row r="648" spans="1:4" x14ac:dyDescent="0.2">
      <c r="A648" s="61">
        <v>397</v>
      </c>
      <c r="B648" s="62">
        <v>1346</v>
      </c>
      <c r="C648" s="55" t="s">
        <v>360</v>
      </c>
      <c r="D648" s="56">
        <v>1</v>
      </c>
    </row>
    <row r="649" spans="1:4" x14ac:dyDescent="0.2">
      <c r="A649" s="61">
        <v>398</v>
      </c>
      <c r="B649" s="62">
        <v>72</v>
      </c>
      <c r="C649" s="55" t="s">
        <v>361</v>
      </c>
      <c r="D649" s="56">
        <v>2</v>
      </c>
    </row>
    <row r="650" spans="1:4" x14ac:dyDescent="0.2">
      <c r="A650" s="61">
        <v>399</v>
      </c>
      <c r="B650" s="62">
        <v>27</v>
      </c>
      <c r="C650" s="55" t="s">
        <v>362</v>
      </c>
      <c r="D650" s="56" t="s">
        <v>510</v>
      </c>
    </row>
    <row r="651" spans="1:4" x14ac:dyDescent="0.2">
      <c r="A651" s="61">
        <v>400</v>
      </c>
      <c r="B651" s="62">
        <v>58</v>
      </c>
      <c r="C651" s="55" t="s">
        <v>313</v>
      </c>
      <c r="D651" s="56">
        <v>1</v>
      </c>
    </row>
    <row r="652" spans="1:4" x14ac:dyDescent="0.2">
      <c r="A652" s="61">
        <v>400</v>
      </c>
      <c r="B652" s="62">
        <v>190</v>
      </c>
      <c r="C652" s="55" t="s">
        <v>313</v>
      </c>
      <c r="D652" s="56" t="s">
        <v>507</v>
      </c>
    </row>
    <row r="653" spans="1:4" x14ac:dyDescent="0.2">
      <c r="A653" s="61">
        <v>401</v>
      </c>
      <c r="B653" s="62">
        <v>1157</v>
      </c>
      <c r="C653" s="55" t="s">
        <v>363</v>
      </c>
      <c r="D653" s="56" t="s">
        <v>254</v>
      </c>
    </row>
    <row r="654" spans="1:4" x14ac:dyDescent="0.2">
      <c r="A654" s="61">
        <v>403</v>
      </c>
      <c r="B654" s="62">
        <v>1178</v>
      </c>
      <c r="C654" s="55" t="s">
        <v>267</v>
      </c>
      <c r="D654" s="56">
        <v>1</v>
      </c>
    </row>
    <row r="655" spans="1:4" x14ac:dyDescent="0.2">
      <c r="A655" s="61">
        <v>403</v>
      </c>
      <c r="B655" s="62">
        <v>1179</v>
      </c>
      <c r="C655" s="55" t="s">
        <v>267</v>
      </c>
      <c r="D655" s="56">
        <v>1</v>
      </c>
    </row>
    <row r="656" spans="1:4" x14ac:dyDescent="0.2">
      <c r="A656" s="61">
        <v>404</v>
      </c>
      <c r="B656" s="62">
        <v>1161</v>
      </c>
      <c r="C656" s="55" t="s">
        <v>364</v>
      </c>
      <c r="D656" s="56">
        <v>2</v>
      </c>
    </row>
    <row r="657" spans="1:4" x14ac:dyDescent="0.2">
      <c r="A657" s="61">
        <v>404</v>
      </c>
      <c r="B657" s="62">
        <v>1162</v>
      </c>
      <c r="C657" s="55" t="s">
        <v>364</v>
      </c>
      <c r="D657" s="56">
        <v>1</v>
      </c>
    </row>
    <row r="658" spans="1:4" x14ac:dyDescent="0.2">
      <c r="A658" s="61">
        <v>405</v>
      </c>
      <c r="B658" s="62">
        <v>1163</v>
      </c>
      <c r="C658" s="55" t="s">
        <v>365</v>
      </c>
      <c r="D658" s="56" t="s">
        <v>254</v>
      </c>
    </row>
    <row r="659" spans="1:4" x14ac:dyDescent="0.2">
      <c r="A659" s="61">
        <v>406</v>
      </c>
      <c r="B659" s="62">
        <v>77</v>
      </c>
      <c r="C659" s="55" t="s">
        <v>366</v>
      </c>
      <c r="D659" s="56" t="s">
        <v>254</v>
      </c>
    </row>
    <row r="660" spans="1:4" x14ac:dyDescent="0.2">
      <c r="A660" s="61">
        <v>407</v>
      </c>
      <c r="B660" s="62">
        <v>81</v>
      </c>
      <c r="C660" s="55" t="s">
        <v>367</v>
      </c>
      <c r="D660" s="56" t="s">
        <v>254</v>
      </c>
    </row>
    <row r="661" spans="1:4" x14ac:dyDescent="0.2">
      <c r="A661" s="61">
        <v>408</v>
      </c>
      <c r="B661" s="62">
        <v>87</v>
      </c>
      <c r="C661" s="55" t="s">
        <v>368</v>
      </c>
      <c r="D661" s="56" t="s">
        <v>254</v>
      </c>
    </row>
    <row r="662" spans="1:4" x14ac:dyDescent="0.2">
      <c r="A662" s="61">
        <v>409</v>
      </c>
      <c r="B662" s="62">
        <v>89</v>
      </c>
      <c r="C662" s="55" t="s">
        <v>369</v>
      </c>
      <c r="D662" s="56" t="s">
        <v>254</v>
      </c>
    </row>
    <row r="663" spans="1:4" x14ac:dyDescent="0.2">
      <c r="A663" s="61">
        <v>410</v>
      </c>
      <c r="B663" s="62">
        <v>98</v>
      </c>
      <c r="C663" s="55" t="s">
        <v>370</v>
      </c>
      <c r="D663" s="56" t="s">
        <v>254</v>
      </c>
    </row>
    <row r="664" spans="1:4" x14ac:dyDescent="0.2">
      <c r="A664" s="61">
        <v>411</v>
      </c>
      <c r="B664" s="62">
        <v>106</v>
      </c>
      <c r="C664" s="55" t="s">
        <v>371</v>
      </c>
      <c r="D664" s="56" t="s">
        <v>254</v>
      </c>
    </row>
    <row r="665" spans="1:4" x14ac:dyDescent="0.2">
      <c r="A665" s="61">
        <v>412</v>
      </c>
      <c r="B665" s="62">
        <v>107</v>
      </c>
      <c r="C665" s="55" t="s">
        <v>372</v>
      </c>
      <c r="D665" s="56" t="s">
        <v>254</v>
      </c>
    </row>
    <row r="666" spans="1:4" x14ac:dyDescent="0.2">
      <c r="A666" s="61">
        <v>413</v>
      </c>
      <c r="B666" s="62">
        <v>108</v>
      </c>
      <c r="C666" s="55" t="s">
        <v>373</v>
      </c>
      <c r="D666" s="56" t="s">
        <v>254</v>
      </c>
    </row>
    <row r="667" spans="1:4" x14ac:dyDescent="0.2">
      <c r="A667" s="61">
        <v>414</v>
      </c>
      <c r="B667" s="62">
        <v>110</v>
      </c>
      <c r="C667" s="55" t="s">
        <v>374</v>
      </c>
      <c r="D667" s="56" t="s">
        <v>254</v>
      </c>
    </row>
    <row r="668" spans="1:4" x14ac:dyDescent="0.2">
      <c r="A668" s="61">
        <v>415</v>
      </c>
      <c r="B668" s="62">
        <v>165</v>
      </c>
      <c r="C668" s="55" t="s">
        <v>375</v>
      </c>
      <c r="D668" s="56" t="s">
        <v>254</v>
      </c>
    </row>
    <row r="669" spans="1:4" x14ac:dyDescent="0.2">
      <c r="A669" s="61">
        <v>416</v>
      </c>
      <c r="B669" s="62">
        <v>179</v>
      </c>
      <c r="C669" s="55" t="s">
        <v>376</v>
      </c>
      <c r="D669" s="56" t="s">
        <v>254</v>
      </c>
    </row>
    <row r="670" spans="1:4" x14ac:dyDescent="0.2">
      <c r="A670" s="61">
        <v>417</v>
      </c>
      <c r="B670" s="62">
        <v>209</v>
      </c>
      <c r="C670" s="55" t="s">
        <v>377</v>
      </c>
      <c r="D670" s="56" t="s">
        <v>254</v>
      </c>
    </row>
    <row r="671" spans="1:4" x14ac:dyDescent="0.2">
      <c r="A671" s="61">
        <v>418</v>
      </c>
      <c r="B671" s="62">
        <v>188</v>
      </c>
      <c r="C671" s="55" t="s">
        <v>378</v>
      </c>
      <c r="D671" s="56" t="s">
        <v>254</v>
      </c>
    </row>
    <row r="672" spans="1:4" x14ac:dyDescent="0.2">
      <c r="A672" s="61">
        <v>419</v>
      </c>
      <c r="B672" s="62">
        <v>176</v>
      </c>
      <c r="C672" s="55" t="s">
        <v>379</v>
      </c>
      <c r="D672" s="56" t="s">
        <v>254</v>
      </c>
    </row>
    <row r="673" spans="1:4" x14ac:dyDescent="0.2">
      <c r="A673" s="61">
        <v>420</v>
      </c>
      <c r="B673" s="62">
        <v>253</v>
      </c>
      <c r="C673" s="55" t="s">
        <v>380</v>
      </c>
      <c r="D673" s="56" t="s">
        <v>254</v>
      </c>
    </row>
    <row r="674" spans="1:4" x14ac:dyDescent="0.2">
      <c r="A674" s="61">
        <v>421</v>
      </c>
      <c r="B674" s="62">
        <v>222</v>
      </c>
      <c r="C674" s="55" t="s">
        <v>381</v>
      </c>
      <c r="D674" s="56" t="s">
        <v>254</v>
      </c>
    </row>
    <row r="675" spans="1:4" x14ac:dyDescent="0.2">
      <c r="A675" s="61">
        <v>422</v>
      </c>
      <c r="B675" s="62">
        <v>254</v>
      </c>
      <c r="C675" s="55" t="s">
        <v>382</v>
      </c>
      <c r="D675" s="56" t="s">
        <v>254</v>
      </c>
    </row>
    <row r="676" spans="1:4" x14ac:dyDescent="0.2">
      <c r="A676" s="61">
        <v>423</v>
      </c>
      <c r="B676" s="62">
        <v>255</v>
      </c>
      <c r="C676" s="55" t="s">
        <v>383</v>
      </c>
      <c r="D676" s="56" t="s">
        <v>254</v>
      </c>
    </row>
    <row r="677" spans="1:4" x14ac:dyDescent="0.2">
      <c r="A677" s="61">
        <v>424</v>
      </c>
      <c r="B677" s="62">
        <v>256</v>
      </c>
      <c r="C677" s="55" t="s">
        <v>384</v>
      </c>
      <c r="D677" s="56" t="s">
        <v>254</v>
      </c>
    </row>
    <row r="678" spans="1:4" x14ac:dyDescent="0.2">
      <c r="A678" s="61">
        <v>425</v>
      </c>
      <c r="B678" s="62">
        <v>1100</v>
      </c>
      <c r="C678" s="55" t="s">
        <v>385</v>
      </c>
      <c r="D678" s="56">
        <v>2</v>
      </c>
    </row>
    <row r="679" spans="1:4" x14ac:dyDescent="0.2">
      <c r="A679" s="61">
        <v>426</v>
      </c>
      <c r="B679" s="62">
        <v>1189</v>
      </c>
      <c r="C679" s="55" t="s">
        <v>293</v>
      </c>
      <c r="D679" s="56">
        <v>1</v>
      </c>
    </row>
    <row r="680" spans="1:4" x14ac:dyDescent="0.2">
      <c r="A680" s="61">
        <v>426</v>
      </c>
      <c r="B680" s="62">
        <v>1190</v>
      </c>
      <c r="C680" s="55" t="s">
        <v>293</v>
      </c>
      <c r="D680" s="56">
        <v>2</v>
      </c>
    </row>
    <row r="681" spans="1:4" x14ac:dyDescent="0.2">
      <c r="A681" s="61">
        <v>427</v>
      </c>
      <c r="B681" s="62">
        <v>1118</v>
      </c>
      <c r="C681" s="55" t="s">
        <v>386</v>
      </c>
      <c r="D681" s="56">
        <v>1</v>
      </c>
    </row>
    <row r="682" spans="1:4" x14ac:dyDescent="0.2">
      <c r="A682" s="61">
        <v>427</v>
      </c>
      <c r="B682" s="62">
        <v>1119</v>
      </c>
      <c r="C682" s="55" t="s">
        <v>386</v>
      </c>
      <c r="D682" s="56" t="s">
        <v>503</v>
      </c>
    </row>
    <row r="683" spans="1:4" x14ac:dyDescent="0.2">
      <c r="A683" s="61">
        <v>428</v>
      </c>
      <c r="B683" s="62">
        <v>258</v>
      </c>
      <c r="C683" s="55" t="s">
        <v>387</v>
      </c>
      <c r="D683" s="56" t="s">
        <v>388</v>
      </c>
    </row>
    <row r="684" spans="1:4" x14ac:dyDescent="0.2">
      <c r="A684" s="61">
        <v>428</v>
      </c>
      <c r="B684" s="62">
        <v>259</v>
      </c>
      <c r="C684" s="55" t="s">
        <v>387</v>
      </c>
      <c r="D684" s="56" t="s">
        <v>388</v>
      </c>
    </row>
    <row r="685" spans="1:4" x14ac:dyDescent="0.2">
      <c r="A685" s="61">
        <v>429</v>
      </c>
      <c r="B685" s="62">
        <v>260</v>
      </c>
      <c r="C685" s="55" t="s">
        <v>389</v>
      </c>
      <c r="D685" s="56" t="s">
        <v>388</v>
      </c>
    </row>
    <row r="686" spans="1:4" x14ac:dyDescent="0.2">
      <c r="A686" s="61">
        <v>429</v>
      </c>
      <c r="B686" s="62">
        <v>261</v>
      </c>
      <c r="C686" s="55" t="s">
        <v>389</v>
      </c>
      <c r="D686" s="56" t="s">
        <v>388</v>
      </c>
    </row>
    <row r="687" spans="1:4" x14ac:dyDescent="0.2">
      <c r="A687" s="61">
        <v>430</v>
      </c>
      <c r="B687" s="62">
        <v>264</v>
      </c>
      <c r="C687" s="55" t="s">
        <v>390</v>
      </c>
      <c r="D687" s="56" t="s">
        <v>388</v>
      </c>
    </row>
    <row r="688" spans="1:4" x14ac:dyDescent="0.2">
      <c r="A688" s="61">
        <v>430</v>
      </c>
      <c r="B688" s="62">
        <v>265</v>
      </c>
      <c r="C688" s="55" t="s">
        <v>390</v>
      </c>
      <c r="D688" s="56" t="s">
        <v>388</v>
      </c>
    </row>
    <row r="689" spans="1:4" x14ac:dyDescent="0.2">
      <c r="A689" s="61">
        <v>431</v>
      </c>
      <c r="B689" s="62">
        <v>262</v>
      </c>
      <c r="C689" s="55" t="s">
        <v>391</v>
      </c>
      <c r="D689" s="56" t="s">
        <v>388</v>
      </c>
    </row>
    <row r="690" spans="1:4" x14ac:dyDescent="0.2">
      <c r="A690" s="61">
        <v>431</v>
      </c>
      <c r="B690" s="62">
        <v>263</v>
      </c>
      <c r="C690" s="55" t="s">
        <v>391</v>
      </c>
      <c r="D690" s="56" t="s">
        <v>388</v>
      </c>
    </row>
    <row r="691" spans="1:4" x14ac:dyDescent="0.2">
      <c r="A691" s="61">
        <v>432</v>
      </c>
      <c r="B691" s="62">
        <v>1397</v>
      </c>
      <c r="C691" s="55" t="s">
        <v>293</v>
      </c>
      <c r="D691" s="56">
        <v>1</v>
      </c>
    </row>
    <row r="692" spans="1:4" x14ac:dyDescent="0.2">
      <c r="A692" s="61">
        <v>432</v>
      </c>
      <c r="B692" s="62">
        <v>1398</v>
      </c>
      <c r="C692" s="55" t="s">
        <v>293</v>
      </c>
      <c r="D692" s="56">
        <v>2</v>
      </c>
    </row>
    <row r="693" spans="1:4" x14ac:dyDescent="0.2">
      <c r="A693" s="61">
        <v>434</v>
      </c>
      <c r="B693" s="62">
        <v>269</v>
      </c>
      <c r="C693" s="55" t="s">
        <v>392</v>
      </c>
      <c r="D693" s="56" t="s">
        <v>500</v>
      </c>
    </row>
    <row r="694" spans="1:4" x14ac:dyDescent="0.2">
      <c r="A694" s="61">
        <v>435</v>
      </c>
      <c r="B694" s="62">
        <v>270</v>
      </c>
      <c r="C694" s="55" t="s">
        <v>393</v>
      </c>
      <c r="D694" s="56">
        <v>1</v>
      </c>
    </row>
    <row r="695" spans="1:4" x14ac:dyDescent="0.2">
      <c r="A695" s="61">
        <v>435</v>
      </c>
      <c r="B695" s="62">
        <v>271</v>
      </c>
      <c r="C695" s="55" t="s">
        <v>393</v>
      </c>
      <c r="D695" s="56">
        <v>1</v>
      </c>
    </row>
    <row r="696" spans="1:4" x14ac:dyDescent="0.2">
      <c r="A696" s="61">
        <v>435</v>
      </c>
      <c r="B696" s="62">
        <v>272</v>
      </c>
      <c r="C696" s="55" t="s">
        <v>393</v>
      </c>
      <c r="D696" s="56">
        <v>2</v>
      </c>
    </row>
    <row r="697" spans="1:4" x14ac:dyDescent="0.2">
      <c r="A697" s="61">
        <v>436</v>
      </c>
      <c r="B697" s="62">
        <v>273</v>
      </c>
      <c r="C697" s="55" t="s">
        <v>394</v>
      </c>
      <c r="D697" s="56">
        <v>1</v>
      </c>
    </row>
    <row r="698" spans="1:4" x14ac:dyDescent="0.2">
      <c r="A698" s="61">
        <v>436</v>
      </c>
      <c r="B698" s="62">
        <v>274</v>
      </c>
      <c r="C698" s="55" t="s">
        <v>394</v>
      </c>
      <c r="D698" s="56">
        <v>1</v>
      </c>
    </row>
    <row r="699" spans="1:4" x14ac:dyDescent="0.2">
      <c r="A699" s="61">
        <v>436</v>
      </c>
      <c r="B699" s="62">
        <v>275</v>
      </c>
      <c r="C699" s="55" t="s">
        <v>394</v>
      </c>
      <c r="D699" s="56">
        <v>2</v>
      </c>
    </row>
    <row r="700" spans="1:4" x14ac:dyDescent="0.2">
      <c r="A700" s="61">
        <v>437</v>
      </c>
      <c r="B700" s="62">
        <v>1403</v>
      </c>
      <c r="C700" s="55" t="s">
        <v>395</v>
      </c>
      <c r="D700" s="56">
        <v>2</v>
      </c>
    </row>
    <row r="701" spans="1:4" x14ac:dyDescent="0.2">
      <c r="A701" s="61">
        <v>437</v>
      </c>
      <c r="B701" s="62">
        <v>1404</v>
      </c>
      <c r="C701" s="55" t="s">
        <v>395</v>
      </c>
      <c r="D701" s="56">
        <v>1</v>
      </c>
    </row>
    <row r="702" spans="1:4" x14ac:dyDescent="0.2">
      <c r="A702" s="61">
        <v>437</v>
      </c>
      <c r="B702" s="62">
        <v>1405</v>
      </c>
      <c r="C702" s="55" t="s">
        <v>395</v>
      </c>
      <c r="D702" s="56">
        <v>1</v>
      </c>
    </row>
    <row r="703" spans="1:4" x14ac:dyDescent="0.2">
      <c r="A703" s="61">
        <v>439</v>
      </c>
      <c r="B703" s="62">
        <v>346</v>
      </c>
      <c r="C703" s="55" t="s">
        <v>396</v>
      </c>
      <c r="D703" s="56">
        <v>2</v>
      </c>
    </row>
    <row r="704" spans="1:4" x14ac:dyDescent="0.2">
      <c r="A704" s="61">
        <v>439</v>
      </c>
      <c r="B704" s="62">
        <v>349</v>
      </c>
      <c r="C704" s="55" t="s">
        <v>396</v>
      </c>
      <c r="D704" s="56">
        <v>1</v>
      </c>
    </row>
    <row r="705" spans="1:4" x14ac:dyDescent="0.2">
      <c r="A705" s="61">
        <v>440</v>
      </c>
      <c r="B705" s="62">
        <v>210</v>
      </c>
      <c r="C705" s="55" t="s">
        <v>397</v>
      </c>
      <c r="D705" s="56">
        <v>2</v>
      </c>
    </row>
    <row r="706" spans="1:4" x14ac:dyDescent="0.2">
      <c r="A706" s="61">
        <v>440</v>
      </c>
      <c r="B706" s="62">
        <v>347</v>
      </c>
      <c r="C706" s="55" t="s">
        <v>397</v>
      </c>
      <c r="D706" s="56" t="s">
        <v>500</v>
      </c>
    </row>
    <row r="707" spans="1:4" x14ac:dyDescent="0.2">
      <c r="A707" s="61">
        <v>440</v>
      </c>
      <c r="B707" s="62">
        <v>348</v>
      </c>
      <c r="C707" s="55" t="s">
        <v>397</v>
      </c>
      <c r="D707" s="56" t="s">
        <v>500</v>
      </c>
    </row>
    <row r="708" spans="1:4" x14ac:dyDescent="0.2">
      <c r="A708" s="61">
        <v>441</v>
      </c>
      <c r="B708" s="62">
        <v>206</v>
      </c>
      <c r="C708" s="55" t="s">
        <v>297</v>
      </c>
      <c r="D708" s="56">
        <v>2</v>
      </c>
    </row>
    <row r="709" spans="1:4" x14ac:dyDescent="0.2">
      <c r="A709" s="61">
        <v>441</v>
      </c>
      <c r="B709" s="62">
        <v>350</v>
      </c>
      <c r="C709" s="55" t="s">
        <v>297</v>
      </c>
      <c r="D709" s="56">
        <v>1</v>
      </c>
    </row>
    <row r="710" spans="1:4" x14ac:dyDescent="0.2">
      <c r="A710" s="61">
        <v>441</v>
      </c>
      <c r="B710" s="62">
        <v>351</v>
      </c>
      <c r="C710" s="55" t="s">
        <v>297</v>
      </c>
      <c r="D710" s="56">
        <v>1</v>
      </c>
    </row>
    <row r="711" spans="1:4" x14ac:dyDescent="0.2">
      <c r="A711" s="61">
        <v>441</v>
      </c>
      <c r="B711" s="62">
        <v>352</v>
      </c>
      <c r="C711" s="55" t="s">
        <v>297</v>
      </c>
      <c r="D711" s="56">
        <v>1</v>
      </c>
    </row>
    <row r="712" spans="1:4" x14ac:dyDescent="0.2">
      <c r="A712" s="61">
        <v>442</v>
      </c>
      <c r="B712" s="62">
        <v>356</v>
      </c>
      <c r="C712" s="55" t="s">
        <v>293</v>
      </c>
      <c r="D712" s="56" t="s">
        <v>500</v>
      </c>
    </row>
    <row r="713" spans="1:4" x14ac:dyDescent="0.2">
      <c r="A713" s="61">
        <v>442</v>
      </c>
      <c r="B713" s="62">
        <v>357</v>
      </c>
      <c r="C713" s="55" t="s">
        <v>293</v>
      </c>
      <c r="D713" s="56" t="s">
        <v>500</v>
      </c>
    </row>
    <row r="714" spans="1:4" x14ac:dyDescent="0.2">
      <c r="A714" s="61">
        <v>443</v>
      </c>
      <c r="B714" s="62">
        <v>358</v>
      </c>
      <c r="C714" s="55" t="s">
        <v>335</v>
      </c>
      <c r="D714" s="56">
        <v>1</v>
      </c>
    </row>
    <row r="715" spans="1:4" x14ac:dyDescent="0.2">
      <c r="A715" s="61">
        <v>443</v>
      </c>
      <c r="B715" s="62">
        <v>359</v>
      </c>
      <c r="C715" s="55" t="s">
        <v>335</v>
      </c>
      <c r="D715" s="56" t="s">
        <v>507</v>
      </c>
    </row>
    <row r="716" spans="1:4" x14ac:dyDescent="0.2">
      <c r="A716" s="61">
        <v>444</v>
      </c>
      <c r="B716" s="62">
        <v>208</v>
      </c>
      <c r="C716" s="55" t="s">
        <v>338</v>
      </c>
      <c r="D716" s="56">
        <v>2</v>
      </c>
    </row>
    <row r="717" spans="1:4" x14ac:dyDescent="0.2">
      <c r="A717" s="61">
        <v>444</v>
      </c>
      <c r="B717" s="62">
        <v>358</v>
      </c>
      <c r="C717" s="55" t="s">
        <v>338</v>
      </c>
      <c r="D717" s="56" t="s">
        <v>510</v>
      </c>
    </row>
    <row r="718" spans="1:4" x14ac:dyDescent="0.2">
      <c r="A718" s="61">
        <v>444</v>
      </c>
      <c r="B718" s="62">
        <v>360</v>
      </c>
      <c r="C718" s="55" t="s">
        <v>338</v>
      </c>
      <c r="D718" s="56" t="s">
        <v>510</v>
      </c>
    </row>
    <row r="719" spans="1:4" x14ac:dyDescent="0.2">
      <c r="A719" s="61">
        <v>445</v>
      </c>
      <c r="B719" s="62">
        <v>1406</v>
      </c>
      <c r="C719" s="55" t="s">
        <v>398</v>
      </c>
      <c r="D719" s="56">
        <v>1</v>
      </c>
    </row>
    <row r="720" spans="1:4" x14ac:dyDescent="0.2">
      <c r="A720" s="61">
        <v>445</v>
      </c>
      <c r="B720" s="62">
        <v>1407</v>
      </c>
      <c r="C720" s="55" t="s">
        <v>398</v>
      </c>
      <c r="D720" s="56">
        <v>2</v>
      </c>
    </row>
    <row r="721" spans="1:4" x14ac:dyDescent="0.2">
      <c r="A721" s="61">
        <v>446</v>
      </c>
      <c r="B721" s="62">
        <v>1408</v>
      </c>
      <c r="C721" s="55" t="s">
        <v>398</v>
      </c>
      <c r="D721" s="56">
        <v>1</v>
      </c>
    </row>
    <row r="722" spans="1:4" x14ac:dyDescent="0.2">
      <c r="A722" s="61">
        <v>446</v>
      </c>
      <c r="B722" s="62">
        <v>1409</v>
      </c>
      <c r="C722" s="55" t="s">
        <v>398</v>
      </c>
      <c r="D722" s="56">
        <v>2</v>
      </c>
    </row>
    <row r="723" spans="1:4" x14ac:dyDescent="0.2">
      <c r="A723" s="61">
        <v>447</v>
      </c>
      <c r="B723" s="62">
        <v>206</v>
      </c>
      <c r="C723" s="55" t="s">
        <v>309</v>
      </c>
      <c r="D723" s="56">
        <v>2</v>
      </c>
    </row>
    <row r="724" spans="1:4" x14ac:dyDescent="0.2">
      <c r="A724" s="61">
        <v>448</v>
      </c>
      <c r="B724" s="62">
        <v>1125</v>
      </c>
      <c r="C724" s="55" t="s">
        <v>309</v>
      </c>
      <c r="D724" s="56">
        <v>2</v>
      </c>
    </row>
    <row r="725" spans="1:4" x14ac:dyDescent="0.2">
      <c r="A725" s="61">
        <v>449</v>
      </c>
      <c r="B725" s="62">
        <v>1127</v>
      </c>
      <c r="C725" s="55" t="s">
        <v>309</v>
      </c>
      <c r="D725" s="56">
        <v>2</v>
      </c>
    </row>
    <row r="726" spans="1:4" x14ac:dyDescent="0.2">
      <c r="A726" s="61">
        <v>450</v>
      </c>
      <c r="B726" s="62">
        <v>1129</v>
      </c>
      <c r="C726" s="55" t="s">
        <v>309</v>
      </c>
      <c r="D726" s="56">
        <v>2</v>
      </c>
    </row>
    <row r="727" spans="1:4" x14ac:dyDescent="0.2">
      <c r="A727" s="61">
        <v>451</v>
      </c>
      <c r="B727" s="62">
        <v>1140</v>
      </c>
      <c r="C727" s="55" t="s">
        <v>309</v>
      </c>
      <c r="D727" s="56">
        <v>2</v>
      </c>
    </row>
    <row r="728" spans="1:4" x14ac:dyDescent="0.2">
      <c r="A728" s="61">
        <v>452</v>
      </c>
      <c r="B728" s="62">
        <v>1142</v>
      </c>
      <c r="C728" s="55" t="s">
        <v>309</v>
      </c>
      <c r="D728" s="56">
        <v>2</v>
      </c>
    </row>
    <row r="729" spans="1:4" x14ac:dyDescent="0.2">
      <c r="A729" s="61">
        <v>453</v>
      </c>
      <c r="B729" s="62">
        <v>1144</v>
      </c>
      <c r="C729" s="55" t="s">
        <v>309</v>
      </c>
      <c r="D729" s="56">
        <v>2</v>
      </c>
    </row>
    <row r="730" spans="1:4" x14ac:dyDescent="0.2">
      <c r="A730" s="61">
        <v>454</v>
      </c>
      <c r="B730" s="62">
        <v>1146</v>
      </c>
      <c r="C730" s="55" t="s">
        <v>309</v>
      </c>
      <c r="D730" s="56">
        <v>2</v>
      </c>
    </row>
    <row r="731" spans="1:4" x14ac:dyDescent="0.2">
      <c r="A731" s="61">
        <v>455</v>
      </c>
      <c r="B731" s="62">
        <v>1148</v>
      </c>
      <c r="C731" s="55" t="s">
        <v>309</v>
      </c>
      <c r="D731" s="56">
        <v>2</v>
      </c>
    </row>
    <row r="732" spans="1:4" x14ac:dyDescent="0.2">
      <c r="A732" s="61">
        <v>456</v>
      </c>
      <c r="B732" s="62">
        <v>1150</v>
      </c>
      <c r="C732" s="55" t="s">
        <v>309</v>
      </c>
      <c r="D732" s="56">
        <v>2</v>
      </c>
    </row>
    <row r="733" spans="1:4" x14ac:dyDescent="0.2">
      <c r="A733" s="61">
        <v>459</v>
      </c>
      <c r="B733" s="62">
        <v>1398</v>
      </c>
      <c r="C733" s="55" t="s">
        <v>309</v>
      </c>
      <c r="D733" s="56">
        <v>2</v>
      </c>
    </row>
    <row r="734" spans="1:4" x14ac:dyDescent="0.2">
      <c r="A734" s="61">
        <v>460</v>
      </c>
      <c r="B734" s="62">
        <v>361</v>
      </c>
      <c r="C734" s="55" t="s">
        <v>399</v>
      </c>
      <c r="D734" s="56" t="s">
        <v>254</v>
      </c>
    </row>
    <row r="735" spans="1:4" x14ac:dyDescent="0.2">
      <c r="A735" s="61">
        <v>461</v>
      </c>
      <c r="B735" s="62">
        <v>361</v>
      </c>
      <c r="C735" s="55" t="s">
        <v>399</v>
      </c>
      <c r="D735" s="56" t="s">
        <v>254</v>
      </c>
    </row>
    <row r="736" spans="1:4" x14ac:dyDescent="0.2">
      <c r="A736" s="61">
        <v>462</v>
      </c>
      <c r="B736" s="62">
        <v>362</v>
      </c>
      <c r="C736" s="55" t="s">
        <v>400</v>
      </c>
      <c r="D736" s="56" t="s">
        <v>254</v>
      </c>
    </row>
    <row r="737" spans="1:4" x14ac:dyDescent="0.2">
      <c r="A737" s="61">
        <v>463</v>
      </c>
      <c r="B737" s="62">
        <v>363</v>
      </c>
      <c r="C737" s="55" t="s">
        <v>401</v>
      </c>
      <c r="D737" s="56" t="s">
        <v>254</v>
      </c>
    </row>
    <row r="738" spans="1:4" x14ac:dyDescent="0.2">
      <c r="A738" s="61">
        <v>464</v>
      </c>
      <c r="B738" s="62">
        <v>364</v>
      </c>
      <c r="C738" s="55" t="s">
        <v>402</v>
      </c>
      <c r="D738" s="56">
        <v>1</v>
      </c>
    </row>
    <row r="739" spans="1:4" x14ac:dyDescent="0.2">
      <c r="A739" s="61">
        <v>464</v>
      </c>
      <c r="B739" s="62">
        <v>365</v>
      </c>
      <c r="C739" s="55" t="s">
        <v>402</v>
      </c>
      <c r="D739" s="56">
        <v>1</v>
      </c>
    </row>
    <row r="740" spans="1:4" x14ac:dyDescent="0.2">
      <c r="A740" s="61">
        <v>465</v>
      </c>
      <c r="B740" s="62">
        <v>1410</v>
      </c>
      <c r="C740" s="55" t="s">
        <v>403</v>
      </c>
      <c r="D740" s="56">
        <v>1</v>
      </c>
    </row>
    <row r="741" spans="1:4" x14ac:dyDescent="0.2">
      <c r="A741" s="61">
        <v>465</v>
      </c>
      <c r="B741" s="62">
        <v>1411</v>
      </c>
      <c r="C741" s="55" t="s">
        <v>403</v>
      </c>
      <c r="D741" s="56">
        <v>1</v>
      </c>
    </row>
    <row r="742" spans="1:4" x14ac:dyDescent="0.2">
      <c r="A742" s="61">
        <v>466</v>
      </c>
      <c r="B742" s="62">
        <v>366</v>
      </c>
      <c r="C742" s="55" t="s">
        <v>404</v>
      </c>
      <c r="D742" s="56" t="s">
        <v>500</v>
      </c>
    </row>
    <row r="743" spans="1:4" x14ac:dyDescent="0.2">
      <c r="A743" s="61">
        <v>467</v>
      </c>
      <c r="B743" s="62">
        <v>367</v>
      </c>
      <c r="C743" s="55" t="s">
        <v>404</v>
      </c>
      <c r="D743" s="56" t="s">
        <v>500</v>
      </c>
    </row>
    <row r="744" spans="1:4" x14ac:dyDescent="0.2">
      <c r="A744" s="61">
        <v>468</v>
      </c>
      <c r="B744" s="62">
        <v>368</v>
      </c>
      <c r="C744" s="55" t="s">
        <v>404</v>
      </c>
      <c r="D744" s="56" t="s">
        <v>500</v>
      </c>
    </row>
    <row r="745" spans="1:4" x14ac:dyDescent="0.2">
      <c r="A745" s="61">
        <v>469</v>
      </c>
      <c r="B745" s="62">
        <v>369</v>
      </c>
      <c r="C745" s="55" t="s">
        <v>404</v>
      </c>
      <c r="D745" s="56" t="s">
        <v>500</v>
      </c>
    </row>
    <row r="746" spans="1:4" x14ac:dyDescent="0.2">
      <c r="A746" s="61">
        <v>470</v>
      </c>
      <c r="B746" s="62">
        <v>370</v>
      </c>
      <c r="C746" s="55" t="s">
        <v>404</v>
      </c>
      <c r="D746" s="56" t="s">
        <v>500</v>
      </c>
    </row>
    <row r="747" spans="1:4" x14ac:dyDescent="0.2">
      <c r="A747" s="61">
        <v>473</v>
      </c>
      <c r="B747" s="62">
        <v>1412</v>
      </c>
      <c r="C747" s="55" t="s">
        <v>405</v>
      </c>
      <c r="D747" s="56">
        <v>1</v>
      </c>
    </row>
    <row r="748" spans="1:4" x14ac:dyDescent="0.2">
      <c r="A748" s="61">
        <v>473</v>
      </c>
      <c r="B748" s="62">
        <v>1413</v>
      </c>
      <c r="C748" s="55" t="s">
        <v>405</v>
      </c>
      <c r="D748" s="56">
        <v>2</v>
      </c>
    </row>
    <row r="749" spans="1:4" x14ac:dyDescent="0.2">
      <c r="A749" s="61">
        <v>474</v>
      </c>
      <c r="B749" s="62">
        <v>1414</v>
      </c>
      <c r="C749" s="55" t="s">
        <v>406</v>
      </c>
      <c r="D749" s="56" t="s">
        <v>254</v>
      </c>
    </row>
    <row r="750" spans="1:4" x14ac:dyDescent="0.2">
      <c r="A750" s="61">
        <v>475</v>
      </c>
      <c r="B750" s="62">
        <v>1415</v>
      </c>
      <c r="C750" s="55" t="s">
        <v>407</v>
      </c>
      <c r="D750" s="56">
        <v>1</v>
      </c>
    </row>
    <row r="751" spans="1:4" x14ac:dyDescent="0.2">
      <c r="A751" s="61">
        <v>475</v>
      </c>
      <c r="B751" s="62">
        <v>1416</v>
      </c>
      <c r="C751" s="55" t="s">
        <v>407</v>
      </c>
      <c r="D751" s="56">
        <v>2</v>
      </c>
    </row>
    <row r="752" spans="1:4" x14ac:dyDescent="0.2">
      <c r="A752" s="61">
        <v>476</v>
      </c>
      <c r="B752" s="62">
        <v>1417</v>
      </c>
      <c r="C752" s="55" t="s">
        <v>408</v>
      </c>
      <c r="D752" s="56" t="s">
        <v>254</v>
      </c>
    </row>
    <row r="753" spans="1:4" x14ac:dyDescent="0.2">
      <c r="A753" s="61">
        <v>477</v>
      </c>
      <c r="B753" s="62">
        <v>1418</v>
      </c>
      <c r="C753" s="55" t="s">
        <v>408</v>
      </c>
      <c r="D753" s="56" t="s">
        <v>254</v>
      </c>
    </row>
    <row r="754" spans="1:4" x14ac:dyDescent="0.2">
      <c r="A754" s="61">
        <v>478</v>
      </c>
      <c r="B754" s="62">
        <v>1419</v>
      </c>
      <c r="C754" s="55" t="s">
        <v>338</v>
      </c>
      <c r="D754" s="56">
        <v>1</v>
      </c>
    </row>
    <row r="755" spans="1:4" x14ac:dyDescent="0.2">
      <c r="A755" s="61">
        <v>478</v>
      </c>
      <c r="B755" s="62">
        <v>1420</v>
      </c>
      <c r="C755" s="55" t="s">
        <v>338</v>
      </c>
      <c r="D755" s="56">
        <v>1</v>
      </c>
    </row>
    <row r="756" spans="1:4" x14ac:dyDescent="0.2">
      <c r="A756" s="61">
        <v>478</v>
      </c>
      <c r="B756" s="62">
        <v>1421</v>
      </c>
      <c r="C756" s="55" t="s">
        <v>338</v>
      </c>
      <c r="D756" s="56">
        <v>2</v>
      </c>
    </row>
    <row r="757" spans="1:4" x14ac:dyDescent="0.2">
      <c r="A757" s="61">
        <v>479</v>
      </c>
      <c r="B757" s="62">
        <v>1424</v>
      </c>
      <c r="C757" s="55" t="s">
        <v>396</v>
      </c>
      <c r="D757" s="56">
        <v>2</v>
      </c>
    </row>
    <row r="758" spans="1:4" x14ac:dyDescent="0.2">
      <c r="A758" s="61">
        <v>479</v>
      </c>
      <c r="B758" s="62">
        <v>1425</v>
      </c>
      <c r="C758" s="55" t="s">
        <v>396</v>
      </c>
      <c r="D758" s="56">
        <v>1</v>
      </c>
    </row>
    <row r="759" spans="1:4" x14ac:dyDescent="0.2">
      <c r="A759" s="61">
        <v>480</v>
      </c>
      <c r="B759" s="62">
        <v>1426</v>
      </c>
      <c r="C759" s="55" t="s">
        <v>396</v>
      </c>
      <c r="D759" s="56">
        <v>2</v>
      </c>
    </row>
    <row r="760" spans="1:4" x14ac:dyDescent="0.2">
      <c r="A760" s="61">
        <v>480</v>
      </c>
      <c r="B760" s="62">
        <v>1427</v>
      </c>
      <c r="C760" s="55" t="s">
        <v>396</v>
      </c>
      <c r="D760" s="56">
        <v>1</v>
      </c>
    </row>
    <row r="761" spans="1:4" x14ac:dyDescent="0.2">
      <c r="A761" s="61">
        <v>481</v>
      </c>
      <c r="B761" s="62">
        <v>1428</v>
      </c>
      <c r="C761" s="55" t="s">
        <v>396</v>
      </c>
      <c r="D761" s="56">
        <v>2</v>
      </c>
    </row>
    <row r="762" spans="1:4" x14ac:dyDescent="0.2">
      <c r="A762" s="61">
        <v>481</v>
      </c>
      <c r="B762" s="62">
        <v>1429</v>
      </c>
      <c r="C762" s="55" t="s">
        <v>396</v>
      </c>
      <c r="D762" s="56">
        <v>1</v>
      </c>
    </row>
    <row r="763" spans="1:4" x14ac:dyDescent="0.2">
      <c r="A763" s="61">
        <v>482</v>
      </c>
      <c r="B763" s="62">
        <v>378</v>
      </c>
      <c r="C763" s="55" t="s">
        <v>409</v>
      </c>
      <c r="D763" s="56" t="s">
        <v>410</v>
      </c>
    </row>
    <row r="764" spans="1:4" x14ac:dyDescent="0.2">
      <c r="A764" s="61">
        <v>483</v>
      </c>
      <c r="B764" s="62">
        <v>379</v>
      </c>
      <c r="C764" s="55" t="s">
        <v>411</v>
      </c>
      <c r="D764" s="56" t="s">
        <v>410</v>
      </c>
    </row>
    <row r="765" spans="1:4" x14ac:dyDescent="0.2">
      <c r="A765" s="61">
        <v>484</v>
      </c>
      <c r="B765" s="62">
        <v>380</v>
      </c>
      <c r="C765" s="55" t="s">
        <v>412</v>
      </c>
      <c r="D765" s="56" t="s">
        <v>410</v>
      </c>
    </row>
    <row r="766" spans="1:4" x14ac:dyDescent="0.2">
      <c r="A766" s="61">
        <v>485</v>
      </c>
      <c r="B766" s="62">
        <v>381</v>
      </c>
      <c r="C766" s="55" t="s">
        <v>413</v>
      </c>
      <c r="D766" s="56" t="s">
        <v>410</v>
      </c>
    </row>
    <row r="767" spans="1:4" x14ac:dyDescent="0.2">
      <c r="A767" s="61">
        <v>486</v>
      </c>
      <c r="B767" s="62">
        <v>382</v>
      </c>
      <c r="C767" s="55" t="s">
        <v>414</v>
      </c>
      <c r="D767" s="56" t="s">
        <v>410</v>
      </c>
    </row>
    <row r="768" spans="1:4" x14ac:dyDescent="0.2">
      <c r="A768" s="61">
        <v>487</v>
      </c>
      <c r="B768" s="62">
        <v>383</v>
      </c>
      <c r="C768" s="55" t="s">
        <v>415</v>
      </c>
      <c r="D768" s="56" t="s">
        <v>410</v>
      </c>
    </row>
    <row r="769" spans="1:4" x14ac:dyDescent="0.2">
      <c r="A769" s="61">
        <v>488</v>
      </c>
      <c r="B769" s="62">
        <v>384</v>
      </c>
      <c r="C769" s="55" t="s">
        <v>416</v>
      </c>
      <c r="D769" s="56" t="s">
        <v>410</v>
      </c>
    </row>
    <row r="770" spans="1:4" x14ac:dyDescent="0.2">
      <c r="A770" s="61">
        <v>489</v>
      </c>
      <c r="B770" s="62">
        <v>385</v>
      </c>
      <c r="C770" s="55" t="s">
        <v>417</v>
      </c>
      <c r="D770" s="56" t="s">
        <v>410</v>
      </c>
    </row>
    <row r="771" spans="1:4" x14ac:dyDescent="0.2">
      <c r="A771" s="61">
        <v>490</v>
      </c>
      <c r="B771" s="62">
        <v>386</v>
      </c>
      <c r="C771" s="55" t="s">
        <v>418</v>
      </c>
      <c r="D771" s="56" t="s">
        <v>410</v>
      </c>
    </row>
    <row r="772" spans="1:4" x14ac:dyDescent="0.2">
      <c r="A772" s="61">
        <v>491</v>
      </c>
      <c r="B772" s="62">
        <v>387</v>
      </c>
      <c r="C772" s="55" t="s">
        <v>419</v>
      </c>
      <c r="D772" s="56" t="s">
        <v>410</v>
      </c>
    </row>
    <row r="773" spans="1:4" x14ac:dyDescent="0.2">
      <c r="A773" s="61">
        <v>492</v>
      </c>
      <c r="B773" s="62">
        <v>388</v>
      </c>
      <c r="C773" s="55" t="s">
        <v>420</v>
      </c>
      <c r="D773" s="56" t="s">
        <v>410</v>
      </c>
    </row>
    <row r="774" spans="1:4" x14ac:dyDescent="0.2">
      <c r="A774" s="61">
        <v>493</v>
      </c>
      <c r="B774" s="62">
        <v>389</v>
      </c>
      <c r="C774" s="55" t="s">
        <v>421</v>
      </c>
      <c r="D774" s="56" t="s">
        <v>410</v>
      </c>
    </row>
    <row r="775" spans="1:4" x14ac:dyDescent="0.2">
      <c r="A775" s="61">
        <v>494</v>
      </c>
      <c r="B775" s="62">
        <v>390</v>
      </c>
      <c r="C775" s="55" t="s">
        <v>422</v>
      </c>
      <c r="D775" s="56" t="s">
        <v>410</v>
      </c>
    </row>
    <row r="776" spans="1:4" x14ac:dyDescent="0.2">
      <c r="A776" s="61">
        <v>495</v>
      </c>
      <c r="B776" s="62">
        <v>391</v>
      </c>
      <c r="C776" s="55" t="s">
        <v>423</v>
      </c>
      <c r="D776" s="56" t="s">
        <v>410</v>
      </c>
    </row>
    <row r="777" spans="1:4" x14ac:dyDescent="0.2">
      <c r="A777" s="61">
        <v>496</v>
      </c>
      <c r="B777" s="62">
        <v>392</v>
      </c>
      <c r="C777" s="55" t="s">
        <v>424</v>
      </c>
      <c r="D777" s="56" t="s">
        <v>410</v>
      </c>
    </row>
    <row r="778" spans="1:4" x14ac:dyDescent="0.2">
      <c r="A778" s="61">
        <v>497</v>
      </c>
      <c r="B778" s="62">
        <v>393</v>
      </c>
      <c r="C778" s="55" t="s">
        <v>425</v>
      </c>
      <c r="D778" s="56" t="s">
        <v>410</v>
      </c>
    </row>
    <row r="779" spans="1:4" x14ac:dyDescent="0.2">
      <c r="A779" s="61">
        <v>498</v>
      </c>
      <c r="B779" s="62">
        <v>394</v>
      </c>
      <c r="C779" s="55" t="s">
        <v>426</v>
      </c>
      <c r="D779" s="56" t="s">
        <v>410</v>
      </c>
    </row>
    <row r="780" spans="1:4" x14ac:dyDescent="0.2">
      <c r="A780" s="61">
        <v>701</v>
      </c>
      <c r="B780" s="62">
        <v>343</v>
      </c>
      <c r="C780" s="55" t="s">
        <v>427</v>
      </c>
      <c r="D780" s="56" t="s">
        <v>254</v>
      </c>
    </row>
    <row r="781" spans="1:4" x14ac:dyDescent="0.2">
      <c r="A781" s="61">
        <v>702</v>
      </c>
      <c r="B781" s="62">
        <v>344</v>
      </c>
      <c r="C781" s="55" t="s">
        <v>427</v>
      </c>
      <c r="D781" s="56" t="s">
        <v>254</v>
      </c>
    </row>
    <row r="782" spans="1:4" x14ac:dyDescent="0.2">
      <c r="A782" s="61">
        <v>703</v>
      </c>
      <c r="B782" s="62">
        <v>317</v>
      </c>
      <c r="C782" s="55" t="s">
        <v>361</v>
      </c>
      <c r="D782" s="56" t="s">
        <v>254</v>
      </c>
    </row>
    <row r="783" spans="1:4" x14ac:dyDescent="0.2">
      <c r="A783" s="61">
        <v>704</v>
      </c>
      <c r="B783" s="62">
        <v>318</v>
      </c>
      <c r="C783" s="55" t="s">
        <v>361</v>
      </c>
      <c r="D783" s="56" t="s">
        <v>254</v>
      </c>
    </row>
    <row r="784" spans="1:4" x14ac:dyDescent="0.2">
      <c r="A784" s="61">
        <v>705</v>
      </c>
      <c r="B784" s="62">
        <v>319</v>
      </c>
      <c r="C784" s="55" t="s">
        <v>361</v>
      </c>
      <c r="D784" s="56" t="s">
        <v>254</v>
      </c>
    </row>
    <row r="785" spans="1:4" x14ac:dyDescent="0.2">
      <c r="A785" s="61">
        <v>706</v>
      </c>
      <c r="B785" s="62">
        <v>320</v>
      </c>
      <c r="C785" s="55" t="s">
        <v>361</v>
      </c>
      <c r="D785" s="56" t="s">
        <v>254</v>
      </c>
    </row>
    <row r="786" spans="1:4" x14ac:dyDescent="0.2">
      <c r="A786" s="61">
        <v>707</v>
      </c>
      <c r="B786" s="62">
        <v>321</v>
      </c>
      <c r="C786" s="55" t="s">
        <v>361</v>
      </c>
      <c r="D786" s="56" t="s">
        <v>254</v>
      </c>
    </row>
    <row r="787" spans="1:4" x14ac:dyDescent="0.2">
      <c r="A787" s="61">
        <v>708</v>
      </c>
      <c r="B787" s="62">
        <v>322</v>
      </c>
      <c r="C787" s="55" t="s">
        <v>361</v>
      </c>
      <c r="D787" s="56" t="s">
        <v>254</v>
      </c>
    </row>
    <row r="788" spans="1:4" x14ac:dyDescent="0.2">
      <c r="A788" s="61">
        <v>709</v>
      </c>
      <c r="B788" s="62">
        <v>323</v>
      </c>
      <c r="C788" s="55" t="s">
        <v>361</v>
      </c>
      <c r="D788" s="56" t="s">
        <v>254</v>
      </c>
    </row>
    <row r="789" spans="1:4" x14ac:dyDescent="0.2">
      <c r="A789" s="61">
        <v>710</v>
      </c>
      <c r="B789" s="62">
        <v>324</v>
      </c>
      <c r="C789" s="55" t="s">
        <v>361</v>
      </c>
      <c r="D789" s="56" t="s">
        <v>254</v>
      </c>
    </row>
    <row r="790" spans="1:4" x14ac:dyDescent="0.2">
      <c r="A790" s="61">
        <v>711</v>
      </c>
      <c r="B790" s="62">
        <v>325</v>
      </c>
      <c r="C790" s="55" t="s">
        <v>361</v>
      </c>
      <c r="D790" s="56" t="s">
        <v>254</v>
      </c>
    </row>
    <row r="791" spans="1:4" x14ac:dyDescent="0.2">
      <c r="A791" s="61">
        <v>712</v>
      </c>
      <c r="B791" s="62">
        <v>326</v>
      </c>
      <c r="C791" s="55" t="s">
        <v>428</v>
      </c>
      <c r="D791" s="56" t="s">
        <v>254</v>
      </c>
    </row>
    <row r="792" spans="1:4" x14ac:dyDescent="0.2">
      <c r="A792" s="61">
        <v>713</v>
      </c>
      <c r="B792" s="62">
        <v>328</v>
      </c>
      <c r="C792" s="55" t="s">
        <v>428</v>
      </c>
      <c r="D792" s="56" t="s">
        <v>254</v>
      </c>
    </row>
    <row r="793" spans="1:4" x14ac:dyDescent="0.2">
      <c r="A793" s="61">
        <v>714</v>
      </c>
      <c r="B793" s="62">
        <v>329</v>
      </c>
      <c r="C793" s="55" t="s">
        <v>428</v>
      </c>
      <c r="D793" s="56" t="s">
        <v>254</v>
      </c>
    </row>
    <row r="794" spans="1:4" x14ac:dyDescent="0.2">
      <c r="A794" s="61">
        <v>715</v>
      </c>
      <c r="B794" s="62">
        <v>330</v>
      </c>
      <c r="C794" s="55" t="s">
        <v>428</v>
      </c>
      <c r="D794" s="56" t="s">
        <v>254</v>
      </c>
    </row>
    <row r="795" spans="1:4" x14ac:dyDescent="0.2">
      <c r="A795" s="61">
        <v>716</v>
      </c>
      <c r="B795" s="62">
        <v>339</v>
      </c>
      <c r="C795" s="55" t="s">
        <v>429</v>
      </c>
      <c r="D795" s="56" t="s">
        <v>254</v>
      </c>
    </row>
    <row r="796" spans="1:4" x14ac:dyDescent="0.2">
      <c r="A796" s="61">
        <v>717</v>
      </c>
      <c r="B796" s="62">
        <v>340</v>
      </c>
      <c r="C796" s="55" t="s">
        <v>429</v>
      </c>
      <c r="D796" s="56" t="s">
        <v>254</v>
      </c>
    </row>
    <row r="797" spans="1:4" x14ac:dyDescent="0.2">
      <c r="A797" s="61">
        <v>718</v>
      </c>
      <c r="B797" s="62">
        <v>341</v>
      </c>
      <c r="C797" s="55" t="s">
        <v>430</v>
      </c>
      <c r="D797" s="56" t="s">
        <v>254</v>
      </c>
    </row>
    <row r="798" spans="1:4" x14ac:dyDescent="0.2">
      <c r="A798" s="61">
        <v>719</v>
      </c>
      <c r="B798" s="62">
        <v>342</v>
      </c>
      <c r="C798" s="55" t="s">
        <v>430</v>
      </c>
      <c r="D798" s="56" t="s">
        <v>254</v>
      </c>
    </row>
    <row r="799" spans="1:4" x14ac:dyDescent="0.2">
      <c r="A799" s="61">
        <v>720</v>
      </c>
      <c r="B799" s="62">
        <v>331</v>
      </c>
      <c r="C799" s="55" t="s">
        <v>294</v>
      </c>
      <c r="D799" s="56">
        <v>1</v>
      </c>
    </row>
    <row r="800" spans="1:4" x14ac:dyDescent="0.2">
      <c r="A800" s="61">
        <v>720</v>
      </c>
      <c r="B800" s="62">
        <v>332</v>
      </c>
      <c r="C800" s="55" t="s">
        <v>294</v>
      </c>
      <c r="D800" s="56">
        <v>1</v>
      </c>
    </row>
    <row r="801" spans="1:4" x14ac:dyDescent="0.2">
      <c r="A801" s="61">
        <v>720</v>
      </c>
      <c r="B801" s="62">
        <v>333</v>
      </c>
      <c r="C801" s="55" t="s">
        <v>294</v>
      </c>
      <c r="D801" s="56">
        <v>2</v>
      </c>
    </row>
    <row r="802" spans="1:4" x14ac:dyDescent="0.2">
      <c r="A802" s="61">
        <v>721</v>
      </c>
      <c r="B802" s="62">
        <v>327</v>
      </c>
      <c r="C802" s="55" t="s">
        <v>431</v>
      </c>
      <c r="D802" s="56">
        <v>2</v>
      </c>
    </row>
    <row r="803" spans="1:4" x14ac:dyDescent="0.2">
      <c r="A803" s="61">
        <v>721</v>
      </c>
      <c r="B803" s="62">
        <v>336</v>
      </c>
      <c r="C803" s="55" t="s">
        <v>431</v>
      </c>
      <c r="D803" s="56">
        <v>1</v>
      </c>
    </row>
    <row r="804" spans="1:4" x14ac:dyDescent="0.2">
      <c r="A804" s="61">
        <v>722</v>
      </c>
      <c r="B804" s="62">
        <v>13067</v>
      </c>
      <c r="C804" s="55" t="s">
        <v>431</v>
      </c>
      <c r="D804" s="56">
        <v>2</v>
      </c>
    </row>
    <row r="805" spans="1:4" x14ac:dyDescent="0.2">
      <c r="A805" s="61">
        <v>722</v>
      </c>
      <c r="B805" s="62">
        <v>13068</v>
      </c>
      <c r="C805" s="55" t="s">
        <v>431</v>
      </c>
      <c r="D805" s="56">
        <v>1</v>
      </c>
    </row>
    <row r="806" spans="1:4" x14ac:dyDescent="0.2">
      <c r="A806" s="61">
        <v>723</v>
      </c>
      <c r="B806" s="62">
        <v>13070</v>
      </c>
      <c r="C806" s="55" t="s">
        <v>431</v>
      </c>
      <c r="D806" s="56">
        <v>2</v>
      </c>
    </row>
    <row r="807" spans="1:4" x14ac:dyDescent="0.2">
      <c r="A807" s="61">
        <v>723</v>
      </c>
      <c r="B807" s="62">
        <v>13071</v>
      </c>
      <c r="C807" s="55" t="s">
        <v>431</v>
      </c>
      <c r="D807" s="56">
        <v>1</v>
      </c>
    </row>
    <row r="808" spans="1:4" x14ac:dyDescent="0.2">
      <c r="A808" s="61">
        <v>724</v>
      </c>
      <c r="B808" s="62">
        <v>13073</v>
      </c>
      <c r="C808" s="55" t="s">
        <v>431</v>
      </c>
      <c r="D808" s="56">
        <v>2</v>
      </c>
    </row>
    <row r="809" spans="1:4" x14ac:dyDescent="0.2">
      <c r="A809" s="61">
        <v>724</v>
      </c>
      <c r="B809" s="62">
        <v>13074</v>
      </c>
      <c r="C809" s="55" t="s">
        <v>431</v>
      </c>
      <c r="D809" s="56">
        <v>1</v>
      </c>
    </row>
    <row r="810" spans="1:4" x14ac:dyDescent="0.2">
      <c r="A810" s="61">
        <v>725</v>
      </c>
      <c r="B810" s="62">
        <v>13076</v>
      </c>
      <c r="C810" s="55" t="s">
        <v>431</v>
      </c>
      <c r="D810" s="56">
        <v>2</v>
      </c>
    </row>
    <row r="811" spans="1:4" x14ac:dyDescent="0.2">
      <c r="A811" s="61">
        <v>725</v>
      </c>
      <c r="B811" s="62">
        <v>13077</v>
      </c>
      <c r="C811" s="55" t="s">
        <v>431</v>
      </c>
      <c r="D811" s="56">
        <v>1</v>
      </c>
    </row>
    <row r="812" spans="1:4" x14ac:dyDescent="0.2">
      <c r="A812" s="61">
        <v>726</v>
      </c>
      <c r="B812" s="62">
        <v>13079</v>
      </c>
      <c r="C812" s="55" t="s">
        <v>431</v>
      </c>
      <c r="D812" s="56">
        <v>2</v>
      </c>
    </row>
    <row r="813" spans="1:4" x14ac:dyDescent="0.2">
      <c r="A813" s="61">
        <v>726</v>
      </c>
      <c r="B813" s="62">
        <v>13080</v>
      </c>
      <c r="C813" s="55" t="s">
        <v>431</v>
      </c>
      <c r="D813" s="56">
        <v>1</v>
      </c>
    </row>
    <row r="814" spans="1:4" x14ac:dyDescent="0.2">
      <c r="A814" s="61">
        <v>727</v>
      </c>
      <c r="B814" s="62">
        <v>13032</v>
      </c>
      <c r="C814" s="55" t="s">
        <v>431</v>
      </c>
      <c r="D814" s="56">
        <v>2</v>
      </c>
    </row>
    <row r="815" spans="1:4" x14ac:dyDescent="0.2">
      <c r="A815" s="61">
        <v>727</v>
      </c>
      <c r="B815" s="62">
        <v>13033</v>
      </c>
      <c r="C815" s="55" t="s">
        <v>431</v>
      </c>
      <c r="D815" s="56">
        <v>1</v>
      </c>
    </row>
    <row r="816" spans="1:4" x14ac:dyDescent="0.2">
      <c r="A816" s="61">
        <v>728</v>
      </c>
      <c r="B816" s="62">
        <v>13034</v>
      </c>
      <c r="C816" s="55" t="s">
        <v>432</v>
      </c>
      <c r="D816" s="56">
        <v>2</v>
      </c>
    </row>
    <row r="817" spans="1:4" x14ac:dyDescent="0.2">
      <c r="A817" s="61">
        <v>729</v>
      </c>
      <c r="B817" s="62">
        <v>13035</v>
      </c>
      <c r="C817" s="55" t="s">
        <v>431</v>
      </c>
      <c r="D817" s="56">
        <v>2</v>
      </c>
    </row>
    <row r="818" spans="1:4" x14ac:dyDescent="0.2">
      <c r="A818" s="61">
        <v>729</v>
      </c>
      <c r="B818" s="62">
        <v>13036</v>
      </c>
      <c r="C818" s="55" t="s">
        <v>431</v>
      </c>
      <c r="D818" s="56">
        <v>1</v>
      </c>
    </row>
    <row r="819" spans="1:4" x14ac:dyDescent="0.2">
      <c r="A819" s="61">
        <v>730</v>
      </c>
      <c r="B819" s="62">
        <v>13037</v>
      </c>
      <c r="C819" s="55" t="s">
        <v>432</v>
      </c>
      <c r="D819" s="56">
        <v>2</v>
      </c>
    </row>
    <row r="820" spans="1:4" x14ac:dyDescent="0.2">
      <c r="A820" s="61">
        <v>731</v>
      </c>
      <c r="B820" s="62">
        <v>13038</v>
      </c>
      <c r="C820" s="55" t="s">
        <v>431</v>
      </c>
      <c r="D820" s="56">
        <v>2</v>
      </c>
    </row>
    <row r="821" spans="1:4" x14ac:dyDescent="0.2">
      <c r="A821" s="61">
        <v>731</v>
      </c>
      <c r="B821" s="62">
        <v>13039</v>
      </c>
      <c r="C821" s="55" t="s">
        <v>431</v>
      </c>
      <c r="D821" s="56">
        <v>1</v>
      </c>
    </row>
    <row r="822" spans="1:4" x14ac:dyDescent="0.2">
      <c r="A822" s="61">
        <v>732</v>
      </c>
      <c r="B822" s="62">
        <v>13040</v>
      </c>
      <c r="C822" s="55" t="s">
        <v>432</v>
      </c>
      <c r="D822" s="56">
        <v>2</v>
      </c>
    </row>
    <row r="823" spans="1:4" x14ac:dyDescent="0.2">
      <c r="A823" s="61">
        <v>733</v>
      </c>
      <c r="B823" s="62">
        <v>13041</v>
      </c>
      <c r="C823" s="55" t="s">
        <v>431</v>
      </c>
      <c r="D823" s="56">
        <v>2</v>
      </c>
    </row>
    <row r="824" spans="1:4" x14ac:dyDescent="0.2">
      <c r="A824" s="61">
        <v>733</v>
      </c>
      <c r="B824" s="62">
        <v>13042</v>
      </c>
      <c r="C824" s="55" t="s">
        <v>431</v>
      </c>
      <c r="D824" s="56">
        <v>1</v>
      </c>
    </row>
    <row r="825" spans="1:4" x14ac:dyDescent="0.2">
      <c r="A825" s="61">
        <v>734</v>
      </c>
      <c r="B825" s="62">
        <v>13043</v>
      </c>
      <c r="C825" s="55" t="s">
        <v>432</v>
      </c>
      <c r="D825" s="56">
        <v>2</v>
      </c>
    </row>
    <row r="826" spans="1:4" x14ac:dyDescent="0.2">
      <c r="A826" s="61">
        <v>735</v>
      </c>
      <c r="B826" s="62">
        <v>13044</v>
      </c>
      <c r="C826" s="55" t="s">
        <v>431</v>
      </c>
      <c r="D826" s="56">
        <v>2</v>
      </c>
    </row>
    <row r="827" spans="1:4" x14ac:dyDescent="0.2">
      <c r="A827" s="61">
        <v>735</v>
      </c>
      <c r="B827" s="62">
        <v>13045</v>
      </c>
      <c r="C827" s="55" t="s">
        <v>431</v>
      </c>
      <c r="D827" s="56">
        <v>1</v>
      </c>
    </row>
    <row r="828" spans="1:4" x14ac:dyDescent="0.2">
      <c r="A828" s="61">
        <v>736</v>
      </c>
      <c r="B828" s="62">
        <v>13046</v>
      </c>
      <c r="C828" s="55" t="s">
        <v>432</v>
      </c>
      <c r="D828" s="56">
        <v>2</v>
      </c>
    </row>
    <row r="829" spans="1:4" x14ac:dyDescent="0.2">
      <c r="A829" s="61">
        <v>737</v>
      </c>
      <c r="B829" s="62">
        <v>13047</v>
      </c>
      <c r="C829" s="55" t="s">
        <v>431</v>
      </c>
      <c r="D829" s="56">
        <v>2</v>
      </c>
    </row>
    <row r="830" spans="1:4" x14ac:dyDescent="0.2">
      <c r="A830" s="61">
        <v>737</v>
      </c>
      <c r="B830" s="62">
        <v>13048</v>
      </c>
      <c r="C830" s="55" t="s">
        <v>431</v>
      </c>
      <c r="D830" s="56">
        <v>1</v>
      </c>
    </row>
    <row r="831" spans="1:4" x14ac:dyDescent="0.2">
      <c r="A831" s="61">
        <v>738</v>
      </c>
      <c r="B831" s="62">
        <v>13049</v>
      </c>
      <c r="C831" s="55" t="s">
        <v>432</v>
      </c>
      <c r="D831" s="56">
        <v>2</v>
      </c>
    </row>
    <row r="832" spans="1:4" x14ac:dyDescent="0.2">
      <c r="A832" s="61">
        <v>739</v>
      </c>
      <c r="B832" s="62">
        <v>13050</v>
      </c>
      <c r="C832" s="55" t="s">
        <v>431</v>
      </c>
      <c r="D832" s="56">
        <v>2</v>
      </c>
    </row>
    <row r="833" spans="1:4" x14ac:dyDescent="0.2">
      <c r="A833" s="61">
        <v>739</v>
      </c>
      <c r="B833" s="62">
        <v>13051</v>
      </c>
      <c r="C833" s="55" t="s">
        <v>431</v>
      </c>
      <c r="D833" s="56">
        <v>1</v>
      </c>
    </row>
    <row r="834" spans="1:4" x14ac:dyDescent="0.2">
      <c r="A834" s="61">
        <v>740</v>
      </c>
      <c r="B834" s="62">
        <v>13052</v>
      </c>
      <c r="C834" s="55" t="s">
        <v>432</v>
      </c>
      <c r="D834" s="56">
        <v>2</v>
      </c>
    </row>
    <row r="835" spans="1:4" x14ac:dyDescent="0.2">
      <c r="A835" s="61">
        <v>741</v>
      </c>
      <c r="B835" s="62">
        <v>13053</v>
      </c>
      <c r="C835" s="55" t="s">
        <v>431</v>
      </c>
      <c r="D835" s="56">
        <v>2</v>
      </c>
    </row>
    <row r="836" spans="1:4" x14ac:dyDescent="0.2">
      <c r="A836" s="61">
        <v>741</v>
      </c>
      <c r="B836" s="62">
        <v>13054</v>
      </c>
      <c r="C836" s="55" t="s">
        <v>431</v>
      </c>
      <c r="D836" s="56">
        <v>1</v>
      </c>
    </row>
    <row r="837" spans="1:4" x14ac:dyDescent="0.2">
      <c r="A837" s="61">
        <v>742</v>
      </c>
      <c r="B837" s="62">
        <v>13055</v>
      </c>
      <c r="C837" s="55" t="s">
        <v>432</v>
      </c>
      <c r="D837" s="56">
        <v>2</v>
      </c>
    </row>
    <row r="838" spans="1:4" x14ac:dyDescent="0.2">
      <c r="A838" s="61">
        <v>743</v>
      </c>
      <c r="B838" s="62">
        <v>13056</v>
      </c>
      <c r="C838" s="55" t="s">
        <v>431</v>
      </c>
      <c r="D838" s="56">
        <v>2</v>
      </c>
    </row>
    <row r="839" spans="1:4" x14ac:dyDescent="0.2">
      <c r="A839" s="61">
        <v>743</v>
      </c>
      <c r="B839" s="62">
        <v>13057</v>
      </c>
      <c r="C839" s="55" t="s">
        <v>431</v>
      </c>
      <c r="D839" s="56">
        <v>1</v>
      </c>
    </row>
    <row r="840" spans="1:4" x14ac:dyDescent="0.2">
      <c r="A840" s="61">
        <v>744</v>
      </c>
      <c r="B840" s="62">
        <v>13058</v>
      </c>
      <c r="C840" s="55" t="s">
        <v>432</v>
      </c>
      <c r="D840" s="56">
        <v>2</v>
      </c>
    </row>
    <row r="841" spans="1:4" x14ac:dyDescent="0.2">
      <c r="A841" s="61">
        <v>745</v>
      </c>
      <c r="B841" s="62">
        <v>13059</v>
      </c>
      <c r="C841" s="55" t="s">
        <v>431</v>
      </c>
      <c r="D841" s="56">
        <v>2</v>
      </c>
    </row>
    <row r="842" spans="1:4" x14ac:dyDescent="0.2">
      <c r="A842" s="61">
        <v>745</v>
      </c>
      <c r="B842" s="62">
        <v>13060</v>
      </c>
      <c r="C842" s="55" t="s">
        <v>431</v>
      </c>
      <c r="D842" s="56">
        <v>1</v>
      </c>
    </row>
    <row r="843" spans="1:4" x14ac:dyDescent="0.2">
      <c r="A843" s="61">
        <v>746</v>
      </c>
      <c r="B843" s="62">
        <v>13061</v>
      </c>
      <c r="C843" s="55" t="s">
        <v>432</v>
      </c>
      <c r="D843" s="56">
        <v>2</v>
      </c>
    </row>
    <row r="844" spans="1:4" x14ac:dyDescent="0.2">
      <c r="A844" s="61">
        <v>747</v>
      </c>
      <c r="B844" s="62">
        <v>13062</v>
      </c>
      <c r="C844" s="55" t="s">
        <v>431</v>
      </c>
      <c r="D844" s="56">
        <v>2</v>
      </c>
    </row>
    <row r="845" spans="1:4" x14ac:dyDescent="0.2">
      <c r="A845" s="61">
        <v>747</v>
      </c>
      <c r="B845" s="62">
        <v>13063</v>
      </c>
      <c r="C845" s="55" t="s">
        <v>431</v>
      </c>
      <c r="D845" s="56">
        <v>1</v>
      </c>
    </row>
    <row r="846" spans="1:4" x14ac:dyDescent="0.2">
      <c r="A846" s="61">
        <v>748</v>
      </c>
      <c r="B846" s="62">
        <v>13064</v>
      </c>
      <c r="C846" s="55" t="s">
        <v>431</v>
      </c>
      <c r="D846" s="56">
        <v>2</v>
      </c>
    </row>
    <row r="847" spans="1:4" x14ac:dyDescent="0.2">
      <c r="A847" s="61">
        <v>748</v>
      </c>
      <c r="B847" s="62">
        <v>13065</v>
      </c>
      <c r="C847" s="55" t="s">
        <v>431</v>
      </c>
      <c r="D847" s="56">
        <v>1</v>
      </c>
    </row>
    <row r="848" spans="1:4" x14ac:dyDescent="0.2">
      <c r="A848" s="61">
        <v>749</v>
      </c>
      <c r="B848" s="62">
        <v>13066</v>
      </c>
      <c r="C848" s="55" t="s">
        <v>432</v>
      </c>
      <c r="D848" s="56">
        <v>2</v>
      </c>
    </row>
    <row r="849" spans="1:4" x14ac:dyDescent="0.2">
      <c r="A849" s="61">
        <v>752</v>
      </c>
      <c r="B849" s="62">
        <v>13011</v>
      </c>
      <c r="C849" s="55" t="s">
        <v>431</v>
      </c>
      <c r="D849" s="56">
        <v>2</v>
      </c>
    </row>
    <row r="850" spans="1:4" x14ac:dyDescent="0.2">
      <c r="A850" s="61">
        <v>752</v>
      </c>
      <c r="B850" s="62">
        <v>13012</v>
      </c>
      <c r="C850" s="55" t="s">
        <v>431</v>
      </c>
      <c r="D850" s="56">
        <v>1</v>
      </c>
    </row>
    <row r="851" spans="1:4" x14ac:dyDescent="0.2">
      <c r="A851" s="61">
        <v>753</v>
      </c>
      <c r="B851" s="62">
        <v>13013</v>
      </c>
      <c r="C851" s="55" t="s">
        <v>433</v>
      </c>
      <c r="D851" s="56">
        <v>2</v>
      </c>
    </row>
    <row r="852" spans="1:4" x14ac:dyDescent="0.2">
      <c r="A852" s="61">
        <v>754</v>
      </c>
      <c r="B852" s="62">
        <v>13014</v>
      </c>
      <c r="C852" s="55" t="s">
        <v>431</v>
      </c>
      <c r="D852" s="56">
        <v>2</v>
      </c>
    </row>
    <row r="853" spans="1:4" x14ac:dyDescent="0.2">
      <c r="A853" s="61">
        <v>754</v>
      </c>
      <c r="B853" s="62">
        <v>13015</v>
      </c>
      <c r="C853" s="55" t="s">
        <v>431</v>
      </c>
      <c r="D853" s="56">
        <v>1</v>
      </c>
    </row>
    <row r="854" spans="1:4" x14ac:dyDescent="0.2">
      <c r="A854" s="61">
        <v>755</v>
      </c>
      <c r="B854" s="62">
        <v>13016</v>
      </c>
      <c r="C854" s="55" t="s">
        <v>433</v>
      </c>
      <c r="D854" s="56">
        <v>2</v>
      </c>
    </row>
    <row r="855" spans="1:4" x14ac:dyDescent="0.2">
      <c r="A855" s="61">
        <v>756</v>
      </c>
      <c r="B855" s="62">
        <v>13017</v>
      </c>
      <c r="C855" s="55" t="s">
        <v>431</v>
      </c>
      <c r="D855" s="56">
        <v>2</v>
      </c>
    </row>
    <row r="856" spans="1:4" x14ac:dyDescent="0.2">
      <c r="A856" s="61">
        <v>756</v>
      </c>
      <c r="B856" s="62">
        <v>13018</v>
      </c>
      <c r="C856" s="55" t="s">
        <v>431</v>
      </c>
      <c r="D856" s="56">
        <v>1</v>
      </c>
    </row>
    <row r="857" spans="1:4" x14ac:dyDescent="0.2">
      <c r="A857" s="61">
        <v>757</v>
      </c>
      <c r="B857" s="62">
        <v>13019</v>
      </c>
      <c r="C857" s="55" t="s">
        <v>433</v>
      </c>
      <c r="D857" s="56">
        <v>2</v>
      </c>
    </row>
    <row r="858" spans="1:4" x14ac:dyDescent="0.2">
      <c r="A858" s="61">
        <v>758</v>
      </c>
      <c r="B858" s="62">
        <v>13020</v>
      </c>
      <c r="C858" s="55" t="s">
        <v>431</v>
      </c>
      <c r="D858" s="56">
        <v>2</v>
      </c>
    </row>
    <row r="859" spans="1:4" x14ac:dyDescent="0.2">
      <c r="A859" s="61">
        <v>758</v>
      </c>
      <c r="B859" s="62">
        <v>13021</v>
      </c>
      <c r="C859" s="55" t="s">
        <v>431</v>
      </c>
      <c r="D859" s="56">
        <v>1</v>
      </c>
    </row>
    <row r="860" spans="1:4" x14ac:dyDescent="0.2">
      <c r="A860" s="61">
        <v>759</v>
      </c>
      <c r="B860" s="62">
        <v>13022</v>
      </c>
      <c r="C860" s="55" t="s">
        <v>433</v>
      </c>
      <c r="D860" s="56">
        <v>2</v>
      </c>
    </row>
    <row r="861" spans="1:4" x14ac:dyDescent="0.2">
      <c r="A861" s="61">
        <v>760</v>
      </c>
      <c r="B861" s="62">
        <v>13023</v>
      </c>
      <c r="C861" s="55" t="s">
        <v>431</v>
      </c>
      <c r="D861" s="56">
        <v>2</v>
      </c>
    </row>
    <row r="862" spans="1:4" x14ac:dyDescent="0.2">
      <c r="A862" s="61">
        <v>760</v>
      </c>
      <c r="B862" s="62">
        <v>13024</v>
      </c>
      <c r="C862" s="55" t="s">
        <v>431</v>
      </c>
      <c r="D862" s="56">
        <v>1</v>
      </c>
    </row>
    <row r="863" spans="1:4" x14ac:dyDescent="0.2">
      <c r="A863" s="61">
        <v>761</v>
      </c>
      <c r="B863" s="62">
        <v>13025</v>
      </c>
      <c r="C863" s="55" t="s">
        <v>433</v>
      </c>
      <c r="D863" s="56">
        <v>2</v>
      </c>
    </row>
    <row r="864" spans="1:4" x14ac:dyDescent="0.2">
      <c r="A864" s="61">
        <v>762</v>
      </c>
      <c r="B864" s="62">
        <v>13026</v>
      </c>
      <c r="C864" s="55" t="s">
        <v>431</v>
      </c>
      <c r="D864" s="56">
        <v>2</v>
      </c>
    </row>
    <row r="865" spans="1:4" x14ac:dyDescent="0.2">
      <c r="A865" s="61">
        <v>762</v>
      </c>
      <c r="B865" s="62">
        <v>13027</v>
      </c>
      <c r="C865" s="55" t="s">
        <v>431</v>
      </c>
      <c r="D865" s="56">
        <v>1</v>
      </c>
    </row>
    <row r="866" spans="1:4" x14ac:dyDescent="0.2">
      <c r="A866" s="61">
        <v>763</v>
      </c>
      <c r="B866" s="62">
        <v>13028</v>
      </c>
      <c r="C866" s="55" t="s">
        <v>433</v>
      </c>
      <c r="D866" s="56">
        <v>2</v>
      </c>
    </row>
    <row r="867" spans="1:4" x14ac:dyDescent="0.2">
      <c r="A867" s="61">
        <v>764</v>
      </c>
      <c r="B867" s="62">
        <v>13002</v>
      </c>
      <c r="C867" s="55" t="s">
        <v>431</v>
      </c>
      <c r="D867" s="56">
        <v>2</v>
      </c>
    </row>
    <row r="868" spans="1:4" x14ac:dyDescent="0.2">
      <c r="A868" s="61">
        <v>764</v>
      </c>
      <c r="B868" s="62">
        <v>13003</v>
      </c>
      <c r="C868" s="55" t="s">
        <v>431</v>
      </c>
      <c r="D868" s="56">
        <v>1</v>
      </c>
    </row>
    <row r="869" spans="1:4" x14ac:dyDescent="0.2">
      <c r="A869" s="61">
        <v>765</v>
      </c>
      <c r="B869" s="62">
        <v>13004</v>
      </c>
      <c r="C869" s="55" t="s">
        <v>433</v>
      </c>
      <c r="D869" s="56">
        <v>2</v>
      </c>
    </row>
    <row r="870" spans="1:4" x14ac:dyDescent="0.2">
      <c r="A870" s="61">
        <v>766</v>
      </c>
      <c r="B870" s="62">
        <v>13005</v>
      </c>
      <c r="C870" s="55" t="s">
        <v>431</v>
      </c>
      <c r="D870" s="56">
        <v>2</v>
      </c>
    </row>
    <row r="871" spans="1:4" x14ac:dyDescent="0.2">
      <c r="A871" s="61">
        <v>766</v>
      </c>
      <c r="B871" s="62">
        <v>13006</v>
      </c>
      <c r="C871" s="55" t="s">
        <v>431</v>
      </c>
      <c r="D871" s="56">
        <v>1</v>
      </c>
    </row>
    <row r="872" spans="1:4" x14ac:dyDescent="0.2">
      <c r="A872" s="61">
        <v>767</v>
      </c>
      <c r="B872" s="62">
        <v>13007</v>
      </c>
      <c r="C872" s="55" t="s">
        <v>433</v>
      </c>
      <c r="D872" s="56">
        <v>2</v>
      </c>
    </row>
    <row r="873" spans="1:4" x14ac:dyDescent="0.2">
      <c r="A873" s="61">
        <v>768</v>
      </c>
      <c r="B873" s="62">
        <v>13008</v>
      </c>
      <c r="C873" s="55" t="s">
        <v>431</v>
      </c>
      <c r="D873" s="56">
        <v>2</v>
      </c>
    </row>
    <row r="874" spans="1:4" x14ac:dyDescent="0.2">
      <c r="A874" s="61">
        <v>768</v>
      </c>
      <c r="B874" s="62">
        <v>13009</v>
      </c>
      <c r="C874" s="55" t="s">
        <v>431</v>
      </c>
      <c r="D874" s="56">
        <v>1</v>
      </c>
    </row>
    <row r="875" spans="1:4" x14ac:dyDescent="0.2">
      <c r="A875" s="61">
        <v>769</v>
      </c>
      <c r="B875" s="62">
        <v>13010</v>
      </c>
      <c r="C875" s="55" t="s">
        <v>433</v>
      </c>
      <c r="D875" s="56">
        <v>2</v>
      </c>
    </row>
    <row r="876" spans="1:4" x14ac:dyDescent="0.2">
      <c r="A876" s="61">
        <v>770</v>
      </c>
      <c r="B876" s="62">
        <v>13001</v>
      </c>
      <c r="C876" s="55" t="s">
        <v>434</v>
      </c>
      <c r="D876" s="56">
        <v>2</v>
      </c>
    </row>
    <row r="877" spans="1:4" x14ac:dyDescent="0.2">
      <c r="A877" s="61">
        <v>775</v>
      </c>
      <c r="B877" s="62">
        <v>334</v>
      </c>
      <c r="C877" s="55" t="s">
        <v>435</v>
      </c>
      <c r="D877" s="56">
        <v>2</v>
      </c>
    </row>
    <row r="878" spans="1:4" x14ac:dyDescent="0.2">
      <c r="A878" s="61">
        <v>776</v>
      </c>
      <c r="B878" s="62">
        <v>335</v>
      </c>
      <c r="C878" s="55" t="s">
        <v>435</v>
      </c>
      <c r="D878" s="56">
        <v>2</v>
      </c>
    </row>
    <row r="879" spans="1:4" x14ac:dyDescent="0.2">
      <c r="A879" s="61">
        <v>781</v>
      </c>
      <c r="B879" s="62">
        <v>327</v>
      </c>
      <c r="C879" s="55" t="s">
        <v>431</v>
      </c>
      <c r="D879" s="56">
        <v>1</v>
      </c>
    </row>
    <row r="880" spans="1:4" x14ac:dyDescent="0.2">
      <c r="A880" s="61">
        <v>782</v>
      </c>
      <c r="B880" s="62">
        <v>13069</v>
      </c>
      <c r="C880" s="55" t="s">
        <v>431</v>
      </c>
      <c r="D880" s="56">
        <v>1</v>
      </c>
    </row>
    <row r="881" spans="1:4" x14ac:dyDescent="0.2">
      <c r="A881" s="61">
        <v>783</v>
      </c>
      <c r="B881" s="62">
        <v>13072</v>
      </c>
      <c r="C881" s="55" t="s">
        <v>431</v>
      </c>
      <c r="D881" s="56">
        <v>1</v>
      </c>
    </row>
    <row r="882" spans="1:4" x14ac:dyDescent="0.2">
      <c r="A882" s="61">
        <v>784</v>
      </c>
      <c r="B882" s="62">
        <v>13075</v>
      </c>
      <c r="C882" s="55" t="s">
        <v>431</v>
      </c>
      <c r="D882" s="56">
        <v>1</v>
      </c>
    </row>
    <row r="883" spans="1:4" x14ac:dyDescent="0.2">
      <c r="A883" s="61">
        <v>785</v>
      </c>
      <c r="B883" s="62">
        <v>13078</v>
      </c>
      <c r="C883" s="55" t="s">
        <v>431</v>
      </c>
      <c r="D883" s="56">
        <v>1</v>
      </c>
    </row>
    <row r="884" spans="1:4" x14ac:dyDescent="0.2">
      <c r="A884" s="61">
        <v>786</v>
      </c>
      <c r="B884" s="62">
        <v>13081</v>
      </c>
      <c r="C884" s="55" t="s">
        <v>431</v>
      </c>
      <c r="D884" s="56">
        <v>1</v>
      </c>
    </row>
    <row r="885" spans="1:4" x14ac:dyDescent="0.2">
      <c r="A885" s="61">
        <v>787</v>
      </c>
      <c r="B885" s="62">
        <v>13082</v>
      </c>
      <c r="C885" s="55" t="s">
        <v>436</v>
      </c>
      <c r="D885" s="56">
        <v>2</v>
      </c>
    </row>
    <row r="886" spans="1:4" x14ac:dyDescent="0.2">
      <c r="A886" s="61">
        <v>787</v>
      </c>
      <c r="B886" s="62">
        <v>13083</v>
      </c>
      <c r="C886" s="55" t="s">
        <v>436</v>
      </c>
      <c r="D886" s="56">
        <v>1</v>
      </c>
    </row>
    <row r="887" spans="1:4" x14ac:dyDescent="0.2">
      <c r="A887" s="61">
        <v>788</v>
      </c>
      <c r="B887" s="62">
        <v>13084</v>
      </c>
      <c r="C887" s="55" t="s">
        <v>437</v>
      </c>
      <c r="D887" s="56">
        <v>1</v>
      </c>
    </row>
    <row r="888" spans="1:4" x14ac:dyDescent="0.2">
      <c r="A888" s="61">
        <v>789</v>
      </c>
      <c r="B888" s="62">
        <v>13085</v>
      </c>
      <c r="C888" s="55" t="s">
        <v>438</v>
      </c>
      <c r="D888" s="56">
        <v>2</v>
      </c>
    </row>
    <row r="889" spans="1:4" x14ac:dyDescent="0.2">
      <c r="A889" s="61">
        <v>789</v>
      </c>
      <c r="B889" s="62">
        <v>13086</v>
      </c>
      <c r="C889" s="55" t="s">
        <v>438</v>
      </c>
      <c r="D889" s="56">
        <v>1</v>
      </c>
    </row>
    <row r="890" spans="1:4" x14ac:dyDescent="0.2">
      <c r="A890" s="61">
        <v>790</v>
      </c>
      <c r="B890" s="62">
        <v>13087</v>
      </c>
      <c r="C890" s="55" t="s">
        <v>439</v>
      </c>
      <c r="D890" s="56">
        <v>1</v>
      </c>
    </row>
    <row r="891" spans="1:4" x14ac:dyDescent="0.2">
      <c r="A891" s="61">
        <v>791</v>
      </c>
      <c r="B891" s="62">
        <v>13088</v>
      </c>
      <c r="C891" s="55" t="s">
        <v>440</v>
      </c>
      <c r="D891" s="56">
        <v>2</v>
      </c>
    </row>
    <row r="892" spans="1:4" x14ac:dyDescent="0.2">
      <c r="A892" s="61">
        <v>791</v>
      </c>
      <c r="B892" s="62">
        <v>13089</v>
      </c>
      <c r="C892" s="55" t="s">
        <v>440</v>
      </c>
      <c r="D892" s="56">
        <v>1</v>
      </c>
    </row>
    <row r="893" spans="1:4" x14ac:dyDescent="0.2">
      <c r="A893" s="61">
        <v>792</v>
      </c>
      <c r="B893" s="62">
        <v>13090</v>
      </c>
      <c r="C893" s="55" t="s">
        <v>441</v>
      </c>
      <c r="D893" s="56">
        <v>1</v>
      </c>
    </row>
    <row r="894" spans="1:4" x14ac:dyDescent="0.2">
      <c r="A894" s="61">
        <v>793</v>
      </c>
      <c r="B894" s="62">
        <v>13091</v>
      </c>
      <c r="C894" s="55" t="s">
        <v>431</v>
      </c>
      <c r="D894" s="56">
        <v>2</v>
      </c>
    </row>
    <row r="895" spans="1:4" x14ac:dyDescent="0.2">
      <c r="A895" s="61">
        <v>793</v>
      </c>
      <c r="B895" s="62">
        <v>13092</v>
      </c>
      <c r="C895" s="55" t="s">
        <v>431</v>
      </c>
      <c r="D895" s="56">
        <v>1</v>
      </c>
    </row>
    <row r="896" spans="1:4" x14ac:dyDescent="0.2">
      <c r="A896" s="61">
        <v>794</v>
      </c>
      <c r="B896" s="62">
        <v>13093</v>
      </c>
      <c r="C896" s="55" t="s">
        <v>432</v>
      </c>
      <c r="D896" s="56">
        <v>2</v>
      </c>
    </row>
    <row r="897" spans="1:4" x14ac:dyDescent="0.2">
      <c r="A897" s="61">
        <v>801</v>
      </c>
      <c r="B897" s="62">
        <v>306</v>
      </c>
      <c r="C897" s="55" t="s">
        <v>358</v>
      </c>
      <c r="D897" s="56">
        <v>1</v>
      </c>
    </row>
    <row r="898" spans="1:4" x14ac:dyDescent="0.2">
      <c r="A898" s="61">
        <v>802</v>
      </c>
      <c r="B898" s="62">
        <v>14005</v>
      </c>
      <c r="C898" s="55" t="s">
        <v>442</v>
      </c>
      <c r="D898" s="56">
        <v>2</v>
      </c>
    </row>
    <row r="899" spans="1:4" x14ac:dyDescent="0.2">
      <c r="A899" s="61">
        <v>802</v>
      </c>
      <c r="B899" s="62">
        <v>14006</v>
      </c>
      <c r="C899" s="55" t="s">
        <v>442</v>
      </c>
      <c r="D899" s="56">
        <v>1</v>
      </c>
    </row>
    <row r="900" spans="1:4" x14ac:dyDescent="0.2">
      <c r="A900" s="61">
        <v>803</v>
      </c>
      <c r="B900" s="62">
        <v>14007</v>
      </c>
      <c r="C900" s="55" t="s">
        <v>443</v>
      </c>
      <c r="D900" s="56" t="s">
        <v>254</v>
      </c>
    </row>
    <row r="901" spans="1:4" x14ac:dyDescent="0.2">
      <c r="A901" s="61">
        <v>804</v>
      </c>
      <c r="B901" s="62">
        <v>14008</v>
      </c>
      <c r="C901" s="55" t="s">
        <v>442</v>
      </c>
      <c r="D901" s="56">
        <v>2</v>
      </c>
    </row>
    <row r="902" spans="1:4" x14ac:dyDescent="0.2">
      <c r="A902" s="61">
        <v>804</v>
      </c>
      <c r="B902" s="62">
        <v>14009</v>
      </c>
      <c r="C902" s="55" t="s">
        <v>442</v>
      </c>
      <c r="D902" s="56">
        <v>1</v>
      </c>
    </row>
    <row r="903" spans="1:4" x14ac:dyDescent="0.2">
      <c r="A903" s="61">
        <v>805</v>
      </c>
      <c r="B903" s="62">
        <v>14010</v>
      </c>
      <c r="C903" s="55" t="s">
        <v>443</v>
      </c>
      <c r="D903" s="56" t="s">
        <v>254</v>
      </c>
    </row>
    <row r="904" spans="1:4" x14ac:dyDescent="0.2">
      <c r="A904" s="61">
        <v>806</v>
      </c>
      <c r="B904" s="62">
        <v>14011</v>
      </c>
      <c r="C904" s="55" t="s">
        <v>442</v>
      </c>
      <c r="D904" s="56">
        <v>2</v>
      </c>
    </row>
    <row r="905" spans="1:4" x14ac:dyDescent="0.2">
      <c r="A905" s="61">
        <v>806</v>
      </c>
      <c r="B905" s="62">
        <v>14012</v>
      </c>
      <c r="C905" s="55" t="s">
        <v>442</v>
      </c>
      <c r="D905" s="56">
        <v>1</v>
      </c>
    </row>
    <row r="906" spans="1:4" x14ac:dyDescent="0.2">
      <c r="A906" s="61">
        <v>807</v>
      </c>
      <c r="B906" s="62">
        <v>14013</v>
      </c>
      <c r="C906" s="55" t="s">
        <v>443</v>
      </c>
      <c r="D906" s="56" t="s">
        <v>254</v>
      </c>
    </row>
    <row r="907" spans="1:4" x14ac:dyDescent="0.2">
      <c r="A907" s="61">
        <v>808</v>
      </c>
      <c r="B907" s="62">
        <v>14017</v>
      </c>
      <c r="C907" s="55" t="s">
        <v>442</v>
      </c>
      <c r="D907" s="56">
        <v>2</v>
      </c>
    </row>
    <row r="908" spans="1:4" x14ac:dyDescent="0.2">
      <c r="A908" s="61">
        <v>808</v>
      </c>
      <c r="B908" s="62">
        <v>14018</v>
      </c>
      <c r="C908" s="55" t="s">
        <v>442</v>
      </c>
      <c r="D908" s="56">
        <v>1</v>
      </c>
    </row>
    <row r="909" spans="1:4" x14ac:dyDescent="0.2">
      <c r="A909" s="61">
        <v>809</v>
      </c>
      <c r="B909" s="62">
        <v>14019</v>
      </c>
      <c r="C909" s="55" t="s">
        <v>443</v>
      </c>
      <c r="D909" s="56" t="s">
        <v>254</v>
      </c>
    </row>
    <row r="910" spans="1:4" x14ac:dyDescent="0.2">
      <c r="A910" s="61">
        <v>810</v>
      </c>
      <c r="B910" s="62">
        <v>14020</v>
      </c>
      <c r="C910" s="55" t="s">
        <v>442</v>
      </c>
      <c r="D910" s="56">
        <v>2</v>
      </c>
    </row>
    <row r="911" spans="1:4" x14ac:dyDescent="0.2">
      <c r="A911" s="61">
        <v>810</v>
      </c>
      <c r="B911" s="62">
        <v>14021</v>
      </c>
      <c r="C911" s="55" t="s">
        <v>442</v>
      </c>
      <c r="D911" s="56">
        <v>1</v>
      </c>
    </row>
    <row r="912" spans="1:4" x14ac:dyDescent="0.2">
      <c r="A912" s="61">
        <v>811</v>
      </c>
      <c r="B912" s="62">
        <v>14022</v>
      </c>
      <c r="C912" s="55" t="s">
        <v>443</v>
      </c>
      <c r="D912" s="56" t="s">
        <v>254</v>
      </c>
    </row>
    <row r="913" spans="1:4" x14ac:dyDescent="0.2">
      <c r="A913" s="61">
        <v>812</v>
      </c>
      <c r="B913" s="62">
        <v>14023</v>
      </c>
      <c r="C913" s="55" t="s">
        <v>442</v>
      </c>
      <c r="D913" s="56">
        <v>2</v>
      </c>
    </row>
    <row r="914" spans="1:4" x14ac:dyDescent="0.2">
      <c r="A914" s="61">
        <v>812</v>
      </c>
      <c r="B914" s="62">
        <v>14024</v>
      </c>
      <c r="C914" s="55" t="s">
        <v>442</v>
      </c>
      <c r="D914" s="56">
        <v>1</v>
      </c>
    </row>
    <row r="915" spans="1:4" x14ac:dyDescent="0.2">
      <c r="A915" s="61">
        <v>813</v>
      </c>
      <c r="B915" s="62">
        <v>14025</v>
      </c>
      <c r="C915" s="55" t="s">
        <v>443</v>
      </c>
      <c r="D915" s="56" t="s">
        <v>254</v>
      </c>
    </row>
    <row r="916" spans="1:4" x14ac:dyDescent="0.2">
      <c r="A916" s="61">
        <v>814</v>
      </c>
      <c r="B916" s="62">
        <v>14029</v>
      </c>
      <c r="C916" s="55" t="s">
        <v>442</v>
      </c>
      <c r="D916" s="56">
        <v>2</v>
      </c>
    </row>
    <row r="917" spans="1:4" x14ac:dyDescent="0.2">
      <c r="A917" s="61">
        <v>814</v>
      </c>
      <c r="B917" s="62">
        <v>14030</v>
      </c>
      <c r="C917" s="55" t="s">
        <v>442</v>
      </c>
      <c r="D917" s="56">
        <v>1</v>
      </c>
    </row>
    <row r="918" spans="1:4" x14ac:dyDescent="0.2">
      <c r="A918" s="61">
        <v>815</v>
      </c>
      <c r="B918" s="62">
        <v>14031</v>
      </c>
      <c r="C918" s="55" t="s">
        <v>443</v>
      </c>
      <c r="D918" s="56" t="s">
        <v>254</v>
      </c>
    </row>
    <row r="919" spans="1:4" x14ac:dyDescent="0.2">
      <c r="A919" s="61">
        <v>816</v>
      </c>
      <c r="B919" s="62">
        <v>14032</v>
      </c>
      <c r="C919" s="55" t="s">
        <v>442</v>
      </c>
      <c r="D919" s="56">
        <v>2</v>
      </c>
    </row>
    <row r="920" spans="1:4" x14ac:dyDescent="0.2">
      <c r="A920" s="61">
        <v>816</v>
      </c>
      <c r="B920" s="62">
        <v>14033</v>
      </c>
      <c r="C920" s="55" t="s">
        <v>442</v>
      </c>
      <c r="D920" s="56">
        <v>1</v>
      </c>
    </row>
    <row r="921" spans="1:4" x14ac:dyDescent="0.2">
      <c r="A921" s="61">
        <v>817</v>
      </c>
      <c r="B921" s="62">
        <v>14034</v>
      </c>
      <c r="C921" s="55" t="s">
        <v>443</v>
      </c>
      <c r="D921" s="56" t="s">
        <v>254</v>
      </c>
    </row>
    <row r="922" spans="1:4" x14ac:dyDescent="0.2">
      <c r="A922" s="61">
        <v>818</v>
      </c>
      <c r="B922" s="62">
        <v>14035</v>
      </c>
      <c r="C922" s="55" t="s">
        <v>442</v>
      </c>
      <c r="D922" s="56">
        <v>2</v>
      </c>
    </row>
    <row r="923" spans="1:4" x14ac:dyDescent="0.2">
      <c r="A923" s="61">
        <v>818</v>
      </c>
      <c r="B923" s="62">
        <v>14036</v>
      </c>
      <c r="C923" s="55" t="s">
        <v>442</v>
      </c>
      <c r="D923" s="56">
        <v>1</v>
      </c>
    </row>
    <row r="924" spans="1:4" x14ac:dyDescent="0.2">
      <c r="A924" s="61">
        <v>819</v>
      </c>
      <c r="B924" s="62">
        <v>14037</v>
      </c>
      <c r="C924" s="55" t="s">
        <v>443</v>
      </c>
      <c r="D924" s="56" t="s">
        <v>254</v>
      </c>
    </row>
    <row r="925" spans="1:4" x14ac:dyDescent="0.2">
      <c r="A925" s="61">
        <v>820</v>
      </c>
      <c r="B925" s="62">
        <v>14042</v>
      </c>
      <c r="C925" s="55" t="s">
        <v>442</v>
      </c>
      <c r="D925" s="56">
        <v>2</v>
      </c>
    </row>
    <row r="926" spans="1:4" x14ac:dyDescent="0.2">
      <c r="A926" s="61">
        <v>820</v>
      </c>
      <c r="B926" s="62">
        <v>14043</v>
      </c>
      <c r="C926" s="55" t="s">
        <v>442</v>
      </c>
      <c r="D926" s="56">
        <v>1</v>
      </c>
    </row>
    <row r="927" spans="1:4" x14ac:dyDescent="0.2">
      <c r="A927" s="61">
        <v>821</v>
      </c>
      <c r="B927" s="62">
        <v>14044</v>
      </c>
      <c r="C927" s="55" t="s">
        <v>443</v>
      </c>
      <c r="D927" s="56" t="s">
        <v>254</v>
      </c>
    </row>
    <row r="928" spans="1:4" x14ac:dyDescent="0.2">
      <c r="A928" s="61">
        <v>822</v>
      </c>
      <c r="B928" s="62">
        <v>14045</v>
      </c>
      <c r="C928" s="55" t="s">
        <v>442</v>
      </c>
      <c r="D928" s="56">
        <v>2</v>
      </c>
    </row>
    <row r="929" spans="1:4" x14ac:dyDescent="0.2">
      <c r="A929" s="61">
        <v>822</v>
      </c>
      <c r="B929" s="62">
        <v>14046</v>
      </c>
      <c r="C929" s="55" t="s">
        <v>442</v>
      </c>
      <c r="D929" s="56">
        <v>1</v>
      </c>
    </row>
    <row r="930" spans="1:4" x14ac:dyDescent="0.2">
      <c r="A930" s="61">
        <v>823</v>
      </c>
      <c r="B930" s="62">
        <v>14047</v>
      </c>
      <c r="C930" s="55" t="s">
        <v>443</v>
      </c>
      <c r="D930" s="56" t="s">
        <v>254</v>
      </c>
    </row>
    <row r="931" spans="1:4" x14ac:dyDescent="0.2">
      <c r="A931" s="61">
        <v>824</v>
      </c>
      <c r="B931" s="62">
        <v>14048</v>
      </c>
      <c r="C931" s="55" t="s">
        <v>442</v>
      </c>
      <c r="D931" s="56">
        <v>2</v>
      </c>
    </row>
    <row r="932" spans="1:4" x14ac:dyDescent="0.2">
      <c r="A932" s="61">
        <v>824</v>
      </c>
      <c r="B932" s="62">
        <v>14049</v>
      </c>
      <c r="C932" s="55" t="s">
        <v>442</v>
      </c>
      <c r="D932" s="56">
        <v>1</v>
      </c>
    </row>
    <row r="933" spans="1:4" x14ac:dyDescent="0.2">
      <c r="A933" s="61">
        <v>825</v>
      </c>
      <c r="B933" s="62">
        <v>14050</v>
      </c>
      <c r="C933" s="55" t="s">
        <v>443</v>
      </c>
      <c r="D933" s="56" t="s">
        <v>254</v>
      </c>
    </row>
    <row r="934" spans="1:4" x14ac:dyDescent="0.2">
      <c r="A934" s="61">
        <v>826</v>
      </c>
      <c r="B934" s="62">
        <v>14069</v>
      </c>
      <c r="C934" s="55" t="s">
        <v>442</v>
      </c>
      <c r="D934" s="56">
        <v>2</v>
      </c>
    </row>
    <row r="935" spans="1:4" x14ac:dyDescent="0.2">
      <c r="A935" s="61">
        <v>826</v>
      </c>
      <c r="B935" s="62">
        <v>14070</v>
      </c>
      <c r="C935" s="55" t="s">
        <v>442</v>
      </c>
      <c r="D935" s="56">
        <v>1</v>
      </c>
    </row>
    <row r="936" spans="1:4" x14ac:dyDescent="0.2">
      <c r="A936" s="61">
        <v>827</v>
      </c>
      <c r="B936" s="62">
        <v>14071</v>
      </c>
      <c r="C936" s="55" t="s">
        <v>443</v>
      </c>
      <c r="D936" s="56" t="s">
        <v>254</v>
      </c>
    </row>
    <row r="937" spans="1:4" x14ac:dyDescent="0.2">
      <c r="A937" s="61">
        <v>828</v>
      </c>
      <c r="B937" s="62">
        <v>14072</v>
      </c>
      <c r="C937" s="55" t="s">
        <v>442</v>
      </c>
      <c r="D937" s="56">
        <v>2</v>
      </c>
    </row>
    <row r="938" spans="1:4" x14ac:dyDescent="0.2">
      <c r="A938" s="61">
        <v>828</v>
      </c>
      <c r="B938" s="62">
        <v>14073</v>
      </c>
      <c r="C938" s="55" t="s">
        <v>442</v>
      </c>
      <c r="D938" s="56">
        <v>1</v>
      </c>
    </row>
    <row r="939" spans="1:4" x14ac:dyDescent="0.2">
      <c r="A939" s="61">
        <v>829</v>
      </c>
      <c r="B939" s="62">
        <v>14074</v>
      </c>
      <c r="C939" s="55" t="s">
        <v>443</v>
      </c>
      <c r="D939" s="56" t="s">
        <v>254</v>
      </c>
    </row>
    <row r="940" spans="1:4" x14ac:dyDescent="0.2">
      <c r="A940" s="61">
        <v>830</v>
      </c>
      <c r="B940" s="62">
        <v>14075</v>
      </c>
      <c r="C940" s="55" t="s">
        <v>442</v>
      </c>
      <c r="D940" s="56">
        <v>2</v>
      </c>
    </row>
    <row r="941" spans="1:4" x14ac:dyDescent="0.2">
      <c r="A941" s="61">
        <v>830</v>
      </c>
      <c r="B941" s="62">
        <v>14076</v>
      </c>
      <c r="C941" s="55" t="s">
        <v>442</v>
      </c>
      <c r="D941" s="56">
        <v>1</v>
      </c>
    </row>
    <row r="942" spans="1:4" x14ac:dyDescent="0.2">
      <c r="A942" s="61">
        <v>831</v>
      </c>
      <c r="B942" s="62">
        <v>14077</v>
      </c>
      <c r="C942" s="55" t="s">
        <v>443</v>
      </c>
      <c r="D942" s="56" t="s">
        <v>254</v>
      </c>
    </row>
    <row r="943" spans="1:4" x14ac:dyDescent="0.2">
      <c r="A943" s="61">
        <v>832</v>
      </c>
      <c r="B943" s="62">
        <v>14085</v>
      </c>
      <c r="C943" s="55" t="s">
        <v>442</v>
      </c>
      <c r="D943" s="56">
        <v>2</v>
      </c>
    </row>
    <row r="944" spans="1:4" x14ac:dyDescent="0.2">
      <c r="A944" s="61">
        <v>832</v>
      </c>
      <c r="B944" s="62">
        <v>14086</v>
      </c>
      <c r="C944" s="55" t="s">
        <v>442</v>
      </c>
      <c r="D944" s="56">
        <v>1</v>
      </c>
    </row>
    <row r="945" spans="1:4" x14ac:dyDescent="0.2">
      <c r="A945" s="61">
        <v>833</v>
      </c>
      <c r="B945" s="62">
        <v>14087</v>
      </c>
      <c r="C945" s="55" t="s">
        <v>443</v>
      </c>
      <c r="D945" s="56" t="s">
        <v>254</v>
      </c>
    </row>
    <row r="946" spans="1:4" x14ac:dyDescent="0.2">
      <c r="A946" s="61">
        <v>834</v>
      </c>
      <c r="B946" s="62">
        <v>14088</v>
      </c>
      <c r="C946" s="55" t="s">
        <v>442</v>
      </c>
      <c r="D946" s="56">
        <v>2</v>
      </c>
    </row>
    <row r="947" spans="1:4" x14ac:dyDescent="0.2">
      <c r="A947" s="61">
        <v>834</v>
      </c>
      <c r="B947" s="62">
        <v>14089</v>
      </c>
      <c r="C947" s="55" t="s">
        <v>442</v>
      </c>
      <c r="D947" s="56">
        <v>1</v>
      </c>
    </row>
    <row r="948" spans="1:4" x14ac:dyDescent="0.2">
      <c r="A948" s="61">
        <v>835</v>
      </c>
      <c r="B948" s="62">
        <v>14090</v>
      </c>
      <c r="C948" s="55" t="s">
        <v>443</v>
      </c>
      <c r="D948" s="56" t="s">
        <v>254</v>
      </c>
    </row>
    <row r="949" spans="1:4" x14ac:dyDescent="0.2">
      <c r="A949" s="61">
        <v>836</v>
      </c>
      <c r="B949" s="62">
        <v>14091</v>
      </c>
      <c r="C949" s="55" t="s">
        <v>442</v>
      </c>
      <c r="D949" s="56">
        <v>2</v>
      </c>
    </row>
    <row r="950" spans="1:4" x14ac:dyDescent="0.2">
      <c r="A950" s="61">
        <v>836</v>
      </c>
      <c r="B950" s="62">
        <v>14092</v>
      </c>
      <c r="C950" s="55" t="s">
        <v>442</v>
      </c>
      <c r="D950" s="56">
        <v>1</v>
      </c>
    </row>
    <row r="951" spans="1:4" x14ac:dyDescent="0.2">
      <c r="A951" s="61">
        <v>837</v>
      </c>
      <c r="B951" s="62">
        <v>14093</v>
      </c>
      <c r="C951" s="55" t="s">
        <v>443</v>
      </c>
      <c r="D951" s="56" t="s">
        <v>254</v>
      </c>
    </row>
    <row r="952" spans="1:4" x14ac:dyDescent="0.2">
      <c r="A952" s="61">
        <v>838</v>
      </c>
      <c r="B952" s="62">
        <v>14094</v>
      </c>
      <c r="C952" s="55" t="s">
        <v>442</v>
      </c>
      <c r="D952" s="56">
        <v>2</v>
      </c>
    </row>
    <row r="953" spans="1:4" x14ac:dyDescent="0.2">
      <c r="A953" s="61">
        <v>838</v>
      </c>
      <c r="B953" s="62">
        <v>14095</v>
      </c>
      <c r="C953" s="55" t="s">
        <v>442</v>
      </c>
      <c r="D953" s="56">
        <v>1</v>
      </c>
    </row>
    <row r="954" spans="1:4" x14ac:dyDescent="0.2">
      <c r="A954" s="61">
        <v>839</v>
      </c>
      <c r="B954" s="62">
        <v>14096</v>
      </c>
      <c r="C954" s="55" t="s">
        <v>443</v>
      </c>
      <c r="D954" s="56" t="s">
        <v>254</v>
      </c>
    </row>
    <row r="955" spans="1:4" x14ac:dyDescent="0.2">
      <c r="A955" s="61">
        <v>840</v>
      </c>
      <c r="B955" s="62">
        <v>14110</v>
      </c>
      <c r="C955" s="55" t="s">
        <v>442</v>
      </c>
      <c r="D955" s="56">
        <v>2</v>
      </c>
    </row>
    <row r="956" spans="1:4" x14ac:dyDescent="0.2">
      <c r="A956" s="61">
        <v>840</v>
      </c>
      <c r="B956" s="62">
        <v>14111</v>
      </c>
      <c r="C956" s="55" t="s">
        <v>442</v>
      </c>
      <c r="D956" s="56">
        <v>1</v>
      </c>
    </row>
    <row r="957" spans="1:4" x14ac:dyDescent="0.2">
      <c r="A957" s="61">
        <v>841</v>
      </c>
      <c r="B957" s="62">
        <v>14112</v>
      </c>
      <c r="C957" s="55" t="s">
        <v>443</v>
      </c>
      <c r="D957" s="56" t="s">
        <v>254</v>
      </c>
    </row>
    <row r="958" spans="1:4" x14ac:dyDescent="0.2">
      <c r="A958" s="61">
        <v>842</v>
      </c>
      <c r="B958" s="62">
        <v>14113</v>
      </c>
      <c r="C958" s="55" t="s">
        <v>442</v>
      </c>
      <c r="D958" s="56">
        <v>2</v>
      </c>
    </row>
    <row r="959" spans="1:4" x14ac:dyDescent="0.2">
      <c r="A959" s="61">
        <v>842</v>
      </c>
      <c r="B959" s="62">
        <v>14114</v>
      </c>
      <c r="C959" s="55" t="s">
        <v>442</v>
      </c>
      <c r="D959" s="56">
        <v>1</v>
      </c>
    </row>
    <row r="960" spans="1:4" x14ac:dyDescent="0.2">
      <c r="A960" s="61">
        <v>843</v>
      </c>
      <c r="B960" s="62">
        <v>14115</v>
      </c>
      <c r="C960" s="55" t="s">
        <v>443</v>
      </c>
      <c r="D960" s="56" t="s">
        <v>254</v>
      </c>
    </row>
    <row r="961" spans="1:4" x14ac:dyDescent="0.2">
      <c r="A961" s="61">
        <v>844</v>
      </c>
      <c r="B961" s="62">
        <v>14116</v>
      </c>
      <c r="C961" s="55" t="s">
        <v>442</v>
      </c>
      <c r="D961" s="56">
        <v>2</v>
      </c>
    </row>
    <row r="962" spans="1:4" x14ac:dyDescent="0.2">
      <c r="A962" s="61">
        <v>844</v>
      </c>
      <c r="B962" s="62">
        <v>14117</v>
      </c>
      <c r="C962" s="55" t="s">
        <v>442</v>
      </c>
      <c r="D962" s="56">
        <v>1</v>
      </c>
    </row>
    <row r="963" spans="1:4" x14ac:dyDescent="0.2">
      <c r="A963" s="61">
        <v>845</v>
      </c>
      <c r="B963" s="62">
        <v>14118</v>
      </c>
      <c r="C963" s="55" t="s">
        <v>443</v>
      </c>
      <c r="D963" s="56" t="s">
        <v>254</v>
      </c>
    </row>
    <row r="964" spans="1:4" x14ac:dyDescent="0.2">
      <c r="A964" s="61">
        <v>846</v>
      </c>
      <c r="B964" s="62">
        <v>14138</v>
      </c>
      <c r="C964" s="55" t="s">
        <v>442</v>
      </c>
      <c r="D964" s="56">
        <v>2</v>
      </c>
    </row>
    <row r="965" spans="1:4" x14ac:dyDescent="0.2">
      <c r="A965" s="61">
        <v>846</v>
      </c>
      <c r="B965" s="62">
        <v>14139</v>
      </c>
      <c r="C965" s="55" t="s">
        <v>442</v>
      </c>
      <c r="D965" s="56">
        <v>1</v>
      </c>
    </row>
    <row r="966" spans="1:4" x14ac:dyDescent="0.2">
      <c r="A966" s="61">
        <v>847</v>
      </c>
      <c r="B966" s="62">
        <v>14140</v>
      </c>
      <c r="C966" s="55" t="s">
        <v>443</v>
      </c>
      <c r="D966" s="56" t="s">
        <v>254</v>
      </c>
    </row>
    <row r="967" spans="1:4" x14ac:dyDescent="0.2">
      <c r="A967" s="61">
        <v>848</v>
      </c>
      <c r="B967" s="62">
        <v>14141</v>
      </c>
      <c r="C967" s="55" t="s">
        <v>442</v>
      </c>
      <c r="D967" s="56">
        <v>2</v>
      </c>
    </row>
    <row r="968" spans="1:4" x14ac:dyDescent="0.2">
      <c r="A968" s="61">
        <v>848</v>
      </c>
      <c r="B968" s="62">
        <v>14142</v>
      </c>
      <c r="C968" s="55" t="s">
        <v>442</v>
      </c>
      <c r="D968" s="56">
        <v>1</v>
      </c>
    </row>
    <row r="969" spans="1:4" x14ac:dyDescent="0.2">
      <c r="A969" s="61">
        <v>849</v>
      </c>
      <c r="B969" s="62">
        <v>14143</v>
      </c>
      <c r="C969" s="55" t="s">
        <v>443</v>
      </c>
      <c r="D969" s="56" t="s">
        <v>254</v>
      </c>
    </row>
    <row r="970" spans="1:4" x14ac:dyDescent="0.2">
      <c r="A970" s="61">
        <v>850</v>
      </c>
      <c r="B970" s="62">
        <v>14014</v>
      </c>
      <c r="C970" s="55" t="s">
        <v>443</v>
      </c>
      <c r="D970" s="56" t="s">
        <v>254</v>
      </c>
    </row>
    <row r="971" spans="1:4" x14ac:dyDescent="0.2">
      <c r="A971" s="61">
        <v>851</v>
      </c>
      <c r="B971" s="62">
        <v>14038</v>
      </c>
      <c r="C971" s="55" t="s">
        <v>443</v>
      </c>
      <c r="D971" s="56" t="s">
        <v>254</v>
      </c>
    </row>
    <row r="972" spans="1:4" x14ac:dyDescent="0.2">
      <c r="A972" s="61">
        <v>852</v>
      </c>
      <c r="B972" s="62">
        <v>14001</v>
      </c>
      <c r="C972" s="55" t="s">
        <v>442</v>
      </c>
      <c r="D972" s="56">
        <v>2</v>
      </c>
    </row>
    <row r="973" spans="1:4" x14ac:dyDescent="0.2">
      <c r="A973" s="61">
        <v>852</v>
      </c>
      <c r="B973" s="62">
        <v>14002</v>
      </c>
      <c r="C973" s="55" t="s">
        <v>442</v>
      </c>
      <c r="D973" s="56">
        <v>1</v>
      </c>
    </row>
    <row r="974" spans="1:4" x14ac:dyDescent="0.2">
      <c r="A974" s="61">
        <v>853</v>
      </c>
      <c r="B974" s="62">
        <v>14081</v>
      </c>
      <c r="C974" s="55" t="s">
        <v>442</v>
      </c>
      <c r="D974" s="56">
        <v>2</v>
      </c>
    </row>
    <row r="975" spans="1:4" x14ac:dyDescent="0.2">
      <c r="A975" s="61">
        <v>853</v>
      </c>
      <c r="B975" s="62">
        <v>14082</v>
      </c>
      <c r="C975" s="55" t="s">
        <v>442</v>
      </c>
      <c r="D975" s="56">
        <v>1</v>
      </c>
    </row>
    <row r="976" spans="1:4" x14ac:dyDescent="0.2">
      <c r="A976" s="61">
        <v>854</v>
      </c>
      <c r="B976" s="62">
        <v>14083</v>
      </c>
      <c r="C976" s="55" t="s">
        <v>442</v>
      </c>
      <c r="D976" s="56">
        <v>2</v>
      </c>
    </row>
    <row r="977" spans="1:4" x14ac:dyDescent="0.2">
      <c r="A977" s="61">
        <v>854</v>
      </c>
      <c r="B977" s="62">
        <v>14084</v>
      </c>
      <c r="C977" s="55" t="s">
        <v>442</v>
      </c>
      <c r="D977" s="56">
        <v>1</v>
      </c>
    </row>
    <row r="978" spans="1:4" x14ac:dyDescent="0.2">
      <c r="A978" s="61">
        <v>855</v>
      </c>
      <c r="B978" s="62">
        <v>14103</v>
      </c>
      <c r="C978" s="55" t="s">
        <v>442</v>
      </c>
      <c r="D978" s="56">
        <v>2</v>
      </c>
    </row>
    <row r="979" spans="1:4" x14ac:dyDescent="0.2">
      <c r="A979" s="61">
        <v>855</v>
      </c>
      <c r="B979" s="62">
        <v>14104</v>
      </c>
      <c r="C979" s="55" t="s">
        <v>442</v>
      </c>
      <c r="D979" s="56">
        <v>1</v>
      </c>
    </row>
    <row r="980" spans="1:4" x14ac:dyDescent="0.2">
      <c r="A980" s="61">
        <v>856</v>
      </c>
      <c r="B980" s="62">
        <v>14105</v>
      </c>
      <c r="C980" s="55" t="s">
        <v>442</v>
      </c>
      <c r="D980" s="56">
        <v>2</v>
      </c>
    </row>
    <row r="981" spans="1:4" x14ac:dyDescent="0.2">
      <c r="A981" s="61">
        <v>856</v>
      </c>
      <c r="B981" s="62">
        <v>14106</v>
      </c>
      <c r="C981" s="55" t="s">
        <v>442</v>
      </c>
      <c r="D981" s="56">
        <v>1</v>
      </c>
    </row>
    <row r="982" spans="1:4" x14ac:dyDescent="0.2">
      <c r="A982" s="61">
        <v>857</v>
      </c>
      <c r="B982" s="62">
        <v>14015</v>
      </c>
      <c r="C982" s="55" t="s">
        <v>442</v>
      </c>
      <c r="D982" s="56">
        <v>2</v>
      </c>
    </row>
    <row r="983" spans="1:4" x14ac:dyDescent="0.2">
      <c r="A983" s="61">
        <v>857</v>
      </c>
      <c r="B983" s="62">
        <v>14016</v>
      </c>
      <c r="C983" s="55" t="s">
        <v>442</v>
      </c>
      <c r="D983" s="56">
        <v>1</v>
      </c>
    </row>
    <row r="984" spans="1:4" x14ac:dyDescent="0.2">
      <c r="A984" s="61">
        <v>858</v>
      </c>
      <c r="B984" s="62">
        <v>14039</v>
      </c>
      <c r="C984" s="55" t="s">
        <v>442</v>
      </c>
      <c r="D984" s="56">
        <v>2</v>
      </c>
    </row>
    <row r="985" spans="1:4" x14ac:dyDescent="0.2">
      <c r="A985" s="61">
        <v>858</v>
      </c>
      <c r="B985" s="62">
        <v>14040</v>
      </c>
      <c r="C985" s="55" t="s">
        <v>442</v>
      </c>
      <c r="D985" s="56">
        <v>1</v>
      </c>
    </row>
    <row r="986" spans="1:4" x14ac:dyDescent="0.2">
      <c r="A986" s="61">
        <v>859</v>
      </c>
      <c r="B986" s="62">
        <v>14003</v>
      </c>
      <c r="C986" s="55" t="s">
        <v>442</v>
      </c>
      <c r="D986" s="56">
        <v>2</v>
      </c>
    </row>
    <row r="987" spans="1:4" x14ac:dyDescent="0.2">
      <c r="A987" s="61">
        <v>859</v>
      </c>
      <c r="B987" s="62">
        <v>14004</v>
      </c>
      <c r="C987" s="55" t="s">
        <v>442</v>
      </c>
      <c r="D987" s="56">
        <v>1</v>
      </c>
    </row>
    <row r="988" spans="1:4" x14ac:dyDescent="0.2">
      <c r="A988" s="61">
        <v>860</v>
      </c>
      <c r="B988" s="62">
        <v>14026</v>
      </c>
      <c r="C988" s="55" t="s">
        <v>442</v>
      </c>
      <c r="D988" s="56">
        <v>2</v>
      </c>
    </row>
    <row r="989" spans="1:4" x14ac:dyDescent="0.2">
      <c r="A989" s="61">
        <v>860</v>
      </c>
      <c r="B989" s="62">
        <v>14027</v>
      </c>
      <c r="C989" s="55" t="s">
        <v>442</v>
      </c>
      <c r="D989" s="56">
        <v>1</v>
      </c>
    </row>
    <row r="990" spans="1:4" x14ac:dyDescent="0.2">
      <c r="A990" s="61">
        <v>861</v>
      </c>
      <c r="B990" s="62">
        <v>14051</v>
      </c>
      <c r="C990" s="55" t="s">
        <v>442</v>
      </c>
      <c r="D990" s="56">
        <v>2</v>
      </c>
    </row>
    <row r="991" spans="1:4" x14ac:dyDescent="0.2">
      <c r="A991" s="61">
        <v>861</v>
      </c>
      <c r="B991" s="62">
        <v>14052</v>
      </c>
      <c r="C991" s="55" t="s">
        <v>442</v>
      </c>
      <c r="D991" s="56">
        <v>1</v>
      </c>
    </row>
    <row r="992" spans="1:4" x14ac:dyDescent="0.2">
      <c r="A992" s="61">
        <v>862</v>
      </c>
      <c r="B992" s="62">
        <v>14107</v>
      </c>
      <c r="C992" s="55" t="s">
        <v>442</v>
      </c>
      <c r="D992" s="56">
        <v>2</v>
      </c>
    </row>
    <row r="993" spans="1:4" x14ac:dyDescent="0.2">
      <c r="A993" s="61">
        <v>862</v>
      </c>
      <c r="B993" s="62">
        <v>14108</v>
      </c>
      <c r="C993" s="55" t="s">
        <v>442</v>
      </c>
      <c r="D993" s="56">
        <v>1</v>
      </c>
    </row>
    <row r="994" spans="1:4" x14ac:dyDescent="0.2">
      <c r="A994" s="61">
        <v>863</v>
      </c>
      <c r="B994" s="62">
        <v>14054</v>
      </c>
      <c r="C994" s="55" t="s">
        <v>442</v>
      </c>
      <c r="D994" s="56">
        <v>2</v>
      </c>
    </row>
    <row r="995" spans="1:4" x14ac:dyDescent="0.2">
      <c r="A995" s="61">
        <v>863</v>
      </c>
      <c r="B995" s="62">
        <v>14055</v>
      </c>
      <c r="C995" s="55" t="s">
        <v>442</v>
      </c>
      <c r="D995" s="56">
        <v>1</v>
      </c>
    </row>
    <row r="996" spans="1:4" x14ac:dyDescent="0.2">
      <c r="A996" s="61">
        <v>864</v>
      </c>
      <c r="B996" s="62">
        <v>14121</v>
      </c>
      <c r="C996" s="55" t="s">
        <v>442</v>
      </c>
      <c r="D996" s="56">
        <v>2</v>
      </c>
    </row>
    <row r="997" spans="1:4" x14ac:dyDescent="0.2">
      <c r="A997" s="61">
        <v>864</v>
      </c>
      <c r="B997" s="62">
        <v>14122</v>
      </c>
      <c r="C997" s="55" t="s">
        <v>442</v>
      </c>
      <c r="D997" s="56">
        <v>1</v>
      </c>
    </row>
    <row r="998" spans="1:4" x14ac:dyDescent="0.2">
      <c r="A998" s="61">
        <v>865</v>
      </c>
      <c r="B998" s="62">
        <v>14057</v>
      </c>
      <c r="C998" s="55" t="s">
        <v>442</v>
      </c>
      <c r="D998" s="56">
        <v>2</v>
      </c>
    </row>
    <row r="999" spans="1:4" x14ac:dyDescent="0.2">
      <c r="A999" s="61">
        <v>865</v>
      </c>
      <c r="B999" s="62">
        <v>14058</v>
      </c>
      <c r="C999" s="55" t="s">
        <v>442</v>
      </c>
      <c r="D999" s="56">
        <v>1</v>
      </c>
    </row>
    <row r="1000" spans="1:4" x14ac:dyDescent="0.2">
      <c r="A1000" s="61">
        <v>866</v>
      </c>
      <c r="B1000" s="62">
        <v>14059</v>
      </c>
      <c r="C1000" s="55" t="s">
        <v>443</v>
      </c>
      <c r="D1000" s="56" t="s">
        <v>254</v>
      </c>
    </row>
    <row r="1001" spans="1:4" x14ac:dyDescent="0.2">
      <c r="A1001" s="61">
        <v>867</v>
      </c>
      <c r="B1001" s="62">
        <v>14060</v>
      </c>
      <c r="C1001" s="55" t="s">
        <v>442</v>
      </c>
      <c r="D1001" s="56">
        <v>2</v>
      </c>
    </row>
    <row r="1002" spans="1:4" x14ac:dyDescent="0.2">
      <c r="A1002" s="61">
        <v>867</v>
      </c>
      <c r="B1002" s="62">
        <v>14061</v>
      </c>
      <c r="C1002" s="55" t="s">
        <v>442</v>
      </c>
      <c r="D1002" s="56">
        <v>1</v>
      </c>
    </row>
    <row r="1003" spans="1:4" x14ac:dyDescent="0.2">
      <c r="A1003" s="61">
        <v>868</v>
      </c>
      <c r="B1003" s="62">
        <v>14062</v>
      </c>
      <c r="C1003" s="55" t="s">
        <v>443</v>
      </c>
      <c r="D1003" s="56" t="s">
        <v>254</v>
      </c>
    </row>
    <row r="1004" spans="1:4" x14ac:dyDescent="0.2">
      <c r="A1004" s="61">
        <v>869</v>
      </c>
      <c r="B1004" s="62">
        <v>14063</v>
      </c>
      <c r="C1004" s="55" t="s">
        <v>442</v>
      </c>
      <c r="D1004" s="56">
        <v>2</v>
      </c>
    </row>
    <row r="1005" spans="1:4" x14ac:dyDescent="0.2">
      <c r="A1005" s="61">
        <v>869</v>
      </c>
      <c r="B1005" s="62">
        <v>14064</v>
      </c>
      <c r="C1005" s="55" t="s">
        <v>442</v>
      </c>
      <c r="D1005" s="56">
        <v>1</v>
      </c>
    </row>
    <row r="1006" spans="1:4" x14ac:dyDescent="0.2">
      <c r="A1006" s="61">
        <v>870</v>
      </c>
      <c r="B1006" s="62">
        <v>14065</v>
      </c>
      <c r="C1006" s="55" t="s">
        <v>443</v>
      </c>
      <c r="D1006" s="56" t="s">
        <v>254</v>
      </c>
    </row>
    <row r="1007" spans="1:4" x14ac:dyDescent="0.2">
      <c r="A1007" s="61">
        <v>871</v>
      </c>
      <c r="B1007" s="62">
        <v>14066</v>
      </c>
      <c r="C1007" s="55" t="s">
        <v>442</v>
      </c>
      <c r="D1007" s="56">
        <v>2</v>
      </c>
    </row>
    <row r="1008" spans="1:4" x14ac:dyDescent="0.2">
      <c r="A1008" s="61">
        <v>871</v>
      </c>
      <c r="B1008" s="62">
        <v>14067</v>
      </c>
      <c r="C1008" s="55" t="s">
        <v>442</v>
      </c>
      <c r="D1008" s="56">
        <v>1</v>
      </c>
    </row>
    <row r="1009" spans="1:4" x14ac:dyDescent="0.2">
      <c r="A1009" s="61">
        <v>872</v>
      </c>
      <c r="B1009" s="62">
        <v>14068</v>
      </c>
      <c r="C1009" s="55" t="s">
        <v>443</v>
      </c>
      <c r="D1009" s="56" t="s">
        <v>254</v>
      </c>
    </row>
    <row r="1010" spans="1:4" x14ac:dyDescent="0.2">
      <c r="A1010" s="61">
        <v>873</v>
      </c>
      <c r="B1010" s="62">
        <v>14078</v>
      </c>
      <c r="C1010" s="55" t="s">
        <v>442</v>
      </c>
      <c r="D1010" s="56">
        <v>2</v>
      </c>
    </row>
    <row r="1011" spans="1:4" x14ac:dyDescent="0.2">
      <c r="A1011" s="61">
        <v>873</v>
      </c>
      <c r="B1011" s="62">
        <v>14079</v>
      </c>
      <c r="C1011" s="55" t="s">
        <v>442</v>
      </c>
      <c r="D1011" s="56">
        <v>1</v>
      </c>
    </row>
    <row r="1012" spans="1:4" x14ac:dyDescent="0.2">
      <c r="A1012" s="61">
        <v>874</v>
      </c>
      <c r="B1012" s="62">
        <v>14080</v>
      </c>
      <c r="C1012" s="55" t="s">
        <v>443</v>
      </c>
      <c r="D1012" s="56" t="s">
        <v>254</v>
      </c>
    </row>
    <row r="1013" spans="1:4" x14ac:dyDescent="0.2">
      <c r="A1013" s="61">
        <v>875</v>
      </c>
      <c r="B1013" s="62">
        <v>14100</v>
      </c>
      <c r="C1013" s="55" t="s">
        <v>442</v>
      </c>
      <c r="D1013" s="56">
        <v>2</v>
      </c>
    </row>
    <row r="1014" spans="1:4" x14ac:dyDescent="0.2">
      <c r="A1014" s="61">
        <v>875</v>
      </c>
      <c r="B1014" s="62">
        <v>14101</v>
      </c>
      <c r="C1014" s="55" t="s">
        <v>442</v>
      </c>
      <c r="D1014" s="56">
        <v>1</v>
      </c>
    </row>
    <row r="1015" spans="1:4" x14ac:dyDescent="0.2">
      <c r="A1015" s="61">
        <v>876</v>
      </c>
      <c r="B1015" s="62">
        <v>14102</v>
      </c>
      <c r="C1015" s="55" t="s">
        <v>443</v>
      </c>
      <c r="D1015" s="56" t="s">
        <v>254</v>
      </c>
    </row>
    <row r="1016" spans="1:4" x14ac:dyDescent="0.2">
      <c r="A1016" s="61">
        <v>877</v>
      </c>
      <c r="B1016" s="62">
        <v>14123</v>
      </c>
      <c r="C1016" s="55" t="s">
        <v>442</v>
      </c>
      <c r="D1016" s="56">
        <v>2</v>
      </c>
    </row>
    <row r="1017" spans="1:4" x14ac:dyDescent="0.2">
      <c r="A1017" s="61">
        <v>877</v>
      </c>
      <c r="B1017" s="62">
        <v>14124</v>
      </c>
      <c r="C1017" s="55" t="s">
        <v>442</v>
      </c>
      <c r="D1017" s="56">
        <v>1</v>
      </c>
    </row>
    <row r="1018" spans="1:4" x14ac:dyDescent="0.2">
      <c r="A1018" s="61">
        <v>878</v>
      </c>
      <c r="B1018" s="62">
        <v>14125</v>
      </c>
      <c r="C1018" s="55" t="s">
        <v>443</v>
      </c>
      <c r="D1018" s="56" t="s">
        <v>254</v>
      </c>
    </row>
    <row r="1019" spans="1:4" x14ac:dyDescent="0.2">
      <c r="A1019" s="61">
        <v>879</v>
      </c>
      <c r="B1019" s="62">
        <v>14126</v>
      </c>
      <c r="C1019" s="55" t="s">
        <v>442</v>
      </c>
      <c r="D1019" s="56">
        <v>2</v>
      </c>
    </row>
    <row r="1020" spans="1:4" x14ac:dyDescent="0.2">
      <c r="A1020" s="61">
        <v>879</v>
      </c>
      <c r="B1020" s="62">
        <v>14127</v>
      </c>
      <c r="C1020" s="55" t="s">
        <v>442</v>
      </c>
      <c r="D1020" s="56">
        <v>1</v>
      </c>
    </row>
    <row r="1021" spans="1:4" x14ac:dyDescent="0.2">
      <c r="A1021" s="61">
        <v>880</v>
      </c>
      <c r="B1021" s="62">
        <v>14128</v>
      </c>
      <c r="C1021" s="55" t="s">
        <v>443</v>
      </c>
      <c r="D1021" s="56" t="s">
        <v>254</v>
      </c>
    </row>
    <row r="1022" spans="1:4" x14ac:dyDescent="0.2">
      <c r="A1022" s="61">
        <v>881</v>
      </c>
      <c r="B1022" s="62">
        <v>14129</v>
      </c>
      <c r="C1022" s="55" t="s">
        <v>442</v>
      </c>
      <c r="D1022" s="56">
        <v>2</v>
      </c>
    </row>
    <row r="1023" spans="1:4" x14ac:dyDescent="0.2">
      <c r="A1023" s="61">
        <v>881</v>
      </c>
      <c r="B1023" s="62">
        <v>14130</v>
      </c>
      <c r="C1023" s="55" t="s">
        <v>442</v>
      </c>
      <c r="D1023" s="56">
        <v>1</v>
      </c>
    </row>
    <row r="1024" spans="1:4" x14ac:dyDescent="0.2">
      <c r="A1024" s="61">
        <v>882</v>
      </c>
      <c r="B1024" s="62">
        <v>14131</v>
      </c>
      <c r="C1024" s="55" t="s">
        <v>443</v>
      </c>
      <c r="D1024" s="56" t="s">
        <v>254</v>
      </c>
    </row>
    <row r="1025" spans="1:4" x14ac:dyDescent="0.2">
      <c r="A1025" s="61">
        <v>883</v>
      </c>
      <c r="B1025" s="62">
        <v>14132</v>
      </c>
      <c r="C1025" s="55" t="s">
        <v>442</v>
      </c>
      <c r="D1025" s="56">
        <v>2</v>
      </c>
    </row>
    <row r="1026" spans="1:4" x14ac:dyDescent="0.2">
      <c r="A1026" s="61">
        <v>883</v>
      </c>
      <c r="B1026" s="62">
        <v>14133</v>
      </c>
      <c r="C1026" s="55" t="s">
        <v>442</v>
      </c>
      <c r="D1026" s="56">
        <v>1</v>
      </c>
    </row>
    <row r="1027" spans="1:4" x14ac:dyDescent="0.2">
      <c r="A1027" s="61">
        <v>884</v>
      </c>
      <c r="B1027" s="62">
        <v>14134</v>
      </c>
      <c r="C1027" s="55" t="s">
        <v>443</v>
      </c>
      <c r="D1027" s="56" t="s">
        <v>254</v>
      </c>
    </row>
    <row r="1028" spans="1:4" x14ac:dyDescent="0.2">
      <c r="A1028" s="61">
        <v>885</v>
      </c>
      <c r="B1028" s="62">
        <v>14135</v>
      </c>
      <c r="C1028" s="55" t="s">
        <v>442</v>
      </c>
      <c r="D1028" s="56">
        <v>2</v>
      </c>
    </row>
    <row r="1029" spans="1:4" x14ac:dyDescent="0.2">
      <c r="A1029" s="61">
        <v>885</v>
      </c>
      <c r="B1029" s="62">
        <v>14136</v>
      </c>
      <c r="C1029" s="55" t="s">
        <v>442</v>
      </c>
      <c r="D1029" s="56">
        <v>1</v>
      </c>
    </row>
    <row r="1030" spans="1:4" x14ac:dyDescent="0.2">
      <c r="A1030" s="61">
        <v>886</v>
      </c>
      <c r="B1030" s="62">
        <v>14137</v>
      </c>
      <c r="C1030" s="55" t="s">
        <v>443</v>
      </c>
      <c r="D1030" s="56" t="s">
        <v>254</v>
      </c>
    </row>
    <row r="1031" spans="1:4" x14ac:dyDescent="0.2">
      <c r="A1031" s="61">
        <v>887</v>
      </c>
      <c r="B1031" s="62">
        <v>14144</v>
      </c>
      <c r="C1031" s="55" t="s">
        <v>442</v>
      </c>
      <c r="D1031" s="56">
        <v>2</v>
      </c>
    </row>
    <row r="1032" spans="1:4" x14ac:dyDescent="0.2">
      <c r="A1032" s="61">
        <v>887</v>
      </c>
      <c r="B1032" s="62">
        <v>14145</v>
      </c>
      <c r="C1032" s="55" t="s">
        <v>442</v>
      </c>
      <c r="D1032" s="56">
        <v>1</v>
      </c>
    </row>
    <row r="1033" spans="1:4" x14ac:dyDescent="0.2">
      <c r="A1033" s="61">
        <v>888</v>
      </c>
      <c r="B1033" s="62">
        <v>14146</v>
      </c>
      <c r="C1033" s="55" t="s">
        <v>443</v>
      </c>
      <c r="D1033" s="56" t="s">
        <v>254</v>
      </c>
    </row>
    <row r="1034" spans="1:4" x14ac:dyDescent="0.2">
      <c r="A1034" s="61">
        <v>889</v>
      </c>
      <c r="B1034" s="62">
        <v>278</v>
      </c>
      <c r="C1034" s="55" t="s">
        <v>442</v>
      </c>
      <c r="D1034" s="56">
        <v>2</v>
      </c>
    </row>
    <row r="1035" spans="1:4" x14ac:dyDescent="0.2">
      <c r="A1035" s="61">
        <v>889</v>
      </c>
      <c r="B1035" s="62">
        <v>289</v>
      </c>
      <c r="C1035" s="55" t="s">
        <v>442</v>
      </c>
      <c r="D1035" s="56">
        <v>1</v>
      </c>
    </row>
    <row r="1036" spans="1:4" x14ac:dyDescent="0.2">
      <c r="A1036" s="61">
        <v>890</v>
      </c>
      <c r="B1036" s="62">
        <v>14028</v>
      </c>
      <c r="C1036" s="55" t="s">
        <v>443</v>
      </c>
      <c r="D1036" s="56" t="s">
        <v>254</v>
      </c>
    </row>
    <row r="1037" spans="1:4" x14ac:dyDescent="0.2">
      <c r="A1037" s="61">
        <v>891</v>
      </c>
      <c r="B1037" s="62">
        <v>14099</v>
      </c>
      <c r="C1037" s="55" t="s">
        <v>443</v>
      </c>
      <c r="D1037" s="56" t="s">
        <v>254</v>
      </c>
    </row>
    <row r="1038" spans="1:4" x14ac:dyDescent="0.2">
      <c r="A1038" s="61">
        <v>892</v>
      </c>
      <c r="B1038" s="62">
        <v>14119</v>
      </c>
      <c r="C1038" s="55" t="s">
        <v>443</v>
      </c>
      <c r="D1038" s="56" t="s">
        <v>254</v>
      </c>
    </row>
    <row r="1039" spans="1:4" x14ac:dyDescent="0.2">
      <c r="A1039" s="61">
        <v>893</v>
      </c>
      <c r="B1039" s="62">
        <v>14120</v>
      </c>
      <c r="C1039" s="55" t="s">
        <v>443</v>
      </c>
      <c r="D1039" s="56" t="s">
        <v>254</v>
      </c>
    </row>
    <row r="1040" spans="1:4" x14ac:dyDescent="0.2">
      <c r="A1040" s="61">
        <v>894</v>
      </c>
      <c r="B1040" s="62">
        <v>300</v>
      </c>
      <c r="C1040" s="55" t="s">
        <v>400</v>
      </c>
      <c r="D1040" s="56" t="s">
        <v>254</v>
      </c>
    </row>
    <row r="1041" spans="1:4" x14ac:dyDescent="0.2">
      <c r="A1041" s="61">
        <v>895</v>
      </c>
      <c r="B1041" s="62">
        <v>311</v>
      </c>
      <c r="C1041" s="55" t="s">
        <v>400</v>
      </c>
      <c r="D1041" s="56" t="s">
        <v>254</v>
      </c>
    </row>
    <row r="1042" spans="1:4" x14ac:dyDescent="0.2">
      <c r="A1042" s="61">
        <v>896</v>
      </c>
      <c r="B1042" s="62">
        <v>312</v>
      </c>
      <c r="C1042" s="55" t="s">
        <v>400</v>
      </c>
      <c r="D1042" s="56" t="s">
        <v>254</v>
      </c>
    </row>
    <row r="1043" spans="1:4" x14ac:dyDescent="0.2">
      <c r="A1043" s="61">
        <v>897</v>
      </c>
      <c r="B1043" s="62">
        <v>14097</v>
      </c>
      <c r="C1043" s="55" t="s">
        <v>443</v>
      </c>
      <c r="D1043" s="56" t="s">
        <v>254</v>
      </c>
    </row>
    <row r="1044" spans="1:4" x14ac:dyDescent="0.2">
      <c r="A1044" s="61">
        <v>898</v>
      </c>
      <c r="B1044" s="62">
        <v>14098</v>
      </c>
      <c r="C1044" s="55" t="s">
        <v>443</v>
      </c>
      <c r="D1044" s="56" t="s">
        <v>254</v>
      </c>
    </row>
    <row r="1045" spans="1:4" x14ac:dyDescent="0.2">
      <c r="A1045" s="61">
        <v>899</v>
      </c>
      <c r="B1045" s="62">
        <v>281</v>
      </c>
      <c r="C1045" s="55" t="s">
        <v>444</v>
      </c>
      <c r="D1045" s="56" t="s">
        <v>254</v>
      </c>
    </row>
    <row r="1046" spans="1:4" x14ac:dyDescent="0.2">
      <c r="A1046" s="61">
        <v>900</v>
      </c>
      <c r="B1046" s="62">
        <v>282</v>
      </c>
      <c r="C1046" s="55" t="s">
        <v>444</v>
      </c>
      <c r="D1046" s="56" t="s">
        <v>254</v>
      </c>
    </row>
    <row r="1047" spans="1:4" x14ac:dyDescent="0.2">
      <c r="A1047" s="61">
        <v>901</v>
      </c>
      <c r="B1047" s="62">
        <v>283</v>
      </c>
      <c r="C1047" s="55" t="s">
        <v>444</v>
      </c>
      <c r="D1047" s="56" t="s">
        <v>254</v>
      </c>
    </row>
    <row r="1048" spans="1:4" x14ac:dyDescent="0.2">
      <c r="A1048" s="61">
        <v>902</v>
      </c>
      <c r="B1048" s="62">
        <v>284</v>
      </c>
      <c r="C1048" s="55" t="s">
        <v>444</v>
      </c>
      <c r="D1048" s="56" t="s">
        <v>254</v>
      </c>
    </row>
    <row r="1049" spans="1:4" x14ac:dyDescent="0.2">
      <c r="A1049" s="61">
        <v>903</v>
      </c>
      <c r="B1049" s="62">
        <v>285</v>
      </c>
      <c r="C1049" s="55" t="s">
        <v>444</v>
      </c>
      <c r="D1049" s="56" t="s">
        <v>254</v>
      </c>
    </row>
    <row r="1050" spans="1:4" x14ac:dyDescent="0.2">
      <c r="A1050" s="61">
        <v>904</v>
      </c>
      <c r="B1050" s="62">
        <v>286</v>
      </c>
      <c r="C1050" s="55" t="s">
        <v>445</v>
      </c>
      <c r="D1050" s="56" t="s">
        <v>254</v>
      </c>
    </row>
    <row r="1051" spans="1:4" x14ac:dyDescent="0.2">
      <c r="A1051" s="61">
        <v>905</v>
      </c>
      <c r="B1051" s="62">
        <v>287</v>
      </c>
      <c r="C1051" s="55" t="s">
        <v>445</v>
      </c>
      <c r="D1051" s="56" t="s">
        <v>254</v>
      </c>
    </row>
    <row r="1052" spans="1:4" x14ac:dyDescent="0.2">
      <c r="A1052" s="61">
        <v>906</v>
      </c>
      <c r="B1052" s="62">
        <v>288</v>
      </c>
      <c r="C1052" s="55" t="s">
        <v>445</v>
      </c>
      <c r="D1052" s="56" t="s">
        <v>254</v>
      </c>
    </row>
    <row r="1053" spans="1:4" x14ac:dyDescent="0.2">
      <c r="A1053" s="61">
        <v>907</v>
      </c>
      <c r="B1053" s="62">
        <v>292</v>
      </c>
      <c r="C1053" s="55" t="s">
        <v>446</v>
      </c>
      <c r="D1053" s="56" t="s">
        <v>254</v>
      </c>
    </row>
    <row r="1054" spans="1:4" x14ac:dyDescent="0.2">
      <c r="A1054" s="61">
        <v>908</v>
      </c>
      <c r="B1054" s="62">
        <v>293</v>
      </c>
      <c r="C1054" s="55" t="s">
        <v>446</v>
      </c>
      <c r="D1054" s="56" t="s">
        <v>254</v>
      </c>
    </row>
    <row r="1055" spans="1:4" x14ac:dyDescent="0.2">
      <c r="A1055" s="61">
        <v>909</v>
      </c>
      <c r="B1055" s="62">
        <v>294</v>
      </c>
      <c r="C1055" s="55" t="s">
        <v>446</v>
      </c>
      <c r="D1055" s="56" t="s">
        <v>254</v>
      </c>
    </row>
    <row r="1056" spans="1:4" x14ac:dyDescent="0.2">
      <c r="A1056" s="61">
        <v>910</v>
      </c>
      <c r="B1056" s="62">
        <v>295</v>
      </c>
      <c r="C1056" s="55" t="s">
        <v>446</v>
      </c>
      <c r="D1056" s="56" t="s">
        <v>254</v>
      </c>
    </row>
    <row r="1057" spans="1:4" x14ac:dyDescent="0.2">
      <c r="A1057" s="61">
        <v>911</v>
      </c>
      <c r="B1057" s="62">
        <v>296</v>
      </c>
      <c r="C1057" s="55" t="s">
        <v>446</v>
      </c>
      <c r="D1057" s="56" t="s">
        <v>254</v>
      </c>
    </row>
    <row r="1058" spans="1:4" x14ac:dyDescent="0.2">
      <c r="A1058" s="61">
        <v>912</v>
      </c>
      <c r="B1058" s="62">
        <v>297</v>
      </c>
      <c r="C1058" s="55" t="s">
        <v>446</v>
      </c>
      <c r="D1058" s="56" t="s">
        <v>254</v>
      </c>
    </row>
    <row r="1059" spans="1:4" x14ac:dyDescent="0.2">
      <c r="A1059" s="61">
        <v>913</v>
      </c>
      <c r="B1059" s="62">
        <v>298</v>
      </c>
      <c r="C1059" s="55" t="s">
        <v>446</v>
      </c>
      <c r="D1059" s="56" t="s">
        <v>254</v>
      </c>
    </row>
    <row r="1060" spans="1:4" x14ac:dyDescent="0.2">
      <c r="A1060" s="61">
        <v>914</v>
      </c>
      <c r="B1060" s="62">
        <v>299</v>
      </c>
      <c r="C1060" s="55" t="s">
        <v>447</v>
      </c>
      <c r="D1060" s="56">
        <v>1</v>
      </c>
    </row>
    <row r="1061" spans="1:4" x14ac:dyDescent="0.2">
      <c r="A1061" s="61">
        <v>915</v>
      </c>
      <c r="B1061" s="62">
        <v>313</v>
      </c>
      <c r="C1061" s="55" t="s">
        <v>400</v>
      </c>
      <c r="D1061" s="56">
        <v>2</v>
      </c>
    </row>
    <row r="1062" spans="1:4" x14ac:dyDescent="0.2">
      <c r="A1062" s="61">
        <v>915</v>
      </c>
      <c r="B1062" s="62">
        <v>314</v>
      </c>
      <c r="C1062" s="55" t="s">
        <v>400</v>
      </c>
      <c r="D1062" s="56">
        <v>1</v>
      </c>
    </row>
    <row r="1063" spans="1:4" x14ac:dyDescent="0.2">
      <c r="A1063" s="61">
        <v>916</v>
      </c>
      <c r="B1063" s="62">
        <v>315</v>
      </c>
      <c r="C1063" s="55" t="s">
        <v>400</v>
      </c>
      <c r="D1063" s="56" t="s">
        <v>254</v>
      </c>
    </row>
    <row r="1064" spans="1:4" x14ac:dyDescent="0.2">
      <c r="A1064" s="61">
        <v>916</v>
      </c>
      <c r="B1064" s="62">
        <v>316</v>
      </c>
      <c r="C1064" s="55" t="s">
        <v>400</v>
      </c>
      <c r="D1064" s="56" t="s">
        <v>254</v>
      </c>
    </row>
    <row r="1065" spans="1:4" x14ac:dyDescent="0.2">
      <c r="A1065" s="61">
        <v>917</v>
      </c>
      <c r="B1065" s="62">
        <v>279</v>
      </c>
      <c r="C1065" s="55" t="s">
        <v>400</v>
      </c>
      <c r="D1065" s="56" t="s">
        <v>254</v>
      </c>
    </row>
    <row r="1066" spans="1:4" x14ac:dyDescent="0.2">
      <c r="A1066" s="61">
        <v>917</v>
      </c>
      <c r="B1066" s="62">
        <v>280</v>
      </c>
      <c r="C1066" s="55" t="s">
        <v>400</v>
      </c>
      <c r="D1066" s="56" t="s">
        <v>254</v>
      </c>
    </row>
    <row r="1067" spans="1:4" x14ac:dyDescent="0.2">
      <c r="A1067" s="61">
        <v>918</v>
      </c>
      <c r="B1067" s="62">
        <v>290</v>
      </c>
      <c r="C1067" s="55" t="s">
        <v>335</v>
      </c>
      <c r="D1067" s="56">
        <v>1</v>
      </c>
    </row>
    <row r="1068" spans="1:4" x14ac:dyDescent="0.2">
      <c r="A1068" s="61">
        <v>918</v>
      </c>
      <c r="B1068" s="62">
        <v>291</v>
      </c>
      <c r="C1068" s="55" t="s">
        <v>335</v>
      </c>
      <c r="D1068" s="56">
        <v>1</v>
      </c>
    </row>
    <row r="1069" spans="1:4" x14ac:dyDescent="0.2">
      <c r="A1069" s="61">
        <v>919</v>
      </c>
      <c r="B1069" s="62">
        <v>57</v>
      </c>
      <c r="C1069" s="55" t="s">
        <v>448</v>
      </c>
      <c r="D1069" s="56">
        <v>1</v>
      </c>
    </row>
    <row r="1070" spans="1:4" x14ac:dyDescent="0.2">
      <c r="A1070" s="61">
        <v>919</v>
      </c>
      <c r="B1070" s="62">
        <v>278</v>
      </c>
      <c r="C1070" s="55" t="s">
        <v>448</v>
      </c>
      <c r="D1070" s="56">
        <v>2</v>
      </c>
    </row>
    <row r="1071" spans="1:4" x14ac:dyDescent="0.2">
      <c r="A1071" s="61">
        <v>920</v>
      </c>
      <c r="B1071" s="62">
        <v>57</v>
      </c>
      <c r="C1071" s="55" t="s">
        <v>448</v>
      </c>
      <c r="D1071" s="56">
        <v>1</v>
      </c>
    </row>
    <row r="1072" spans="1:4" x14ac:dyDescent="0.2">
      <c r="A1072" s="61">
        <v>920</v>
      </c>
      <c r="B1072" s="62">
        <v>278</v>
      </c>
      <c r="C1072" s="55" t="s">
        <v>448</v>
      </c>
      <c r="D1072" s="56">
        <v>2</v>
      </c>
    </row>
    <row r="1073" spans="1:4" x14ac:dyDescent="0.2">
      <c r="A1073" s="61">
        <v>922</v>
      </c>
      <c r="B1073" s="62">
        <v>301</v>
      </c>
      <c r="C1073" s="55" t="s">
        <v>358</v>
      </c>
      <c r="D1073" s="56">
        <v>1</v>
      </c>
    </row>
    <row r="1074" spans="1:4" x14ac:dyDescent="0.2">
      <c r="A1074" s="61">
        <v>923</v>
      </c>
      <c r="B1074" s="62">
        <v>302</v>
      </c>
      <c r="C1074" s="55" t="s">
        <v>358</v>
      </c>
      <c r="D1074" s="56">
        <v>1</v>
      </c>
    </row>
    <row r="1075" spans="1:4" x14ac:dyDescent="0.2">
      <c r="A1075" s="61">
        <v>924</v>
      </c>
      <c r="B1075" s="62">
        <v>303</v>
      </c>
      <c r="C1075" s="55" t="s">
        <v>358</v>
      </c>
      <c r="D1075" s="56">
        <v>1</v>
      </c>
    </row>
    <row r="1076" spans="1:4" x14ac:dyDescent="0.2">
      <c r="A1076" s="61">
        <v>925</v>
      </c>
      <c r="B1076" s="62">
        <v>259</v>
      </c>
      <c r="C1076" s="55" t="s">
        <v>449</v>
      </c>
      <c r="D1076" s="56" t="s">
        <v>388</v>
      </c>
    </row>
    <row r="1077" spans="1:4" x14ac:dyDescent="0.2">
      <c r="A1077" s="61">
        <v>925</v>
      </c>
      <c r="B1077" s="62">
        <v>307</v>
      </c>
      <c r="C1077" s="55" t="s">
        <v>449</v>
      </c>
      <c r="D1077" s="56" t="s">
        <v>388</v>
      </c>
    </row>
    <row r="1078" spans="1:4" x14ac:dyDescent="0.2">
      <c r="A1078" s="61">
        <v>926</v>
      </c>
      <c r="B1078" s="62">
        <v>261</v>
      </c>
      <c r="C1078" s="55" t="s">
        <v>389</v>
      </c>
      <c r="D1078" s="56" t="s">
        <v>388</v>
      </c>
    </row>
    <row r="1079" spans="1:4" x14ac:dyDescent="0.2">
      <c r="A1079" s="61">
        <v>926</v>
      </c>
      <c r="B1079" s="62">
        <v>308</v>
      </c>
      <c r="C1079" s="55" t="s">
        <v>389</v>
      </c>
      <c r="D1079" s="56" t="s">
        <v>388</v>
      </c>
    </row>
    <row r="1080" spans="1:4" x14ac:dyDescent="0.2">
      <c r="A1080" s="61">
        <v>927</v>
      </c>
      <c r="B1080" s="62">
        <v>263</v>
      </c>
      <c r="C1080" s="55" t="s">
        <v>390</v>
      </c>
      <c r="D1080" s="56" t="s">
        <v>388</v>
      </c>
    </row>
    <row r="1081" spans="1:4" x14ac:dyDescent="0.2">
      <c r="A1081" s="61">
        <v>927</v>
      </c>
      <c r="B1081" s="62">
        <v>309</v>
      </c>
      <c r="C1081" s="55" t="s">
        <v>390</v>
      </c>
      <c r="D1081" s="56" t="s">
        <v>388</v>
      </c>
    </row>
    <row r="1082" spans="1:4" x14ac:dyDescent="0.2">
      <c r="A1082" s="61">
        <v>928</v>
      </c>
      <c r="B1082" s="62">
        <v>265</v>
      </c>
      <c r="C1082" s="55" t="s">
        <v>391</v>
      </c>
      <c r="D1082" s="56" t="s">
        <v>388</v>
      </c>
    </row>
    <row r="1083" spans="1:4" x14ac:dyDescent="0.2">
      <c r="A1083" s="61">
        <v>928</v>
      </c>
      <c r="B1083" s="62">
        <v>310</v>
      </c>
      <c r="C1083" s="55" t="s">
        <v>391</v>
      </c>
      <c r="D1083" s="56" t="s">
        <v>388</v>
      </c>
    </row>
    <row r="1084" spans="1:4" x14ac:dyDescent="0.2">
      <c r="A1084" s="61">
        <v>929</v>
      </c>
      <c r="B1084" s="62">
        <v>14041</v>
      </c>
      <c r="C1084" s="55" t="s">
        <v>444</v>
      </c>
      <c r="D1084" s="56" t="s">
        <v>254</v>
      </c>
    </row>
    <row r="1085" spans="1:4" x14ac:dyDescent="0.2">
      <c r="A1085" s="61">
        <v>930</v>
      </c>
      <c r="B1085" s="62">
        <v>14053</v>
      </c>
      <c r="C1085" s="55" t="s">
        <v>444</v>
      </c>
      <c r="D1085" s="56" t="s">
        <v>254</v>
      </c>
    </row>
    <row r="1086" spans="1:4" x14ac:dyDescent="0.2">
      <c r="A1086" s="61">
        <v>931</v>
      </c>
      <c r="B1086" s="62">
        <v>14056</v>
      </c>
      <c r="C1086" s="55" t="s">
        <v>444</v>
      </c>
      <c r="D1086" s="56" t="s">
        <v>254</v>
      </c>
    </row>
    <row r="1087" spans="1:4" x14ac:dyDescent="0.2">
      <c r="A1087" s="61">
        <v>932</v>
      </c>
      <c r="B1087" s="62">
        <v>191</v>
      </c>
      <c r="C1087" s="55" t="s">
        <v>450</v>
      </c>
      <c r="D1087" s="56">
        <v>2</v>
      </c>
    </row>
    <row r="1088" spans="1:4" x14ac:dyDescent="0.2">
      <c r="A1088" s="61">
        <v>932</v>
      </c>
      <c r="B1088" s="62">
        <v>353</v>
      </c>
      <c r="C1088" s="55" t="s">
        <v>450</v>
      </c>
      <c r="D1088" s="56">
        <v>1</v>
      </c>
    </row>
    <row r="1089" spans="1:4" x14ac:dyDescent="0.2">
      <c r="A1089" s="61">
        <v>932</v>
      </c>
      <c r="B1089" s="62">
        <v>354</v>
      </c>
      <c r="C1089" s="55" t="s">
        <v>450</v>
      </c>
      <c r="D1089" s="56">
        <v>1</v>
      </c>
    </row>
    <row r="1090" spans="1:4" x14ac:dyDescent="0.2">
      <c r="A1090" s="61">
        <v>932</v>
      </c>
      <c r="B1090" s="62">
        <v>355</v>
      </c>
      <c r="C1090" s="55" t="s">
        <v>450</v>
      </c>
      <c r="D1090" s="56">
        <v>1</v>
      </c>
    </row>
    <row r="1091" spans="1:4" x14ac:dyDescent="0.2">
      <c r="A1091" s="61">
        <v>933</v>
      </c>
      <c r="B1091" s="62">
        <v>14147</v>
      </c>
      <c r="C1091" s="55" t="s">
        <v>442</v>
      </c>
      <c r="D1091" s="56">
        <v>2</v>
      </c>
    </row>
    <row r="1092" spans="1:4" x14ac:dyDescent="0.2">
      <c r="A1092" s="61">
        <v>933</v>
      </c>
      <c r="B1092" s="62">
        <v>14148</v>
      </c>
      <c r="C1092" s="55" t="s">
        <v>442</v>
      </c>
      <c r="D1092" s="56">
        <v>1</v>
      </c>
    </row>
    <row r="1093" spans="1:4" x14ac:dyDescent="0.2">
      <c r="A1093" s="61">
        <v>934</v>
      </c>
      <c r="B1093" s="62">
        <v>14149</v>
      </c>
      <c r="C1093" s="55" t="s">
        <v>443</v>
      </c>
      <c r="D1093" s="56" t="s">
        <v>254</v>
      </c>
    </row>
    <row r="1094" spans="1:4" x14ac:dyDescent="0.2">
      <c r="A1094" s="61">
        <v>935</v>
      </c>
      <c r="B1094" s="62">
        <v>374</v>
      </c>
      <c r="C1094" s="55" t="s">
        <v>451</v>
      </c>
      <c r="D1094" s="56" t="s">
        <v>511</v>
      </c>
    </row>
    <row r="1095" spans="1:4" x14ac:dyDescent="0.2">
      <c r="A1095" s="61">
        <v>935</v>
      </c>
      <c r="B1095" s="62">
        <v>375</v>
      </c>
      <c r="C1095" s="55" t="s">
        <v>451</v>
      </c>
      <c r="D1095" s="56" t="s">
        <v>511</v>
      </c>
    </row>
    <row r="1096" spans="1:4" x14ac:dyDescent="0.2">
      <c r="A1096" s="61">
        <v>936</v>
      </c>
      <c r="B1096" s="62">
        <v>1422</v>
      </c>
      <c r="C1096" s="55" t="s">
        <v>451</v>
      </c>
      <c r="D1096" s="56">
        <v>1</v>
      </c>
    </row>
    <row r="1097" spans="1:4" x14ac:dyDescent="0.2">
      <c r="A1097" s="61">
        <v>936</v>
      </c>
      <c r="B1097" s="62">
        <v>1423</v>
      </c>
      <c r="C1097" s="55" t="s">
        <v>451</v>
      </c>
      <c r="D1097" s="56">
        <v>2</v>
      </c>
    </row>
    <row r="1098" spans="1:4" x14ac:dyDescent="0.2">
      <c r="A1098" s="61">
        <v>937</v>
      </c>
      <c r="B1098" s="62">
        <v>14150</v>
      </c>
      <c r="C1098" s="55" t="s">
        <v>451</v>
      </c>
      <c r="D1098" s="56">
        <v>2</v>
      </c>
    </row>
    <row r="1099" spans="1:4" x14ac:dyDescent="0.2">
      <c r="A1099" s="61">
        <v>937</v>
      </c>
      <c r="B1099" s="62">
        <v>14151</v>
      </c>
      <c r="C1099" s="55" t="s">
        <v>451</v>
      </c>
      <c r="D1099" s="56">
        <v>1</v>
      </c>
    </row>
    <row r="1100" spans="1:4" x14ac:dyDescent="0.2">
      <c r="A1100" s="61">
        <v>938</v>
      </c>
      <c r="B1100" s="62">
        <v>376</v>
      </c>
      <c r="C1100" s="55" t="s">
        <v>451</v>
      </c>
      <c r="D1100" s="56">
        <v>2</v>
      </c>
    </row>
    <row r="1101" spans="1:4" x14ac:dyDescent="0.2">
      <c r="A1101" s="61">
        <v>938</v>
      </c>
      <c r="B1101" s="62">
        <v>377</v>
      </c>
      <c r="C1101" s="55" t="s">
        <v>451</v>
      </c>
      <c r="D1101" s="56">
        <v>1</v>
      </c>
    </row>
    <row r="1102" spans="1:4" x14ac:dyDescent="0.2">
      <c r="A1102" s="61">
        <v>939</v>
      </c>
      <c r="B1102" s="62">
        <v>395</v>
      </c>
      <c r="C1102" s="55" t="s">
        <v>451</v>
      </c>
      <c r="D1102" s="56">
        <v>2</v>
      </c>
    </row>
    <row r="1103" spans="1:4" x14ac:dyDescent="0.2">
      <c r="A1103" s="61">
        <v>939</v>
      </c>
      <c r="B1103" s="62">
        <v>396</v>
      </c>
      <c r="C1103" s="55" t="s">
        <v>451</v>
      </c>
      <c r="D1103" s="56">
        <v>1</v>
      </c>
    </row>
    <row r="1104" spans="1:4" x14ac:dyDescent="0.2">
      <c r="A1104" s="61">
        <v>940</v>
      </c>
      <c r="B1104" s="62">
        <v>397</v>
      </c>
      <c r="C1104" s="55" t="s">
        <v>452</v>
      </c>
      <c r="D1104" s="56" t="s">
        <v>410</v>
      </c>
    </row>
    <row r="1105" spans="1:4" x14ac:dyDescent="0.2">
      <c r="A1105" s="61">
        <v>941</v>
      </c>
      <c r="B1105" s="62">
        <v>398</v>
      </c>
      <c r="C1105" s="55" t="s">
        <v>453</v>
      </c>
      <c r="D1105" s="56" t="s">
        <v>410</v>
      </c>
    </row>
    <row r="1106" spans="1:4" x14ac:dyDescent="0.2">
      <c r="A1106" s="61">
        <v>942</v>
      </c>
      <c r="B1106" s="62">
        <v>400</v>
      </c>
      <c r="C1106" s="55" t="s">
        <v>303</v>
      </c>
      <c r="D1106" s="56">
        <v>2</v>
      </c>
    </row>
    <row r="1107" spans="1:4" x14ac:dyDescent="0.2">
      <c r="A1107" s="61">
        <v>942</v>
      </c>
      <c r="B1107" s="62">
        <v>401</v>
      </c>
      <c r="C1107" s="55" t="s">
        <v>303</v>
      </c>
      <c r="D1107" s="56">
        <v>2</v>
      </c>
    </row>
    <row r="1108" spans="1:4" x14ac:dyDescent="0.2">
      <c r="A1108" s="61">
        <v>943</v>
      </c>
      <c r="B1108" s="62">
        <v>404</v>
      </c>
      <c r="C1108" s="55" t="s">
        <v>293</v>
      </c>
      <c r="D1108" s="56">
        <v>2</v>
      </c>
    </row>
    <row r="1109" spans="1:4" x14ac:dyDescent="0.2">
      <c r="A1109" s="61">
        <v>943</v>
      </c>
      <c r="B1109" s="62">
        <v>405</v>
      </c>
      <c r="C1109" s="55" t="s">
        <v>293</v>
      </c>
      <c r="D1109" s="56">
        <v>2</v>
      </c>
    </row>
    <row r="1110" spans="1:4" x14ac:dyDescent="0.2">
      <c r="A1110" s="61">
        <v>944</v>
      </c>
      <c r="B1110" s="62">
        <v>406</v>
      </c>
      <c r="C1110" s="55" t="s">
        <v>293</v>
      </c>
      <c r="D1110" s="56">
        <v>2</v>
      </c>
    </row>
    <row r="1111" spans="1:4" x14ac:dyDescent="0.2">
      <c r="A1111" s="61">
        <v>944</v>
      </c>
      <c r="B1111" s="62">
        <v>407</v>
      </c>
      <c r="C1111" s="55" t="s">
        <v>293</v>
      </c>
      <c r="D1111" s="56">
        <v>2</v>
      </c>
    </row>
    <row r="1112" spans="1:4" x14ac:dyDescent="0.2">
      <c r="A1112" s="61">
        <v>945</v>
      </c>
      <c r="B1112" s="62">
        <v>408</v>
      </c>
      <c r="C1112" s="55" t="s">
        <v>293</v>
      </c>
      <c r="D1112" s="56">
        <v>2</v>
      </c>
    </row>
    <row r="1113" spans="1:4" x14ac:dyDescent="0.2">
      <c r="A1113" s="61">
        <v>945</v>
      </c>
      <c r="B1113" s="62">
        <v>409</v>
      </c>
      <c r="C1113" s="55" t="s">
        <v>293</v>
      </c>
      <c r="D1113" s="56">
        <v>2</v>
      </c>
    </row>
    <row r="1114" spans="1:4" x14ac:dyDescent="0.2">
      <c r="A1114" s="61">
        <v>946</v>
      </c>
      <c r="B1114" s="62">
        <v>410</v>
      </c>
      <c r="C1114" s="55" t="s">
        <v>293</v>
      </c>
      <c r="D1114" s="56">
        <v>2</v>
      </c>
    </row>
    <row r="1115" spans="1:4" x14ac:dyDescent="0.2">
      <c r="A1115" s="61">
        <v>946</v>
      </c>
      <c r="B1115" s="62">
        <v>411</v>
      </c>
      <c r="C1115" s="55" t="s">
        <v>293</v>
      </c>
      <c r="D1115" s="56">
        <v>2</v>
      </c>
    </row>
    <row r="1116" spans="1:4" x14ac:dyDescent="0.2">
      <c r="A1116" s="61">
        <v>947</v>
      </c>
      <c r="B1116" s="62">
        <v>412</v>
      </c>
      <c r="C1116" s="55" t="s">
        <v>454</v>
      </c>
      <c r="D1116" s="56">
        <v>2</v>
      </c>
    </row>
    <row r="1117" spans="1:4" x14ac:dyDescent="0.2">
      <c r="A1117" s="61">
        <v>947</v>
      </c>
      <c r="B1117" s="62">
        <v>413</v>
      </c>
      <c r="C1117" s="55" t="s">
        <v>454</v>
      </c>
      <c r="D1117" s="56">
        <v>1</v>
      </c>
    </row>
    <row r="1118" spans="1:4" x14ac:dyDescent="0.2">
      <c r="A1118" s="61">
        <v>947</v>
      </c>
      <c r="B1118" s="62">
        <v>414</v>
      </c>
      <c r="C1118" s="55" t="s">
        <v>454</v>
      </c>
      <c r="D1118" s="56">
        <v>1</v>
      </c>
    </row>
    <row r="1119" spans="1:4" x14ac:dyDescent="0.2">
      <c r="A1119" s="61">
        <v>948</v>
      </c>
      <c r="B1119" s="62">
        <v>415</v>
      </c>
      <c r="C1119" s="55" t="s">
        <v>455</v>
      </c>
      <c r="D1119" s="56" t="s">
        <v>511</v>
      </c>
    </row>
    <row r="1120" spans="1:4" x14ac:dyDescent="0.2">
      <c r="A1120" s="61">
        <v>948</v>
      </c>
      <c r="B1120" s="62">
        <v>416</v>
      </c>
      <c r="C1120" s="55" t="s">
        <v>455</v>
      </c>
      <c r="D1120" s="56">
        <v>1</v>
      </c>
    </row>
    <row r="1121" spans="1:4" x14ac:dyDescent="0.2">
      <c r="A1121" s="61">
        <v>953</v>
      </c>
      <c r="B1121" s="62">
        <v>423</v>
      </c>
      <c r="C1121" s="55" t="s">
        <v>456</v>
      </c>
      <c r="D1121" s="56">
        <v>1</v>
      </c>
    </row>
    <row r="1122" spans="1:4" x14ac:dyDescent="0.2">
      <c r="A1122" s="61">
        <v>953</v>
      </c>
      <c r="B1122" s="62">
        <v>424</v>
      </c>
      <c r="C1122" s="55" t="s">
        <v>456</v>
      </c>
      <c r="D1122" s="56" t="s">
        <v>511</v>
      </c>
    </row>
    <row r="1123" spans="1:4" x14ac:dyDescent="0.2">
      <c r="A1123" s="61">
        <v>954</v>
      </c>
      <c r="B1123" s="62">
        <v>425</v>
      </c>
      <c r="C1123" s="55" t="s">
        <v>457</v>
      </c>
      <c r="D1123" s="56" t="s">
        <v>511</v>
      </c>
    </row>
    <row r="1124" spans="1:4" x14ac:dyDescent="0.2">
      <c r="A1124" s="61">
        <v>954</v>
      </c>
      <c r="B1124" s="62">
        <v>426</v>
      </c>
      <c r="C1124" s="55" t="s">
        <v>457</v>
      </c>
      <c r="D1124" s="56" t="s">
        <v>511</v>
      </c>
    </row>
    <row r="1125" spans="1:4" x14ac:dyDescent="0.2">
      <c r="A1125" s="61">
        <v>954</v>
      </c>
      <c r="B1125" s="62">
        <v>427</v>
      </c>
      <c r="C1125" s="55" t="s">
        <v>457</v>
      </c>
      <c r="D1125" s="56" t="s">
        <v>509</v>
      </c>
    </row>
    <row r="1126" spans="1:4" x14ac:dyDescent="0.2">
      <c r="A1126" s="61">
        <v>955</v>
      </c>
      <c r="B1126" s="62">
        <v>206</v>
      </c>
      <c r="C1126" s="55" t="s">
        <v>458</v>
      </c>
      <c r="D1126" s="56" t="s">
        <v>254</v>
      </c>
    </row>
    <row r="1127" spans="1:4" x14ac:dyDescent="0.2">
      <c r="A1127" s="61">
        <v>955</v>
      </c>
      <c r="B1127" s="62">
        <v>428</v>
      </c>
      <c r="C1127" s="55" t="s">
        <v>458</v>
      </c>
      <c r="D1127" s="56">
        <v>1</v>
      </c>
    </row>
    <row r="1128" spans="1:4" x14ac:dyDescent="0.2">
      <c r="A1128" s="61">
        <v>955</v>
      </c>
      <c r="B1128" s="62">
        <v>429</v>
      </c>
      <c r="C1128" s="55" t="s">
        <v>458</v>
      </c>
      <c r="D1128" s="56">
        <v>2</v>
      </c>
    </row>
    <row r="1129" spans="1:4" x14ac:dyDescent="0.2">
      <c r="A1129" s="61">
        <v>955</v>
      </c>
      <c r="B1129" s="62">
        <v>430</v>
      </c>
      <c r="C1129" s="55" t="s">
        <v>458</v>
      </c>
      <c r="D1129" s="56">
        <v>2</v>
      </c>
    </row>
    <row r="1130" spans="1:4" x14ac:dyDescent="0.2">
      <c r="A1130" s="61">
        <v>956</v>
      </c>
      <c r="B1130" s="62">
        <v>160</v>
      </c>
      <c r="C1130" s="55" t="s">
        <v>459</v>
      </c>
      <c r="D1130" s="56" t="s">
        <v>254</v>
      </c>
    </row>
    <row r="1131" spans="1:4" x14ac:dyDescent="0.2">
      <c r="A1131" s="61">
        <v>956</v>
      </c>
      <c r="B1131" s="62">
        <v>427</v>
      </c>
      <c r="C1131" s="55" t="s">
        <v>459</v>
      </c>
      <c r="D1131" s="56">
        <v>1</v>
      </c>
    </row>
    <row r="1132" spans="1:4" x14ac:dyDescent="0.2">
      <c r="A1132" s="61">
        <v>956</v>
      </c>
      <c r="B1132" s="62">
        <v>431</v>
      </c>
      <c r="C1132" s="55" t="s">
        <v>459</v>
      </c>
      <c r="D1132" s="56">
        <v>2</v>
      </c>
    </row>
    <row r="1133" spans="1:4" x14ac:dyDescent="0.2">
      <c r="A1133" s="61">
        <v>956</v>
      </c>
      <c r="B1133" s="62">
        <v>432</v>
      </c>
      <c r="C1133" s="55" t="s">
        <v>459</v>
      </c>
      <c r="D1133" s="56">
        <v>1</v>
      </c>
    </row>
    <row r="1134" spans="1:4" x14ac:dyDescent="0.2">
      <c r="A1134" s="61">
        <v>957</v>
      </c>
      <c r="B1134" s="62">
        <v>432</v>
      </c>
      <c r="C1134" s="55" t="s">
        <v>460</v>
      </c>
      <c r="D1134" s="56">
        <v>1</v>
      </c>
    </row>
    <row r="1135" spans="1:4" x14ac:dyDescent="0.2">
      <c r="A1135" s="61">
        <v>957</v>
      </c>
      <c r="B1135" s="62">
        <v>433</v>
      </c>
      <c r="C1135" s="55" t="s">
        <v>460</v>
      </c>
      <c r="D1135" s="56">
        <v>2</v>
      </c>
    </row>
    <row r="1136" spans="1:4" x14ac:dyDescent="0.2">
      <c r="A1136" s="61">
        <v>958</v>
      </c>
      <c r="B1136" s="62">
        <v>434</v>
      </c>
      <c r="C1136" s="55" t="s">
        <v>461</v>
      </c>
      <c r="D1136" s="56">
        <v>2</v>
      </c>
    </row>
    <row r="1137" spans="1:4" x14ac:dyDescent="0.2">
      <c r="A1137" s="61">
        <v>958</v>
      </c>
      <c r="B1137" s="62">
        <v>435</v>
      </c>
      <c r="C1137" s="55" t="s">
        <v>461</v>
      </c>
      <c r="D1137" s="56">
        <v>1</v>
      </c>
    </row>
    <row r="1138" spans="1:4" x14ac:dyDescent="0.2">
      <c r="A1138" s="61">
        <v>959</v>
      </c>
      <c r="B1138" s="62">
        <v>160</v>
      </c>
      <c r="C1138" s="55" t="s">
        <v>462</v>
      </c>
      <c r="D1138" s="56" t="s">
        <v>254</v>
      </c>
    </row>
    <row r="1139" spans="1:4" x14ac:dyDescent="0.2">
      <c r="A1139" s="61">
        <v>959</v>
      </c>
      <c r="B1139" s="62">
        <v>432</v>
      </c>
      <c r="C1139" s="55" t="s">
        <v>462</v>
      </c>
      <c r="D1139" s="56">
        <v>1</v>
      </c>
    </row>
    <row r="1140" spans="1:4" x14ac:dyDescent="0.2">
      <c r="A1140" s="61">
        <v>959</v>
      </c>
      <c r="B1140" s="62">
        <v>436</v>
      </c>
      <c r="C1140" s="55" t="s">
        <v>462</v>
      </c>
      <c r="D1140" s="56">
        <v>2</v>
      </c>
    </row>
    <row r="1141" spans="1:4" x14ac:dyDescent="0.2">
      <c r="A1141" s="61">
        <v>960</v>
      </c>
      <c r="B1141" s="62">
        <v>160</v>
      </c>
      <c r="C1141" s="55" t="s">
        <v>463</v>
      </c>
      <c r="D1141" s="56" t="s">
        <v>254</v>
      </c>
    </row>
    <row r="1142" spans="1:4" x14ac:dyDescent="0.2">
      <c r="A1142" s="61">
        <v>960</v>
      </c>
      <c r="B1142" s="62">
        <v>435</v>
      </c>
      <c r="C1142" s="55" t="s">
        <v>463</v>
      </c>
      <c r="D1142" s="56">
        <v>1</v>
      </c>
    </row>
    <row r="1143" spans="1:4" x14ac:dyDescent="0.2">
      <c r="A1143" s="61">
        <v>960</v>
      </c>
      <c r="B1143" s="62">
        <v>441</v>
      </c>
      <c r="C1143" s="55" t="s">
        <v>463</v>
      </c>
      <c r="D1143" s="56">
        <v>2</v>
      </c>
    </row>
    <row r="1144" spans="1:4" x14ac:dyDescent="0.2">
      <c r="A1144" s="61">
        <v>961</v>
      </c>
      <c r="B1144" s="62">
        <v>427</v>
      </c>
      <c r="C1144" s="55" t="s">
        <v>464</v>
      </c>
      <c r="D1144" s="56">
        <v>1</v>
      </c>
    </row>
    <row r="1145" spans="1:4" x14ac:dyDescent="0.2">
      <c r="A1145" s="61">
        <v>961</v>
      </c>
      <c r="B1145" s="62">
        <v>432</v>
      </c>
      <c r="C1145" s="55" t="s">
        <v>464</v>
      </c>
      <c r="D1145" s="56">
        <v>1</v>
      </c>
    </row>
    <row r="1146" spans="1:4" x14ac:dyDescent="0.2">
      <c r="A1146" s="61">
        <v>961</v>
      </c>
      <c r="B1146" s="62">
        <v>437</v>
      </c>
      <c r="C1146" s="55" t="s">
        <v>464</v>
      </c>
      <c r="D1146" s="56">
        <v>2</v>
      </c>
    </row>
    <row r="1147" spans="1:4" x14ac:dyDescent="0.2">
      <c r="A1147" s="61">
        <v>962</v>
      </c>
      <c r="B1147" s="62">
        <v>427</v>
      </c>
      <c r="C1147" s="55" t="s">
        <v>465</v>
      </c>
      <c r="D1147" s="56">
        <v>1</v>
      </c>
    </row>
    <row r="1148" spans="1:4" x14ac:dyDescent="0.2">
      <c r="A1148" s="61">
        <v>962</v>
      </c>
      <c r="B1148" s="62">
        <v>435</v>
      </c>
      <c r="C1148" s="55" t="s">
        <v>465</v>
      </c>
      <c r="D1148" s="56">
        <v>1</v>
      </c>
    </row>
    <row r="1149" spans="1:4" x14ac:dyDescent="0.2">
      <c r="A1149" s="61">
        <v>962</v>
      </c>
      <c r="B1149" s="62">
        <v>438</v>
      </c>
      <c r="C1149" s="55" t="s">
        <v>465</v>
      </c>
      <c r="D1149" s="56">
        <v>2</v>
      </c>
    </row>
    <row r="1150" spans="1:4" x14ac:dyDescent="0.2">
      <c r="A1150" s="61">
        <v>963</v>
      </c>
      <c r="B1150" s="62">
        <v>160</v>
      </c>
      <c r="C1150" s="55" t="s">
        <v>466</v>
      </c>
      <c r="D1150" s="56" t="s">
        <v>254</v>
      </c>
    </row>
    <row r="1151" spans="1:4" x14ac:dyDescent="0.2">
      <c r="A1151" s="61">
        <v>963</v>
      </c>
      <c r="B1151" s="62">
        <v>427</v>
      </c>
      <c r="C1151" s="55" t="s">
        <v>466</v>
      </c>
      <c r="D1151" s="56">
        <v>1</v>
      </c>
    </row>
    <row r="1152" spans="1:4" x14ac:dyDescent="0.2">
      <c r="A1152" s="61">
        <v>963</v>
      </c>
      <c r="B1152" s="62">
        <v>435</v>
      </c>
      <c r="C1152" s="55" t="s">
        <v>466</v>
      </c>
      <c r="D1152" s="56">
        <v>1</v>
      </c>
    </row>
    <row r="1153" spans="1:4" x14ac:dyDescent="0.2">
      <c r="A1153" s="61">
        <v>963</v>
      </c>
      <c r="B1153" s="62">
        <v>439</v>
      </c>
      <c r="C1153" s="55" t="s">
        <v>466</v>
      </c>
      <c r="D1153" s="56">
        <v>2</v>
      </c>
    </row>
    <row r="1154" spans="1:4" x14ac:dyDescent="0.2">
      <c r="A1154" s="61">
        <v>964</v>
      </c>
      <c r="B1154" s="62">
        <v>160</v>
      </c>
      <c r="C1154" s="55" t="s">
        <v>467</v>
      </c>
      <c r="D1154" s="56" t="s">
        <v>254</v>
      </c>
    </row>
    <row r="1155" spans="1:4" x14ac:dyDescent="0.2">
      <c r="A1155" s="61">
        <v>964</v>
      </c>
      <c r="B1155" s="62">
        <v>431</v>
      </c>
      <c r="C1155" s="55" t="s">
        <v>467</v>
      </c>
      <c r="D1155" s="56">
        <v>2</v>
      </c>
    </row>
    <row r="1156" spans="1:4" x14ac:dyDescent="0.2">
      <c r="A1156" s="61">
        <v>964</v>
      </c>
      <c r="B1156" s="62">
        <v>440</v>
      </c>
      <c r="C1156" s="55" t="s">
        <v>467</v>
      </c>
      <c r="D1156" s="56">
        <v>1</v>
      </c>
    </row>
    <row r="1157" spans="1:4" x14ac:dyDescent="0.2">
      <c r="A1157" s="61">
        <v>965</v>
      </c>
      <c r="B1157" s="62">
        <v>194</v>
      </c>
      <c r="C1157" s="55" t="s">
        <v>468</v>
      </c>
      <c r="D1157" s="56" t="s">
        <v>254</v>
      </c>
    </row>
    <row r="1158" spans="1:4" x14ac:dyDescent="0.2">
      <c r="A1158" s="61">
        <v>965</v>
      </c>
      <c r="B1158" s="62">
        <v>489</v>
      </c>
      <c r="C1158" s="55" t="s">
        <v>468</v>
      </c>
      <c r="D1158" s="56">
        <v>1</v>
      </c>
    </row>
    <row r="1159" spans="1:4" x14ac:dyDescent="0.2">
      <c r="A1159" s="61">
        <v>965</v>
      </c>
      <c r="B1159" s="62">
        <v>500</v>
      </c>
      <c r="C1159" s="55" t="s">
        <v>468</v>
      </c>
      <c r="D1159" s="56">
        <v>2</v>
      </c>
    </row>
    <row r="1160" spans="1:4" x14ac:dyDescent="0.2">
      <c r="A1160" s="61">
        <v>966</v>
      </c>
      <c r="B1160" s="62">
        <v>488</v>
      </c>
      <c r="C1160" s="55" t="s">
        <v>315</v>
      </c>
      <c r="D1160" s="56" t="s">
        <v>254</v>
      </c>
    </row>
    <row r="1161" spans="1:4" x14ac:dyDescent="0.2">
      <c r="A1161" s="61">
        <v>967</v>
      </c>
      <c r="B1161" s="62">
        <v>442</v>
      </c>
      <c r="C1161" s="55" t="s">
        <v>327</v>
      </c>
      <c r="D1161" s="56">
        <v>2</v>
      </c>
    </row>
    <row r="1162" spans="1:4" x14ac:dyDescent="0.2">
      <c r="A1162" s="61">
        <v>967</v>
      </c>
      <c r="B1162" s="62">
        <v>443</v>
      </c>
      <c r="C1162" s="55" t="s">
        <v>327</v>
      </c>
      <c r="D1162" s="56">
        <v>2</v>
      </c>
    </row>
    <row r="1163" spans="1:4" x14ac:dyDescent="0.2">
      <c r="A1163" s="61">
        <v>968</v>
      </c>
      <c r="B1163" s="62">
        <v>444</v>
      </c>
      <c r="C1163" s="55" t="s">
        <v>327</v>
      </c>
      <c r="D1163" s="56">
        <v>1</v>
      </c>
    </row>
    <row r="1164" spans="1:4" x14ac:dyDescent="0.2">
      <c r="A1164" s="61">
        <v>969</v>
      </c>
      <c r="B1164" s="62">
        <v>443</v>
      </c>
      <c r="C1164" s="55" t="s">
        <v>468</v>
      </c>
      <c r="D1164" s="56">
        <v>2</v>
      </c>
    </row>
    <row r="1165" spans="1:4" x14ac:dyDescent="0.2">
      <c r="A1165" s="61">
        <v>969</v>
      </c>
      <c r="B1165" s="62">
        <v>489</v>
      </c>
      <c r="C1165" s="55" t="s">
        <v>468</v>
      </c>
      <c r="D1165" s="56">
        <v>1</v>
      </c>
    </row>
    <row r="1166" spans="1:4" x14ac:dyDescent="0.2">
      <c r="A1166" s="61">
        <v>969</v>
      </c>
      <c r="B1166" s="62">
        <v>501</v>
      </c>
      <c r="C1166" s="55" t="s">
        <v>468</v>
      </c>
      <c r="D1166" s="56">
        <v>2</v>
      </c>
    </row>
    <row r="1167" spans="1:4" x14ac:dyDescent="0.2">
      <c r="A1167" s="61">
        <v>970</v>
      </c>
      <c r="B1167" s="62">
        <v>447</v>
      </c>
      <c r="C1167" s="55" t="s">
        <v>281</v>
      </c>
      <c r="D1167" s="56">
        <v>1</v>
      </c>
    </row>
    <row r="1168" spans="1:4" x14ac:dyDescent="0.2">
      <c r="A1168" s="61">
        <v>970</v>
      </c>
      <c r="B1168" s="62">
        <v>448</v>
      </c>
      <c r="C1168" s="55" t="s">
        <v>281</v>
      </c>
      <c r="D1168" s="56">
        <v>2</v>
      </c>
    </row>
    <row r="1169" spans="1:4" x14ac:dyDescent="0.2">
      <c r="A1169" s="61">
        <v>971</v>
      </c>
      <c r="B1169" s="62">
        <v>492</v>
      </c>
      <c r="C1169" s="55" t="s">
        <v>469</v>
      </c>
      <c r="D1169" s="56">
        <v>2</v>
      </c>
    </row>
    <row r="1170" spans="1:4" x14ac:dyDescent="0.2">
      <c r="A1170" s="61">
        <v>971</v>
      </c>
      <c r="B1170" s="62">
        <v>493</v>
      </c>
      <c r="C1170" s="55" t="s">
        <v>469</v>
      </c>
      <c r="D1170" s="56">
        <v>2</v>
      </c>
    </row>
    <row r="1171" spans="1:4" x14ac:dyDescent="0.2">
      <c r="A1171" s="61">
        <v>971</v>
      </c>
      <c r="B1171" s="62">
        <v>494</v>
      </c>
      <c r="C1171" s="55" t="s">
        <v>469</v>
      </c>
      <c r="D1171" s="56">
        <v>1</v>
      </c>
    </row>
    <row r="1172" spans="1:4" x14ac:dyDescent="0.2">
      <c r="A1172" s="61">
        <v>972</v>
      </c>
      <c r="B1172" s="62">
        <v>502</v>
      </c>
      <c r="C1172" s="55" t="s">
        <v>512</v>
      </c>
      <c r="D1172" s="56">
        <v>1</v>
      </c>
    </row>
    <row r="1173" spans="1:4" x14ac:dyDescent="0.2">
      <c r="A1173" s="61">
        <v>972</v>
      </c>
      <c r="B1173" s="62">
        <v>503</v>
      </c>
      <c r="C1173" s="55" t="s">
        <v>512</v>
      </c>
      <c r="D1173" s="56" t="s">
        <v>511</v>
      </c>
    </row>
    <row r="1174" spans="1:4" x14ac:dyDescent="0.2">
      <c r="A1174" s="61">
        <v>973</v>
      </c>
      <c r="B1174" s="62">
        <v>453</v>
      </c>
      <c r="C1174" s="55" t="s">
        <v>325</v>
      </c>
      <c r="D1174" s="56">
        <v>1</v>
      </c>
    </row>
    <row r="1175" spans="1:4" x14ac:dyDescent="0.2">
      <c r="A1175" s="61">
        <v>973</v>
      </c>
      <c r="B1175" s="62">
        <v>454</v>
      </c>
      <c r="C1175" s="55" t="s">
        <v>325</v>
      </c>
      <c r="D1175" s="56">
        <v>2</v>
      </c>
    </row>
    <row r="1176" spans="1:4" x14ac:dyDescent="0.2">
      <c r="A1176" s="61">
        <v>974</v>
      </c>
      <c r="B1176" s="62">
        <v>455</v>
      </c>
      <c r="C1176" s="55" t="s">
        <v>351</v>
      </c>
      <c r="D1176" s="56">
        <v>2</v>
      </c>
    </row>
    <row r="1177" spans="1:4" x14ac:dyDescent="0.2">
      <c r="A1177" s="61">
        <v>978</v>
      </c>
      <c r="B1177" s="62">
        <v>462</v>
      </c>
      <c r="C1177" s="55" t="s">
        <v>309</v>
      </c>
      <c r="D1177" s="56" t="s">
        <v>254</v>
      </c>
    </row>
    <row r="1178" spans="1:4" x14ac:dyDescent="0.2">
      <c r="A1178" s="61">
        <v>979</v>
      </c>
      <c r="B1178" s="62">
        <v>463</v>
      </c>
      <c r="C1178" s="55" t="s">
        <v>348</v>
      </c>
      <c r="D1178" s="56" t="s">
        <v>502</v>
      </c>
    </row>
    <row r="1179" spans="1:4" x14ac:dyDescent="0.2">
      <c r="A1179" s="61">
        <v>980</v>
      </c>
      <c r="B1179" s="62">
        <v>466</v>
      </c>
      <c r="C1179" s="55" t="s">
        <v>470</v>
      </c>
      <c r="D1179" s="56">
        <v>2</v>
      </c>
    </row>
    <row r="1180" spans="1:4" x14ac:dyDescent="0.2">
      <c r="A1180" s="61">
        <v>980</v>
      </c>
      <c r="B1180" s="62">
        <v>467</v>
      </c>
      <c r="C1180" s="55" t="s">
        <v>470</v>
      </c>
      <c r="D1180" s="56">
        <v>1</v>
      </c>
    </row>
    <row r="1181" spans="1:4" x14ac:dyDescent="0.2">
      <c r="A1181" s="61">
        <v>981</v>
      </c>
      <c r="B1181" s="62">
        <v>468</v>
      </c>
      <c r="C1181" s="55" t="s">
        <v>471</v>
      </c>
      <c r="D1181" s="56" t="s">
        <v>254</v>
      </c>
    </row>
    <row r="1182" spans="1:4" x14ac:dyDescent="0.2">
      <c r="A1182" s="61">
        <v>989</v>
      </c>
      <c r="B1182" s="62">
        <v>475</v>
      </c>
      <c r="C1182" s="55" t="s">
        <v>364</v>
      </c>
      <c r="D1182" s="56">
        <v>2</v>
      </c>
    </row>
    <row r="1183" spans="1:4" x14ac:dyDescent="0.2">
      <c r="A1183" s="61">
        <v>989</v>
      </c>
      <c r="B1183" s="62">
        <v>476</v>
      </c>
      <c r="C1183" s="55" t="s">
        <v>364</v>
      </c>
      <c r="D1183" s="56">
        <v>1</v>
      </c>
    </row>
    <row r="1184" spans="1:4" x14ac:dyDescent="0.2">
      <c r="A1184" s="61">
        <v>990</v>
      </c>
      <c r="B1184" s="62">
        <v>477</v>
      </c>
      <c r="C1184" s="55" t="s">
        <v>365</v>
      </c>
      <c r="D1184" s="56" t="s">
        <v>254</v>
      </c>
    </row>
    <row r="1185" spans="1:4" x14ac:dyDescent="0.2">
      <c r="A1185" s="61">
        <v>991</v>
      </c>
      <c r="B1185" s="62">
        <v>478</v>
      </c>
      <c r="C1185" s="55" t="s">
        <v>315</v>
      </c>
      <c r="D1185" s="56" t="s">
        <v>254</v>
      </c>
    </row>
    <row r="1186" spans="1:4" x14ac:dyDescent="0.2">
      <c r="A1186" s="61">
        <v>996</v>
      </c>
      <c r="B1186" s="62">
        <v>485</v>
      </c>
      <c r="C1186" s="55" t="s">
        <v>395</v>
      </c>
      <c r="D1186" s="56">
        <v>2</v>
      </c>
    </row>
    <row r="1187" spans="1:4" x14ac:dyDescent="0.2">
      <c r="A1187" s="61">
        <v>996</v>
      </c>
      <c r="B1187" s="62">
        <v>486</v>
      </c>
      <c r="C1187" s="55" t="s">
        <v>395</v>
      </c>
      <c r="D1187" s="56">
        <v>1</v>
      </c>
    </row>
    <row r="1188" spans="1:4" x14ac:dyDescent="0.2">
      <c r="A1188" s="61">
        <v>996</v>
      </c>
      <c r="B1188" s="62">
        <v>487</v>
      </c>
      <c r="C1188" s="55" t="s">
        <v>395</v>
      </c>
      <c r="D1188" s="56">
        <v>2</v>
      </c>
    </row>
    <row r="1189" spans="1:4" x14ac:dyDescent="0.2">
      <c r="A1189" s="61">
        <v>997</v>
      </c>
      <c r="B1189" s="62">
        <v>490</v>
      </c>
      <c r="C1189" s="55" t="s">
        <v>472</v>
      </c>
      <c r="D1189" s="56" t="s">
        <v>511</v>
      </c>
    </row>
    <row r="1190" spans="1:4" x14ac:dyDescent="0.2">
      <c r="A1190" s="61">
        <v>997</v>
      </c>
      <c r="B1190" s="62">
        <v>491</v>
      </c>
      <c r="C1190" s="55" t="s">
        <v>472</v>
      </c>
      <c r="D1190" s="56">
        <v>1</v>
      </c>
    </row>
    <row r="1191" spans="1:4" x14ac:dyDescent="0.2">
      <c r="A1191" s="61">
        <v>949</v>
      </c>
      <c r="B1191" s="62">
        <v>417</v>
      </c>
      <c r="C1191" s="55" t="s">
        <v>592</v>
      </c>
    </row>
    <row r="1192" spans="1:4" x14ac:dyDescent="0.2">
      <c r="A1192" s="61">
        <v>949</v>
      </c>
      <c r="B1192" s="62">
        <v>418</v>
      </c>
      <c r="C1192" s="55" t="s">
        <v>592</v>
      </c>
    </row>
    <row r="1193" spans="1:4" x14ac:dyDescent="0.2">
      <c r="A1193" s="61">
        <v>950</v>
      </c>
      <c r="B1193" s="62">
        <v>419</v>
      </c>
      <c r="C1193" s="55" t="s">
        <v>593</v>
      </c>
    </row>
    <row r="1194" spans="1:4" x14ac:dyDescent="0.2">
      <c r="A1194" s="61">
        <v>951</v>
      </c>
      <c r="B1194" s="62">
        <v>420</v>
      </c>
      <c r="C1194" s="55" t="s">
        <v>594</v>
      </c>
    </row>
    <row r="1195" spans="1:4" x14ac:dyDescent="0.2">
      <c r="A1195" s="61">
        <v>952</v>
      </c>
      <c r="B1195" s="62">
        <v>421</v>
      </c>
      <c r="C1195" s="55" t="s">
        <v>595</v>
      </c>
    </row>
    <row r="1196" spans="1:4" x14ac:dyDescent="0.2">
      <c r="A1196" s="61">
        <v>952</v>
      </c>
      <c r="B1196" s="62">
        <v>422</v>
      </c>
      <c r="C1196" s="55" t="s">
        <v>595</v>
      </c>
    </row>
    <row r="1197" spans="1:4" x14ac:dyDescent="0.2">
      <c r="A1197" s="61">
        <v>975</v>
      </c>
      <c r="B1197" s="62">
        <v>504</v>
      </c>
      <c r="C1197" s="55" t="s">
        <v>596</v>
      </c>
    </row>
    <row r="1198" spans="1:4" x14ac:dyDescent="0.2">
      <c r="A1198" s="61">
        <v>975</v>
      </c>
      <c r="B1198" s="62">
        <v>505</v>
      </c>
      <c r="C1198" s="55" t="s">
        <v>596</v>
      </c>
    </row>
    <row r="1199" spans="1:4" x14ac:dyDescent="0.2">
      <c r="A1199" s="61">
        <v>976</v>
      </c>
      <c r="B1199" s="62">
        <v>506</v>
      </c>
      <c r="C1199" s="55" t="s">
        <v>597</v>
      </c>
    </row>
    <row r="1200" spans="1:4" x14ac:dyDescent="0.2">
      <c r="A1200" s="61">
        <v>976</v>
      </c>
      <c r="B1200" s="62">
        <v>507</v>
      </c>
      <c r="C1200" s="55" t="s">
        <v>597</v>
      </c>
    </row>
    <row r="1201" spans="1:3" x14ac:dyDescent="0.2">
      <c r="A1201" s="61">
        <v>982</v>
      </c>
      <c r="B1201" s="62">
        <v>508</v>
      </c>
      <c r="C1201" s="55" t="s">
        <v>598</v>
      </c>
    </row>
    <row r="1202" spans="1:3" x14ac:dyDescent="0.2">
      <c r="A1202" s="61">
        <v>982</v>
      </c>
      <c r="B1202" s="62">
        <v>509</v>
      </c>
      <c r="C1202" s="55" t="s">
        <v>598</v>
      </c>
    </row>
    <row r="1203" spans="1:3" x14ac:dyDescent="0.2">
      <c r="A1203" s="61">
        <v>983</v>
      </c>
      <c r="B1203" s="62">
        <v>510</v>
      </c>
      <c r="C1203" s="55" t="s">
        <v>599</v>
      </c>
    </row>
    <row r="1204" spans="1:3" x14ac:dyDescent="0.2">
      <c r="A1204" s="61">
        <v>983</v>
      </c>
      <c r="B1204" s="62">
        <v>511</v>
      </c>
      <c r="C1204" s="55" t="s">
        <v>599</v>
      </c>
    </row>
  </sheetData>
  <mergeCells count="1">
    <mergeCell ref="A1:B1"/>
  </mergeCells>
  <hyperlinks>
    <hyperlink ref="A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37"/>
  <sheetViews>
    <sheetView topLeftCell="A22" zoomScale="90" zoomScaleNormal="90" zoomScaleSheetLayoutView="100" workbookViewId="0">
      <selection activeCell="K26" sqref="K26"/>
    </sheetView>
  </sheetViews>
  <sheetFormatPr defaultRowHeight="27.75" customHeight="1" x14ac:dyDescent="0.2"/>
  <cols>
    <col min="1" max="1" width="49" style="2" bestFit="1" customWidth="1"/>
    <col min="2" max="2" width="17.5703125" style="3" customWidth="1"/>
    <col min="3" max="3" width="6.85546875" style="2" customWidth="1"/>
    <col min="4" max="4" width="13" style="2" customWidth="1"/>
    <col min="5" max="5" width="16.140625" style="3" customWidth="1"/>
    <col min="6" max="7" width="14.5703125" style="3" customWidth="1"/>
    <col min="8" max="9" width="14.85546875" style="9" customWidth="1"/>
    <col min="10" max="10" width="14.85546875" style="5" customWidth="1"/>
    <col min="11" max="11" width="14.5703125"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16" t="s">
        <v>92</v>
      </c>
    </row>
    <row r="2" spans="1:15" ht="27" customHeight="1" x14ac:dyDescent="0.2">
      <c r="A2" s="208" t="str">
        <f>Overview!B4&amp; " - Effective from "&amp;Overview!D4&amp;" - "&amp;Overview!E4&amp;" LV and HV charges"</f>
        <v>Western Power Distribution (East Midlands) plc - Effective from 1 April 2014 - Final LV and HV charges</v>
      </c>
      <c r="B2" s="208"/>
      <c r="C2" s="208"/>
      <c r="D2" s="208"/>
      <c r="E2" s="208"/>
      <c r="F2" s="208"/>
      <c r="G2" s="208"/>
      <c r="H2" s="208"/>
      <c r="I2" s="208"/>
      <c r="J2" s="208"/>
      <c r="K2" s="208"/>
    </row>
    <row r="3" spans="1:15" s="153" customFormat="1" ht="15" customHeight="1" x14ac:dyDescent="0.2">
      <c r="A3" s="151"/>
      <c r="B3" s="151"/>
      <c r="C3" s="151"/>
      <c r="D3" s="151"/>
      <c r="E3" s="151"/>
      <c r="F3" s="151"/>
      <c r="G3" s="151"/>
      <c r="H3" s="151"/>
      <c r="I3" s="151"/>
      <c r="J3" s="151"/>
      <c r="K3" s="151"/>
      <c r="L3" s="152"/>
      <c r="M3" s="152"/>
    </row>
    <row r="4" spans="1:15" ht="18" x14ac:dyDescent="0.2">
      <c r="A4" s="208" t="s">
        <v>588</v>
      </c>
      <c r="B4" s="208"/>
      <c r="C4" s="208"/>
      <c r="D4" s="208"/>
      <c r="E4" s="208"/>
      <c r="F4" s="151"/>
      <c r="G4" s="208" t="s">
        <v>587</v>
      </c>
      <c r="H4" s="208"/>
      <c r="I4" s="208"/>
      <c r="J4" s="208"/>
      <c r="K4" s="208"/>
    </row>
    <row r="5" spans="1:15" ht="25.5" x14ac:dyDescent="0.2">
      <c r="A5" s="144" t="s">
        <v>84</v>
      </c>
      <c r="B5" s="173" t="s">
        <v>581</v>
      </c>
      <c r="C5" s="209" t="s">
        <v>582</v>
      </c>
      <c r="D5" s="210"/>
      <c r="E5" s="146" t="s">
        <v>583</v>
      </c>
      <c r="F5" s="151"/>
      <c r="G5" s="213"/>
      <c r="H5" s="214"/>
      <c r="I5" s="148" t="s">
        <v>585</v>
      </c>
      <c r="J5" s="149" t="s">
        <v>586</v>
      </c>
      <c r="K5" s="146" t="s">
        <v>583</v>
      </c>
      <c r="L5" s="151"/>
      <c r="N5" s="4"/>
    </row>
    <row r="6" spans="1:15" ht="25.5" x14ac:dyDescent="0.2">
      <c r="A6" s="174" t="s">
        <v>826</v>
      </c>
      <c r="B6" s="26" t="s">
        <v>827</v>
      </c>
      <c r="C6" s="199" t="s">
        <v>828</v>
      </c>
      <c r="D6" s="199"/>
      <c r="E6" s="147" t="s">
        <v>829</v>
      </c>
      <c r="F6" s="151"/>
      <c r="G6" s="198" t="s">
        <v>830</v>
      </c>
      <c r="H6" s="198"/>
      <c r="I6" s="26" t="s">
        <v>827</v>
      </c>
      <c r="J6" s="150" t="s">
        <v>828</v>
      </c>
      <c r="K6" s="150" t="s">
        <v>829</v>
      </c>
      <c r="L6" s="151"/>
      <c r="N6" s="4"/>
    </row>
    <row r="7" spans="1:15" ht="25.5" x14ac:dyDescent="0.2">
      <c r="A7" s="174" t="s">
        <v>831</v>
      </c>
      <c r="B7" s="171"/>
      <c r="C7" s="211"/>
      <c r="D7" s="212"/>
      <c r="E7" s="150" t="s">
        <v>832</v>
      </c>
      <c r="F7" s="151"/>
      <c r="G7" s="198" t="s">
        <v>833</v>
      </c>
      <c r="H7" s="198"/>
      <c r="I7" s="171"/>
      <c r="J7" s="150" t="s">
        <v>834</v>
      </c>
      <c r="K7" s="150" t="s">
        <v>829</v>
      </c>
      <c r="L7" s="151"/>
      <c r="N7" s="4"/>
    </row>
    <row r="8" spans="1:15" ht="18" x14ac:dyDescent="0.2">
      <c r="A8" s="175" t="s">
        <v>85</v>
      </c>
      <c r="B8" s="199" t="s">
        <v>86</v>
      </c>
      <c r="C8" s="199"/>
      <c r="D8" s="199"/>
      <c r="E8" s="199"/>
      <c r="F8" s="151"/>
      <c r="G8" s="198" t="s">
        <v>831</v>
      </c>
      <c r="H8" s="198"/>
      <c r="I8" s="171"/>
      <c r="J8" s="171"/>
      <c r="K8" s="150" t="s">
        <v>832</v>
      </c>
      <c r="L8" s="151"/>
      <c r="N8" s="4"/>
    </row>
    <row r="9" spans="1:15" s="145" customFormat="1" ht="18" x14ac:dyDescent="0.2">
      <c r="A9" s="176"/>
      <c r="B9" s="176"/>
      <c r="C9" s="203"/>
      <c r="D9" s="203"/>
      <c r="E9" s="176"/>
      <c r="F9" s="151"/>
      <c r="G9" s="198" t="s">
        <v>85</v>
      </c>
      <c r="H9" s="198"/>
      <c r="I9" s="205" t="s">
        <v>86</v>
      </c>
      <c r="J9" s="206"/>
      <c r="K9" s="207"/>
      <c r="L9" s="151"/>
      <c r="M9" s="99"/>
      <c r="N9" s="99"/>
    </row>
    <row r="10" spans="1:15" s="153" customFormat="1" ht="18" x14ac:dyDescent="0.2">
      <c r="A10" s="177"/>
      <c r="B10" s="204"/>
      <c r="C10" s="204"/>
      <c r="D10" s="204"/>
      <c r="E10" s="204"/>
      <c r="F10" s="151"/>
      <c r="G10" s="200"/>
      <c r="H10" s="200"/>
      <c r="I10" s="178"/>
      <c r="J10" s="178"/>
      <c r="K10" s="178"/>
      <c r="L10" s="151"/>
      <c r="M10" s="152"/>
      <c r="N10" s="152"/>
    </row>
    <row r="11" spans="1:15" s="153" customFormat="1" ht="18" x14ac:dyDescent="0.2">
      <c r="A11" s="151"/>
      <c r="B11" s="151"/>
      <c r="C11" s="151"/>
      <c r="D11" s="151"/>
      <c r="E11" s="151"/>
      <c r="F11" s="151"/>
      <c r="G11" s="202"/>
      <c r="H11" s="202"/>
      <c r="I11" s="201"/>
      <c r="J11" s="201"/>
      <c r="K11" s="201"/>
      <c r="L11" s="152"/>
      <c r="M11" s="152"/>
    </row>
    <row r="12" spans="1:15" s="153" customFormat="1" ht="18" x14ac:dyDescent="0.2">
      <c r="A12" s="151"/>
      <c r="B12" s="151"/>
      <c r="C12" s="151"/>
      <c r="D12" s="151"/>
      <c r="E12" s="151"/>
      <c r="F12" s="151"/>
      <c r="G12" s="151"/>
      <c r="H12" s="151"/>
      <c r="I12" s="151"/>
      <c r="J12" s="151"/>
      <c r="K12" s="151"/>
      <c r="L12" s="152"/>
      <c r="M12" s="152"/>
    </row>
    <row r="13" spans="1:15" ht="63.75" customHeight="1" x14ac:dyDescent="0.2">
      <c r="A13" s="19" t="s">
        <v>602</v>
      </c>
      <c r="B13" s="142" t="s">
        <v>97</v>
      </c>
      <c r="C13" s="142" t="s">
        <v>98</v>
      </c>
      <c r="D13" s="142" t="s">
        <v>526</v>
      </c>
      <c r="E13" s="142" t="s">
        <v>527</v>
      </c>
      <c r="F13" s="142" t="s">
        <v>528</v>
      </c>
      <c r="G13" s="142" t="s">
        <v>102</v>
      </c>
      <c r="H13" s="142" t="s">
        <v>103</v>
      </c>
      <c r="I13" s="142" t="s">
        <v>488</v>
      </c>
      <c r="J13" s="34" t="s">
        <v>529</v>
      </c>
      <c r="K13" s="142" t="s">
        <v>53</v>
      </c>
    </row>
    <row r="14" spans="1:15" ht="32.25" customHeight="1" x14ac:dyDescent="0.2">
      <c r="A14" s="20" t="s">
        <v>0</v>
      </c>
      <c r="B14" s="67" t="s">
        <v>909</v>
      </c>
      <c r="C14" s="131">
        <v>1</v>
      </c>
      <c r="D14" s="68">
        <v>2.266</v>
      </c>
      <c r="E14" s="71">
        <v>0</v>
      </c>
      <c r="F14" s="71">
        <v>0</v>
      </c>
      <c r="G14" s="70">
        <v>1.4699999999999998</v>
      </c>
      <c r="H14" s="71">
        <v>0</v>
      </c>
      <c r="I14" s="71">
        <v>0</v>
      </c>
      <c r="J14" s="71"/>
      <c r="K14" s="72"/>
      <c r="N14" s="2">
        <v>2.84</v>
      </c>
      <c r="O14" s="2">
        <f>N14-ROUND(500/365,2)</f>
        <v>1.4699999999999998</v>
      </c>
    </row>
    <row r="15" spans="1:15" ht="32.25" customHeight="1" x14ac:dyDescent="0.2">
      <c r="A15" s="20" t="s">
        <v>1</v>
      </c>
      <c r="B15" s="67" t="s">
        <v>910</v>
      </c>
      <c r="C15" s="131">
        <v>2</v>
      </c>
      <c r="D15" s="68">
        <v>2.6269999999999998</v>
      </c>
      <c r="E15" s="68">
        <v>4.2999999999999997E-2</v>
      </c>
      <c r="F15" s="71">
        <v>0</v>
      </c>
      <c r="G15" s="70">
        <v>1.4699999999999998</v>
      </c>
      <c r="H15" s="71">
        <v>0</v>
      </c>
      <c r="I15" s="71">
        <v>0</v>
      </c>
      <c r="J15" s="71"/>
      <c r="K15" s="72" t="s">
        <v>933</v>
      </c>
      <c r="N15" s="2">
        <v>2.84</v>
      </c>
      <c r="O15" s="2">
        <f>N15-ROUND(500/365,2)</f>
        <v>1.4699999999999998</v>
      </c>
    </row>
    <row r="16" spans="1:15" ht="32.25" customHeight="1" x14ac:dyDescent="0.2">
      <c r="A16" s="20" t="s">
        <v>12</v>
      </c>
      <c r="B16" s="67" t="s">
        <v>911</v>
      </c>
      <c r="C16" s="131">
        <v>2</v>
      </c>
      <c r="D16" s="68">
        <v>0.49399999999999999</v>
      </c>
      <c r="E16" s="71">
        <v>0</v>
      </c>
      <c r="F16" s="71">
        <v>0</v>
      </c>
      <c r="G16" s="71">
        <v>0</v>
      </c>
      <c r="H16" s="71">
        <v>0</v>
      </c>
      <c r="I16" s="71">
        <v>0</v>
      </c>
      <c r="J16" s="71"/>
      <c r="K16" s="72">
        <v>900</v>
      </c>
    </row>
    <row r="17" spans="1:11" ht="32.25" customHeight="1" x14ac:dyDescent="0.2">
      <c r="A17" s="20" t="s">
        <v>13</v>
      </c>
      <c r="B17" s="73" t="s">
        <v>912</v>
      </c>
      <c r="C17" s="131">
        <v>3</v>
      </c>
      <c r="D17" s="68">
        <v>1.7470000000000001</v>
      </c>
      <c r="E17" s="71">
        <v>0</v>
      </c>
      <c r="F17" s="71">
        <v>0</v>
      </c>
      <c r="G17" s="70">
        <v>5.34</v>
      </c>
      <c r="H17" s="71">
        <v>0</v>
      </c>
      <c r="I17" s="71">
        <v>0</v>
      </c>
      <c r="J17" s="71"/>
      <c r="K17" s="72" t="s">
        <v>934</v>
      </c>
    </row>
    <row r="18" spans="1:11" ht="32.25" customHeight="1" x14ac:dyDescent="0.2">
      <c r="A18" s="20" t="s">
        <v>14</v>
      </c>
      <c r="B18" s="67" t="s">
        <v>913</v>
      </c>
      <c r="C18" s="131">
        <v>4</v>
      </c>
      <c r="D18" s="68">
        <v>1.9810000000000001</v>
      </c>
      <c r="E18" s="68">
        <v>3.6999999999999998E-2</v>
      </c>
      <c r="F18" s="71">
        <v>0</v>
      </c>
      <c r="G18" s="70">
        <v>5.34</v>
      </c>
      <c r="H18" s="71">
        <v>0</v>
      </c>
      <c r="I18" s="71">
        <v>0</v>
      </c>
      <c r="J18" s="71"/>
      <c r="K18" s="72" t="s">
        <v>935</v>
      </c>
    </row>
    <row r="19" spans="1:11" ht="32.25" customHeight="1" x14ac:dyDescent="0.2">
      <c r="A19" s="20" t="s">
        <v>15</v>
      </c>
      <c r="B19" s="67" t="s">
        <v>914</v>
      </c>
      <c r="C19" s="131">
        <v>4</v>
      </c>
      <c r="D19" s="68">
        <v>0.26300000000000001</v>
      </c>
      <c r="E19" s="71">
        <v>0</v>
      </c>
      <c r="F19" s="71">
        <v>0</v>
      </c>
      <c r="G19" s="71">
        <v>0</v>
      </c>
      <c r="H19" s="71">
        <v>0</v>
      </c>
      <c r="I19" s="71">
        <v>0</v>
      </c>
      <c r="J19" s="71"/>
      <c r="K19" s="72"/>
    </row>
    <row r="20" spans="1:11" ht="32.25" customHeight="1" x14ac:dyDescent="0.2">
      <c r="A20" s="20" t="s">
        <v>2</v>
      </c>
      <c r="B20" s="73" t="s">
        <v>915</v>
      </c>
      <c r="C20" s="131" t="s">
        <v>21</v>
      </c>
      <c r="D20" s="68">
        <v>1.94</v>
      </c>
      <c r="E20" s="68">
        <v>3.4000000000000002E-2</v>
      </c>
      <c r="F20" s="71">
        <v>0</v>
      </c>
      <c r="G20" s="70">
        <v>28.22</v>
      </c>
      <c r="H20" s="71">
        <v>0</v>
      </c>
      <c r="I20" s="71">
        <v>0</v>
      </c>
      <c r="J20" s="71"/>
      <c r="K20" s="72" t="s">
        <v>936</v>
      </c>
    </row>
    <row r="21" spans="1:11" ht="32.25" customHeight="1" x14ac:dyDescent="0.2">
      <c r="A21" s="20" t="s">
        <v>16</v>
      </c>
      <c r="B21" s="33" t="s">
        <v>916</v>
      </c>
      <c r="C21" s="131" t="s">
        <v>21</v>
      </c>
      <c r="D21" s="68">
        <v>1.39</v>
      </c>
      <c r="E21" s="68">
        <v>2.1999999999999999E-2</v>
      </c>
      <c r="F21" s="71">
        <v>0</v>
      </c>
      <c r="G21" s="70">
        <v>3.7</v>
      </c>
      <c r="H21" s="71">
        <v>0</v>
      </c>
      <c r="I21" s="71">
        <v>0</v>
      </c>
      <c r="J21" s="71"/>
      <c r="K21" s="94"/>
    </row>
    <row r="22" spans="1:11" ht="32.25" customHeight="1" x14ac:dyDescent="0.2">
      <c r="A22" s="20" t="s">
        <v>18</v>
      </c>
      <c r="B22" s="72" t="s">
        <v>917</v>
      </c>
      <c r="C22" s="131">
        <v>0</v>
      </c>
      <c r="D22" s="78">
        <v>10.372999999999999</v>
      </c>
      <c r="E22" s="74">
        <v>0.41899999999999998</v>
      </c>
      <c r="F22" s="75">
        <v>2.4E-2</v>
      </c>
      <c r="G22" s="70">
        <v>8.5</v>
      </c>
      <c r="H22" s="70">
        <v>2.31</v>
      </c>
      <c r="I22" s="76">
        <v>0.35799999999999998</v>
      </c>
      <c r="J22" s="95">
        <f>H22</f>
        <v>2.31</v>
      </c>
      <c r="K22" s="72"/>
    </row>
    <row r="23" spans="1:11" ht="32.25" customHeight="1" x14ac:dyDescent="0.2">
      <c r="A23" s="20" t="s">
        <v>19</v>
      </c>
      <c r="B23" s="72" t="s">
        <v>918</v>
      </c>
      <c r="C23" s="131">
        <v>0</v>
      </c>
      <c r="D23" s="78">
        <v>9.1319999999999997</v>
      </c>
      <c r="E23" s="74">
        <v>0.30099999999999999</v>
      </c>
      <c r="F23" s="75">
        <v>1.4999999999999999E-2</v>
      </c>
      <c r="G23" s="70">
        <v>6.24</v>
      </c>
      <c r="H23" s="70">
        <v>3.07</v>
      </c>
      <c r="I23" s="76">
        <v>0.30099999999999999</v>
      </c>
      <c r="J23" s="95">
        <f>H23</f>
        <v>3.07</v>
      </c>
      <c r="K23" s="72"/>
    </row>
    <row r="24" spans="1:11" ht="32.25" customHeight="1" x14ac:dyDescent="0.2">
      <c r="A24" s="20" t="s">
        <v>20</v>
      </c>
      <c r="B24" s="72" t="s">
        <v>919</v>
      </c>
      <c r="C24" s="131">
        <v>0</v>
      </c>
      <c r="D24" s="78">
        <v>6.69</v>
      </c>
      <c r="E24" s="74">
        <v>0.13700000000000001</v>
      </c>
      <c r="F24" s="75">
        <v>4.0000000000000001E-3</v>
      </c>
      <c r="G24" s="70">
        <v>63.57</v>
      </c>
      <c r="H24" s="70">
        <v>3.97</v>
      </c>
      <c r="I24" s="76">
        <v>0.19600000000000001</v>
      </c>
      <c r="J24" s="95">
        <f>H24</f>
        <v>3.97</v>
      </c>
      <c r="K24" s="72">
        <v>929</v>
      </c>
    </row>
    <row r="25" spans="1:11" ht="32.25" customHeight="1" x14ac:dyDescent="0.2">
      <c r="A25" s="20" t="s">
        <v>216</v>
      </c>
      <c r="B25" s="72" t="s">
        <v>920</v>
      </c>
      <c r="C25" s="131">
        <v>8</v>
      </c>
      <c r="D25" s="68">
        <v>1.867</v>
      </c>
      <c r="E25" s="71">
        <v>0</v>
      </c>
      <c r="F25" s="71">
        <v>0</v>
      </c>
      <c r="G25" s="71">
        <v>0</v>
      </c>
      <c r="H25" s="71">
        <v>0</v>
      </c>
      <c r="I25" s="71">
        <v>0</v>
      </c>
      <c r="J25" s="71"/>
      <c r="K25" s="72"/>
    </row>
    <row r="26" spans="1:11" ht="32.25" customHeight="1" x14ac:dyDescent="0.2">
      <c r="A26" s="20" t="s">
        <v>217</v>
      </c>
      <c r="B26" s="72" t="s">
        <v>921</v>
      </c>
      <c r="C26" s="131">
        <v>1</v>
      </c>
      <c r="D26" s="68">
        <v>2.4910000000000001</v>
      </c>
      <c r="E26" s="71">
        <v>0</v>
      </c>
      <c r="F26" s="71">
        <v>0</v>
      </c>
      <c r="G26" s="71">
        <v>0</v>
      </c>
      <c r="H26" s="71">
        <v>0</v>
      </c>
      <c r="I26" s="71">
        <v>0</v>
      </c>
      <c r="J26" s="71"/>
      <c r="K26" s="72"/>
    </row>
    <row r="27" spans="1:11" ht="32.25" customHeight="1" x14ac:dyDescent="0.2">
      <c r="A27" s="20" t="s">
        <v>218</v>
      </c>
      <c r="B27" s="72" t="s">
        <v>922</v>
      </c>
      <c r="C27" s="131">
        <v>1</v>
      </c>
      <c r="D27" s="68">
        <v>4.1150000000000002</v>
      </c>
      <c r="E27" s="71">
        <v>0</v>
      </c>
      <c r="F27" s="71">
        <v>0</v>
      </c>
      <c r="G27" s="71">
        <v>0</v>
      </c>
      <c r="H27" s="71">
        <v>0</v>
      </c>
      <c r="I27" s="71">
        <v>0</v>
      </c>
      <c r="J27" s="71"/>
      <c r="K27" s="72"/>
    </row>
    <row r="28" spans="1:11" ht="32.25" customHeight="1" x14ac:dyDescent="0.2">
      <c r="A28" s="20" t="s">
        <v>219</v>
      </c>
      <c r="B28" s="72" t="s">
        <v>923</v>
      </c>
      <c r="C28" s="131">
        <v>1</v>
      </c>
      <c r="D28" s="68">
        <v>1.4019999999999999</v>
      </c>
      <c r="E28" s="71">
        <v>0</v>
      </c>
      <c r="F28" s="71">
        <v>0</v>
      </c>
      <c r="G28" s="71">
        <v>0</v>
      </c>
      <c r="H28" s="71">
        <v>0</v>
      </c>
      <c r="I28" s="71">
        <v>0</v>
      </c>
      <c r="J28" s="71"/>
      <c r="K28" s="72"/>
    </row>
    <row r="29" spans="1:11" ht="32.25" customHeight="1" x14ac:dyDescent="0.2">
      <c r="A29" s="20" t="s">
        <v>3</v>
      </c>
      <c r="B29" s="72" t="s">
        <v>924</v>
      </c>
      <c r="C29" s="131">
        <v>0</v>
      </c>
      <c r="D29" s="93">
        <v>36.991999999999997</v>
      </c>
      <c r="E29" s="77">
        <v>1.0740000000000001</v>
      </c>
      <c r="F29" s="75">
        <v>0.61899999999999999</v>
      </c>
      <c r="G29" s="71">
        <v>0</v>
      </c>
      <c r="H29" s="71">
        <v>0</v>
      </c>
      <c r="I29" s="71">
        <v>0</v>
      </c>
      <c r="J29" s="71"/>
      <c r="K29" s="72"/>
    </row>
    <row r="30" spans="1:11" ht="32.25" customHeight="1" x14ac:dyDescent="0.2">
      <c r="A30" s="20" t="s">
        <v>4</v>
      </c>
      <c r="B30" s="73" t="s">
        <v>925</v>
      </c>
      <c r="C30" s="131">
        <v>8</v>
      </c>
      <c r="D30" s="68">
        <v>-0.71199999999999997</v>
      </c>
      <c r="E30" s="71">
        <v>0</v>
      </c>
      <c r="F30" s="71">
        <v>0</v>
      </c>
      <c r="G30" s="71">
        <v>0</v>
      </c>
      <c r="H30" s="71">
        <v>0</v>
      </c>
      <c r="I30" s="71">
        <v>0</v>
      </c>
      <c r="J30" s="71"/>
      <c r="K30" s="72"/>
    </row>
    <row r="31" spans="1:11" ht="32.25" customHeight="1" x14ac:dyDescent="0.2">
      <c r="A31" s="20" t="s">
        <v>11</v>
      </c>
      <c r="B31" s="33" t="s">
        <v>926</v>
      </c>
      <c r="C31" s="131">
        <v>8</v>
      </c>
      <c r="D31" s="68">
        <v>-0.61799999999999999</v>
      </c>
      <c r="E31" s="71">
        <v>0</v>
      </c>
      <c r="F31" s="71">
        <v>0</v>
      </c>
      <c r="G31" s="71">
        <v>0</v>
      </c>
      <c r="H31" s="71">
        <v>0</v>
      </c>
      <c r="I31" s="71">
        <v>0</v>
      </c>
      <c r="J31" s="71"/>
      <c r="K31" s="94"/>
    </row>
    <row r="32" spans="1:11" ht="32.25" customHeight="1" x14ac:dyDescent="0.2">
      <c r="A32" s="20" t="s">
        <v>5</v>
      </c>
      <c r="B32" s="72" t="s">
        <v>927</v>
      </c>
      <c r="C32" s="131">
        <v>0</v>
      </c>
      <c r="D32" s="68">
        <v>-0.71199999999999997</v>
      </c>
      <c r="E32" s="71">
        <v>0</v>
      </c>
      <c r="F32" s="71">
        <v>0</v>
      </c>
      <c r="G32" s="71">
        <v>0</v>
      </c>
      <c r="H32" s="71">
        <v>0</v>
      </c>
      <c r="I32" s="76">
        <v>0.248</v>
      </c>
      <c r="J32" s="71"/>
      <c r="K32" s="72"/>
    </row>
    <row r="33" spans="1:11" ht="32.25" customHeight="1" x14ac:dyDescent="0.2">
      <c r="A33" s="20" t="s">
        <v>6</v>
      </c>
      <c r="B33" s="72" t="s">
        <v>928</v>
      </c>
      <c r="C33" s="131">
        <v>0</v>
      </c>
      <c r="D33" s="78">
        <v>-6.2450000000000001</v>
      </c>
      <c r="E33" s="79">
        <v>-0.44</v>
      </c>
      <c r="F33" s="75">
        <v>-2.7E-2</v>
      </c>
      <c r="G33" s="71">
        <v>0</v>
      </c>
      <c r="H33" s="71">
        <v>0</v>
      </c>
      <c r="I33" s="76">
        <v>0.248</v>
      </c>
      <c r="J33" s="71"/>
      <c r="K33" s="72"/>
    </row>
    <row r="34" spans="1:11" ht="32.25" customHeight="1" x14ac:dyDescent="0.2">
      <c r="A34" s="20" t="s">
        <v>7</v>
      </c>
      <c r="B34" s="72" t="s">
        <v>929</v>
      </c>
      <c r="C34" s="131">
        <v>0</v>
      </c>
      <c r="D34" s="68">
        <v>-0.61799999999999999</v>
      </c>
      <c r="E34" s="71">
        <v>0</v>
      </c>
      <c r="F34" s="71">
        <v>0</v>
      </c>
      <c r="G34" s="71">
        <v>0</v>
      </c>
      <c r="H34" s="71">
        <v>0</v>
      </c>
      <c r="I34" s="76">
        <v>0.22500000000000001</v>
      </c>
      <c r="J34" s="71"/>
      <c r="K34" s="72"/>
    </row>
    <row r="35" spans="1:11" ht="32.25" customHeight="1" x14ac:dyDescent="0.2">
      <c r="A35" s="20" t="s">
        <v>8</v>
      </c>
      <c r="B35" s="72" t="s">
        <v>930</v>
      </c>
      <c r="C35" s="131">
        <v>0</v>
      </c>
      <c r="D35" s="78">
        <v>-5.4809999999999999</v>
      </c>
      <c r="E35" s="74">
        <v>-0.36699999999999999</v>
      </c>
      <c r="F35" s="75">
        <v>-2.1999999999999999E-2</v>
      </c>
      <c r="G35" s="71">
        <v>0</v>
      </c>
      <c r="H35" s="71">
        <v>0</v>
      </c>
      <c r="I35" s="76">
        <v>0.22500000000000001</v>
      </c>
      <c r="J35" s="71"/>
      <c r="K35" s="72"/>
    </row>
    <row r="36" spans="1:11" ht="32.25" customHeight="1" x14ac:dyDescent="0.2">
      <c r="A36" s="20" t="s">
        <v>9</v>
      </c>
      <c r="B36" s="72" t="s">
        <v>931</v>
      </c>
      <c r="C36" s="131">
        <v>0</v>
      </c>
      <c r="D36" s="68">
        <v>-0.437</v>
      </c>
      <c r="E36" s="71">
        <v>0</v>
      </c>
      <c r="F36" s="71">
        <v>0</v>
      </c>
      <c r="G36" s="70">
        <v>31.24</v>
      </c>
      <c r="H36" s="71">
        <v>0</v>
      </c>
      <c r="I36" s="76">
        <v>0.18</v>
      </c>
      <c r="J36" s="71"/>
      <c r="K36" s="72"/>
    </row>
    <row r="37" spans="1:11" ht="32.25" customHeight="1" x14ac:dyDescent="0.2">
      <c r="A37" s="20" t="s">
        <v>10</v>
      </c>
      <c r="B37" s="72" t="s">
        <v>932</v>
      </c>
      <c r="C37" s="131">
        <v>0</v>
      </c>
      <c r="D37" s="78">
        <v>-4.05</v>
      </c>
      <c r="E37" s="74">
        <v>-0.221</v>
      </c>
      <c r="F37" s="75">
        <v>-1.0999999999999999E-2</v>
      </c>
      <c r="G37" s="70">
        <v>31.24</v>
      </c>
      <c r="H37" s="71">
        <v>0</v>
      </c>
      <c r="I37" s="76">
        <v>0.18</v>
      </c>
      <c r="J37" s="71"/>
      <c r="K37" s="72"/>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8">
    <mergeCell ref="A2:K2"/>
    <mergeCell ref="C5:D5"/>
    <mergeCell ref="C6:D6"/>
    <mergeCell ref="C7:D7"/>
    <mergeCell ref="G5:H5"/>
    <mergeCell ref="G6:H6"/>
    <mergeCell ref="G7:H7"/>
    <mergeCell ref="G4:K4"/>
    <mergeCell ref="A4:E4"/>
    <mergeCell ref="G8:H8"/>
    <mergeCell ref="B8:E8"/>
    <mergeCell ref="G10:H10"/>
    <mergeCell ref="I11:K11"/>
    <mergeCell ref="G11:H11"/>
    <mergeCell ref="C9:D9"/>
    <mergeCell ref="B10:E10"/>
    <mergeCell ref="G9:H9"/>
    <mergeCell ref="I9:K9"/>
  </mergeCells>
  <phoneticPr fontId="3"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74" fitToHeight="0" orientation="landscape" r:id="rId2"/>
  <headerFooter scaleWithDoc="0">
    <oddHeader>&amp;L&amp;"Arial,Bold"Annex 1&amp;"Arial,Regular" - Schedule of Charges for use of the Distribution System by LV and HV Designated Properties</oddHeader>
  </headerFooter>
  <ignoredErrors>
    <ignoredError sqref="J23:J24"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9"/>
  <sheetViews>
    <sheetView tabSelected="1" topLeftCell="A75" zoomScale="85" zoomScaleNormal="85" zoomScaleSheetLayoutView="100" workbookViewId="0">
      <selection activeCell="C107" sqref="C107"/>
    </sheetView>
  </sheetViews>
  <sheetFormatPr defaultRowHeight="27.75" customHeight="1" x14ac:dyDescent="0.2"/>
  <cols>
    <col min="1" max="1" width="14.5703125" style="102" customWidth="1"/>
    <col min="2" max="2" width="14.28515625" style="102" customWidth="1"/>
    <col min="3" max="3" width="17.140625" style="102" customWidth="1"/>
    <col min="4" max="4" width="14.7109375" style="118" customWidth="1"/>
    <col min="5" max="5" width="13.7109375" style="118" customWidth="1"/>
    <col min="6" max="6" width="17.28515625" style="118" customWidth="1"/>
    <col min="7" max="7" width="50.7109375" style="118" customWidth="1"/>
    <col min="8" max="8" width="14.7109375" style="118" customWidth="1"/>
    <col min="9" max="9" width="14.7109375" style="119" customWidth="1"/>
    <col min="10" max="11" width="14.7109375" style="120" customWidth="1"/>
    <col min="12" max="15" width="14.7109375" style="102" customWidth="1"/>
    <col min="16" max="17" width="15.5703125" style="102" customWidth="1"/>
    <col min="18" max="16384" width="9.140625" style="102"/>
  </cols>
  <sheetData>
    <row r="1" spans="1:15" ht="66.75" customHeight="1" x14ac:dyDescent="0.2">
      <c r="A1" s="100" t="s">
        <v>92</v>
      </c>
      <c r="B1" s="100"/>
      <c r="C1" s="224" t="s">
        <v>601</v>
      </c>
      <c r="D1" s="224"/>
      <c r="E1" s="101"/>
      <c r="F1" s="223" t="s">
        <v>215</v>
      </c>
      <c r="G1" s="223"/>
      <c r="H1" s="223"/>
      <c r="I1" s="223"/>
      <c r="J1" s="223"/>
      <c r="K1" s="223"/>
      <c r="L1" s="223"/>
      <c r="M1" s="223"/>
      <c r="N1" s="223"/>
      <c r="O1" s="223"/>
    </row>
    <row r="2" spans="1:15" s="103" customFormat="1" ht="25.5" customHeight="1" x14ac:dyDescent="0.2">
      <c r="A2" s="208" t="str">
        <f>Overview!B4&amp; " - Effective from "&amp;Overview!D4&amp;" - "&amp;Overview!E4&amp;" EDCM charges"</f>
        <v>Western Power Distribution (East Midlands) plc - Effective from 1 April 2014 - Final EDCM charges</v>
      </c>
      <c r="B2" s="208"/>
      <c r="C2" s="208"/>
      <c r="D2" s="208"/>
      <c r="E2" s="208"/>
      <c r="F2" s="208"/>
      <c r="G2" s="208"/>
      <c r="H2" s="208"/>
      <c r="I2" s="208"/>
      <c r="J2" s="208"/>
      <c r="K2" s="208"/>
      <c r="L2" s="208"/>
      <c r="M2" s="208"/>
      <c r="N2" s="208"/>
      <c r="O2" s="208"/>
    </row>
    <row r="3" spans="1:15" s="154" customFormat="1" ht="10.5" customHeight="1" x14ac:dyDescent="0.2">
      <c r="A3" s="151"/>
      <c r="B3" s="151"/>
      <c r="C3" s="151"/>
      <c r="D3" s="151"/>
      <c r="E3" s="151"/>
      <c r="F3" s="151"/>
      <c r="G3" s="151"/>
      <c r="H3" s="151"/>
      <c r="I3" s="151"/>
      <c r="J3" s="151"/>
      <c r="K3" s="151"/>
      <c r="L3" s="151"/>
      <c r="M3" s="151"/>
      <c r="N3" s="151"/>
      <c r="O3" s="151"/>
    </row>
    <row r="4" spans="1:15" s="154" customFormat="1" ht="25.5" customHeight="1" x14ac:dyDescent="0.2">
      <c r="A4" s="208" t="s">
        <v>589</v>
      </c>
      <c r="B4" s="208"/>
      <c r="C4" s="208"/>
      <c r="D4" s="208"/>
      <c r="E4" s="208"/>
      <c r="F4" s="208"/>
      <c r="G4" s="151"/>
      <c r="H4" s="151"/>
      <c r="I4" s="151"/>
      <c r="J4" s="151"/>
      <c r="K4" s="151"/>
      <c r="L4" s="151"/>
      <c r="M4" s="151"/>
      <c r="N4" s="151"/>
      <c r="O4" s="151"/>
    </row>
    <row r="5" spans="1:15" s="154" customFormat="1" ht="18" x14ac:dyDescent="0.2">
      <c r="A5" s="216" t="s">
        <v>84</v>
      </c>
      <c r="B5" s="217"/>
      <c r="C5" s="217"/>
      <c r="D5" s="220" t="s">
        <v>584</v>
      </c>
      <c r="E5" s="221"/>
      <c r="F5" s="222"/>
      <c r="G5" s="151"/>
      <c r="H5" s="151"/>
      <c r="I5" s="151"/>
      <c r="J5" s="151"/>
      <c r="K5" s="151"/>
      <c r="L5" s="151"/>
      <c r="M5" s="151"/>
      <c r="N5" s="151"/>
      <c r="O5" s="151"/>
    </row>
    <row r="6" spans="1:15" s="154" customFormat="1" ht="18" x14ac:dyDescent="0.2">
      <c r="A6" s="218" t="s">
        <v>830</v>
      </c>
      <c r="B6" s="218"/>
      <c r="C6" s="218"/>
      <c r="D6" s="205" t="s">
        <v>835</v>
      </c>
      <c r="E6" s="206"/>
      <c r="F6" s="207"/>
      <c r="G6" s="151"/>
      <c r="H6" s="151"/>
      <c r="I6" s="151"/>
      <c r="J6" s="151"/>
      <c r="K6" s="151"/>
      <c r="L6" s="151"/>
      <c r="M6" s="151"/>
      <c r="N6" s="151"/>
      <c r="O6" s="151"/>
    </row>
    <row r="7" spans="1:15" s="154" customFormat="1" ht="18" x14ac:dyDescent="0.2">
      <c r="A7" s="218" t="s">
        <v>85</v>
      </c>
      <c r="B7" s="218"/>
      <c r="C7" s="218"/>
      <c r="D7" s="205" t="s">
        <v>86</v>
      </c>
      <c r="E7" s="206"/>
      <c r="F7" s="207"/>
      <c r="G7" s="151"/>
      <c r="H7" s="151"/>
      <c r="I7" s="151"/>
      <c r="J7" s="151"/>
      <c r="K7" s="151"/>
      <c r="L7" s="151"/>
      <c r="M7" s="151"/>
      <c r="N7" s="151"/>
      <c r="O7" s="151"/>
    </row>
    <row r="8" spans="1:15" s="154" customFormat="1" ht="18" x14ac:dyDescent="0.2">
      <c r="A8" s="219"/>
      <c r="B8" s="219"/>
      <c r="C8" s="219"/>
      <c r="D8" s="215"/>
      <c r="E8" s="215"/>
      <c r="F8" s="215"/>
      <c r="G8" s="151"/>
      <c r="H8" s="151"/>
      <c r="I8" s="151"/>
      <c r="J8" s="151"/>
      <c r="K8" s="151"/>
      <c r="L8" s="151"/>
      <c r="M8" s="151"/>
      <c r="N8" s="151"/>
      <c r="O8" s="151"/>
    </row>
    <row r="9" spans="1:15" s="154" customFormat="1" ht="18" x14ac:dyDescent="0.2">
      <c r="A9" s="151"/>
      <c r="B9" s="151"/>
      <c r="C9" s="151"/>
      <c r="D9" s="151"/>
      <c r="E9" s="151"/>
      <c r="F9" s="151"/>
      <c r="G9" s="151"/>
      <c r="H9" s="151"/>
      <c r="I9" s="151"/>
      <c r="J9" s="151"/>
      <c r="K9" s="151"/>
      <c r="L9" s="151"/>
      <c r="M9" s="151"/>
      <c r="N9" s="151"/>
      <c r="O9" s="151"/>
    </row>
    <row r="10" spans="1:15" ht="63.75" customHeight="1" x14ac:dyDescent="0.2">
      <c r="A10" s="104" t="s">
        <v>569</v>
      </c>
      <c r="B10" s="105" t="s">
        <v>513</v>
      </c>
      <c r="C10" s="104" t="s">
        <v>514</v>
      </c>
      <c r="D10" s="104" t="s">
        <v>573</v>
      </c>
      <c r="E10" s="105" t="s">
        <v>513</v>
      </c>
      <c r="F10" s="104" t="s">
        <v>515</v>
      </c>
      <c r="G10" s="106" t="s">
        <v>213</v>
      </c>
      <c r="H10" s="107" t="s">
        <v>590</v>
      </c>
      <c r="I10" s="106" t="s">
        <v>574</v>
      </c>
      <c r="J10" s="106" t="s">
        <v>575</v>
      </c>
      <c r="K10" s="106" t="s">
        <v>576</v>
      </c>
      <c r="L10" s="106" t="s">
        <v>591</v>
      </c>
      <c r="M10" s="106" t="s">
        <v>577</v>
      </c>
      <c r="N10" s="106" t="s">
        <v>578</v>
      </c>
      <c r="O10" s="106" t="s">
        <v>579</v>
      </c>
    </row>
    <row r="11" spans="1:15" ht="25.5" x14ac:dyDescent="0.2">
      <c r="A11" s="90">
        <v>824</v>
      </c>
      <c r="B11" s="109">
        <v>824</v>
      </c>
      <c r="C11" s="110" t="s">
        <v>993</v>
      </c>
      <c r="D11" s="91">
        <v>600</v>
      </c>
      <c r="E11" s="111">
        <v>600</v>
      </c>
      <c r="F11" s="110" t="s">
        <v>1595</v>
      </c>
      <c r="G11" s="112" t="s">
        <v>840</v>
      </c>
      <c r="H11" s="122">
        <v>0</v>
      </c>
      <c r="I11" s="123">
        <v>5352.12</v>
      </c>
      <c r="J11" s="123">
        <v>7.88</v>
      </c>
      <c r="K11" s="123">
        <v>7.88</v>
      </c>
      <c r="L11" s="124">
        <v>0</v>
      </c>
      <c r="M11" s="125">
        <v>0</v>
      </c>
      <c r="N11" s="125">
        <v>0</v>
      </c>
      <c r="O11" s="125">
        <v>0</v>
      </c>
    </row>
    <row r="12" spans="1:15" ht="25.5" x14ac:dyDescent="0.2">
      <c r="A12" s="90">
        <v>825</v>
      </c>
      <c r="B12" s="109">
        <v>825</v>
      </c>
      <c r="C12" s="110" t="s">
        <v>994</v>
      </c>
      <c r="D12" s="91">
        <v>601</v>
      </c>
      <c r="E12" s="111">
        <v>601</v>
      </c>
      <c r="F12" s="110">
        <v>1100050641453</v>
      </c>
      <c r="G12" s="112" t="s">
        <v>841</v>
      </c>
      <c r="H12" s="122">
        <v>0</v>
      </c>
      <c r="I12" s="123">
        <v>4523.38</v>
      </c>
      <c r="J12" s="123">
        <v>7.7</v>
      </c>
      <c r="K12" s="123">
        <v>7.7</v>
      </c>
      <c r="L12" s="124">
        <v>0</v>
      </c>
      <c r="M12" s="125">
        <v>0</v>
      </c>
      <c r="N12" s="125">
        <v>0</v>
      </c>
      <c r="O12" s="125">
        <v>0</v>
      </c>
    </row>
    <row r="13" spans="1:15" ht="12.75" x14ac:dyDescent="0.2">
      <c r="A13" s="90">
        <v>826</v>
      </c>
      <c r="B13" s="109">
        <v>826</v>
      </c>
      <c r="C13" s="110">
        <v>1100050106527</v>
      </c>
      <c r="D13" s="91">
        <v>602</v>
      </c>
      <c r="E13" s="113">
        <v>602</v>
      </c>
      <c r="F13" s="110">
        <v>1100050106971</v>
      </c>
      <c r="G13" s="112" t="s">
        <v>842</v>
      </c>
      <c r="H13" s="122">
        <v>0</v>
      </c>
      <c r="I13" s="123">
        <v>0</v>
      </c>
      <c r="J13" s="123">
        <v>1.76</v>
      </c>
      <c r="K13" s="123">
        <v>1.76</v>
      </c>
      <c r="L13" s="124">
        <v>0</v>
      </c>
      <c r="M13" s="125">
        <v>0</v>
      </c>
      <c r="N13" s="125">
        <v>0</v>
      </c>
      <c r="O13" s="125">
        <v>0</v>
      </c>
    </row>
    <row r="14" spans="1:15" ht="25.5" x14ac:dyDescent="0.2">
      <c r="A14" s="90">
        <v>827</v>
      </c>
      <c r="B14" s="109">
        <v>827</v>
      </c>
      <c r="C14" s="110" t="s">
        <v>995</v>
      </c>
      <c r="D14" s="91">
        <v>603</v>
      </c>
      <c r="E14" s="111">
        <v>603</v>
      </c>
      <c r="F14" s="110" t="s">
        <v>996</v>
      </c>
      <c r="G14" s="112" t="s">
        <v>843</v>
      </c>
      <c r="H14" s="122">
        <v>0</v>
      </c>
      <c r="I14" s="123">
        <v>6373.74</v>
      </c>
      <c r="J14" s="123">
        <v>8.51</v>
      </c>
      <c r="K14" s="123">
        <v>8.51</v>
      </c>
      <c r="L14" s="124">
        <v>0</v>
      </c>
      <c r="M14" s="125">
        <v>0</v>
      </c>
      <c r="N14" s="125">
        <v>0</v>
      </c>
      <c r="O14" s="125">
        <v>0</v>
      </c>
    </row>
    <row r="15" spans="1:15" ht="12.75" x14ac:dyDescent="0.2">
      <c r="A15" s="90">
        <v>828</v>
      </c>
      <c r="B15" s="109">
        <v>828</v>
      </c>
      <c r="C15" s="110">
        <v>1100050106554</v>
      </c>
      <c r="D15" s="91">
        <v>604</v>
      </c>
      <c r="E15" s="111">
        <v>604</v>
      </c>
      <c r="F15" s="110">
        <v>1130000029600</v>
      </c>
      <c r="G15" s="112" t="s">
        <v>844</v>
      </c>
      <c r="H15" s="122">
        <v>0</v>
      </c>
      <c r="I15" s="123">
        <v>4860.88</v>
      </c>
      <c r="J15" s="123">
        <v>4.29</v>
      </c>
      <c r="K15" s="123">
        <v>4.29</v>
      </c>
      <c r="L15" s="124">
        <v>0</v>
      </c>
      <c r="M15" s="125">
        <v>0</v>
      </c>
      <c r="N15" s="125">
        <v>0</v>
      </c>
      <c r="O15" s="125">
        <v>0</v>
      </c>
    </row>
    <row r="16" spans="1:15" ht="12.75" x14ac:dyDescent="0.2">
      <c r="A16" s="90">
        <v>829</v>
      </c>
      <c r="B16" s="109">
        <v>829</v>
      </c>
      <c r="C16" s="110">
        <v>1100050106572</v>
      </c>
      <c r="D16" s="91">
        <v>605</v>
      </c>
      <c r="E16" s="111">
        <v>605</v>
      </c>
      <c r="F16" s="110">
        <v>1130000029619</v>
      </c>
      <c r="G16" s="112" t="s">
        <v>845</v>
      </c>
      <c r="H16" s="122">
        <v>0</v>
      </c>
      <c r="I16" s="123">
        <v>7635.4</v>
      </c>
      <c r="J16" s="123">
        <v>3.91</v>
      </c>
      <c r="K16" s="123">
        <v>3.91</v>
      </c>
      <c r="L16" s="124">
        <v>0</v>
      </c>
      <c r="M16" s="125">
        <v>0</v>
      </c>
      <c r="N16" s="125">
        <v>0</v>
      </c>
      <c r="O16" s="125">
        <v>0</v>
      </c>
    </row>
    <row r="17" spans="1:15" ht="12.75" x14ac:dyDescent="0.2">
      <c r="A17" s="90">
        <v>830</v>
      </c>
      <c r="B17" s="109">
        <v>830</v>
      </c>
      <c r="C17" s="110">
        <v>1100050106545</v>
      </c>
      <c r="D17" s="91">
        <v>606</v>
      </c>
      <c r="E17" s="111">
        <v>606</v>
      </c>
      <c r="F17" s="110">
        <v>1130000029628</v>
      </c>
      <c r="G17" s="112" t="s">
        <v>846</v>
      </c>
      <c r="H17" s="122">
        <v>0.23400000000000001</v>
      </c>
      <c r="I17" s="123">
        <v>4810.6899999999996</v>
      </c>
      <c r="J17" s="123">
        <v>3.56</v>
      </c>
      <c r="K17" s="123">
        <v>3.56</v>
      </c>
      <c r="L17" s="124">
        <v>0</v>
      </c>
      <c r="M17" s="125">
        <v>0</v>
      </c>
      <c r="N17" s="125">
        <v>0</v>
      </c>
      <c r="O17" s="125">
        <v>0</v>
      </c>
    </row>
    <row r="18" spans="1:15" ht="12.75" x14ac:dyDescent="0.2">
      <c r="A18" s="90">
        <v>831</v>
      </c>
      <c r="B18" s="109">
        <v>831</v>
      </c>
      <c r="C18" s="110">
        <v>1100039602086</v>
      </c>
      <c r="D18" s="91"/>
      <c r="E18" s="111"/>
      <c r="F18" s="110"/>
      <c r="G18" s="112" t="s">
        <v>653</v>
      </c>
      <c r="H18" s="122">
        <v>0</v>
      </c>
      <c r="I18" s="123">
        <v>115.51</v>
      </c>
      <c r="J18" s="123">
        <v>9.19</v>
      </c>
      <c r="K18" s="123">
        <v>9.19</v>
      </c>
      <c r="L18" s="124">
        <v>0</v>
      </c>
      <c r="M18" s="125">
        <v>0</v>
      </c>
      <c r="N18" s="125">
        <v>0</v>
      </c>
      <c r="O18" s="125">
        <v>0</v>
      </c>
    </row>
    <row r="19" spans="1:15" ht="12.75" x14ac:dyDescent="0.2">
      <c r="A19" s="90">
        <v>832</v>
      </c>
      <c r="B19" s="109">
        <v>832</v>
      </c>
      <c r="C19" s="110">
        <v>1100039600655</v>
      </c>
      <c r="D19" s="91"/>
      <c r="E19" s="111"/>
      <c r="F19" s="110"/>
      <c r="G19" s="112" t="s">
        <v>654</v>
      </c>
      <c r="H19" s="122">
        <v>0</v>
      </c>
      <c r="I19" s="123">
        <v>2735.9</v>
      </c>
      <c r="J19" s="123">
        <v>2.87</v>
      </c>
      <c r="K19" s="123">
        <v>2.87</v>
      </c>
      <c r="L19" s="124">
        <v>0</v>
      </c>
      <c r="M19" s="125">
        <v>0</v>
      </c>
      <c r="N19" s="125">
        <v>0</v>
      </c>
      <c r="O19" s="125">
        <v>0</v>
      </c>
    </row>
    <row r="20" spans="1:15" ht="12.75" x14ac:dyDescent="0.2">
      <c r="A20" s="90">
        <v>833</v>
      </c>
      <c r="B20" s="109">
        <v>833</v>
      </c>
      <c r="C20" s="110">
        <v>1100039602156</v>
      </c>
      <c r="D20" s="91"/>
      <c r="E20" s="111"/>
      <c r="F20" s="110"/>
      <c r="G20" s="112" t="s">
        <v>655</v>
      </c>
      <c r="H20" s="122">
        <v>0</v>
      </c>
      <c r="I20" s="123">
        <v>115.51</v>
      </c>
      <c r="J20" s="123">
        <v>5.73</v>
      </c>
      <c r="K20" s="123">
        <v>5.73</v>
      </c>
      <c r="L20" s="124">
        <v>0</v>
      </c>
      <c r="M20" s="125">
        <v>0</v>
      </c>
      <c r="N20" s="125">
        <v>0</v>
      </c>
      <c r="O20" s="125">
        <v>0</v>
      </c>
    </row>
    <row r="21" spans="1:15" ht="12.75" x14ac:dyDescent="0.2">
      <c r="A21" s="90">
        <v>834</v>
      </c>
      <c r="B21" s="109">
        <v>834</v>
      </c>
      <c r="C21" s="110">
        <v>1100039603131</v>
      </c>
      <c r="D21" s="91"/>
      <c r="E21" s="109"/>
      <c r="F21" s="110"/>
      <c r="G21" s="112" t="s">
        <v>656</v>
      </c>
      <c r="H21" s="122">
        <v>0</v>
      </c>
      <c r="I21" s="123">
        <v>115.51</v>
      </c>
      <c r="J21" s="123">
        <v>7.27</v>
      </c>
      <c r="K21" s="123">
        <v>7.27</v>
      </c>
      <c r="L21" s="124">
        <v>0</v>
      </c>
      <c r="M21" s="125">
        <v>0</v>
      </c>
      <c r="N21" s="125">
        <v>0</v>
      </c>
      <c r="O21" s="125">
        <v>0</v>
      </c>
    </row>
    <row r="22" spans="1:15" ht="25.5" x14ac:dyDescent="0.2">
      <c r="A22" s="90">
        <v>835</v>
      </c>
      <c r="B22" s="109">
        <v>835</v>
      </c>
      <c r="C22" s="110" t="s">
        <v>997</v>
      </c>
      <c r="D22" s="91"/>
      <c r="E22" s="111"/>
      <c r="F22" s="110"/>
      <c r="G22" s="112" t="s">
        <v>847</v>
      </c>
      <c r="H22" s="122">
        <v>1.3540000000000001</v>
      </c>
      <c r="I22" s="123">
        <v>782.92</v>
      </c>
      <c r="J22" s="123">
        <v>7.76</v>
      </c>
      <c r="K22" s="123">
        <v>7.76</v>
      </c>
      <c r="L22" s="124">
        <v>0</v>
      </c>
      <c r="M22" s="125">
        <v>0</v>
      </c>
      <c r="N22" s="125">
        <v>0</v>
      </c>
      <c r="O22" s="125">
        <v>0</v>
      </c>
    </row>
    <row r="23" spans="1:15" ht="12.75" x14ac:dyDescent="0.2">
      <c r="A23" s="90">
        <v>836</v>
      </c>
      <c r="B23" s="109">
        <v>836</v>
      </c>
      <c r="C23" s="110">
        <v>1100039600015</v>
      </c>
      <c r="D23" s="91"/>
      <c r="E23" s="109"/>
      <c r="F23" s="110"/>
      <c r="G23" s="112" t="s">
        <v>848</v>
      </c>
      <c r="H23" s="122">
        <v>0</v>
      </c>
      <c r="I23" s="123">
        <v>748.26</v>
      </c>
      <c r="J23" s="123">
        <v>2.68</v>
      </c>
      <c r="K23" s="123">
        <v>2.68</v>
      </c>
      <c r="L23" s="124">
        <v>0</v>
      </c>
      <c r="M23" s="125">
        <v>0</v>
      </c>
      <c r="N23" s="125">
        <v>0</v>
      </c>
      <c r="O23" s="125">
        <v>0</v>
      </c>
    </row>
    <row r="24" spans="1:15" ht="12.75" x14ac:dyDescent="0.2">
      <c r="A24" s="90">
        <v>837</v>
      </c>
      <c r="B24" s="109">
        <v>837</v>
      </c>
      <c r="C24" s="110">
        <v>1100039669504</v>
      </c>
      <c r="D24" s="91">
        <v>607</v>
      </c>
      <c r="E24" s="109">
        <v>607</v>
      </c>
      <c r="F24" s="110">
        <v>1100050223110</v>
      </c>
      <c r="G24" s="112" t="s">
        <v>849</v>
      </c>
      <c r="H24" s="122">
        <v>1.157</v>
      </c>
      <c r="I24" s="123">
        <v>1011.98</v>
      </c>
      <c r="J24" s="123">
        <v>2</v>
      </c>
      <c r="K24" s="123">
        <v>2</v>
      </c>
      <c r="L24" s="124">
        <v>-1.3089999999999999</v>
      </c>
      <c r="M24" s="125">
        <v>595.28</v>
      </c>
      <c r="N24" s="125">
        <v>0.15</v>
      </c>
      <c r="O24" s="125">
        <v>0.15</v>
      </c>
    </row>
    <row r="25" spans="1:15" ht="12.75" x14ac:dyDescent="0.2">
      <c r="A25" s="90">
        <v>838</v>
      </c>
      <c r="B25" s="109">
        <v>838</v>
      </c>
      <c r="C25" s="110">
        <v>1144444444443</v>
      </c>
      <c r="D25" s="91"/>
      <c r="E25" s="111"/>
      <c r="F25" s="110"/>
      <c r="G25" s="112" t="s">
        <v>748</v>
      </c>
      <c r="H25" s="122">
        <v>0</v>
      </c>
      <c r="I25" s="123">
        <v>1723.98</v>
      </c>
      <c r="J25" s="123">
        <v>3.09</v>
      </c>
      <c r="K25" s="123">
        <v>3.09</v>
      </c>
      <c r="L25" s="124">
        <v>0</v>
      </c>
      <c r="M25" s="125">
        <v>0</v>
      </c>
      <c r="N25" s="125">
        <v>0</v>
      </c>
      <c r="O25" s="125">
        <v>0</v>
      </c>
    </row>
    <row r="26" spans="1:15" ht="12.75" x14ac:dyDescent="0.2">
      <c r="A26" s="90">
        <v>839</v>
      </c>
      <c r="B26" s="109">
        <v>839</v>
      </c>
      <c r="C26" s="110">
        <v>1100039667570</v>
      </c>
      <c r="D26" s="91"/>
      <c r="E26" s="111"/>
      <c r="F26" s="110"/>
      <c r="G26" s="112" t="s">
        <v>850</v>
      </c>
      <c r="H26" s="122">
        <v>0.307</v>
      </c>
      <c r="I26" s="123">
        <v>1408.56</v>
      </c>
      <c r="J26" s="123">
        <v>2.15</v>
      </c>
      <c r="K26" s="123">
        <v>2.15</v>
      </c>
      <c r="L26" s="124">
        <v>0</v>
      </c>
      <c r="M26" s="125">
        <v>0</v>
      </c>
      <c r="N26" s="125">
        <v>0</v>
      </c>
      <c r="O26" s="125">
        <v>0</v>
      </c>
    </row>
    <row r="27" spans="1:15" ht="25.5" x14ac:dyDescent="0.2">
      <c r="A27" s="90">
        <v>840</v>
      </c>
      <c r="B27" s="109">
        <v>840</v>
      </c>
      <c r="C27" s="110" t="s">
        <v>998</v>
      </c>
      <c r="D27" s="91"/>
      <c r="E27" s="111"/>
      <c r="F27" s="110"/>
      <c r="G27" s="112" t="s">
        <v>851</v>
      </c>
      <c r="H27" s="122">
        <v>1.268</v>
      </c>
      <c r="I27" s="123">
        <v>498.84</v>
      </c>
      <c r="J27" s="123">
        <v>3.87</v>
      </c>
      <c r="K27" s="123">
        <v>3.87</v>
      </c>
      <c r="L27" s="124">
        <v>0</v>
      </c>
      <c r="M27" s="125">
        <v>0</v>
      </c>
      <c r="N27" s="125">
        <v>0</v>
      </c>
      <c r="O27" s="125">
        <v>0</v>
      </c>
    </row>
    <row r="28" spans="1:15" ht="12.75" x14ac:dyDescent="0.2">
      <c r="A28" s="90">
        <v>841</v>
      </c>
      <c r="B28" s="109">
        <v>841</v>
      </c>
      <c r="C28" s="110">
        <v>1100039603559</v>
      </c>
      <c r="D28" s="91"/>
      <c r="E28" s="109"/>
      <c r="F28" s="110"/>
      <c r="G28" s="112" t="s">
        <v>852</v>
      </c>
      <c r="H28" s="122">
        <v>1.3129999999999999</v>
      </c>
      <c r="I28" s="123">
        <v>7987.53</v>
      </c>
      <c r="J28" s="123">
        <v>2.72</v>
      </c>
      <c r="K28" s="123">
        <v>2.72</v>
      </c>
      <c r="L28" s="124">
        <v>0</v>
      </c>
      <c r="M28" s="125">
        <v>0</v>
      </c>
      <c r="N28" s="125">
        <v>0</v>
      </c>
      <c r="O28" s="125">
        <v>0</v>
      </c>
    </row>
    <row r="29" spans="1:15" ht="12.75" x14ac:dyDescent="0.2">
      <c r="A29" s="90">
        <v>842</v>
      </c>
      <c r="B29" s="109">
        <v>842</v>
      </c>
      <c r="C29" s="110">
        <v>1100039600051</v>
      </c>
      <c r="D29" s="91">
        <v>610</v>
      </c>
      <c r="E29" s="111">
        <v>610</v>
      </c>
      <c r="F29" s="110">
        <v>1100050222428</v>
      </c>
      <c r="G29" s="112" t="s">
        <v>853</v>
      </c>
      <c r="H29" s="122">
        <v>0</v>
      </c>
      <c r="I29" s="123">
        <v>174.77</v>
      </c>
      <c r="J29" s="123">
        <v>2.2799999999999998</v>
      </c>
      <c r="K29" s="123">
        <v>2.2799999999999998</v>
      </c>
      <c r="L29" s="124">
        <v>0</v>
      </c>
      <c r="M29" s="125">
        <v>0</v>
      </c>
      <c r="N29" s="125">
        <v>0</v>
      </c>
      <c r="O29" s="125">
        <v>0</v>
      </c>
    </row>
    <row r="30" spans="1:15" ht="25.5" x14ac:dyDescent="0.2">
      <c r="A30" s="90">
        <v>843</v>
      </c>
      <c r="B30" s="109">
        <v>843</v>
      </c>
      <c r="C30" s="110" t="s">
        <v>999</v>
      </c>
      <c r="D30" s="91"/>
      <c r="E30" s="111"/>
      <c r="F30" s="110"/>
      <c r="G30" s="112" t="s">
        <v>854</v>
      </c>
      <c r="H30" s="122">
        <v>0</v>
      </c>
      <c r="I30" s="123">
        <v>11930.91</v>
      </c>
      <c r="J30" s="123">
        <v>1.04</v>
      </c>
      <c r="K30" s="123">
        <v>1.04</v>
      </c>
      <c r="L30" s="124">
        <v>0</v>
      </c>
      <c r="M30" s="125">
        <v>0</v>
      </c>
      <c r="N30" s="125">
        <v>0</v>
      </c>
      <c r="O30" s="125">
        <v>0</v>
      </c>
    </row>
    <row r="31" spans="1:15" ht="12.75" x14ac:dyDescent="0.2">
      <c r="A31" s="90">
        <v>844</v>
      </c>
      <c r="B31" s="109">
        <v>844</v>
      </c>
      <c r="C31" s="110">
        <v>1100039671841</v>
      </c>
      <c r="D31" s="91">
        <v>609</v>
      </c>
      <c r="E31" s="111">
        <v>609</v>
      </c>
      <c r="F31" s="110">
        <v>1100050222552</v>
      </c>
      <c r="G31" s="112" t="s">
        <v>855</v>
      </c>
      <c r="H31" s="122">
        <v>0</v>
      </c>
      <c r="I31" s="123">
        <v>692.91</v>
      </c>
      <c r="J31" s="123">
        <v>1.55</v>
      </c>
      <c r="K31" s="123">
        <v>1.55</v>
      </c>
      <c r="L31" s="124">
        <v>0</v>
      </c>
      <c r="M31" s="125">
        <v>0</v>
      </c>
      <c r="N31" s="125">
        <v>0</v>
      </c>
      <c r="O31" s="125">
        <v>0</v>
      </c>
    </row>
    <row r="32" spans="1:15" ht="12.75" x14ac:dyDescent="0.2">
      <c r="A32" s="90">
        <v>845</v>
      </c>
      <c r="B32" s="109">
        <v>845</v>
      </c>
      <c r="C32" s="110">
        <v>1160001236210</v>
      </c>
      <c r="D32" s="91">
        <v>635</v>
      </c>
      <c r="E32" s="111">
        <v>635</v>
      </c>
      <c r="F32" s="110">
        <v>1160001236229</v>
      </c>
      <c r="G32" s="112" t="s">
        <v>856</v>
      </c>
      <c r="H32" s="122">
        <v>0</v>
      </c>
      <c r="I32" s="123">
        <v>31.44</v>
      </c>
      <c r="J32" s="123">
        <v>2.0699999999999998</v>
      </c>
      <c r="K32" s="123">
        <v>2.0699999999999998</v>
      </c>
      <c r="L32" s="124">
        <v>0</v>
      </c>
      <c r="M32" s="125">
        <v>1760.49</v>
      </c>
      <c r="N32" s="125">
        <v>0.15</v>
      </c>
      <c r="O32" s="125">
        <v>0.15</v>
      </c>
    </row>
    <row r="33" spans="1:15" ht="12.75" x14ac:dyDescent="0.2">
      <c r="A33" s="90">
        <v>846</v>
      </c>
      <c r="B33" s="109">
        <v>846</v>
      </c>
      <c r="C33" s="110">
        <v>1100039600042</v>
      </c>
      <c r="D33" s="91"/>
      <c r="E33" s="111"/>
      <c r="F33" s="110"/>
      <c r="G33" s="112" t="s">
        <v>857</v>
      </c>
      <c r="H33" s="122">
        <v>0</v>
      </c>
      <c r="I33" s="123">
        <v>3465.09</v>
      </c>
      <c r="J33" s="123">
        <v>3.6</v>
      </c>
      <c r="K33" s="123">
        <v>3.6</v>
      </c>
      <c r="L33" s="124">
        <v>0</v>
      </c>
      <c r="M33" s="125">
        <v>0</v>
      </c>
      <c r="N33" s="125">
        <v>0</v>
      </c>
      <c r="O33" s="125">
        <v>0</v>
      </c>
    </row>
    <row r="34" spans="1:15" ht="25.5" x14ac:dyDescent="0.2">
      <c r="A34" s="90">
        <v>847</v>
      </c>
      <c r="B34" s="109">
        <v>847</v>
      </c>
      <c r="C34" s="110" t="s">
        <v>1000</v>
      </c>
      <c r="D34" s="91"/>
      <c r="E34" s="109"/>
      <c r="F34" s="110"/>
      <c r="G34" s="112" t="s">
        <v>858</v>
      </c>
      <c r="H34" s="122">
        <v>0</v>
      </c>
      <c r="I34" s="123">
        <v>1441.56</v>
      </c>
      <c r="J34" s="123">
        <v>4.6100000000000003</v>
      </c>
      <c r="K34" s="123">
        <v>4.6100000000000003</v>
      </c>
      <c r="L34" s="124">
        <v>0</v>
      </c>
      <c r="M34" s="125">
        <v>0</v>
      </c>
      <c r="N34" s="125">
        <v>0</v>
      </c>
      <c r="O34" s="125">
        <v>0</v>
      </c>
    </row>
    <row r="35" spans="1:15" ht="12.75" x14ac:dyDescent="0.2">
      <c r="A35" s="90">
        <v>848</v>
      </c>
      <c r="B35" s="109">
        <v>848</v>
      </c>
      <c r="C35" s="110">
        <v>1100039667446</v>
      </c>
      <c r="D35" s="91">
        <v>632</v>
      </c>
      <c r="E35" s="109">
        <v>632</v>
      </c>
      <c r="F35" s="110">
        <v>1100050222604</v>
      </c>
      <c r="G35" s="112" t="s">
        <v>859</v>
      </c>
      <c r="H35" s="122">
        <v>0</v>
      </c>
      <c r="I35" s="123">
        <v>143.5</v>
      </c>
      <c r="J35" s="123">
        <v>1.82</v>
      </c>
      <c r="K35" s="123">
        <v>1.82</v>
      </c>
      <c r="L35" s="124">
        <v>0</v>
      </c>
      <c r="M35" s="125">
        <v>0</v>
      </c>
      <c r="N35" s="125">
        <v>0</v>
      </c>
      <c r="O35" s="125">
        <v>0</v>
      </c>
    </row>
    <row r="36" spans="1:15" ht="25.5" x14ac:dyDescent="0.2">
      <c r="A36" s="90">
        <v>849</v>
      </c>
      <c r="B36" s="109">
        <v>849</v>
      </c>
      <c r="C36" s="110">
        <v>1170000014575</v>
      </c>
      <c r="D36" s="91">
        <v>611</v>
      </c>
      <c r="E36" s="111">
        <v>611</v>
      </c>
      <c r="F36" s="110" t="s">
        <v>1040</v>
      </c>
      <c r="G36" s="112" t="s">
        <v>860</v>
      </c>
      <c r="H36" s="122">
        <v>0</v>
      </c>
      <c r="I36" s="123">
        <v>7.49</v>
      </c>
      <c r="J36" s="123">
        <v>2.16</v>
      </c>
      <c r="K36" s="123">
        <v>2.16</v>
      </c>
      <c r="L36" s="124">
        <v>0</v>
      </c>
      <c r="M36" s="125">
        <v>179.83</v>
      </c>
      <c r="N36" s="125">
        <v>0.15</v>
      </c>
      <c r="O36" s="125">
        <v>0.15</v>
      </c>
    </row>
    <row r="37" spans="1:15" ht="12.75" x14ac:dyDescent="0.2">
      <c r="A37" s="90">
        <v>852</v>
      </c>
      <c r="B37" s="109">
        <v>852</v>
      </c>
      <c r="C37" s="110">
        <v>1100050780529</v>
      </c>
      <c r="D37" s="91">
        <v>640</v>
      </c>
      <c r="E37" s="111">
        <v>640</v>
      </c>
      <c r="F37" s="110">
        <v>1160001479030</v>
      </c>
      <c r="G37" s="112" t="s">
        <v>861</v>
      </c>
      <c r="H37" s="122">
        <v>0</v>
      </c>
      <c r="I37" s="123">
        <v>762.43</v>
      </c>
      <c r="J37" s="123">
        <v>2.21</v>
      </c>
      <c r="K37" s="123">
        <v>2.21</v>
      </c>
      <c r="L37" s="124">
        <v>0</v>
      </c>
      <c r="M37" s="125">
        <v>6671.22</v>
      </c>
      <c r="N37" s="125">
        <v>0.15</v>
      </c>
      <c r="O37" s="125">
        <v>0.15</v>
      </c>
    </row>
    <row r="38" spans="1:15" ht="25.5" x14ac:dyDescent="0.2">
      <c r="A38" s="90">
        <v>853</v>
      </c>
      <c r="B38" s="109">
        <v>853</v>
      </c>
      <c r="C38" s="110">
        <v>1100770095532</v>
      </c>
      <c r="D38" s="91">
        <v>612</v>
      </c>
      <c r="E38" s="109">
        <v>612</v>
      </c>
      <c r="F38" s="110" t="s">
        <v>1001</v>
      </c>
      <c r="G38" s="112" t="s">
        <v>862</v>
      </c>
      <c r="H38" s="122">
        <v>0</v>
      </c>
      <c r="I38" s="123">
        <v>46.1</v>
      </c>
      <c r="J38" s="123">
        <v>1.66</v>
      </c>
      <c r="K38" s="123">
        <v>1.66</v>
      </c>
      <c r="L38" s="124">
        <v>0</v>
      </c>
      <c r="M38" s="125">
        <v>0</v>
      </c>
      <c r="N38" s="125">
        <v>0</v>
      </c>
      <c r="O38" s="125">
        <v>0</v>
      </c>
    </row>
    <row r="39" spans="1:15" ht="12.75" x14ac:dyDescent="0.2">
      <c r="A39" s="90">
        <v>854</v>
      </c>
      <c r="B39" s="109">
        <v>854</v>
      </c>
      <c r="C39" s="110">
        <v>1100770104666</v>
      </c>
      <c r="D39" s="91">
        <v>613</v>
      </c>
      <c r="E39" s="109">
        <v>613</v>
      </c>
      <c r="F39" s="110">
        <v>1100770104693</v>
      </c>
      <c r="G39" s="112" t="s">
        <v>863</v>
      </c>
      <c r="H39" s="122">
        <v>0</v>
      </c>
      <c r="I39" s="123">
        <v>46.95</v>
      </c>
      <c r="J39" s="123">
        <v>1.49</v>
      </c>
      <c r="K39" s="123">
        <v>1.49</v>
      </c>
      <c r="L39" s="124">
        <v>0</v>
      </c>
      <c r="M39" s="125">
        <v>0</v>
      </c>
      <c r="N39" s="125">
        <v>0</v>
      </c>
      <c r="O39" s="125">
        <v>0</v>
      </c>
    </row>
    <row r="40" spans="1:15" ht="12.75" x14ac:dyDescent="0.2">
      <c r="A40" s="90">
        <v>855</v>
      </c>
      <c r="B40" s="109">
        <v>855</v>
      </c>
      <c r="C40" s="110">
        <v>1100770099918</v>
      </c>
      <c r="D40" s="91">
        <v>614</v>
      </c>
      <c r="E40" s="111">
        <v>614</v>
      </c>
      <c r="F40" s="110">
        <v>1100770099927</v>
      </c>
      <c r="G40" s="112" t="s">
        <v>864</v>
      </c>
      <c r="H40" s="122">
        <v>0</v>
      </c>
      <c r="I40" s="123">
        <v>71.2</v>
      </c>
      <c r="J40" s="123">
        <v>1.5</v>
      </c>
      <c r="K40" s="123">
        <v>1.5</v>
      </c>
      <c r="L40" s="124">
        <v>0</v>
      </c>
      <c r="M40" s="125">
        <v>0</v>
      </c>
      <c r="N40" s="125">
        <v>0</v>
      </c>
      <c r="O40" s="125">
        <v>0</v>
      </c>
    </row>
    <row r="41" spans="1:15" ht="25.5" x14ac:dyDescent="0.2">
      <c r="A41" s="90">
        <v>856</v>
      </c>
      <c r="B41" s="109">
        <v>856</v>
      </c>
      <c r="C41" s="110" t="s">
        <v>1002</v>
      </c>
      <c r="D41" s="91"/>
      <c r="E41" s="109"/>
      <c r="F41" s="110"/>
      <c r="G41" s="112" t="s">
        <v>865</v>
      </c>
      <c r="H41" s="122">
        <v>0.22900000000000001</v>
      </c>
      <c r="I41" s="123">
        <v>537.08000000000004</v>
      </c>
      <c r="J41" s="123">
        <v>3.3</v>
      </c>
      <c r="K41" s="123">
        <v>3.3</v>
      </c>
      <c r="L41" s="124">
        <v>0</v>
      </c>
      <c r="M41" s="125">
        <v>0</v>
      </c>
      <c r="N41" s="125">
        <v>0</v>
      </c>
      <c r="O41" s="125">
        <v>0</v>
      </c>
    </row>
    <row r="42" spans="1:15" ht="12.75" x14ac:dyDescent="0.2">
      <c r="A42" s="90">
        <v>857</v>
      </c>
      <c r="B42" s="109">
        <v>857</v>
      </c>
      <c r="C42" s="110">
        <v>1160000226327</v>
      </c>
      <c r="D42" s="91">
        <v>615</v>
      </c>
      <c r="E42" s="109">
        <v>615</v>
      </c>
      <c r="F42" s="110">
        <v>1160000226336</v>
      </c>
      <c r="G42" s="112" t="s">
        <v>866</v>
      </c>
      <c r="H42" s="122">
        <v>0</v>
      </c>
      <c r="I42" s="123">
        <v>10.01</v>
      </c>
      <c r="J42" s="123">
        <v>1.54</v>
      </c>
      <c r="K42" s="123">
        <v>1.54</v>
      </c>
      <c r="L42" s="124">
        <v>0</v>
      </c>
      <c r="M42" s="125">
        <v>0</v>
      </c>
      <c r="N42" s="125">
        <v>0</v>
      </c>
      <c r="O42" s="125">
        <v>0</v>
      </c>
    </row>
    <row r="43" spans="1:15" ht="12.75" x14ac:dyDescent="0.2">
      <c r="A43" s="90">
        <v>858</v>
      </c>
      <c r="B43" s="109">
        <v>858</v>
      </c>
      <c r="C43" s="110">
        <v>1100039606090</v>
      </c>
      <c r="D43" s="91">
        <v>616</v>
      </c>
      <c r="E43" s="111">
        <v>616</v>
      </c>
      <c r="F43" s="110" t="s">
        <v>1595</v>
      </c>
      <c r="G43" s="112" t="s">
        <v>867</v>
      </c>
      <c r="H43" s="122">
        <v>0</v>
      </c>
      <c r="I43" s="123">
        <v>9164.8700000000008</v>
      </c>
      <c r="J43" s="123">
        <v>4.0599999999999996</v>
      </c>
      <c r="K43" s="123">
        <v>4.0599999999999996</v>
      </c>
      <c r="L43" s="124">
        <v>0</v>
      </c>
      <c r="M43" s="125">
        <v>0</v>
      </c>
      <c r="N43" s="125">
        <v>0</v>
      </c>
      <c r="O43" s="125">
        <v>0</v>
      </c>
    </row>
    <row r="44" spans="1:15" ht="12.75" x14ac:dyDescent="0.2">
      <c r="A44" s="90">
        <v>859</v>
      </c>
      <c r="B44" s="109">
        <v>859</v>
      </c>
      <c r="C44" s="110">
        <v>1100770683368</v>
      </c>
      <c r="D44" s="91">
        <v>617</v>
      </c>
      <c r="E44" s="111">
        <v>617</v>
      </c>
      <c r="F44" s="110">
        <v>1100770683377</v>
      </c>
      <c r="G44" s="112" t="s">
        <v>679</v>
      </c>
      <c r="H44" s="122">
        <v>0</v>
      </c>
      <c r="I44" s="123">
        <v>3.69</v>
      </c>
      <c r="J44" s="123">
        <v>1.57</v>
      </c>
      <c r="K44" s="123">
        <v>1.57</v>
      </c>
      <c r="L44" s="124">
        <v>0</v>
      </c>
      <c r="M44" s="125">
        <v>0</v>
      </c>
      <c r="N44" s="125">
        <v>0</v>
      </c>
      <c r="O44" s="125">
        <v>0</v>
      </c>
    </row>
    <row r="45" spans="1:15" ht="12.75" x14ac:dyDescent="0.2">
      <c r="A45" s="90">
        <v>860</v>
      </c>
      <c r="B45" s="109">
        <v>860</v>
      </c>
      <c r="C45" s="110">
        <v>1160000213601</v>
      </c>
      <c r="D45" s="91">
        <v>618</v>
      </c>
      <c r="E45" s="111">
        <v>618</v>
      </c>
      <c r="F45" s="110">
        <v>1160000213610</v>
      </c>
      <c r="G45" s="112" t="s">
        <v>680</v>
      </c>
      <c r="H45" s="122">
        <v>0</v>
      </c>
      <c r="I45" s="123">
        <v>65.53</v>
      </c>
      <c r="J45" s="123">
        <v>1.84</v>
      </c>
      <c r="K45" s="123">
        <v>1.84</v>
      </c>
      <c r="L45" s="124">
        <v>0</v>
      </c>
      <c r="M45" s="125">
        <v>0</v>
      </c>
      <c r="N45" s="125">
        <v>0</v>
      </c>
      <c r="O45" s="125">
        <v>0</v>
      </c>
    </row>
    <row r="46" spans="1:15" ht="12.75" x14ac:dyDescent="0.2">
      <c r="A46" s="90">
        <v>861</v>
      </c>
      <c r="B46" s="109">
        <v>861</v>
      </c>
      <c r="C46" s="110">
        <v>1160000154150</v>
      </c>
      <c r="D46" s="91">
        <v>619</v>
      </c>
      <c r="E46" s="111">
        <v>619</v>
      </c>
      <c r="F46" s="110">
        <v>1160000154160</v>
      </c>
      <c r="G46" s="112" t="s">
        <v>681</v>
      </c>
      <c r="H46" s="122">
        <v>0</v>
      </c>
      <c r="I46" s="123">
        <v>12.84</v>
      </c>
      <c r="J46" s="123">
        <v>1.87</v>
      </c>
      <c r="K46" s="123">
        <v>1.87</v>
      </c>
      <c r="L46" s="124">
        <v>0</v>
      </c>
      <c r="M46" s="125">
        <v>0</v>
      </c>
      <c r="N46" s="125">
        <v>0</v>
      </c>
      <c r="O46" s="125">
        <v>0</v>
      </c>
    </row>
    <row r="47" spans="1:15" ht="12.75" x14ac:dyDescent="0.2">
      <c r="A47" s="90">
        <v>862</v>
      </c>
      <c r="B47" s="109">
        <v>862</v>
      </c>
      <c r="C47" s="110">
        <v>1160000186551</v>
      </c>
      <c r="D47" s="91">
        <v>620</v>
      </c>
      <c r="E47" s="111">
        <v>620</v>
      </c>
      <c r="F47" s="110">
        <v>1160000186560</v>
      </c>
      <c r="G47" s="112" t="s">
        <v>868</v>
      </c>
      <c r="H47" s="122">
        <v>0</v>
      </c>
      <c r="I47" s="123">
        <v>65.73</v>
      </c>
      <c r="J47" s="123">
        <v>1.5</v>
      </c>
      <c r="K47" s="123">
        <v>1.5</v>
      </c>
      <c r="L47" s="124">
        <v>0</v>
      </c>
      <c r="M47" s="125">
        <v>0</v>
      </c>
      <c r="N47" s="125">
        <v>0</v>
      </c>
      <c r="O47" s="125">
        <v>0</v>
      </c>
    </row>
    <row r="48" spans="1:15" ht="12.75" x14ac:dyDescent="0.2">
      <c r="A48" s="90">
        <v>863</v>
      </c>
      <c r="B48" s="109">
        <v>863</v>
      </c>
      <c r="C48" s="110">
        <v>1130000053950</v>
      </c>
      <c r="D48" s="91"/>
      <c r="E48" s="111"/>
      <c r="F48" s="110"/>
      <c r="G48" s="112" t="s">
        <v>869</v>
      </c>
      <c r="H48" s="122">
        <v>0</v>
      </c>
      <c r="I48" s="123">
        <v>724.4</v>
      </c>
      <c r="J48" s="123">
        <v>3.18</v>
      </c>
      <c r="K48" s="123">
        <v>3.18</v>
      </c>
      <c r="L48" s="124">
        <v>0</v>
      </c>
      <c r="M48" s="125">
        <v>0</v>
      </c>
      <c r="N48" s="125">
        <v>0</v>
      </c>
      <c r="O48" s="125">
        <v>0</v>
      </c>
    </row>
    <row r="49" spans="1:15" ht="25.5" x14ac:dyDescent="0.2">
      <c r="A49" s="90">
        <v>864</v>
      </c>
      <c r="B49" s="109">
        <v>864</v>
      </c>
      <c r="C49" s="110">
        <v>1160000745093</v>
      </c>
      <c r="D49" s="91">
        <v>621</v>
      </c>
      <c r="E49" s="111">
        <v>621</v>
      </c>
      <c r="F49" s="110" t="s">
        <v>1003</v>
      </c>
      <c r="G49" s="112" t="s">
        <v>870</v>
      </c>
      <c r="H49" s="122">
        <v>0.27200000000000002</v>
      </c>
      <c r="I49" s="123">
        <v>80.92</v>
      </c>
      <c r="J49" s="123">
        <v>1.54</v>
      </c>
      <c r="K49" s="123">
        <v>1.54</v>
      </c>
      <c r="L49" s="124">
        <v>0</v>
      </c>
      <c r="M49" s="125">
        <v>0</v>
      </c>
      <c r="N49" s="125">
        <v>0</v>
      </c>
      <c r="O49" s="125">
        <v>0</v>
      </c>
    </row>
    <row r="50" spans="1:15" ht="12.75" x14ac:dyDescent="0.2">
      <c r="A50" s="90">
        <v>865</v>
      </c>
      <c r="B50" s="109">
        <v>865</v>
      </c>
      <c r="C50" s="110">
        <v>1160000909822</v>
      </c>
      <c r="D50" s="91">
        <v>622</v>
      </c>
      <c r="E50" s="109">
        <v>622</v>
      </c>
      <c r="F50" s="110">
        <v>1160000909840</v>
      </c>
      <c r="G50" s="112" t="s">
        <v>871</v>
      </c>
      <c r="H50" s="122">
        <v>0</v>
      </c>
      <c r="I50" s="123">
        <v>1.93</v>
      </c>
      <c r="J50" s="123">
        <v>1.76</v>
      </c>
      <c r="K50" s="123">
        <v>1.76</v>
      </c>
      <c r="L50" s="124">
        <v>0</v>
      </c>
      <c r="M50" s="125">
        <v>270.76</v>
      </c>
      <c r="N50" s="125">
        <v>0.15</v>
      </c>
      <c r="O50" s="125">
        <v>0.15</v>
      </c>
    </row>
    <row r="51" spans="1:15" ht="12.75" x14ac:dyDescent="0.2">
      <c r="A51" s="90">
        <v>866</v>
      </c>
      <c r="B51" s="109">
        <v>866</v>
      </c>
      <c r="C51" s="110">
        <v>1130000044004</v>
      </c>
      <c r="D51" s="91">
        <v>629</v>
      </c>
      <c r="E51" s="113">
        <v>629</v>
      </c>
      <c r="F51" s="110">
        <v>1130000044013</v>
      </c>
      <c r="G51" s="112" t="s">
        <v>872</v>
      </c>
      <c r="H51" s="122">
        <v>0</v>
      </c>
      <c r="I51" s="123">
        <v>259.83999999999997</v>
      </c>
      <c r="J51" s="123">
        <v>1.76</v>
      </c>
      <c r="K51" s="123">
        <v>1.76</v>
      </c>
      <c r="L51" s="124">
        <v>0</v>
      </c>
      <c r="M51" s="125">
        <v>0</v>
      </c>
      <c r="N51" s="125">
        <v>0</v>
      </c>
      <c r="O51" s="125">
        <v>0</v>
      </c>
    </row>
    <row r="52" spans="1:15" ht="12.75" x14ac:dyDescent="0.2">
      <c r="A52" s="90">
        <v>867</v>
      </c>
      <c r="B52" s="109">
        <v>867</v>
      </c>
      <c r="C52" s="110">
        <v>1130000044022</v>
      </c>
      <c r="D52" s="91">
        <v>630</v>
      </c>
      <c r="E52" s="111">
        <v>630</v>
      </c>
      <c r="F52" s="110">
        <v>1130000044031</v>
      </c>
      <c r="G52" s="112" t="s">
        <v>873</v>
      </c>
      <c r="H52" s="122">
        <v>0</v>
      </c>
      <c r="I52" s="123">
        <v>259.83999999999997</v>
      </c>
      <c r="J52" s="123">
        <v>1.76</v>
      </c>
      <c r="K52" s="123">
        <v>1.76</v>
      </c>
      <c r="L52" s="124">
        <v>0</v>
      </c>
      <c r="M52" s="125">
        <v>0</v>
      </c>
      <c r="N52" s="125">
        <v>0</v>
      </c>
      <c r="O52" s="125">
        <v>0</v>
      </c>
    </row>
    <row r="53" spans="1:15" ht="12.75" x14ac:dyDescent="0.2">
      <c r="A53" s="90">
        <v>868</v>
      </c>
      <c r="B53" s="109">
        <v>868</v>
      </c>
      <c r="C53" s="110">
        <v>1160000999037</v>
      </c>
      <c r="D53" s="91">
        <v>631</v>
      </c>
      <c r="E53" s="111">
        <v>631</v>
      </c>
      <c r="F53" s="110">
        <v>1160000999046</v>
      </c>
      <c r="G53" s="112" t="s">
        <v>874</v>
      </c>
      <c r="H53" s="122">
        <v>0</v>
      </c>
      <c r="I53" s="123">
        <v>24.97</v>
      </c>
      <c r="J53" s="123">
        <v>1.6</v>
      </c>
      <c r="K53" s="123">
        <v>1.6</v>
      </c>
      <c r="L53" s="124">
        <v>0</v>
      </c>
      <c r="M53" s="125">
        <v>1855.23</v>
      </c>
      <c r="N53" s="125">
        <v>0.15</v>
      </c>
      <c r="O53" s="125">
        <v>0.15</v>
      </c>
    </row>
    <row r="54" spans="1:15" ht="12.75" x14ac:dyDescent="0.2">
      <c r="A54" s="90">
        <v>869</v>
      </c>
      <c r="B54" s="109">
        <v>869</v>
      </c>
      <c r="C54" s="110">
        <v>1100039667455</v>
      </c>
      <c r="D54" s="91">
        <v>634</v>
      </c>
      <c r="E54" s="111">
        <v>634</v>
      </c>
      <c r="F54" s="110">
        <v>1100050222473</v>
      </c>
      <c r="G54" s="112" t="s">
        <v>875</v>
      </c>
      <c r="H54" s="122">
        <v>0</v>
      </c>
      <c r="I54" s="123">
        <v>74.040000000000006</v>
      </c>
      <c r="J54" s="123">
        <v>1.5</v>
      </c>
      <c r="K54" s="123">
        <v>1.5</v>
      </c>
      <c r="L54" s="124">
        <v>0</v>
      </c>
      <c r="M54" s="125">
        <v>0</v>
      </c>
      <c r="N54" s="125">
        <v>0</v>
      </c>
      <c r="O54" s="125">
        <v>0</v>
      </c>
    </row>
    <row r="55" spans="1:15" ht="12.75" x14ac:dyDescent="0.2">
      <c r="A55" s="90">
        <v>870</v>
      </c>
      <c r="B55" s="109">
        <v>870</v>
      </c>
      <c r="C55" s="110">
        <v>1160001253330</v>
      </c>
      <c r="D55" s="91">
        <v>633</v>
      </c>
      <c r="E55" s="111">
        <v>633</v>
      </c>
      <c r="F55" s="110">
        <v>1160001253321</v>
      </c>
      <c r="G55" s="112" t="s">
        <v>876</v>
      </c>
      <c r="H55" s="122">
        <v>0</v>
      </c>
      <c r="I55" s="123">
        <v>14.71</v>
      </c>
      <c r="J55" s="123">
        <v>1.81</v>
      </c>
      <c r="K55" s="123">
        <v>1.81</v>
      </c>
      <c r="L55" s="124">
        <v>0</v>
      </c>
      <c r="M55" s="125">
        <v>2795.73</v>
      </c>
      <c r="N55" s="125">
        <v>0.15</v>
      </c>
      <c r="O55" s="125">
        <v>0.15</v>
      </c>
    </row>
    <row r="56" spans="1:15" ht="12.75" x14ac:dyDescent="0.2">
      <c r="A56" s="90">
        <v>871</v>
      </c>
      <c r="B56" s="109">
        <v>871</v>
      </c>
      <c r="C56" s="110">
        <v>1100039600103</v>
      </c>
      <c r="D56" s="91"/>
      <c r="E56" s="113"/>
      <c r="F56" s="110"/>
      <c r="G56" s="112" t="s">
        <v>691</v>
      </c>
      <c r="H56" s="122">
        <v>0</v>
      </c>
      <c r="I56" s="123">
        <v>3429.85</v>
      </c>
      <c r="J56" s="123">
        <v>2.82</v>
      </c>
      <c r="K56" s="123">
        <v>2.82</v>
      </c>
      <c r="L56" s="124">
        <v>0</v>
      </c>
      <c r="M56" s="125">
        <v>0</v>
      </c>
      <c r="N56" s="125">
        <v>0</v>
      </c>
      <c r="O56" s="125">
        <v>0</v>
      </c>
    </row>
    <row r="57" spans="1:15" ht="12.75" x14ac:dyDescent="0.2">
      <c r="A57" s="90">
        <v>872</v>
      </c>
      <c r="B57" s="109">
        <v>872</v>
      </c>
      <c r="C57" s="110">
        <v>1100039600380</v>
      </c>
      <c r="D57" s="91"/>
      <c r="E57" s="111"/>
      <c r="F57" s="110"/>
      <c r="G57" s="112" t="s">
        <v>692</v>
      </c>
      <c r="H57" s="122">
        <v>0</v>
      </c>
      <c r="I57" s="123">
        <v>60.24</v>
      </c>
      <c r="J57" s="123">
        <v>6.72</v>
      </c>
      <c r="K57" s="123">
        <v>6.72</v>
      </c>
      <c r="L57" s="124">
        <v>0</v>
      </c>
      <c r="M57" s="125">
        <v>0</v>
      </c>
      <c r="N57" s="125">
        <v>0</v>
      </c>
      <c r="O57" s="125">
        <v>0</v>
      </c>
    </row>
    <row r="58" spans="1:15" ht="12.75" x14ac:dyDescent="0.2">
      <c r="A58" s="90">
        <v>873</v>
      </c>
      <c r="B58" s="109">
        <v>873</v>
      </c>
      <c r="C58" s="110">
        <v>1100039600317</v>
      </c>
      <c r="D58" s="91"/>
      <c r="E58" s="111"/>
      <c r="F58" s="110"/>
      <c r="G58" s="112" t="s">
        <v>693</v>
      </c>
      <c r="H58" s="122">
        <v>0.85399999999999998</v>
      </c>
      <c r="I58" s="123">
        <v>115.51</v>
      </c>
      <c r="J58" s="123">
        <v>7.91</v>
      </c>
      <c r="K58" s="123">
        <v>7.91</v>
      </c>
      <c r="L58" s="124">
        <v>0</v>
      </c>
      <c r="M58" s="125">
        <v>0</v>
      </c>
      <c r="N58" s="125">
        <v>0</v>
      </c>
      <c r="O58" s="125">
        <v>0</v>
      </c>
    </row>
    <row r="59" spans="1:15" ht="12.75" x14ac:dyDescent="0.2">
      <c r="A59" s="90">
        <v>874</v>
      </c>
      <c r="B59" s="109">
        <v>874</v>
      </c>
      <c r="C59" s="110">
        <v>1100039600460</v>
      </c>
      <c r="D59" s="91"/>
      <c r="E59" s="113"/>
      <c r="F59" s="110"/>
      <c r="G59" s="112" t="s">
        <v>694</v>
      </c>
      <c r="H59" s="122">
        <v>0</v>
      </c>
      <c r="I59" s="123">
        <v>2986.95</v>
      </c>
      <c r="J59" s="123">
        <v>6.3</v>
      </c>
      <c r="K59" s="123">
        <v>6.3</v>
      </c>
      <c r="L59" s="124">
        <v>0</v>
      </c>
      <c r="M59" s="125">
        <v>0</v>
      </c>
      <c r="N59" s="125">
        <v>0</v>
      </c>
      <c r="O59" s="125">
        <v>0</v>
      </c>
    </row>
    <row r="60" spans="1:15" ht="12.75" x14ac:dyDescent="0.2">
      <c r="A60" s="90">
        <v>875</v>
      </c>
      <c r="B60" s="109">
        <v>875</v>
      </c>
      <c r="C60" s="110">
        <v>1100039667989</v>
      </c>
      <c r="D60" s="91"/>
      <c r="E60" s="111"/>
      <c r="F60" s="110"/>
      <c r="G60" s="112" t="s">
        <v>695</v>
      </c>
      <c r="H60" s="122">
        <v>0.80200000000000005</v>
      </c>
      <c r="I60" s="123">
        <v>2753.62</v>
      </c>
      <c r="J60" s="123">
        <v>5.13</v>
      </c>
      <c r="K60" s="123">
        <v>5.13</v>
      </c>
      <c r="L60" s="124">
        <v>0</v>
      </c>
      <c r="M60" s="125">
        <v>0</v>
      </c>
      <c r="N60" s="125">
        <v>0</v>
      </c>
      <c r="O60" s="125">
        <v>0</v>
      </c>
    </row>
    <row r="61" spans="1:15" ht="12.75" x14ac:dyDescent="0.2">
      <c r="A61" s="90">
        <v>876</v>
      </c>
      <c r="B61" s="109">
        <v>876</v>
      </c>
      <c r="C61" s="110">
        <v>1100039602323</v>
      </c>
      <c r="D61" s="91"/>
      <c r="E61" s="111"/>
      <c r="F61" s="110"/>
      <c r="G61" s="112" t="s">
        <v>696</v>
      </c>
      <c r="H61" s="122">
        <v>0.28999999999999998</v>
      </c>
      <c r="I61" s="123">
        <v>115.51</v>
      </c>
      <c r="J61" s="123">
        <v>9.23</v>
      </c>
      <c r="K61" s="123">
        <v>9.23</v>
      </c>
      <c r="L61" s="124">
        <v>0</v>
      </c>
      <c r="M61" s="125">
        <v>0</v>
      </c>
      <c r="N61" s="125">
        <v>0</v>
      </c>
      <c r="O61" s="125">
        <v>0</v>
      </c>
    </row>
    <row r="62" spans="1:15" ht="12.75" x14ac:dyDescent="0.2">
      <c r="A62" s="90">
        <v>877</v>
      </c>
      <c r="B62" s="109">
        <v>877</v>
      </c>
      <c r="C62" s="110">
        <v>1100039600308</v>
      </c>
      <c r="D62" s="91"/>
      <c r="E62" s="111"/>
      <c r="F62" s="110"/>
      <c r="G62" s="112" t="s">
        <v>697</v>
      </c>
      <c r="H62" s="122">
        <v>0</v>
      </c>
      <c r="I62" s="123">
        <v>115.51</v>
      </c>
      <c r="J62" s="123">
        <v>3.92</v>
      </c>
      <c r="K62" s="123">
        <v>3.92</v>
      </c>
      <c r="L62" s="124">
        <v>0</v>
      </c>
      <c r="M62" s="125">
        <v>0</v>
      </c>
      <c r="N62" s="125">
        <v>0</v>
      </c>
      <c r="O62" s="125">
        <v>0</v>
      </c>
    </row>
    <row r="63" spans="1:15" ht="12.75" x14ac:dyDescent="0.2">
      <c r="A63" s="90">
        <v>878</v>
      </c>
      <c r="B63" s="109">
        <v>878</v>
      </c>
      <c r="C63" s="110">
        <v>1100039601524</v>
      </c>
      <c r="D63" s="91"/>
      <c r="E63" s="111"/>
      <c r="F63" s="110"/>
      <c r="G63" s="112" t="s">
        <v>698</v>
      </c>
      <c r="H63" s="122">
        <v>1.405</v>
      </c>
      <c r="I63" s="123">
        <v>115.51</v>
      </c>
      <c r="J63" s="123">
        <v>14.21</v>
      </c>
      <c r="K63" s="123">
        <v>14.21</v>
      </c>
      <c r="L63" s="124">
        <v>0</v>
      </c>
      <c r="M63" s="125">
        <v>0</v>
      </c>
      <c r="N63" s="125">
        <v>0</v>
      </c>
      <c r="O63" s="125">
        <v>0</v>
      </c>
    </row>
    <row r="64" spans="1:15" ht="12.75" x14ac:dyDescent="0.2">
      <c r="A64" s="90">
        <v>879</v>
      </c>
      <c r="B64" s="109">
        <v>879</v>
      </c>
      <c r="C64" s="110">
        <v>1100039606197</v>
      </c>
      <c r="D64" s="91"/>
      <c r="E64" s="111"/>
      <c r="F64" s="110"/>
      <c r="G64" s="112" t="s">
        <v>699</v>
      </c>
      <c r="H64" s="122">
        <v>0</v>
      </c>
      <c r="I64" s="123">
        <v>173.26</v>
      </c>
      <c r="J64" s="123">
        <v>7.61</v>
      </c>
      <c r="K64" s="123">
        <v>7.61</v>
      </c>
      <c r="L64" s="124">
        <v>0</v>
      </c>
      <c r="M64" s="125">
        <v>0</v>
      </c>
      <c r="N64" s="125">
        <v>0</v>
      </c>
      <c r="O64" s="125">
        <v>0</v>
      </c>
    </row>
    <row r="65" spans="1:15" ht="12.75" x14ac:dyDescent="0.2">
      <c r="A65" s="90">
        <v>880</v>
      </c>
      <c r="B65" s="109">
        <v>880</v>
      </c>
      <c r="C65" s="110">
        <v>1100039668227</v>
      </c>
      <c r="D65" s="91"/>
      <c r="E65" s="111"/>
      <c r="F65" s="110"/>
      <c r="G65" s="112" t="s">
        <v>700</v>
      </c>
      <c r="H65" s="122">
        <v>0</v>
      </c>
      <c r="I65" s="123">
        <v>57.75</v>
      </c>
      <c r="J65" s="123">
        <v>9.2899999999999991</v>
      </c>
      <c r="K65" s="123">
        <v>9.2899999999999991</v>
      </c>
      <c r="L65" s="124">
        <v>0</v>
      </c>
      <c r="M65" s="125">
        <v>0</v>
      </c>
      <c r="N65" s="125">
        <v>0</v>
      </c>
      <c r="O65" s="125">
        <v>0</v>
      </c>
    </row>
    <row r="66" spans="1:15" ht="12.75" x14ac:dyDescent="0.2">
      <c r="A66" s="90">
        <v>881</v>
      </c>
      <c r="B66" s="109">
        <v>881</v>
      </c>
      <c r="C66" s="110">
        <v>1100039601028</v>
      </c>
      <c r="D66" s="91"/>
      <c r="E66" s="111"/>
      <c r="F66" s="110"/>
      <c r="G66" s="112" t="s">
        <v>701</v>
      </c>
      <c r="H66" s="122">
        <v>0</v>
      </c>
      <c r="I66" s="123">
        <v>115.51</v>
      </c>
      <c r="J66" s="123">
        <v>7.23</v>
      </c>
      <c r="K66" s="123">
        <v>7.23</v>
      </c>
      <c r="L66" s="124">
        <v>0</v>
      </c>
      <c r="M66" s="125">
        <v>0</v>
      </c>
      <c r="N66" s="125">
        <v>0</v>
      </c>
      <c r="O66" s="125">
        <v>0</v>
      </c>
    </row>
    <row r="67" spans="1:15" ht="12.75" x14ac:dyDescent="0.2">
      <c r="A67" s="90">
        <v>882</v>
      </c>
      <c r="B67" s="109">
        <v>882</v>
      </c>
      <c r="C67" s="110">
        <v>1100039601019</v>
      </c>
      <c r="D67" s="91"/>
      <c r="E67" s="111"/>
      <c r="F67" s="110"/>
      <c r="G67" s="112" t="s">
        <v>702</v>
      </c>
      <c r="H67" s="122">
        <v>0</v>
      </c>
      <c r="I67" s="123">
        <v>57.75</v>
      </c>
      <c r="J67" s="123">
        <v>7.67</v>
      </c>
      <c r="K67" s="123">
        <v>7.67</v>
      </c>
      <c r="L67" s="124">
        <v>0</v>
      </c>
      <c r="M67" s="125">
        <v>0</v>
      </c>
      <c r="N67" s="125">
        <v>0</v>
      </c>
      <c r="O67" s="125">
        <v>0</v>
      </c>
    </row>
    <row r="68" spans="1:15" ht="12.75" x14ac:dyDescent="0.2">
      <c r="A68" s="90">
        <v>883</v>
      </c>
      <c r="B68" s="109">
        <v>883</v>
      </c>
      <c r="C68" s="110">
        <v>1100039601339</v>
      </c>
      <c r="D68" s="91"/>
      <c r="E68" s="111"/>
      <c r="F68" s="110"/>
      <c r="G68" s="112" t="s">
        <v>703</v>
      </c>
      <c r="H68" s="122">
        <v>1.0249999999999999</v>
      </c>
      <c r="I68" s="123">
        <v>115.51</v>
      </c>
      <c r="J68" s="123">
        <v>7.11</v>
      </c>
      <c r="K68" s="123">
        <v>7.11</v>
      </c>
      <c r="L68" s="124">
        <v>0</v>
      </c>
      <c r="M68" s="125">
        <v>0</v>
      </c>
      <c r="N68" s="125">
        <v>0</v>
      </c>
      <c r="O68" s="125">
        <v>0</v>
      </c>
    </row>
    <row r="69" spans="1:15" ht="12.75" x14ac:dyDescent="0.2">
      <c r="A69" s="90">
        <v>884</v>
      </c>
      <c r="B69" s="109">
        <v>884</v>
      </c>
      <c r="C69" s="110">
        <v>1100039600567</v>
      </c>
      <c r="D69" s="91"/>
      <c r="E69" s="113"/>
      <c r="F69" s="110"/>
      <c r="G69" s="112" t="s">
        <v>704</v>
      </c>
      <c r="H69" s="122">
        <v>0</v>
      </c>
      <c r="I69" s="123">
        <v>115.51</v>
      </c>
      <c r="J69" s="123">
        <v>8.9700000000000006</v>
      </c>
      <c r="K69" s="123">
        <v>8.9700000000000006</v>
      </c>
      <c r="L69" s="124">
        <v>0</v>
      </c>
      <c r="M69" s="125">
        <v>0</v>
      </c>
      <c r="N69" s="125">
        <v>0</v>
      </c>
      <c r="O69" s="125">
        <v>0</v>
      </c>
    </row>
    <row r="70" spans="1:15" ht="25.5" x14ac:dyDescent="0.2">
      <c r="A70" s="90">
        <v>885</v>
      </c>
      <c r="B70" s="109">
        <v>885</v>
      </c>
      <c r="C70" s="110" t="s">
        <v>1004</v>
      </c>
      <c r="D70" s="91">
        <v>636</v>
      </c>
      <c r="E70" s="113">
        <v>636</v>
      </c>
      <c r="F70" s="110">
        <v>1100050222464</v>
      </c>
      <c r="G70" s="112" t="s">
        <v>705</v>
      </c>
      <c r="H70" s="122">
        <v>0</v>
      </c>
      <c r="I70" s="123">
        <v>911.71</v>
      </c>
      <c r="J70" s="123">
        <v>3.07</v>
      </c>
      <c r="K70" s="123">
        <v>3.07</v>
      </c>
      <c r="L70" s="124">
        <v>0</v>
      </c>
      <c r="M70" s="125">
        <v>0</v>
      </c>
      <c r="N70" s="125">
        <v>0</v>
      </c>
      <c r="O70" s="125">
        <v>0</v>
      </c>
    </row>
    <row r="71" spans="1:15" ht="12.75" x14ac:dyDescent="0.2">
      <c r="A71" s="90">
        <v>886</v>
      </c>
      <c r="B71" s="109">
        <v>886</v>
      </c>
      <c r="C71" s="110">
        <v>1100039606294</v>
      </c>
      <c r="D71" s="91">
        <v>608</v>
      </c>
      <c r="E71" s="111">
        <v>608</v>
      </c>
      <c r="F71" s="110">
        <v>1100050222446</v>
      </c>
      <c r="G71" s="112" t="s">
        <v>706</v>
      </c>
      <c r="H71" s="122">
        <v>0</v>
      </c>
      <c r="I71" s="123">
        <v>65.53</v>
      </c>
      <c r="J71" s="123">
        <v>4.04</v>
      </c>
      <c r="K71" s="123">
        <v>4.04</v>
      </c>
      <c r="L71" s="124">
        <v>0</v>
      </c>
      <c r="M71" s="125">
        <v>0</v>
      </c>
      <c r="N71" s="125">
        <v>0</v>
      </c>
      <c r="O71" s="125">
        <v>0</v>
      </c>
    </row>
    <row r="72" spans="1:15" ht="12.75" x14ac:dyDescent="0.2">
      <c r="A72" s="90">
        <v>887</v>
      </c>
      <c r="B72" s="109">
        <v>887</v>
      </c>
      <c r="C72" s="110">
        <v>1100039604358</v>
      </c>
      <c r="D72" s="91"/>
      <c r="E72" s="113"/>
      <c r="F72" s="110"/>
      <c r="G72" s="112" t="s">
        <v>707</v>
      </c>
      <c r="H72" s="122">
        <v>0</v>
      </c>
      <c r="I72" s="123">
        <v>2265.73</v>
      </c>
      <c r="J72" s="123">
        <v>5.61</v>
      </c>
      <c r="K72" s="123">
        <v>5.61</v>
      </c>
      <c r="L72" s="124">
        <v>0</v>
      </c>
      <c r="M72" s="125">
        <v>0</v>
      </c>
      <c r="N72" s="125">
        <v>0</v>
      </c>
      <c r="O72" s="125">
        <v>0</v>
      </c>
    </row>
    <row r="73" spans="1:15" ht="25.5" x14ac:dyDescent="0.2">
      <c r="A73" s="90">
        <v>888</v>
      </c>
      <c r="B73" s="109">
        <v>888</v>
      </c>
      <c r="C73" s="110" t="s">
        <v>1005</v>
      </c>
      <c r="D73" s="91"/>
      <c r="E73" s="113"/>
      <c r="F73" s="110"/>
      <c r="G73" s="112" t="s">
        <v>708</v>
      </c>
      <c r="H73" s="122">
        <v>1.3080000000000001</v>
      </c>
      <c r="I73" s="123">
        <v>115.51</v>
      </c>
      <c r="J73" s="123">
        <v>7.04</v>
      </c>
      <c r="K73" s="123">
        <v>7.04</v>
      </c>
      <c r="L73" s="124">
        <v>0</v>
      </c>
      <c r="M73" s="125">
        <v>0</v>
      </c>
      <c r="N73" s="125">
        <v>0</v>
      </c>
      <c r="O73" s="125">
        <v>0</v>
      </c>
    </row>
    <row r="74" spans="1:15" ht="25.5" x14ac:dyDescent="0.2">
      <c r="A74" s="90">
        <v>889</v>
      </c>
      <c r="B74" s="109">
        <v>889</v>
      </c>
      <c r="C74" s="110" t="s">
        <v>1006</v>
      </c>
      <c r="D74" s="91"/>
      <c r="E74" s="113"/>
      <c r="F74" s="110"/>
      <c r="G74" s="112" t="s">
        <v>709</v>
      </c>
      <c r="H74" s="122">
        <v>0.28000000000000003</v>
      </c>
      <c r="I74" s="123">
        <v>115.51</v>
      </c>
      <c r="J74" s="123">
        <v>5.39</v>
      </c>
      <c r="K74" s="123">
        <v>5.39</v>
      </c>
      <c r="L74" s="124">
        <v>0</v>
      </c>
      <c r="M74" s="125">
        <v>0</v>
      </c>
      <c r="N74" s="125">
        <v>0</v>
      </c>
      <c r="O74" s="125">
        <v>0</v>
      </c>
    </row>
    <row r="75" spans="1:15" ht="25.5" x14ac:dyDescent="0.2">
      <c r="A75" s="90">
        <v>890</v>
      </c>
      <c r="B75" s="109">
        <v>890</v>
      </c>
      <c r="C75" s="110" t="s">
        <v>1007</v>
      </c>
      <c r="D75" s="91"/>
      <c r="E75" s="113"/>
      <c r="F75" s="110"/>
      <c r="G75" s="112" t="s">
        <v>710</v>
      </c>
      <c r="H75" s="122">
        <v>0</v>
      </c>
      <c r="I75" s="123">
        <v>115.51</v>
      </c>
      <c r="J75" s="123">
        <v>4.38</v>
      </c>
      <c r="K75" s="123">
        <v>4.38</v>
      </c>
      <c r="L75" s="124">
        <v>0</v>
      </c>
      <c r="M75" s="125">
        <v>0</v>
      </c>
      <c r="N75" s="125">
        <v>0</v>
      </c>
      <c r="O75" s="125">
        <v>0</v>
      </c>
    </row>
    <row r="76" spans="1:15" ht="25.5" x14ac:dyDescent="0.2">
      <c r="A76" s="90">
        <v>891</v>
      </c>
      <c r="B76" s="109">
        <v>891</v>
      </c>
      <c r="C76" s="110" t="s">
        <v>1008</v>
      </c>
      <c r="D76" s="91"/>
      <c r="E76" s="113"/>
      <c r="F76" s="110"/>
      <c r="G76" s="112" t="s">
        <v>711</v>
      </c>
      <c r="H76" s="122">
        <v>0</v>
      </c>
      <c r="I76" s="123">
        <v>3129.52</v>
      </c>
      <c r="J76" s="123">
        <v>2.6</v>
      </c>
      <c r="K76" s="123">
        <v>2.6</v>
      </c>
      <c r="L76" s="124">
        <v>0</v>
      </c>
      <c r="M76" s="125">
        <v>0</v>
      </c>
      <c r="N76" s="125">
        <v>0</v>
      </c>
      <c r="O76" s="125">
        <v>0</v>
      </c>
    </row>
    <row r="77" spans="1:15" ht="25.5" x14ac:dyDescent="0.2">
      <c r="A77" s="90">
        <v>892</v>
      </c>
      <c r="B77" s="109">
        <v>892</v>
      </c>
      <c r="C77" s="110" t="s">
        <v>1009</v>
      </c>
      <c r="D77" s="91">
        <v>637</v>
      </c>
      <c r="E77" s="113">
        <v>637</v>
      </c>
      <c r="F77" s="110">
        <v>1160001059394</v>
      </c>
      <c r="G77" s="112" t="s">
        <v>712</v>
      </c>
      <c r="H77" s="122">
        <v>0</v>
      </c>
      <c r="I77" s="123">
        <v>57.75</v>
      </c>
      <c r="J77" s="123">
        <v>7.11</v>
      </c>
      <c r="K77" s="123">
        <v>7.11</v>
      </c>
      <c r="L77" s="124">
        <v>0</v>
      </c>
      <c r="M77" s="125">
        <v>57.75</v>
      </c>
      <c r="N77" s="125">
        <v>0.15</v>
      </c>
      <c r="O77" s="125">
        <v>0.15</v>
      </c>
    </row>
    <row r="78" spans="1:15" ht="25.5" x14ac:dyDescent="0.2">
      <c r="A78" s="90">
        <v>893</v>
      </c>
      <c r="B78" s="109">
        <v>893</v>
      </c>
      <c r="C78" s="110" t="s">
        <v>1010</v>
      </c>
      <c r="D78" s="91"/>
      <c r="E78" s="113"/>
      <c r="F78" s="110"/>
      <c r="G78" s="112" t="s">
        <v>713</v>
      </c>
      <c r="H78" s="122">
        <v>0</v>
      </c>
      <c r="I78" s="123">
        <v>115.51</v>
      </c>
      <c r="J78" s="123">
        <v>3.73</v>
      </c>
      <c r="K78" s="123">
        <v>3.73</v>
      </c>
      <c r="L78" s="124">
        <v>0</v>
      </c>
      <c r="M78" s="125">
        <v>0</v>
      </c>
      <c r="N78" s="125">
        <v>0</v>
      </c>
      <c r="O78" s="125">
        <v>0</v>
      </c>
    </row>
    <row r="79" spans="1:15" ht="12.75" x14ac:dyDescent="0.2">
      <c r="A79" s="90">
        <v>894</v>
      </c>
      <c r="B79" s="109">
        <v>894</v>
      </c>
      <c r="C79" s="110">
        <v>1100039600033</v>
      </c>
      <c r="D79" s="91"/>
      <c r="E79" s="113"/>
      <c r="F79" s="110"/>
      <c r="G79" s="112" t="s">
        <v>714</v>
      </c>
      <c r="H79" s="122">
        <v>0</v>
      </c>
      <c r="I79" s="123">
        <v>2129.9499999999998</v>
      </c>
      <c r="J79" s="123">
        <v>3.11</v>
      </c>
      <c r="K79" s="123">
        <v>3.11</v>
      </c>
      <c r="L79" s="124">
        <v>0</v>
      </c>
      <c r="M79" s="125">
        <v>0</v>
      </c>
      <c r="N79" s="125">
        <v>0</v>
      </c>
      <c r="O79" s="125">
        <v>0</v>
      </c>
    </row>
    <row r="80" spans="1:15" ht="12.75" x14ac:dyDescent="0.2">
      <c r="A80" s="90">
        <v>895</v>
      </c>
      <c r="B80" s="109">
        <v>895</v>
      </c>
      <c r="C80" s="110">
        <v>1160001246403</v>
      </c>
      <c r="D80" s="91"/>
      <c r="E80" s="113"/>
      <c r="F80" s="110"/>
      <c r="G80" s="112" t="s">
        <v>877</v>
      </c>
      <c r="H80" s="122">
        <v>0</v>
      </c>
      <c r="I80" s="123">
        <v>280.45</v>
      </c>
      <c r="J80" s="123">
        <v>3.05</v>
      </c>
      <c r="K80" s="123">
        <v>3.05</v>
      </c>
      <c r="L80" s="124">
        <v>0</v>
      </c>
      <c r="M80" s="125">
        <v>0</v>
      </c>
      <c r="N80" s="125">
        <v>0</v>
      </c>
      <c r="O80" s="125">
        <v>0</v>
      </c>
    </row>
    <row r="81" spans="1:15" ht="12.75" x14ac:dyDescent="0.2">
      <c r="A81" s="90">
        <v>896</v>
      </c>
      <c r="B81" s="109">
        <v>896</v>
      </c>
      <c r="C81" s="110">
        <v>1160001363390</v>
      </c>
      <c r="D81" s="91">
        <v>638</v>
      </c>
      <c r="E81" s="113">
        <v>638</v>
      </c>
      <c r="F81" s="110">
        <v>1160001363380</v>
      </c>
      <c r="G81" s="112" t="s">
        <v>878</v>
      </c>
      <c r="H81" s="122">
        <v>0</v>
      </c>
      <c r="I81" s="123">
        <v>89.69</v>
      </c>
      <c r="J81" s="123">
        <v>1.53</v>
      </c>
      <c r="K81" s="123">
        <v>1.53</v>
      </c>
      <c r="L81" s="124">
        <v>0</v>
      </c>
      <c r="M81" s="125">
        <v>2941.87</v>
      </c>
      <c r="N81" s="125">
        <v>0.15</v>
      </c>
      <c r="O81" s="125">
        <v>0.15</v>
      </c>
    </row>
    <row r="82" spans="1:15" ht="12.75" x14ac:dyDescent="0.2">
      <c r="A82" s="90">
        <v>897</v>
      </c>
      <c r="B82" s="109">
        <v>897</v>
      </c>
      <c r="C82" s="110">
        <v>1160001457392</v>
      </c>
      <c r="D82" s="91">
        <v>639</v>
      </c>
      <c r="E82" s="113">
        <v>639</v>
      </c>
      <c r="F82" s="110">
        <v>1160001457408</v>
      </c>
      <c r="G82" s="112" t="s">
        <v>879</v>
      </c>
      <c r="H82" s="122">
        <v>0</v>
      </c>
      <c r="I82" s="123">
        <v>55.29</v>
      </c>
      <c r="J82" s="123">
        <v>1.6</v>
      </c>
      <c r="K82" s="123">
        <v>1.6</v>
      </c>
      <c r="L82" s="124">
        <v>0</v>
      </c>
      <c r="M82" s="125">
        <v>2534.0100000000002</v>
      </c>
      <c r="N82" s="125">
        <v>0.15</v>
      </c>
      <c r="O82" s="125">
        <v>0.15</v>
      </c>
    </row>
    <row r="83" spans="1:15" ht="12.75" x14ac:dyDescent="0.2">
      <c r="A83" s="90">
        <v>898</v>
      </c>
      <c r="B83" s="109">
        <v>898</v>
      </c>
      <c r="C83" s="110">
        <v>1170000117971</v>
      </c>
      <c r="D83" s="91">
        <v>641</v>
      </c>
      <c r="E83" s="113">
        <v>641</v>
      </c>
      <c r="F83" s="110">
        <v>1170000117980</v>
      </c>
      <c r="G83" s="112" t="s">
        <v>718</v>
      </c>
      <c r="H83" s="122">
        <v>0</v>
      </c>
      <c r="I83" s="123">
        <v>44.6</v>
      </c>
      <c r="J83" s="123">
        <v>1.66</v>
      </c>
      <c r="K83" s="123">
        <v>1.66</v>
      </c>
      <c r="L83" s="124">
        <v>0</v>
      </c>
      <c r="M83" s="125">
        <v>2438.21</v>
      </c>
      <c r="N83" s="125">
        <v>0.15</v>
      </c>
      <c r="O83" s="125">
        <v>0.15</v>
      </c>
    </row>
    <row r="84" spans="1:15" ht="12.75" x14ac:dyDescent="0.2">
      <c r="A84" s="90">
        <v>899</v>
      </c>
      <c r="B84" s="109">
        <v>899</v>
      </c>
      <c r="C84" s="110" t="s">
        <v>1012</v>
      </c>
      <c r="D84" s="91"/>
      <c r="E84" s="113"/>
      <c r="F84" s="110"/>
      <c r="G84" s="112" t="s">
        <v>719</v>
      </c>
      <c r="H84" s="122">
        <v>0.311</v>
      </c>
      <c r="I84" s="123">
        <v>6886.76</v>
      </c>
      <c r="J84" s="123">
        <v>3.11</v>
      </c>
      <c r="K84" s="123">
        <v>3.11</v>
      </c>
      <c r="L84" s="124">
        <v>0</v>
      </c>
      <c r="M84" s="125">
        <v>0</v>
      </c>
      <c r="N84" s="125">
        <v>0</v>
      </c>
      <c r="O84" s="125">
        <v>0</v>
      </c>
    </row>
    <row r="85" spans="1:15" ht="12.75" x14ac:dyDescent="0.2">
      <c r="A85" s="90">
        <v>902</v>
      </c>
      <c r="B85" s="109">
        <v>902</v>
      </c>
      <c r="C85" s="110">
        <v>1170000199789</v>
      </c>
      <c r="D85" s="91">
        <v>650</v>
      </c>
      <c r="E85" s="113">
        <v>650</v>
      </c>
      <c r="F85" s="110">
        <v>1170000199798</v>
      </c>
      <c r="G85" s="112" t="s">
        <v>880</v>
      </c>
      <c r="H85" s="122">
        <v>0</v>
      </c>
      <c r="I85" s="123">
        <v>28.24</v>
      </c>
      <c r="J85" s="123">
        <v>1.66</v>
      </c>
      <c r="K85" s="123">
        <v>1.66</v>
      </c>
      <c r="L85" s="124">
        <v>0</v>
      </c>
      <c r="M85" s="125">
        <v>2033.18</v>
      </c>
      <c r="N85" s="125">
        <v>0.15</v>
      </c>
      <c r="O85" s="125">
        <v>0.15</v>
      </c>
    </row>
    <row r="86" spans="1:15" ht="12.75" x14ac:dyDescent="0.2">
      <c r="A86" s="90">
        <v>903</v>
      </c>
      <c r="B86" s="109">
        <v>903</v>
      </c>
      <c r="C86" s="110">
        <v>1170000137579</v>
      </c>
      <c r="D86" s="91">
        <v>651</v>
      </c>
      <c r="E86" s="113">
        <v>651</v>
      </c>
      <c r="F86" s="110">
        <v>1170000137588</v>
      </c>
      <c r="G86" s="112" t="s">
        <v>881</v>
      </c>
      <c r="H86" s="122">
        <v>0.20200000000000001</v>
      </c>
      <c r="I86" s="123">
        <v>0</v>
      </c>
      <c r="J86" s="123">
        <v>1.64</v>
      </c>
      <c r="K86" s="123">
        <v>1.64</v>
      </c>
      <c r="L86" s="124">
        <v>0</v>
      </c>
      <c r="M86" s="125">
        <v>0</v>
      </c>
      <c r="N86" s="125">
        <v>0.15</v>
      </c>
      <c r="O86" s="125">
        <v>0.15</v>
      </c>
    </row>
    <row r="87" spans="1:15" ht="12.75" x14ac:dyDescent="0.2">
      <c r="A87" s="90">
        <v>904</v>
      </c>
      <c r="B87" s="109">
        <v>904</v>
      </c>
      <c r="C87" s="110">
        <v>1160001324665</v>
      </c>
      <c r="D87" s="91"/>
      <c r="E87" s="113"/>
      <c r="F87" s="110"/>
      <c r="G87" s="112" t="s">
        <v>722</v>
      </c>
      <c r="H87" s="122">
        <v>0</v>
      </c>
      <c r="I87" s="123">
        <v>22181.74</v>
      </c>
      <c r="J87" s="123">
        <v>2.97</v>
      </c>
      <c r="K87" s="123">
        <v>2.97</v>
      </c>
      <c r="L87" s="124">
        <v>0</v>
      </c>
      <c r="M87" s="125">
        <v>0</v>
      </c>
      <c r="N87" s="125">
        <v>0</v>
      </c>
      <c r="O87" s="125">
        <v>0</v>
      </c>
    </row>
    <row r="88" spans="1:15" ht="12.75" x14ac:dyDescent="0.2">
      <c r="A88" s="90">
        <v>905</v>
      </c>
      <c r="B88" s="109">
        <v>905</v>
      </c>
      <c r="C88" s="110">
        <v>1170000112477</v>
      </c>
      <c r="D88" s="91">
        <v>642</v>
      </c>
      <c r="E88" s="113">
        <v>642</v>
      </c>
      <c r="F88" s="110">
        <v>1170000112486</v>
      </c>
      <c r="G88" s="112" t="s">
        <v>723</v>
      </c>
      <c r="H88" s="122">
        <v>0</v>
      </c>
      <c r="I88" s="123">
        <v>0</v>
      </c>
      <c r="J88" s="123">
        <v>1.63</v>
      </c>
      <c r="K88" s="123">
        <v>1.63</v>
      </c>
      <c r="L88" s="124">
        <v>-0.20300000000000001</v>
      </c>
      <c r="M88" s="125">
        <v>0</v>
      </c>
      <c r="N88" s="125">
        <v>0.15</v>
      </c>
      <c r="O88" s="125">
        <v>0.15</v>
      </c>
    </row>
    <row r="89" spans="1:15" ht="12.75" x14ac:dyDescent="0.2">
      <c r="A89" s="90">
        <v>906</v>
      </c>
      <c r="B89" s="109">
        <v>906</v>
      </c>
      <c r="C89" s="110">
        <v>1160001415347</v>
      </c>
      <c r="D89" s="91">
        <v>643</v>
      </c>
      <c r="E89" s="113">
        <v>643</v>
      </c>
      <c r="F89" s="110">
        <v>1160001415356</v>
      </c>
      <c r="G89" s="112" t="s">
        <v>882</v>
      </c>
      <c r="H89" s="122">
        <v>0</v>
      </c>
      <c r="I89" s="123">
        <v>0</v>
      </c>
      <c r="J89" s="123">
        <v>1.84</v>
      </c>
      <c r="K89" s="123">
        <v>1.84</v>
      </c>
      <c r="L89" s="124">
        <v>0</v>
      </c>
      <c r="M89" s="125">
        <v>0</v>
      </c>
      <c r="N89" s="125">
        <v>0.15</v>
      </c>
      <c r="O89" s="125">
        <v>0.15</v>
      </c>
    </row>
    <row r="90" spans="1:15" ht="12.75" x14ac:dyDescent="0.2">
      <c r="A90" s="90">
        <v>907</v>
      </c>
      <c r="B90" s="109">
        <v>907</v>
      </c>
      <c r="C90" s="110">
        <v>1170000059210</v>
      </c>
      <c r="D90" s="91">
        <v>644</v>
      </c>
      <c r="E90" s="113">
        <v>644</v>
      </c>
      <c r="F90" s="110">
        <v>1170000059186</v>
      </c>
      <c r="G90" s="112" t="s">
        <v>725</v>
      </c>
      <c r="H90" s="122">
        <v>0</v>
      </c>
      <c r="I90" s="123">
        <v>14.03</v>
      </c>
      <c r="J90" s="123">
        <v>1.66</v>
      </c>
      <c r="K90" s="123">
        <v>1.66</v>
      </c>
      <c r="L90" s="124">
        <v>0</v>
      </c>
      <c r="M90" s="125">
        <v>296.35000000000002</v>
      </c>
      <c r="N90" s="125">
        <v>0.15</v>
      </c>
      <c r="O90" s="125">
        <v>0.15</v>
      </c>
    </row>
    <row r="91" spans="1:15" ht="12.75" x14ac:dyDescent="0.2">
      <c r="A91" s="90">
        <v>908</v>
      </c>
      <c r="B91" s="109">
        <v>908</v>
      </c>
      <c r="C91" s="110">
        <v>1170000117944</v>
      </c>
      <c r="D91" s="91">
        <v>645</v>
      </c>
      <c r="E91" s="111">
        <v>645</v>
      </c>
      <c r="F91" s="110">
        <v>1170000117953</v>
      </c>
      <c r="G91" s="112" t="s">
        <v>883</v>
      </c>
      <c r="H91" s="122">
        <v>0</v>
      </c>
      <c r="I91" s="123">
        <v>23.8</v>
      </c>
      <c r="J91" s="123">
        <v>1.64</v>
      </c>
      <c r="K91" s="123">
        <v>1.64</v>
      </c>
      <c r="L91" s="124">
        <v>0</v>
      </c>
      <c r="M91" s="125">
        <v>364.17</v>
      </c>
      <c r="N91" s="125">
        <v>0.15</v>
      </c>
      <c r="O91" s="125">
        <v>0.15</v>
      </c>
    </row>
    <row r="92" spans="1:15" ht="12.75" x14ac:dyDescent="0.2">
      <c r="A92" s="90">
        <v>909</v>
      </c>
      <c r="B92" s="109">
        <v>909</v>
      </c>
      <c r="C92" s="110">
        <v>1170000146670</v>
      </c>
      <c r="D92" s="91">
        <v>652</v>
      </c>
      <c r="E92" s="111">
        <v>652</v>
      </c>
      <c r="F92" s="110">
        <v>1170000146680</v>
      </c>
      <c r="G92" s="112" t="s">
        <v>884</v>
      </c>
      <c r="H92" s="122">
        <v>0</v>
      </c>
      <c r="I92" s="123">
        <v>0.41</v>
      </c>
      <c r="J92" s="123">
        <v>1.49</v>
      </c>
      <c r="K92" s="123">
        <v>1.49</v>
      </c>
      <c r="L92" s="124">
        <v>0</v>
      </c>
      <c r="M92" s="125">
        <v>82.72</v>
      </c>
      <c r="N92" s="125">
        <v>0.15</v>
      </c>
      <c r="O92" s="125">
        <v>0.15</v>
      </c>
    </row>
    <row r="93" spans="1:15" ht="12.75" x14ac:dyDescent="0.2">
      <c r="A93" s="90">
        <v>910</v>
      </c>
      <c r="B93" s="109">
        <v>910</v>
      </c>
      <c r="C93" s="110">
        <v>1130000085288</v>
      </c>
      <c r="D93" s="91"/>
      <c r="E93" s="111"/>
      <c r="F93" s="110"/>
      <c r="G93" s="112" t="s">
        <v>885</v>
      </c>
      <c r="H93" s="122">
        <v>1.3979999999999999</v>
      </c>
      <c r="I93" s="123">
        <v>0</v>
      </c>
      <c r="J93" s="123">
        <v>4.09</v>
      </c>
      <c r="K93" s="123">
        <v>4.09</v>
      </c>
      <c r="L93" s="124">
        <v>0</v>
      </c>
      <c r="M93" s="125">
        <v>0</v>
      </c>
      <c r="N93" s="125">
        <v>0</v>
      </c>
      <c r="O93" s="125">
        <v>0</v>
      </c>
    </row>
    <row r="94" spans="1:15" ht="12.75" x14ac:dyDescent="0.2">
      <c r="A94" s="90">
        <v>911</v>
      </c>
      <c r="B94" s="109">
        <v>911</v>
      </c>
      <c r="C94" s="110">
        <v>1170000110600</v>
      </c>
      <c r="D94" s="91">
        <v>647</v>
      </c>
      <c r="E94" s="111">
        <v>647</v>
      </c>
      <c r="F94" s="110">
        <v>1170000110610</v>
      </c>
      <c r="G94" s="112" t="s">
        <v>886</v>
      </c>
      <c r="H94" s="122">
        <v>0</v>
      </c>
      <c r="I94" s="123">
        <v>20.77</v>
      </c>
      <c r="J94" s="123">
        <v>1.64</v>
      </c>
      <c r="K94" s="123">
        <v>1.64</v>
      </c>
      <c r="L94" s="124">
        <v>0</v>
      </c>
      <c r="M94" s="125">
        <v>2908.12</v>
      </c>
      <c r="N94" s="125">
        <v>0.15</v>
      </c>
      <c r="O94" s="125">
        <v>0.15</v>
      </c>
    </row>
    <row r="95" spans="1:15" ht="12.75" x14ac:dyDescent="0.2">
      <c r="A95" s="90">
        <v>912</v>
      </c>
      <c r="B95" s="109">
        <v>912</v>
      </c>
      <c r="C95" s="110">
        <v>1170000111881</v>
      </c>
      <c r="D95" s="91">
        <v>648</v>
      </c>
      <c r="E95" s="111">
        <v>648</v>
      </c>
      <c r="F95" s="110">
        <v>1170000111890</v>
      </c>
      <c r="G95" s="112" t="s">
        <v>887</v>
      </c>
      <c r="H95" s="122">
        <v>0</v>
      </c>
      <c r="I95" s="123">
        <v>0</v>
      </c>
      <c r="J95" s="123">
        <v>1.69</v>
      </c>
      <c r="K95" s="123">
        <v>1.69</v>
      </c>
      <c r="L95" s="124">
        <v>0</v>
      </c>
      <c r="M95" s="125">
        <v>0</v>
      </c>
      <c r="N95" s="125">
        <v>0.15</v>
      </c>
      <c r="O95" s="125">
        <v>0.15</v>
      </c>
    </row>
    <row r="96" spans="1:15" ht="12.75" x14ac:dyDescent="0.2">
      <c r="A96" s="90">
        <v>913</v>
      </c>
      <c r="B96" s="109">
        <v>913</v>
      </c>
      <c r="C96" s="110">
        <v>1170000113443</v>
      </c>
      <c r="D96" s="91">
        <v>649</v>
      </c>
      <c r="E96" s="111">
        <v>649</v>
      </c>
      <c r="F96" s="110">
        <v>1170000113452</v>
      </c>
      <c r="G96" s="112" t="s">
        <v>888</v>
      </c>
      <c r="H96" s="122">
        <v>0</v>
      </c>
      <c r="I96" s="123">
        <v>0</v>
      </c>
      <c r="J96" s="123">
        <v>1.74</v>
      </c>
      <c r="K96" s="123">
        <v>1.74</v>
      </c>
      <c r="L96" s="124">
        <v>0</v>
      </c>
      <c r="M96" s="125">
        <v>0</v>
      </c>
      <c r="N96" s="125">
        <v>0.15</v>
      </c>
      <c r="O96" s="125">
        <v>0.15</v>
      </c>
    </row>
    <row r="97" spans="1:15" ht="12.75" x14ac:dyDescent="0.2">
      <c r="A97" s="90">
        <v>914</v>
      </c>
      <c r="B97" s="109">
        <v>914</v>
      </c>
      <c r="C97" s="110">
        <v>1170000172954</v>
      </c>
      <c r="D97" s="91">
        <v>653</v>
      </c>
      <c r="E97" s="111">
        <v>653</v>
      </c>
      <c r="F97" s="110">
        <v>1170000172963</v>
      </c>
      <c r="G97" s="112" t="s">
        <v>889</v>
      </c>
      <c r="H97" s="122">
        <v>0</v>
      </c>
      <c r="I97" s="123">
        <v>4.9800000000000004</v>
      </c>
      <c r="J97" s="123">
        <v>1.66</v>
      </c>
      <c r="K97" s="123">
        <v>1.66</v>
      </c>
      <c r="L97" s="124">
        <v>0</v>
      </c>
      <c r="M97" s="125">
        <v>2488.9899999999998</v>
      </c>
      <c r="N97" s="125">
        <v>0.15</v>
      </c>
      <c r="O97" s="125">
        <v>0.15</v>
      </c>
    </row>
    <row r="98" spans="1:15" ht="12.75" x14ac:dyDescent="0.2">
      <c r="A98" s="90">
        <v>915</v>
      </c>
      <c r="B98" s="109">
        <v>915</v>
      </c>
      <c r="C98" s="110" t="s">
        <v>1012</v>
      </c>
      <c r="D98" s="91">
        <v>654</v>
      </c>
      <c r="E98" s="111">
        <v>654</v>
      </c>
      <c r="F98" s="110" t="s">
        <v>1012</v>
      </c>
      <c r="G98" s="112" t="s">
        <v>890</v>
      </c>
      <c r="H98" s="122">
        <v>0</v>
      </c>
      <c r="I98" s="123">
        <v>52.9</v>
      </c>
      <c r="J98" s="123">
        <v>1.66</v>
      </c>
      <c r="K98" s="123">
        <v>1.66</v>
      </c>
      <c r="L98" s="124">
        <v>0</v>
      </c>
      <c r="M98" s="125">
        <v>2300.21</v>
      </c>
      <c r="N98" s="125">
        <v>0.15</v>
      </c>
      <c r="O98" s="125">
        <v>0.15</v>
      </c>
    </row>
    <row r="99" spans="1:15" ht="12.75" x14ac:dyDescent="0.2">
      <c r="A99" s="90">
        <v>916</v>
      </c>
      <c r="B99" s="109">
        <v>916</v>
      </c>
      <c r="C99" s="110" t="s">
        <v>1012</v>
      </c>
      <c r="D99" s="91">
        <v>646</v>
      </c>
      <c r="E99" s="111">
        <v>646</v>
      </c>
      <c r="F99" s="110" t="s">
        <v>1012</v>
      </c>
      <c r="G99" s="112" t="s">
        <v>891</v>
      </c>
      <c r="H99" s="122">
        <v>0</v>
      </c>
      <c r="I99" s="123">
        <v>48.44</v>
      </c>
      <c r="J99" s="123">
        <v>1.66</v>
      </c>
      <c r="K99" s="123">
        <v>1.66</v>
      </c>
      <c r="L99" s="124">
        <v>0</v>
      </c>
      <c r="M99" s="125">
        <v>3875.33</v>
      </c>
      <c r="N99" s="125">
        <v>0.15</v>
      </c>
      <c r="O99" s="125">
        <v>0.15</v>
      </c>
    </row>
    <row r="100" spans="1:15" ht="12.75" x14ac:dyDescent="0.2">
      <c r="A100" s="90">
        <v>917</v>
      </c>
      <c r="B100" s="109">
        <v>917</v>
      </c>
      <c r="C100" s="110">
        <v>1170000154538</v>
      </c>
      <c r="D100" s="91">
        <v>655</v>
      </c>
      <c r="E100" s="113">
        <v>655</v>
      </c>
      <c r="F100" s="110">
        <v>1170000154547</v>
      </c>
      <c r="G100" s="112" t="s">
        <v>892</v>
      </c>
      <c r="H100" s="122">
        <v>0</v>
      </c>
      <c r="I100" s="123">
        <v>199.2</v>
      </c>
      <c r="J100" s="123">
        <v>1.66</v>
      </c>
      <c r="K100" s="123">
        <v>1.66</v>
      </c>
      <c r="L100" s="124">
        <v>0</v>
      </c>
      <c r="M100" s="125">
        <v>2987.98</v>
      </c>
      <c r="N100" s="125">
        <v>0.15</v>
      </c>
      <c r="O100" s="125">
        <v>0.15</v>
      </c>
    </row>
    <row r="101" spans="1:15" ht="12.75" x14ac:dyDescent="0.2">
      <c r="A101" s="90">
        <v>918</v>
      </c>
      <c r="B101" s="109">
        <v>918</v>
      </c>
      <c r="C101" s="110">
        <v>1170000174827</v>
      </c>
      <c r="D101" s="91">
        <v>656</v>
      </c>
      <c r="E101" s="111">
        <v>656</v>
      </c>
      <c r="F101" s="110">
        <v>1170000174836</v>
      </c>
      <c r="G101" s="112" t="s">
        <v>893</v>
      </c>
      <c r="H101" s="122">
        <v>0</v>
      </c>
      <c r="I101" s="123">
        <v>14.59</v>
      </c>
      <c r="J101" s="123">
        <v>1.83</v>
      </c>
      <c r="K101" s="123">
        <v>1.83</v>
      </c>
      <c r="L101" s="124">
        <v>0</v>
      </c>
      <c r="M101" s="125">
        <v>437.7</v>
      </c>
      <c r="N101" s="125">
        <v>0.15</v>
      </c>
      <c r="O101" s="125">
        <v>0.15</v>
      </c>
    </row>
    <row r="102" spans="1:15" ht="12.75" x14ac:dyDescent="0.2">
      <c r="A102" s="90">
        <v>919</v>
      </c>
      <c r="B102" s="109">
        <v>919</v>
      </c>
      <c r="C102" s="110">
        <v>1170000182961</v>
      </c>
      <c r="D102" s="91">
        <v>657</v>
      </c>
      <c r="E102" s="111">
        <v>657</v>
      </c>
      <c r="F102" s="110">
        <v>1170000182970</v>
      </c>
      <c r="G102" s="112" t="s">
        <v>894</v>
      </c>
      <c r="H102" s="122">
        <v>0</v>
      </c>
      <c r="I102" s="123">
        <v>2.1</v>
      </c>
      <c r="J102" s="123">
        <v>1.66</v>
      </c>
      <c r="K102" s="123">
        <v>1.66</v>
      </c>
      <c r="L102" s="124">
        <v>0</v>
      </c>
      <c r="M102" s="125">
        <v>524.36</v>
      </c>
      <c r="N102" s="125">
        <v>0.15</v>
      </c>
      <c r="O102" s="125">
        <v>0.15</v>
      </c>
    </row>
    <row r="103" spans="1:15" ht="12.75" x14ac:dyDescent="0.2">
      <c r="A103" s="90">
        <v>920</v>
      </c>
      <c r="B103" s="109">
        <v>920</v>
      </c>
      <c r="C103" s="110">
        <v>1170000233552</v>
      </c>
      <c r="D103" s="91">
        <v>658</v>
      </c>
      <c r="E103" s="113">
        <v>658</v>
      </c>
      <c r="F103" s="110">
        <v>1170000233570</v>
      </c>
      <c r="G103" s="112" t="s">
        <v>895</v>
      </c>
      <c r="H103" s="122">
        <v>0</v>
      </c>
      <c r="I103" s="123">
        <v>7.36</v>
      </c>
      <c r="J103" s="123">
        <v>1.66</v>
      </c>
      <c r="K103" s="123">
        <v>1.66</v>
      </c>
      <c r="L103" s="124">
        <v>0</v>
      </c>
      <c r="M103" s="125">
        <v>258.62</v>
      </c>
      <c r="N103" s="125">
        <v>0.15</v>
      </c>
      <c r="O103" s="125">
        <v>0.15</v>
      </c>
    </row>
    <row r="104" spans="1:15" ht="12.75" x14ac:dyDescent="0.2">
      <c r="A104" s="90">
        <v>921</v>
      </c>
      <c r="B104" s="109">
        <v>921</v>
      </c>
      <c r="C104" s="110">
        <v>1170000265270</v>
      </c>
      <c r="D104" s="91">
        <v>659</v>
      </c>
      <c r="E104" s="111">
        <v>659</v>
      </c>
      <c r="F104" s="110">
        <v>1170000265280</v>
      </c>
      <c r="G104" s="112" t="s">
        <v>896</v>
      </c>
      <c r="H104" s="122">
        <v>0</v>
      </c>
      <c r="I104" s="123">
        <v>37.729999999999997</v>
      </c>
      <c r="J104" s="123">
        <v>1.88</v>
      </c>
      <c r="K104" s="123">
        <v>1.88</v>
      </c>
      <c r="L104" s="124">
        <v>0</v>
      </c>
      <c r="M104" s="125">
        <v>1197.8699999999999</v>
      </c>
      <c r="N104" s="125">
        <v>0.15</v>
      </c>
      <c r="O104" s="125">
        <v>0.15</v>
      </c>
    </row>
    <row r="105" spans="1:15" ht="12.75" x14ac:dyDescent="0.2">
      <c r="A105" s="90">
        <v>922</v>
      </c>
      <c r="B105" s="109">
        <v>922</v>
      </c>
      <c r="C105" s="110">
        <v>1170000280108</v>
      </c>
      <c r="D105" s="91">
        <v>660</v>
      </c>
      <c r="E105" s="111">
        <v>660</v>
      </c>
      <c r="F105" s="110">
        <v>1170000280117</v>
      </c>
      <c r="G105" s="112" t="s">
        <v>897</v>
      </c>
      <c r="H105" s="122">
        <v>0</v>
      </c>
      <c r="I105" s="123">
        <v>61.65</v>
      </c>
      <c r="J105" s="123">
        <v>1.64</v>
      </c>
      <c r="K105" s="123">
        <v>1.64</v>
      </c>
      <c r="L105" s="124">
        <v>0</v>
      </c>
      <c r="M105" s="125">
        <v>924.81</v>
      </c>
      <c r="N105" s="125">
        <v>0.15</v>
      </c>
      <c r="O105" s="125">
        <v>0.15</v>
      </c>
    </row>
    <row r="106" spans="1:15" ht="12.75" x14ac:dyDescent="0.2">
      <c r="A106" s="90">
        <v>923</v>
      </c>
      <c r="B106" s="109">
        <v>923</v>
      </c>
      <c r="C106" s="110">
        <v>1170000280960</v>
      </c>
      <c r="D106" s="91">
        <v>691</v>
      </c>
      <c r="E106" s="111">
        <v>691</v>
      </c>
      <c r="F106" s="110">
        <v>1170000280970</v>
      </c>
      <c r="G106" s="112" t="s">
        <v>898</v>
      </c>
      <c r="H106" s="122">
        <v>0</v>
      </c>
      <c r="I106" s="123">
        <v>2.08</v>
      </c>
      <c r="J106" s="123">
        <v>1.66</v>
      </c>
      <c r="K106" s="123">
        <v>1.66</v>
      </c>
      <c r="L106" s="124">
        <v>0</v>
      </c>
      <c r="M106" s="125">
        <v>324.86</v>
      </c>
      <c r="N106" s="125">
        <v>0.15</v>
      </c>
      <c r="O106" s="125">
        <v>0.15</v>
      </c>
    </row>
    <row r="107" spans="1:15" ht="12.75" x14ac:dyDescent="0.2">
      <c r="A107" s="90">
        <v>924</v>
      </c>
      <c r="B107" s="109">
        <v>924</v>
      </c>
      <c r="C107" s="110">
        <v>1170000281175</v>
      </c>
      <c r="D107" s="91">
        <v>692</v>
      </c>
      <c r="E107" s="113">
        <v>692</v>
      </c>
      <c r="F107" s="110">
        <v>1170000281193</v>
      </c>
      <c r="G107" s="112" t="s">
        <v>899</v>
      </c>
      <c r="H107" s="122">
        <v>0</v>
      </c>
      <c r="I107" s="123">
        <v>4.3899999999999997</v>
      </c>
      <c r="J107" s="123">
        <v>1.66</v>
      </c>
      <c r="K107" s="123">
        <v>1.66</v>
      </c>
      <c r="L107" s="124">
        <v>0</v>
      </c>
      <c r="M107" s="125">
        <v>483.27</v>
      </c>
      <c r="N107" s="125">
        <v>0.15</v>
      </c>
      <c r="O107" s="125">
        <v>0.15</v>
      </c>
    </row>
    <row r="108" spans="1:15" ht="12.75" x14ac:dyDescent="0.2">
      <c r="A108" s="90">
        <v>930</v>
      </c>
      <c r="B108" s="109">
        <v>930</v>
      </c>
      <c r="C108" s="110">
        <v>1170000073288</v>
      </c>
      <c r="D108" s="91"/>
      <c r="E108" s="111"/>
      <c r="F108" s="110"/>
      <c r="G108" s="112" t="s">
        <v>743</v>
      </c>
      <c r="H108" s="122">
        <v>0</v>
      </c>
      <c r="I108" s="123">
        <v>6576.36</v>
      </c>
      <c r="J108" s="123">
        <v>3.32</v>
      </c>
      <c r="K108" s="123">
        <v>3.32</v>
      </c>
      <c r="L108" s="124">
        <v>0</v>
      </c>
      <c r="M108" s="125">
        <v>0</v>
      </c>
      <c r="N108" s="125">
        <v>0</v>
      </c>
      <c r="O108" s="125">
        <v>0</v>
      </c>
    </row>
    <row r="109" spans="1:15" ht="51" x14ac:dyDescent="0.2">
      <c r="A109" s="90">
        <v>931</v>
      </c>
      <c r="B109" s="109">
        <v>931</v>
      </c>
      <c r="C109" s="110" t="s">
        <v>1011</v>
      </c>
      <c r="D109" s="91"/>
      <c r="E109" s="111"/>
      <c r="F109" s="110"/>
      <c r="G109" s="112" t="s">
        <v>744</v>
      </c>
      <c r="H109" s="122">
        <v>0.26900000000000002</v>
      </c>
      <c r="I109" s="123">
        <v>0</v>
      </c>
      <c r="J109" s="123">
        <v>1.03</v>
      </c>
      <c r="K109" s="123">
        <v>1.03</v>
      </c>
      <c r="L109" s="124">
        <v>0</v>
      </c>
      <c r="M109" s="125">
        <v>0</v>
      </c>
      <c r="N109" s="125">
        <v>0</v>
      </c>
      <c r="O109" s="125">
        <v>0</v>
      </c>
    </row>
    <row r="110" spans="1:15" ht="12.75" x14ac:dyDescent="0.2">
      <c r="A110" s="90">
        <v>932</v>
      </c>
      <c r="B110" s="109">
        <v>932</v>
      </c>
      <c r="C110" s="110">
        <v>1160001446600</v>
      </c>
      <c r="D110" s="91"/>
      <c r="E110" s="113"/>
      <c r="F110" s="110"/>
      <c r="G110" s="112" t="s">
        <v>745</v>
      </c>
      <c r="H110" s="122">
        <v>0</v>
      </c>
      <c r="I110" s="123">
        <v>60.24</v>
      </c>
      <c r="J110" s="123">
        <v>6.72</v>
      </c>
      <c r="K110" s="123">
        <v>6.72</v>
      </c>
      <c r="L110" s="124">
        <v>0</v>
      </c>
      <c r="M110" s="125">
        <v>0</v>
      </c>
      <c r="N110" s="125">
        <v>0</v>
      </c>
      <c r="O110" s="125">
        <v>0</v>
      </c>
    </row>
    <row r="111" spans="1:15" ht="12.75" x14ac:dyDescent="0.2">
      <c r="A111" s="108">
        <v>2034</v>
      </c>
      <c r="B111" s="109">
        <v>2034</v>
      </c>
      <c r="C111" s="110" t="s">
        <v>1017</v>
      </c>
      <c r="D111" s="108"/>
      <c r="E111" s="113"/>
      <c r="F111" s="110"/>
      <c r="G111" s="112" t="s">
        <v>806</v>
      </c>
      <c r="H111" s="122">
        <v>0</v>
      </c>
      <c r="I111" s="123">
        <v>0</v>
      </c>
      <c r="J111" s="123">
        <v>3.16</v>
      </c>
      <c r="K111" s="123">
        <v>3.16</v>
      </c>
      <c r="L111" s="124">
        <v>0</v>
      </c>
      <c r="M111" s="125">
        <v>0</v>
      </c>
      <c r="N111" s="125">
        <v>0</v>
      </c>
      <c r="O111" s="125">
        <v>0</v>
      </c>
    </row>
    <row r="112" spans="1:15" ht="12.75" x14ac:dyDescent="0.2">
      <c r="A112" s="110" t="s">
        <v>1015</v>
      </c>
      <c r="B112" s="110" t="s">
        <v>1015</v>
      </c>
      <c r="C112" s="110" t="s">
        <v>1015</v>
      </c>
      <c r="D112" s="108" t="s">
        <v>1016</v>
      </c>
      <c r="E112" s="111" t="s">
        <v>1016</v>
      </c>
      <c r="F112" s="110" t="s">
        <v>1016</v>
      </c>
      <c r="G112" s="112" t="s">
        <v>900</v>
      </c>
      <c r="H112" s="122">
        <v>0</v>
      </c>
      <c r="I112" s="123">
        <v>63.5</v>
      </c>
      <c r="J112" s="123">
        <v>1.82</v>
      </c>
      <c r="K112" s="123">
        <v>1.82</v>
      </c>
      <c r="L112" s="124">
        <v>0</v>
      </c>
      <c r="M112" s="125">
        <v>3527.77</v>
      </c>
      <c r="N112" s="125">
        <v>0.15</v>
      </c>
      <c r="O112" s="125">
        <v>0.15</v>
      </c>
    </row>
    <row r="113" spans="1:15" ht="12.75" x14ac:dyDescent="0.2">
      <c r="A113" s="108"/>
      <c r="B113" s="109"/>
      <c r="C113" s="110"/>
      <c r="D113" s="108">
        <v>7015</v>
      </c>
      <c r="E113" s="111">
        <v>7015</v>
      </c>
      <c r="F113" s="110" t="s">
        <v>1017</v>
      </c>
      <c r="G113" s="112" t="s">
        <v>901</v>
      </c>
      <c r="H113" s="122">
        <v>0</v>
      </c>
      <c r="I113" s="123">
        <v>0</v>
      </c>
      <c r="J113" s="123">
        <v>0</v>
      </c>
      <c r="K113" s="123">
        <v>0</v>
      </c>
      <c r="L113" s="124">
        <v>0</v>
      </c>
      <c r="M113" s="125">
        <v>184.81</v>
      </c>
      <c r="N113" s="125">
        <v>0.15</v>
      </c>
      <c r="O113" s="125">
        <v>0.15</v>
      </c>
    </row>
    <row r="114" spans="1:15" ht="12.75" x14ac:dyDescent="0.2">
      <c r="A114" s="110" t="s">
        <v>1013</v>
      </c>
      <c r="B114" s="110" t="s">
        <v>1013</v>
      </c>
      <c r="C114" s="110" t="s">
        <v>1013</v>
      </c>
      <c r="D114" s="108" t="s">
        <v>1014</v>
      </c>
      <c r="E114" s="111" t="s">
        <v>1014</v>
      </c>
      <c r="F114" s="110" t="s">
        <v>1014</v>
      </c>
      <c r="G114" s="112" t="s">
        <v>631</v>
      </c>
      <c r="H114" s="122">
        <v>0</v>
      </c>
      <c r="I114" s="123">
        <v>3.53</v>
      </c>
      <c r="J114" s="123">
        <v>1.66</v>
      </c>
      <c r="K114" s="123">
        <v>1.66</v>
      </c>
      <c r="L114" s="124">
        <v>0</v>
      </c>
      <c r="M114" s="125">
        <v>317.87</v>
      </c>
      <c r="N114" s="125">
        <v>0.15</v>
      </c>
      <c r="O114" s="125">
        <v>0.15</v>
      </c>
    </row>
    <row r="115" spans="1:15" ht="12.75" x14ac:dyDescent="0.2">
      <c r="A115" s="110">
        <v>941</v>
      </c>
      <c r="B115" s="110">
        <v>941</v>
      </c>
      <c r="C115" s="110">
        <v>1170000313162</v>
      </c>
      <c r="D115" s="192">
        <v>695</v>
      </c>
      <c r="E115" s="109">
        <v>695</v>
      </c>
      <c r="F115" s="110">
        <v>1170000313171</v>
      </c>
      <c r="G115" s="112" t="s">
        <v>633</v>
      </c>
      <c r="H115" s="122">
        <v>0</v>
      </c>
      <c r="I115" s="123">
        <v>153.65</v>
      </c>
      <c r="J115" s="123">
        <v>1.82</v>
      </c>
      <c r="K115" s="123">
        <v>1.82</v>
      </c>
      <c r="L115" s="124">
        <v>0</v>
      </c>
      <c r="M115" s="125">
        <v>5761.75</v>
      </c>
      <c r="N115" s="125">
        <v>0.15</v>
      </c>
      <c r="O115" s="125">
        <v>0.15</v>
      </c>
    </row>
    <row r="116" spans="1:15" ht="12.75" x14ac:dyDescent="0.2">
      <c r="A116" s="110" t="s">
        <v>1018</v>
      </c>
      <c r="B116" s="110" t="s">
        <v>1018</v>
      </c>
      <c r="C116" s="110" t="s">
        <v>1018</v>
      </c>
      <c r="D116" s="108" t="s">
        <v>1019</v>
      </c>
      <c r="E116" s="111" t="s">
        <v>1019</v>
      </c>
      <c r="F116" s="110" t="s">
        <v>1019</v>
      </c>
      <c r="G116" s="112" t="s">
        <v>902</v>
      </c>
      <c r="H116" s="122">
        <v>0</v>
      </c>
      <c r="I116" s="123">
        <v>7.63</v>
      </c>
      <c r="J116" s="123">
        <v>1.66</v>
      </c>
      <c r="K116" s="123">
        <v>1.66</v>
      </c>
      <c r="L116" s="124">
        <v>0</v>
      </c>
      <c r="M116" s="125">
        <v>286.06</v>
      </c>
      <c r="N116" s="125">
        <v>0.15</v>
      </c>
      <c r="O116" s="125">
        <v>0.15</v>
      </c>
    </row>
    <row r="117" spans="1:15" ht="12.75" x14ac:dyDescent="0.2">
      <c r="A117" s="110" t="s">
        <v>1020</v>
      </c>
      <c r="B117" s="110" t="s">
        <v>1020</v>
      </c>
      <c r="C117" s="110" t="s">
        <v>1020</v>
      </c>
      <c r="D117" s="108" t="s">
        <v>1021</v>
      </c>
      <c r="E117" s="111" t="s">
        <v>1021</v>
      </c>
      <c r="F117" s="110" t="s">
        <v>1021</v>
      </c>
      <c r="G117" s="112" t="s">
        <v>903</v>
      </c>
      <c r="H117" s="122">
        <v>0</v>
      </c>
      <c r="I117" s="123">
        <v>3.09</v>
      </c>
      <c r="J117" s="123">
        <v>1.66</v>
      </c>
      <c r="K117" s="123">
        <v>1.66</v>
      </c>
      <c r="L117" s="124">
        <v>0</v>
      </c>
      <c r="M117" s="125">
        <v>262.89</v>
      </c>
      <c r="N117" s="125">
        <v>0.15</v>
      </c>
      <c r="O117" s="125">
        <v>0.15</v>
      </c>
    </row>
    <row r="118" spans="1:15" ht="12.75" x14ac:dyDescent="0.2">
      <c r="A118" s="110" t="s">
        <v>1022</v>
      </c>
      <c r="B118" s="110" t="s">
        <v>1022</v>
      </c>
      <c r="C118" s="110" t="s">
        <v>1022</v>
      </c>
      <c r="D118" s="108" t="s">
        <v>1023</v>
      </c>
      <c r="E118" s="111" t="s">
        <v>1023</v>
      </c>
      <c r="F118" s="110" t="s">
        <v>1023</v>
      </c>
      <c r="G118" s="112" t="s">
        <v>904</v>
      </c>
      <c r="H118" s="122">
        <v>0</v>
      </c>
      <c r="I118" s="123">
        <v>31.3</v>
      </c>
      <c r="J118" s="123">
        <v>1.82</v>
      </c>
      <c r="K118" s="123">
        <v>1.82</v>
      </c>
      <c r="L118" s="124">
        <v>0</v>
      </c>
      <c r="M118" s="125">
        <v>1564.8</v>
      </c>
      <c r="N118" s="125">
        <v>0.15</v>
      </c>
      <c r="O118" s="125">
        <v>0.15</v>
      </c>
    </row>
    <row r="119" spans="1:15" ht="12.75" x14ac:dyDescent="0.2">
      <c r="A119" s="110">
        <v>925</v>
      </c>
      <c r="B119" s="110">
        <v>925</v>
      </c>
      <c r="C119" s="110">
        <v>1170000306909</v>
      </c>
      <c r="D119" s="192">
        <v>693</v>
      </c>
      <c r="E119" s="109">
        <v>693</v>
      </c>
      <c r="F119" s="110">
        <v>1170000306918</v>
      </c>
      <c r="G119" s="112" t="s">
        <v>638</v>
      </c>
      <c r="H119" s="122">
        <v>0</v>
      </c>
      <c r="I119" s="123">
        <v>8.48</v>
      </c>
      <c r="J119" s="123">
        <v>1.66</v>
      </c>
      <c r="K119" s="123">
        <v>1.66</v>
      </c>
      <c r="L119" s="124">
        <v>0</v>
      </c>
      <c r="M119" s="125">
        <v>423.77</v>
      </c>
      <c r="N119" s="125">
        <v>0.15</v>
      </c>
      <c r="O119" s="125">
        <v>0.15</v>
      </c>
    </row>
    <row r="120" spans="1:15" ht="12.75" x14ac:dyDescent="0.2">
      <c r="A120" s="110">
        <v>940</v>
      </c>
      <c r="B120" s="110">
        <v>940</v>
      </c>
      <c r="C120" s="110">
        <v>1170000306884</v>
      </c>
      <c r="D120" s="192">
        <v>694</v>
      </c>
      <c r="E120" s="109">
        <v>694</v>
      </c>
      <c r="F120" s="110">
        <v>1170000306893</v>
      </c>
      <c r="G120" s="112" t="s">
        <v>639</v>
      </c>
      <c r="H120" s="122">
        <v>0</v>
      </c>
      <c r="I120" s="123">
        <v>17.079999999999998</v>
      </c>
      <c r="J120" s="123">
        <v>1.66</v>
      </c>
      <c r="K120" s="123">
        <v>1.66</v>
      </c>
      <c r="L120" s="124">
        <v>0</v>
      </c>
      <c r="M120" s="125">
        <v>1024.8</v>
      </c>
      <c r="N120" s="125">
        <v>0.15</v>
      </c>
      <c r="O120" s="125">
        <v>0.15</v>
      </c>
    </row>
    <row r="121" spans="1:15" ht="12.75" x14ac:dyDescent="0.2">
      <c r="A121" s="110" t="s">
        <v>1024</v>
      </c>
      <c r="B121" s="110" t="s">
        <v>1024</v>
      </c>
      <c r="C121" s="110" t="s">
        <v>1024</v>
      </c>
      <c r="D121" s="108" t="s">
        <v>1025</v>
      </c>
      <c r="E121" s="111" t="s">
        <v>1025</v>
      </c>
      <c r="F121" s="110" t="s">
        <v>1025</v>
      </c>
      <c r="G121" s="112" t="s">
        <v>905</v>
      </c>
      <c r="H121" s="122">
        <v>0</v>
      </c>
      <c r="I121" s="123">
        <v>20</v>
      </c>
      <c r="J121" s="123">
        <v>1.66</v>
      </c>
      <c r="K121" s="123">
        <v>1.66</v>
      </c>
      <c r="L121" s="124">
        <v>0</v>
      </c>
      <c r="M121" s="125">
        <v>800.19</v>
      </c>
      <c r="N121" s="125">
        <v>0.15</v>
      </c>
      <c r="O121" s="125">
        <v>0.15</v>
      </c>
    </row>
    <row r="122" spans="1:15" ht="12.75" x14ac:dyDescent="0.2">
      <c r="A122" s="110" t="s">
        <v>1026</v>
      </c>
      <c r="B122" s="110" t="s">
        <v>1026</v>
      </c>
      <c r="C122" s="110" t="s">
        <v>1026</v>
      </c>
      <c r="D122" s="108" t="s">
        <v>1027</v>
      </c>
      <c r="E122" s="111" t="s">
        <v>1027</v>
      </c>
      <c r="F122" s="110" t="s">
        <v>1027</v>
      </c>
      <c r="G122" s="112" t="s">
        <v>906</v>
      </c>
      <c r="H122" s="122">
        <v>0</v>
      </c>
      <c r="I122" s="123">
        <v>11189.59</v>
      </c>
      <c r="J122" s="123">
        <v>6.67</v>
      </c>
      <c r="K122" s="123">
        <v>6.67</v>
      </c>
      <c r="L122" s="124">
        <v>0</v>
      </c>
      <c r="M122" s="125">
        <v>0</v>
      </c>
      <c r="N122" s="125">
        <v>0</v>
      </c>
      <c r="O122" s="125">
        <v>0</v>
      </c>
    </row>
    <row r="123" spans="1:15" ht="12.75" x14ac:dyDescent="0.2">
      <c r="A123" s="110" t="s">
        <v>1028</v>
      </c>
      <c r="B123" s="110" t="s">
        <v>1028</v>
      </c>
      <c r="C123" s="110" t="s">
        <v>1028</v>
      </c>
      <c r="D123" s="108" t="s">
        <v>1029</v>
      </c>
      <c r="E123" s="111" t="s">
        <v>1029</v>
      </c>
      <c r="F123" s="110" t="s">
        <v>1029</v>
      </c>
      <c r="G123" s="112" t="s">
        <v>641</v>
      </c>
      <c r="H123" s="122">
        <v>0</v>
      </c>
      <c r="I123" s="123">
        <v>16.579999999999998</v>
      </c>
      <c r="J123" s="123">
        <v>1.66</v>
      </c>
      <c r="K123" s="123">
        <v>1.66</v>
      </c>
      <c r="L123" s="124">
        <v>0</v>
      </c>
      <c r="M123" s="125">
        <v>994.82</v>
      </c>
      <c r="N123" s="125">
        <v>0.15</v>
      </c>
      <c r="O123" s="125">
        <v>0.15</v>
      </c>
    </row>
    <row r="124" spans="1:15" ht="12.75" x14ac:dyDescent="0.2">
      <c r="A124" s="110" t="s">
        <v>1030</v>
      </c>
      <c r="B124" s="110" t="s">
        <v>1030</v>
      </c>
      <c r="C124" s="110" t="s">
        <v>1030</v>
      </c>
      <c r="D124" s="108" t="s">
        <v>1031</v>
      </c>
      <c r="E124" s="111" t="s">
        <v>1031</v>
      </c>
      <c r="F124" s="110" t="s">
        <v>1031</v>
      </c>
      <c r="G124" s="112" t="s">
        <v>907</v>
      </c>
      <c r="H124" s="122">
        <v>0</v>
      </c>
      <c r="I124" s="123">
        <v>16.52</v>
      </c>
      <c r="J124" s="123">
        <v>1.82</v>
      </c>
      <c r="K124" s="123">
        <v>1.82</v>
      </c>
      <c r="L124" s="124">
        <v>0</v>
      </c>
      <c r="M124" s="125">
        <v>2660.29</v>
      </c>
      <c r="N124" s="125">
        <v>0.15</v>
      </c>
      <c r="O124" s="125">
        <v>0.15</v>
      </c>
    </row>
    <row r="125" spans="1:15" ht="12.75" x14ac:dyDescent="0.2">
      <c r="A125" s="110" t="s">
        <v>1032</v>
      </c>
      <c r="B125" s="110" t="s">
        <v>1032</v>
      </c>
      <c r="C125" s="110" t="s">
        <v>1032</v>
      </c>
      <c r="D125" s="108" t="s">
        <v>1033</v>
      </c>
      <c r="E125" s="111" t="s">
        <v>1033</v>
      </c>
      <c r="F125" s="110" t="s">
        <v>1033</v>
      </c>
      <c r="G125" s="112" t="s">
        <v>643</v>
      </c>
      <c r="H125" s="122">
        <v>0</v>
      </c>
      <c r="I125" s="123">
        <v>120.48</v>
      </c>
      <c r="J125" s="123">
        <v>9.3699999999999992</v>
      </c>
      <c r="K125" s="123">
        <v>9.3699999999999992</v>
      </c>
      <c r="L125" s="124">
        <v>0</v>
      </c>
      <c r="M125" s="125">
        <v>0</v>
      </c>
      <c r="N125" s="125">
        <v>0</v>
      </c>
      <c r="O125" s="125">
        <v>0</v>
      </c>
    </row>
    <row r="126" spans="1:15" ht="12.75" x14ac:dyDescent="0.2">
      <c r="A126" s="110" t="s">
        <v>1034</v>
      </c>
      <c r="B126" s="110" t="s">
        <v>1034</v>
      </c>
      <c r="C126" s="110" t="s">
        <v>1034</v>
      </c>
      <c r="D126" s="108" t="s">
        <v>1035</v>
      </c>
      <c r="E126" s="111" t="s">
        <v>1035</v>
      </c>
      <c r="F126" s="110" t="s">
        <v>1035</v>
      </c>
      <c r="G126" s="112" t="s">
        <v>908</v>
      </c>
      <c r="H126" s="122">
        <v>0</v>
      </c>
      <c r="I126" s="123">
        <v>44.79</v>
      </c>
      <c r="J126" s="123">
        <v>1.78</v>
      </c>
      <c r="K126" s="123">
        <v>1.78</v>
      </c>
      <c r="L126" s="124">
        <v>0</v>
      </c>
      <c r="M126" s="125">
        <v>3199.29</v>
      </c>
      <c r="N126" s="125">
        <v>0.15</v>
      </c>
      <c r="O126" s="125">
        <v>0.15</v>
      </c>
    </row>
    <row r="127" spans="1:15" ht="12.75" x14ac:dyDescent="0.2">
      <c r="A127" s="110" t="s">
        <v>1036</v>
      </c>
      <c r="B127" s="110" t="s">
        <v>1036</v>
      </c>
      <c r="C127" s="110" t="s">
        <v>1036</v>
      </c>
      <c r="D127" s="108" t="s">
        <v>1037</v>
      </c>
      <c r="E127" s="111" t="s">
        <v>1037</v>
      </c>
      <c r="F127" s="110" t="s">
        <v>1037</v>
      </c>
      <c r="G127" s="112" t="s">
        <v>644</v>
      </c>
      <c r="H127" s="122">
        <v>0</v>
      </c>
      <c r="I127" s="123">
        <v>1.1000000000000001</v>
      </c>
      <c r="J127" s="123">
        <v>1.66</v>
      </c>
      <c r="K127" s="123">
        <v>1.66</v>
      </c>
      <c r="L127" s="124">
        <v>0</v>
      </c>
      <c r="M127" s="125">
        <v>264.88</v>
      </c>
      <c r="N127" s="125">
        <v>0.15</v>
      </c>
      <c r="O127" s="125">
        <v>0.15</v>
      </c>
    </row>
    <row r="128" spans="1:15" ht="12.75" x14ac:dyDescent="0.2">
      <c r="A128" s="110" t="s">
        <v>1038</v>
      </c>
      <c r="B128" s="110" t="s">
        <v>1038</v>
      </c>
      <c r="C128" s="110" t="s">
        <v>1038</v>
      </c>
      <c r="D128" s="108" t="s">
        <v>1039</v>
      </c>
      <c r="E128" s="111" t="s">
        <v>1039</v>
      </c>
      <c r="F128" s="110" t="s">
        <v>1039</v>
      </c>
      <c r="G128" s="112" t="s">
        <v>645</v>
      </c>
      <c r="H128" s="122">
        <v>0</v>
      </c>
      <c r="I128" s="123">
        <v>2.63</v>
      </c>
      <c r="J128" s="123">
        <v>1.66</v>
      </c>
      <c r="K128" s="123">
        <v>1.66</v>
      </c>
      <c r="L128" s="124">
        <v>0</v>
      </c>
      <c r="M128" s="125">
        <v>263.35000000000002</v>
      </c>
      <c r="N128" s="125">
        <v>0.15</v>
      </c>
      <c r="O128" s="125">
        <v>0.15</v>
      </c>
    </row>
    <row r="129" spans="1:15" ht="12.75" customHeight="1" x14ac:dyDescent="0.2">
      <c r="A129" s="108"/>
      <c r="B129" s="109"/>
      <c r="C129" s="110"/>
      <c r="D129" s="108"/>
      <c r="E129" s="111"/>
      <c r="F129" s="110"/>
      <c r="G129" s="112"/>
      <c r="H129" s="122"/>
      <c r="I129" s="123"/>
      <c r="J129" s="123"/>
      <c r="K129" s="123"/>
      <c r="L129" s="124"/>
      <c r="M129" s="125"/>
      <c r="N129" s="125"/>
      <c r="O129" s="125"/>
    </row>
    <row r="130" spans="1:15" ht="12.75" customHeight="1" x14ac:dyDescent="0.2">
      <c r="A130" s="108"/>
      <c r="B130" s="109"/>
      <c r="C130" s="110"/>
      <c r="D130" s="108"/>
      <c r="E130" s="111"/>
      <c r="F130" s="110"/>
      <c r="G130" s="112"/>
      <c r="H130" s="122"/>
      <c r="I130" s="123"/>
      <c r="J130" s="123"/>
      <c r="K130" s="123"/>
      <c r="L130" s="124"/>
      <c r="M130" s="125"/>
      <c r="N130" s="125"/>
      <c r="O130" s="125"/>
    </row>
    <row r="131" spans="1:15" ht="12.75" customHeight="1" x14ac:dyDescent="0.2">
      <c r="A131" s="108"/>
      <c r="B131" s="109"/>
      <c r="C131" s="110"/>
      <c r="D131" s="108"/>
      <c r="E131" s="111"/>
      <c r="F131" s="110"/>
      <c r="G131" s="112"/>
      <c r="H131" s="122"/>
      <c r="I131" s="123"/>
      <c r="J131" s="123"/>
      <c r="K131" s="123"/>
      <c r="L131" s="124"/>
      <c r="M131" s="125"/>
      <c r="N131" s="125"/>
      <c r="O131" s="125"/>
    </row>
    <row r="132" spans="1:15" ht="12.75" customHeight="1" x14ac:dyDescent="0.2">
      <c r="A132" s="108"/>
      <c r="B132" s="109"/>
      <c r="C132" s="110"/>
      <c r="D132" s="108"/>
      <c r="E132" s="111"/>
      <c r="F132" s="110"/>
      <c r="G132" s="112"/>
      <c r="H132" s="122"/>
      <c r="I132" s="123"/>
      <c r="J132" s="123"/>
      <c r="K132" s="123"/>
      <c r="L132" s="124"/>
      <c r="M132" s="125"/>
      <c r="N132" s="125"/>
      <c r="O132" s="125"/>
    </row>
    <row r="133" spans="1:15" ht="12.75" customHeight="1" x14ac:dyDescent="0.2">
      <c r="A133" s="108"/>
      <c r="B133" s="109"/>
      <c r="C133" s="110"/>
      <c r="D133" s="108"/>
      <c r="E133" s="111"/>
      <c r="F133" s="110"/>
      <c r="G133" s="112"/>
      <c r="H133" s="122"/>
      <c r="I133" s="123"/>
      <c r="J133" s="123"/>
      <c r="K133" s="123"/>
      <c r="L133" s="124"/>
      <c r="M133" s="125"/>
      <c r="N133" s="125"/>
      <c r="O133" s="125"/>
    </row>
    <row r="134" spans="1:15" ht="12.75" customHeight="1" x14ac:dyDescent="0.2">
      <c r="A134" s="108"/>
      <c r="B134" s="109"/>
      <c r="C134" s="110"/>
      <c r="D134" s="108"/>
      <c r="E134" s="111"/>
      <c r="F134" s="110"/>
      <c r="G134" s="112"/>
      <c r="H134" s="122"/>
      <c r="I134" s="123"/>
      <c r="J134" s="123"/>
      <c r="K134" s="123"/>
      <c r="L134" s="124"/>
      <c r="M134" s="125"/>
      <c r="N134" s="125"/>
      <c r="O134" s="125"/>
    </row>
    <row r="135" spans="1:15" ht="12.75" customHeight="1" x14ac:dyDescent="0.2">
      <c r="A135" s="108"/>
      <c r="B135" s="109"/>
      <c r="C135" s="110"/>
      <c r="D135" s="108"/>
      <c r="E135" s="111"/>
      <c r="F135" s="110"/>
      <c r="G135" s="112"/>
      <c r="H135" s="122"/>
      <c r="I135" s="123"/>
      <c r="J135" s="123"/>
      <c r="K135" s="123"/>
      <c r="L135" s="124"/>
      <c r="M135" s="125"/>
      <c r="N135" s="125"/>
      <c r="O135" s="125"/>
    </row>
    <row r="136" spans="1:15" ht="12.75" customHeight="1" x14ac:dyDescent="0.2">
      <c r="A136" s="108"/>
      <c r="B136" s="109"/>
      <c r="C136" s="110"/>
      <c r="D136" s="108"/>
      <c r="E136" s="111"/>
      <c r="F136" s="110"/>
      <c r="G136" s="112"/>
      <c r="H136" s="122"/>
      <c r="I136" s="123"/>
      <c r="J136" s="123"/>
      <c r="K136" s="123"/>
      <c r="L136" s="124"/>
      <c r="M136" s="125"/>
      <c r="N136" s="125"/>
      <c r="O136" s="125"/>
    </row>
    <row r="137" spans="1:15" ht="12.75" customHeight="1" x14ac:dyDescent="0.2">
      <c r="A137" s="108"/>
      <c r="B137" s="109"/>
      <c r="C137" s="110"/>
      <c r="D137" s="108"/>
      <c r="E137" s="111"/>
      <c r="F137" s="110"/>
      <c r="G137" s="112"/>
      <c r="H137" s="122"/>
      <c r="I137" s="123"/>
      <c r="J137" s="123"/>
      <c r="K137" s="123"/>
      <c r="L137" s="124"/>
      <c r="M137" s="125"/>
      <c r="N137" s="125"/>
      <c r="O137" s="125"/>
    </row>
    <row r="138" spans="1:15" ht="12.75" customHeight="1" x14ac:dyDescent="0.2">
      <c r="A138" s="108"/>
      <c r="B138" s="109"/>
      <c r="C138" s="110"/>
      <c r="D138" s="108"/>
      <c r="E138" s="111"/>
      <c r="F138" s="110"/>
      <c r="G138" s="112"/>
      <c r="H138" s="122"/>
      <c r="I138" s="123"/>
      <c r="J138" s="123"/>
      <c r="K138" s="123"/>
      <c r="L138" s="124"/>
      <c r="M138" s="125"/>
      <c r="N138" s="125"/>
      <c r="O138" s="125"/>
    </row>
    <row r="139" spans="1:15" ht="12.75" customHeight="1" x14ac:dyDescent="0.2">
      <c r="A139" s="108"/>
      <c r="B139" s="109"/>
      <c r="C139" s="110"/>
      <c r="D139" s="108"/>
      <c r="E139" s="111"/>
      <c r="F139" s="110"/>
      <c r="G139" s="112"/>
      <c r="H139" s="122"/>
      <c r="I139" s="123"/>
      <c r="J139" s="123"/>
      <c r="K139" s="123"/>
      <c r="L139" s="124"/>
      <c r="M139" s="125"/>
      <c r="N139" s="125"/>
      <c r="O139" s="125"/>
    </row>
    <row r="140" spans="1:15" ht="12.75" customHeight="1" x14ac:dyDescent="0.2">
      <c r="A140" s="108"/>
      <c r="B140" s="109"/>
      <c r="C140" s="110"/>
      <c r="D140" s="108"/>
      <c r="E140" s="111"/>
      <c r="F140" s="110"/>
      <c r="G140" s="112"/>
      <c r="H140" s="122"/>
      <c r="I140" s="123"/>
      <c r="J140" s="123"/>
      <c r="K140" s="123"/>
      <c r="L140" s="124"/>
      <c r="M140" s="125"/>
      <c r="N140" s="125"/>
      <c r="O140" s="125"/>
    </row>
    <row r="141" spans="1:15" ht="12.75" customHeight="1" x14ac:dyDescent="0.2">
      <c r="A141" s="108"/>
      <c r="B141" s="109"/>
      <c r="C141" s="110"/>
      <c r="D141" s="108"/>
      <c r="E141" s="111"/>
      <c r="F141" s="110"/>
      <c r="G141" s="112"/>
      <c r="H141" s="122"/>
      <c r="I141" s="123"/>
      <c r="J141" s="123"/>
      <c r="K141" s="123"/>
      <c r="L141" s="124"/>
      <c r="M141" s="125"/>
      <c r="N141" s="125"/>
      <c r="O141" s="125"/>
    </row>
    <row r="142" spans="1:15" ht="12.75" customHeight="1" x14ac:dyDescent="0.2">
      <c r="A142" s="108"/>
      <c r="B142" s="109"/>
      <c r="C142" s="110"/>
      <c r="D142" s="108"/>
      <c r="E142" s="111"/>
      <c r="F142" s="110"/>
      <c r="G142" s="112"/>
      <c r="H142" s="122"/>
      <c r="I142" s="123"/>
      <c r="J142" s="123"/>
      <c r="K142" s="123"/>
      <c r="L142" s="124"/>
      <c r="M142" s="125"/>
      <c r="N142" s="125"/>
      <c r="O142" s="125"/>
    </row>
    <row r="143" spans="1:15" ht="12.75" customHeight="1" x14ac:dyDescent="0.2">
      <c r="A143" s="108"/>
      <c r="B143" s="109"/>
      <c r="C143" s="110"/>
      <c r="D143" s="108"/>
      <c r="E143" s="111"/>
      <c r="F143" s="110"/>
      <c r="G143" s="112"/>
      <c r="H143" s="122"/>
      <c r="I143" s="123"/>
      <c r="J143" s="123"/>
      <c r="K143" s="123"/>
      <c r="L143" s="124"/>
      <c r="M143" s="125"/>
      <c r="N143" s="125"/>
      <c r="O143" s="125"/>
    </row>
    <row r="144" spans="1:15" ht="12.75" customHeight="1" x14ac:dyDescent="0.2">
      <c r="A144" s="108"/>
      <c r="B144" s="109"/>
      <c r="C144" s="110"/>
      <c r="D144" s="108"/>
      <c r="E144" s="111"/>
      <c r="F144" s="110"/>
      <c r="G144" s="112"/>
      <c r="H144" s="122"/>
      <c r="I144" s="123"/>
      <c r="J144" s="123"/>
      <c r="K144" s="123"/>
      <c r="L144" s="124"/>
      <c r="M144" s="125"/>
      <c r="N144" s="125"/>
      <c r="O144" s="125"/>
    </row>
    <row r="145" spans="1:15" ht="12.75" customHeight="1" x14ac:dyDescent="0.2">
      <c r="A145" s="108"/>
      <c r="B145" s="109"/>
      <c r="C145" s="110"/>
      <c r="D145" s="108"/>
      <c r="E145" s="111"/>
      <c r="F145" s="110"/>
      <c r="G145" s="112"/>
      <c r="H145" s="122"/>
      <c r="I145" s="123"/>
      <c r="J145" s="123"/>
      <c r="K145" s="123"/>
      <c r="L145" s="124"/>
      <c r="M145" s="125"/>
      <c r="N145" s="125"/>
      <c r="O145" s="125"/>
    </row>
    <row r="146" spans="1:15" ht="12.75" customHeight="1" x14ac:dyDescent="0.2">
      <c r="A146" s="108"/>
      <c r="B146" s="109"/>
      <c r="C146" s="110"/>
      <c r="D146" s="108"/>
      <c r="E146" s="111"/>
      <c r="F146" s="110"/>
      <c r="G146" s="112"/>
      <c r="H146" s="122"/>
      <c r="I146" s="123"/>
      <c r="J146" s="123"/>
      <c r="K146" s="123"/>
      <c r="L146" s="124"/>
      <c r="M146" s="125"/>
      <c r="N146" s="125"/>
      <c r="O146" s="125"/>
    </row>
    <row r="147" spans="1:15" ht="12.75" customHeight="1" x14ac:dyDescent="0.2">
      <c r="A147" s="108"/>
      <c r="B147" s="109"/>
      <c r="C147" s="110"/>
      <c r="D147" s="108"/>
      <c r="E147" s="111"/>
      <c r="F147" s="110"/>
      <c r="G147" s="112"/>
      <c r="H147" s="122"/>
      <c r="I147" s="123"/>
      <c r="J147" s="123"/>
      <c r="K147" s="123"/>
      <c r="L147" s="124"/>
      <c r="M147" s="125"/>
      <c r="N147" s="125"/>
      <c r="O147" s="125"/>
    </row>
    <row r="148" spans="1:15" ht="12.75" customHeight="1" x14ac:dyDescent="0.2">
      <c r="A148" s="108"/>
      <c r="B148" s="109"/>
      <c r="C148" s="110"/>
      <c r="D148" s="108"/>
      <c r="E148" s="111"/>
      <c r="F148" s="110"/>
      <c r="G148" s="112"/>
      <c r="H148" s="122"/>
      <c r="I148" s="123"/>
      <c r="J148" s="123"/>
      <c r="K148" s="123"/>
      <c r="L148" s="124"/>
      <c r="M148" s="125"/>
      <c r="N148" s="125"/>
      <c r="O148" s="125"/>
    </row>
    <row r="149" spans="1:15" ht="12.75" customHeight="1" x14ac:dyDescent="0.2">
      <c r="A149" s="108"/>
      <c r="B149" s="109"/>
      <c r="C149" s="110"/>
      <c r="D149" s="108"/>
      <c r="E149" s="111"/>
      <c r="F149" s="110"/>
      <c r="G149" s="112"/>
      <c r="H149" s="122"/>
      <c r="I149" s="123"/>
      <c r="J149" s="123"/>
      <c r="K149" s="123"/>
      <c r="L149" s="124"/>
      <c r="M149" s="125"/>
      <c r="N149" s="125"/>
      <c r="O149" s="125"/>
    </row>
    <row r="150" spans="1:15" ht="12.75" customHeight="1" x14ac:dyDescent="0.2">
      <c r="A150" s="108"/>
      <c r="B150" s="109"/>
      <c r="C150" s="110"/>
      <c r="D150" s="108"/>
      <c r="E150" s="111"/>
      <c r="F150" s="110"/>
      <c r="G150" s="112"/>
      <c r="H150" s="122"/>
      <c r="I150" s="123"/>
      <c r="J150" s="123"/>
      <c r="K150" s="123"/>
      <c r="L150" s="124"/>
      <c r="M150" s="125"/>
      <c r="N150" s="125"/>
      <c r="O150" s="125"/>
    </row>
    <row r="151" spans="1:15" ht="12.75" customHeight="1" x14ac:dyDescent="0.2">
      <c r="A151" s="108"/>
      <c r="B151" s="109"/>
      <c r="C151" s="110"/>
      <c r="D151" s="108"/>
      <c r="E151" s="111"/>
      <c r="F151" s="110"/>
      <c r="G151" s="112"/>
      <c r="H151" s="122"/>
      <c r="I151" s="123"/>
      <c r="J151" s="123"/>
      <c r="K151" s="123"/>
      <c r="L151" s="124"/>
      <c r="M151" s="125"/>
      <c r="N151" s="125"/>
      <c r="O151" s="125"/>
    </row>
    <row r="152" spans="1:15" ht="12.75" customHeight="1" x14ac:dyDescent="0.2">
      <c r="A152" s="108"/>
      <c r="B152" s="109"/>
      <c r="C152" s="110"/>
      <c r="D152" s="108"/>
      <c r="E152" s="111"/>
      <c r="F152" s="110"/>
      <c r="G152" s="112"/>
      <c r="H152" s="122"/>
      <c r="I152" s="123"/>
      <c r="J152" s="123"/>
      <c r="K152" s="123"/>
      <c r="L152" s="124"/>
      <c r="M152" s="125"/>
      <c r="N152" s="125"/>
      <c r="O152" s="125"/>
    </row>
    <row r="153" spans="1:15" ht="12.75" customHeight="1" x14ac:dyDescent="0.2">
      <c r="A153" s="108"/>
      <c r="B153" s="109"/>
      <c r="C153" s="110"/>
      <c r="D153" s="108"/>
      <c r="E153" s="113"/>
      <c r="F153" s="110"/>
      <c r="G153" s="112"/>
      <c r="H153" s="122"/>
      <c r="I153" s="123"/>
      <c r="J153" s="123"/>
      <c r="K153" s="123"/>
      <c r="L153" s="124"/>
      <c r="M153" s="125"/>
      <c r="N153" s="125"/>
      <c r="O153" s="125"/>
    </row>
    <row r="154" spans="1:15" ht="12.75" customHeight="1" x14ac:dyDescent="0.2">
      <c r="A154" s="108"/>
      <c r="B154" s="109"/>
      <c r="C154" s="110"/>
      <c r="D154" s="108"/>
      <c r="E154" s="113"/>
      <c r="F154" s="110"/>
      <c r="G154" s="112"/>
      <c r="H154" s="122"/>
      <c r="I154" s="123"/>
      <c r="J154" s="123"/>
      <c r="K154" s="123"/>
      <c r="L154" s="124"/>
      <c r="M154" s="125"/>
      <c r="N154" s="125"/>
      <c r="O154" s="125"/>
    </row>
    <row r="155" spans="1:15" ht="12.75" customHeight="1" x14ac:dyDescent="0.2">
      <c r="A155" s="108"/>
      <c r="B155" s="109"/>
      <c r="C155" s="110"/>
      <c r="D155" s="108"/>
      <c r="E155" s="111"/>
      <c r="F155" s="110"/>
      <c r="G155" s="112"/>
      <c r="H155" s="122"/>
      <c r="I155" s="123"/>
      <c r="J155" s="123"/>
      <c r="K155" s="123"/>
      <c r="L155" s="124"/>
      <c r="M155" s="125"/>
      <c r="N155" s="125"/>
      <c r="O155" s="125"/>
    </row>
    <row r="156" spans="1:15" ht="12.75" customHeight="1" x14ac:dyDescent="0.2">
      <c r="A156" s="108"/>
      <c r="B156" s="109"/>
      <c r="C156" s="110"/>
      <c r="D156" s="108"/>
      <c r="E156" s="113"/>
      <c r="F156" s="110"/>
      <c r="G156" s="112"/>
      <c r="H156" s="122"/>
      <c r="I156" s="123"/>
      <c r="J156" s="123"/>
      <c r="K156" s="123"/>
      <c r="L156" s="124"/>
      <c r="M156" s="125"/>
      <c r="N156" s="125"/>
      <c r="O156" s="125"/>
    </row>
    <row r="157" spans="1:15" ht="12.75" customHeight="1" x14ac:dyDescent="0.2">
      <c r="A157" s="108"/>
      <c r="B157" s="109"/>
      <c r="C157" s="110"/>
      <c r="D157" s="108"/>
      <c r="E157" s="111"/>
      <c r="F157" s="110"/>
      <c r="G157" s="112"/>
      <c r="H157" s="122"/>
      <c r="I157" s="123"/>
      <c r="J157" s="123"/>
      <c r="K157" s="123"/>
      <c r="L157" s="124"/>
      <c r="M157" s="125"/>
      <c r="N157" s="125"/>
      <c r="O157" s="125"/>
    </row>
    <row r="159" spans="1:15" ht="27.75" customHeight="1" x14ac:dyDescent="0.2">
      <c r="D159" s="114"/>
      <c r="E159" s="114"/>
      <c r="F159" s="114"/>
      <c r="G159" s="114"/>
      <c r="H159" s="114"/>
      <c r="I159" s="115"/>
      <c r="J159" s="114"/>
      <c r="K159" s="116"/>
      <c r="L159" s="117"/>
      <c r="M159" s="114"/>
      <c r="N159" s="114"/>
      <c r="O159" s="114"/>
    </row>
  </sheetData>
  <mergeCells count="12">
    <mergeCell ref="A4:F4"/>
    <mergeCell ref="D5:F5"/>
    <mergeCell ref="D6:F6"/>
    <mergeCell ref="F1:O1"/>
    <mergeCell ref="A2:O2"/>
    <mergeCell ref="C1:D1"/>
    <mergeCell ref="D7:F7"/>
    <mergeCell ref="D8:F8"/>
    <mergeCell ref="A5:C5"/>
    <mergeCell ref="A6:C6"/>
    <mergeCell ref="A7:C7"/>
    <mergeCell ref="A8:C8"/>
  </mergeCells>
  <hyperlinks>
    <hyperlink ref="A1" location="Overview!A1" display="Back to Overview"/>
  </hyperlinks>
  <pageMargins left="0.39370078740157483" right="0.35433070866141736" top="0.86614173228346458" bottom="0.74803149606299213" header="0.27559055118110237" footer="0.31496062992125984"/>
  <pageSetup paperSize="9" scale="54"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57"/>
  <sheetViews>
    <sheetView topLeftCell="A18" zoomScaleNormal="100" zoomScaleSheetLayoutView="100" workbookViewId="0">
      <selection activeCell="C37" sqref="C37"/>
    </sheetView>
  </sheetViews>
  <sheetFormatPr defaultRowHeight="12.75" x14ac:dyDescent="0.2"/>
  <cols>
    <col min="1" max="1" width="14.7109375" style="102" customWidth="1"/>
    <col min="2" max="2" width="13.85546875" style="102" customWidth="1"/>
    <col min="3" max="3" width="14.7109375" style="118" customWidth="1"/>
    <col min="4" max="4" width="50.7109375" style="118" customWidth="1"/>
    <col min="5" max="5" width="14.7109375" style="119" customWidth="1"/>
    <col min="6" max="7" width="14.7109375" style="120" customWidth="1"/>
    <col min="8" max="8" width="14.7109375" style="102" customWidth="1"/>
    <col min="9" max="9" width="15.5703125" style="102" customWidth="1"/>
    <col min="10" max="13" width="9.140625" style="102"/>
    <col min="14" max="14" width="9.42578125" style="102" customWidth="1"/>
    <col min="15" max="16384" width="9.140625" style="102"/>
  </cols>
  <sheetData>
    <row r="1" spans="1:14" ht="66.75" customHeight="1" x14ac:dyDescent="0.2">
      <c r="A1" s="223" t="s">
        <v>516</v>
      </c>
      <c r="B1" s="223"/>
      <c r="C1" s="223"/>
      <c r="D1" s="223"/>
      <c r="E1" s="223"/>
      <c r="F1" s="223"/>
      <c r="G1" s="223"/>
      <c r="H1" s="223"/>
    </row>
    <row r="2" spans="1:14" s="103" customFormat="1" ht="25.5" customHeight="1" x14ac:dyDescent="0.2">
      <c r="A2" s="225" t="str">
        <f>Overview!B4&amp; " - Effective from "&amp;Overview!D4&amp;" - "&amp;Overview!E4&amp;" EDCM import charges"</f>
        <v>Western Power Distribution (East Midlands) plc - Effective from 1 April 2014 - Final EDCM import charges</v>
      </c>
      <c r="B2" s="226"/>
      <c r="C2" s="226"/>
      <c r="D2" s="226"/>
      <c r="E2" s="226"/>
      <c r="F2" s="226"/>
      <c r="G2" s="226"/>
      <c r="H2" s="227"/>
    </row>
    <row r="3" spans="1:14" s="154" customFormat="1" ht="9" customHeight="1" x14ac:dyDescent="0.2">
      <c r="A3" s="163"/>
      <c r="B3" s="163"/>
      <c r="C3" s="163"/>
      <c r="D3" s="160"/>
      <c r="E3" s="162"/>
      <c r="F3" s="162"/>
      <c r="G3" s="151"/>
      <c r="H3" s="151"/>
      <c r="I3" s="151"/>
      <c r="J3" s="151"/>
      <c r="K3" s="151"/>
      <c r="L3" s="151"/>
      <c r="M3" s="151"/>
      <c r="N3" s="151"/>
    </row>
    <row r="4" spans="1:14" s="154" customFormat="1" ht="25.5" customHeight="1" x14ac:dyDescent="0.2">
      <c r="A4" s="225" t="s">
        <v>589</v>
      </c>
      <c r="B4" s="226"/>
      <c r="C4" s="226"/>
      <c r="D4" s="227"/>
      <c r="E4" s="151"/>
      <c r="F4" s="151"/>
      <c r="G4" s="151"/>
      <c r="H4" s="151"/>
      <c r="I4" s="151"/>
      <c r="J4" s="151"/>
      <c r="K4" s="151"/>
      <c r="L4" s="151"/>
    </row>
    <row r="5" spans="1:14" s="154" customFormat="1" ht="18" x14ac:dyDescent="0.2">
      <c r="A5" s="213" t="s">
        <v>84</v>
      </c>
      <c r="B5" s="228"/>
      <c r="C5" s="214"/>
      <c r="D5" s="173" t="s">
        <v>584</v>
      </c>
      <c r="E5" s="151"/>
      <c r="F5" s="151"/>
      <c r="G5" s="151"/>
      <c r="H5" s="151"/>
      <c r="I5" s="151"/>
      <c r="J5" s="151"/>
      <c r="K5" s="151"/>
      <c r="L5" s="151"/>
      <c r="M5" s="151"/>
    </row>
    <row r="6" spans="1:14" s="154" customFormat="1" ht="18" x14ac:dyDescent="0.2">
      <c r="A6" s="198" t="s">
        <v>836</v>
      </c>
      <c r="B6" s="198"/>
      <c r="C6" s="198"/>
      <c r="D6" s="172" t="s">
        <v>835</v>
      </c>
      <c r="E6" s="151"/>
      <c r="F6" s="151"/>
      <c r="G6" s="151"/>
      <c r="H6" s="151"/>
      <c r="I6" s="151"/>
      <c r="J6" s="151"/>
      <c r="K6" s="151"/>
      <c r="L6" s="151"/>
      <c r="M6" s="151"/>
    </row>
    <row r="7" spans="1:14" s="154" customFormat="1" ht="18" x14ac:dyDescent="0.2">
      <c r="A7" s="198" t="s">
        <v>85</v>
      </c>
      <c r="B7" s="198"/>
      <c r="C7" s="198"/>
      <c r="D7" s="172" t="s">
        <v>86</v>
      </c>
      <c r="E7" s="151"/>
      <c r="F7" s="151"/>
      <c r="G7" s="151"/>
      <c r="H7" s="151"/>
      <c r="I7" s="151"/>
      <c r="J7" s="151"/>
      <c r="K7" s="151"/>
      <c r="L7" s="151"/>
      <c r="M7" s="151"/>
    </row>
    <row r="8" spans="1:14" s="154" customFormat="1" ht="18" x14ac:dyDescent="0.2">
      <c r="A8" s="219"/>
      <c r="B8" s="219"/>
      <c r="C8" s="219"/>
      <c r="D8" s="179"/>
      <c r="E8" s="151"/>
      <c r="F8" s="151"/>
      <c r="G8" s="151"/>
      <c r="H8" s="151"/>
      <c r="I8" s="151"/>
      <c r="J8" s="151"/>
      <c r="K8" s="151"/>
      <c r="L8" s="151"/>
      <c r="M8" s="151"/>
    </row>
    <row r="9" spans="1:14" s="154" customFormat="1" ht="18" x14ac:dyDescent="0.2">
      <c r="A9" s="163"/>
      <c r="B9" s="163"/>
      <c r="C9" s="163"/>
      <c r="D9" s="160"/>
      <c r="E9" s="160"/>
      <c r="F9" s="160"/>
      <c r="G9" s="161"/>
      <c r="H9" s="161"/>
      <c r="I9" s="151"/>
      <c r="J9" s="151"/>
      <c r="K9" s="151"/>
      <c r="L9" s="151"/>
      <c r="M9" s="151"/>
      <c r="N9" s="151"/>
    </row>
    <row r="10" spans="1:14" ht="60.75" customHeight="1" x14ac:dyDescent="0.2">
      <c r="A10" s="104" t="s">
        <v>569</v>
      </c>
      <c r="B10" s="105" t="s">
        <v>513</v>
      </c>
      <c r="C10" s="104" t="s">
        <v>514</v>
      </c>
      <c r="D10" s="106" t="s">
        <v>213</v>
      </c>
      <c r="E10" s="107" t="s">
        <v>590</v>
      </c>
      <c r="F10" s="106" t="s">
        <v>574</v>
      </c>
      <c r="G10" s="106" t="s">
        <v>575</v>
      </c>
      <c r="H10" s="106" t="s">
        <v>576</v>
      </c>
    </row>
    <row r="11" spans="1:14" ht="25.5" x14ac:dyDescent="0.2">
      <c r="A11" s="112">
        <f t="array" ref="A11">IFERROR(INDEX('Annex 2 EHV charges'!$A$11:$A$157, MATCH(0, IF(ISBLANK('Annex 2 EHV charges'!$A$11:$A$157),1, COUNTIF(A$10:$A10, 'Annex 2 EHV charges'!$A$11:$A$157)), 0)),"")</f>
        <v>824</v>
      </c>
      <c r="B11" s="112">
        <f>IF($A11="","",VLOOKUP($A11,'Annex 2 EHV charges'!$A$11:$O$157,2,0))</f>
        <v>824</v>
      </c>
      <c r="C11" s="110" t="str">
        <f>IF($A11="","",VLOOKUP($A11,'Annex 2 EHV charges'!$A$11:$O$157,3,0))</f>
        <v>1100039676983, 1100039676992</v>
      </c>
      <c r="D11" s="112" t="str">
        <f>IF($A11="","",VLOOKUP($A11,'Annex 2 EHV charges'!$A$11:$O$157,7,0))</f>
        <v>Network Rail Bytham</v>
      </c>
      <c r="E11" s="126" t="str">
        <f>IFERROR(IF(VLOOKUP($A11,'Annex 2 EHV charges'!$A$11:$O$157,8,FALSE)=0,"",VLOOKUP($A11,'Annex 2 EHV charges'!$A$11:$O$157,8,FALSE)),"")</f>
        <v/>
      </c>
      <c r="F11" s="127">
        <f>IFERROR(IF(VLOOKUP($A11,'Annex 2 EHV charges'!$A$11:$O$157,9,FALSE)=0,"",VLOOKUP($A11,'Annex 2 EHV charges'!$A$11:$O$157,9,FALSE)),"")</f>
        <v>5352.12</v>
      </c>
      <c r="G11" s="123">
        <f>IFERROR(IF(VLOOKUP($A11,'Annex 2 EHV charges'!$A$11:$O$157,10,FALSE)=0,"",VLOOKUP($A11,'Annex 2 EHV charges'!$A$11:$O$157,10,FALSE)),"")</f>
        <v>7.88</v>
      </c>
      <c r="H11" s="123">
        <f>IFERROR(IF(VLOOKUP($A11,'Annex 2 EHV charges'!$A$11:$O$157,10,FALSE)=0,"",VLOOKUP($A11,'Annex 2 EHV charges'!$A$11:$O$157,10,FALSE)),"")</f>
        <v>7.88</v>
      </c>
    </row>
    <row r="12" spans="1:14" ht="25.5" x14ac:dyDescent="0.2">
      <c r="A12" s="112">
        <f t="array" ref="A12">IFERROR(INDEX('Annex 2 EHV charges'!$A$11:$A$157, MATCH(0, IF(ISBLANK('Annex 2 EHV charges'!$A$11:$A$157),1, COUNTIF(A$10:$A11, 'Annex 2 EHV charges'!$A$11:$A$157)), 0)),"")</f>
        <v>825</v>
      </c>
      <c r="B12" s="112">
        <f>IF($A12="","",VLOOKUP($A12,'Annex 2 EHV charges'!$A$11:$O$157,2,0))</f>
        <v>825</v>
      </c>
      <c r="C12" s="110" t="str">
        <f>IF($A12="","",VLOOKUP($A12,'Annex 2 EHV charges'!$A$11:$O$157,3,0))</f>
        <v>1100039676690, 1100039676706</v>
      </c>
      <c r="D12" s="112" t="str">
        <f>IF($A12="","",VLOOKUP($A12,'Annex 2 EHV charges'!$A$11:$O$157,7,0))</f>
        <v>Network Rail Grantham</v>
      </c>
      <c r="E12" s="126" t="str">
        <f>IFERROR(IF(VLOOKUP($A12,'Annex 2 EHV charges'!$A$11:$O$157,8,FALSE)=0,"",VLOOKUP($A12,'Annex 2 EHV charges'!$A$11:$O$157,8,FALSE)),"")</f>
        <v/>
      </c>
      <c r="F12" s="127">
        <f>IFERROR(IF(VLOOKUP($A12,'Annex 2 EHV charges'!$A$11:$O$157,9,FALSE)=0,"",VLOOKUP($A12,'Annex 2 EHV charges'!$A$11:$O$157,9,FALSE)),"")</f>
        <v>4523.38</v>
      </c>
      <c r="G12" s="123">
        <f>IFERROR(IF(VLOOKUP($A12,'Annex 2 EHV charges'!$A$11:$O$157,10,FALSE)=0,"",VLOOKUP($A12,'Annex 2 EHV charges'!$A$11:$O$157,10,FALSE)),"")</f>
        <v>7.7</v>
      </c>
      <c r="H12" s="123">
        <f>IFERROR(IF(VLOOKUP($A12,'Annex 2 EHV charges'!$A$11:$O$157,10,FALSE)=0,"",VLOOKUP($A12,'Annex 2 EHV charges'!$A$11:$O$157,10,FALSE)),"")</f>
        <v>7.7</v>
      </c>
    </row>
    <row r="13" spans="1:14" x14ac:dyDescent="0.2">
      <c r="A13" s="112">
        <f t="array" ref="A13">IFERROR(INDEX('Annex 2 EHV charges'!$A$11:$A$157, MATCH(0, IF(ISBLANK('Annex 2 EHV charges'!$A$11:$A$157),1, COUNTIF(A$10:$A12, 'Annex 2 EHV charges'!$A$11:$A$157)), 0)),"")</f>
        <v>826</v>
      </c>
      <c r="B13" s="112">
        <f>IF($A13="","",VLOOKUP($A13,'Annex 2 EHV charges'!$A$11:$O$157,2,0))</f>
        <v>826</v>
      </c>
      <c r="C13" s="110">
        <f>IF($A13="","",VLOOKUP($A13,'Annex 2 EHV charges'!$A$11:$O$157,3,0))</f>
        <v>1100050106527</v>
      </c>
      <c r="D13" s="112" t="str">
        <f>IF($A13="","",VLOOKUP($A13,'Annex 2 EHV charges'!$A$11:$O$157,7,0))</f>
        <v>Network Rail Staythorpe</v>
      </c>
      <c r="E13" s="126" t="str">
        <f>IFERROR(IF(VLOOKUP($A13,'Annex 2 EHV charges'!$A$11:$O$157,8,FALSE)=0,"",VLOOKUP($A13,'Annex 2 EHV charges'!$A$11:$O$157,8,FALSE)),"")</f>
        <v/>
      </c>
      <c r="F13" s="127" t="str">
        <f>IFERROR(IF(VLOOKUP($A13,'Annex 2 EHV charges'!$A$11:$O$157,9,FALSE)=0,"",VLOOKUP($A13,'Annex 2 EHV charges'!$A$11:$O$157,9,FALSE)),"")</f>
        <v/>
      </c>
      <c r="G13" s="123">
        <f>IFERROR(IF(VLOOKUP($A13,'Annex 2 EHV charges'!$A$11:$O$157,10,FALSE)=0,"",VLOOKUP($A13,'Annex 2 EHV charges'!$A$11:$O$157,10,FALSE)),"")</f>
        <v>1.76</v>
      </c>
      <c r="H13" s="123">
        <f>IFERROR(IF(VLOOKUP($A13,'Annex 2 EHV charges'!$A$11:$O$157,10,FALSE)=0,"",VLOOKUP($A13,'Annex 2 EHV charges'!$A$11:$O$157,10,FALSE)),"")</f>
        <v>1.76</v>
      </c>
    </row>
    <row r="14" spans="1:14" ht="25.5" x14ac:dyDescent="0.2">
      <c r="A14" s="112">
        <f t="array" ref="A14">IFERROR(INDEX('Annex 2 EHV charges'!$A$11:$A$157, MATCH(0, IF(ISBLANK('Annex 2 EHV charges'!$A$11:$A$157),1, COUNTIF(A$10:$A13, 'Annex 2 EHV charges'!$A$11:$A$157)), 0)),"")</f>
        <v>827</v>
      </c>
      <c r="B14" s="112">
        <f>IF($A14="","",VLOOKUP($A14,'Annex 2 EHV charges'!$A$11:$O$157,2,0))</f>
        <v>827</v>
      </c>
      <c r="C14" s="110" t="str">
        <f>IF($A14="","",VLOOKUP($A14,'Annex 2 EHV charges'!$A$11:$O$157,3,0))</f>
        <v>1100039676965, 1100039676974</v>
      </c>
      <c r="D14" s="112" t="str">
        <f>IF($A14="","",VLOOKUP($A14,'Annex 2 EHV charges'!$A$11:$O$157,7,0))</f>
        <v>Network Rail Retford</v>
      </c>
      <c r="E14" s="126" t="str">
        <f>IFERROR(IF(VLOOKUP($A14,'Annex 2 EHV charges'!$A$11:$O$157,8,FALSE)=0,"",VLOOKUP($A14,'Annex 2 EHV charges'!$A$11:$O$157,8,FALSE)),"")</f>
        <v/>
      </c>
      <c r="F14" s="127">
        <f>IFERROR(IF(VLOOKUP($A14,'Annex 2 EHV charges'!$A$11:$O$157,9,FALSE)=0,"",VLOOKUP($A14,'Annex 2 EHV charges'!$A$11:$O$157,9,FALSE)),"")</f>
        <v>6373.74</v>
      </c>
      <c r="G14" s="123">
        <f>IFERROR(IF(VLOOKUP($A14,'Annex 2 EHV charges'!$A$11:$O$157,10,FALSE)=0,"",VLOOKUP($A14,'Annex 2 EHV charges'!$A$11:$O$157,10,FALSE)),"")</f>
        <v>8.51</v>
      </c>
      <c r="H14" s="123">
        <f>IFERROR(IF(VLOOKUP($A14,'Annex 2 EHV charges'!$A$11:$O$157,10,FALSE)=0,"",VLOOKUP($A14,'Annex 2 EHV charges'!$A$11:$O$157,10,FALSE)),"")</f>
        <v>8.51</v>
      </c>
    </row>
    <row r="15" spans="1:14" x14ac:dyDescent="0.2">
      <c r="A15" s="112">
        <f t="array" ref="A15">IFERROR(INDEX('Annex 2 EHV charges'!$A$11:$A$157, MATCH(0, IF(ISBLANK('Annex 2 EHV charges'!$A$11:$A$157),1, COUNTIF(A$10:$A14, 'Annex 2 EHV charges'!$A$11:$A$157)), 0)),"")</f>
        <v>828</v>
      </c>
      <c r="B15" s="112">
        <f>IF($A15="","",VLOOKUP($A15,'Annex 2 EHV charges'!$A$11:$O$157,2,0))</f>
        <v>828</v>
      </c>
      <c r="C15" s="110">
        <f>IF($A15="","",VLOOKUP($A15,'Annex 2 EHV charges'!$A$11:$O$157,3,0))</f>
        <v>1100050106554</v>
      </c>
      <c r="D15" s="112" t="str">
        <f>IF($A15="","",VLOOKUP($A15,'Annex 2 EHV charges'!$A$11:$O$157,7,0))</f>
        <v>Network Rail Rugby</v>
      </c>
      <c r="E15" s="126" t="str">
        <f>IFERROR(IF(VLOOKUP($A15,'Annex 2 EHV charges'!$A$11:$O$157,8,FALSE)=0,"",VLOOKUP($A15,'Annex 2 EHV charges'!$A$11:$O$157,8,FALSE)),"")</f>
        <v/>
      </c>
      <c r="F15" s="127">
        <f>IFERROR(IF(VLOOKUP($A15,'Annex 2 EHV charges'!$A$11:$O$157,9,FALSE)=0,"",VLOOKUP($A15,'Annex 2 EHV charges'!$A$11:$O$157,9,FALSE)),"")</f>
        <v>4860.88</v>
      </c>
      <c r="G15" s="123">
        <f>IFERROR(IF(VLOOKUP($A15,'Annex 2 EHV charges'!$A$11:$O$157,10,FALSE)=0,"",VLOOKUP($A15,'Annex 2 EHV charges'!$A$11:$O$157,10,FALSE)),"")</f>
        <v>4.29</v>
      </c>
      <c r="H15" s="123">
        <f>IFERROR(IF(VLOOKUP($A15,'Annex 2 EHV charges'!$A$11:$O$157,10,FALSE)=0,"",VLOOKUP($A15,'Annex 2 EHV charges'!$A$11:$O$157,10,FALSE)),"")</f>
        <v>4.29</v>
      </c>
    </row>
    <row r="16" spans="1:14" x14ac:dyDescent="0.2">
      <c r="A16" s="112">
        <f t="array" ref="A16">IFERROR(INDEX('Annex 2 EHV charges'!$A$11:$A$157, MATCH(0, IF(ISBLANK('Annex 2 EHV charges'!$A$11:$A$157),1, COUNTIF(A$10:$A15, 'Annex 2 EHV charges'!$A$11:$A$157)), 0)),"")</f>
        <v>829</v>
      </c>
      <c r="B16" s="112">
        <f>IF($A16="","",VLOOKUP($A16,'Annex 2 EHV charges'!$A$11:$O$157,2,0))</f>
        <v>829</v>
      </c>
      <c r="C16" s="110">
        <f>IF($A16="","",VLOOKUP($A16,'Annex 2 EHV charges'!$A$11:$O$157,3,0))</f>
        <v>1100050106572</v>
      </c>
      <c r="D16" s="112" t="str">
        <f>IF($A16="","",VLOOKUP($A16,'Annex 2 EHV charges'!$A$11:$O$157,7,0))</f>
        <v>Network Rail Tamworth</v>
      </c>
      <c r="E16" s="126" t="str">
        <f>IFERROR(IF(VLOOKUP($A16,'Annex 2 EHV charges'!$A$11:$O$157,8,FALSE)=0,"",VLOOKUP($A16,'Annex 2 EHV charges'!$A$11:$O$157,8,FALSE)),"")</f>
        <v/>
      </c>
      <c r="F16" s="127">
        <f>IFERROR(IF(VLOOKUP($A16,'Annex 2 EHV charges'!$A$11:$O$157,9,FALSE)=0,"",VLOOKUP($A16,'Annex 2 EHV charges'!$A$11:$O$157,9,FALSE)),"")</f>
        <v>7635.4</v>
      </c>
      <c r="G16" s="123">
        <f>IFERROR(IF(VLOOKUP($A16,'Annex 2 EHV charges'!$A$11:$O$157,10,FALSE)=0,"",VLOOKUP($A16,'Annex 2 EHV charges'!$A$11:$O$157,10,FALSE)),"")</f>
        <v>3.91</v>
      </c>
      <c r="H16" s="123">
        <f>IFERROR(IF(VLOOKUP($A16,'Annex 2 EHV charges'!$A$11:$O$157,10,FALSE)=0,"",VLOOKUP($A16,'Annex 2 EHV charges'!$A$11:$O$157,10,FALSE)),"")</f>
        <v>3.91</v>
      </c>
    </row>
    <row r="17" spans="1:8" x14ac:dyDescent="0.2">
      <c r="A17" s="112">
        <f t="array" ref="A17">IFERROR(INDEX('Annex 2 EHV charges'!$A$11:$A$157, MATCH(0, IF(ISBLANK('Annex 2 EHV charges'!$A$11:$A$157),1, COUNTIF(A$10:$A16, 'Annex 2 EHV charges'!$A$11:$A$157)), 0)),"")</f>
        <v>830</v>
      </c>
      <c r="B17" s="112">
        <f>IF($A17="","",VLOOKUP($A17,'Annex 2 EHV charges'!$A$11:$O$157,2,0))</f>
        <v>830</v>
      </c>
      <c r="C17" s="110">
        <f>IF($A17="","",VLOOKUP($A17,'Annex 2 EHV charges'!$A$11:$O$157,3,0))</f>
        <v>1100050106545</v>
      </c>
      <c r="D17" s="112" t="str">
        <f>IF($A17="","",VLOOKUP($A17,'Annex 2 EHV charges'!$A$11:$O$157,7,0))</f>
        <v>Network Rail Wolverton</v>
      </c>
      <c r="E17" s="126">
        <f>IFERROR(IF(VLOOKUP($A17,'Annex 2 EHV charges'!$A$11:$O$157,8,FALSE)=0,"",VLOOKUP($A17,'Annex 2 EHV charges'!$A$11:$O$157,8,FALSE)),"")</f>
        <v>0.23400000000000001</v>
      </c>
      <c r="F17" s="127">
        <f>IFERROR(IF(VLOOKUP($A17,'Annex 2 EHV charges'!$A$11:$O$157,9,FALSE)=0,"",VLOOKUP($A17,'Annex 2 EHV charges'!$A$11:$O$157,9,FALSE)),"")</f>
        <v>4810.6899999999996</v>
      </c>
      <c r="G17" s="123">
        <f>IFERROR(IF(VLOOKUP($A17,'Annex 2 EHV charges'!$A$11:$O$157,10,FALSE)=0,"",VLOOKUP($A17,'Annex 2 EHV charges'!$A$11:$O$157,10,FALSE)),"")</f>
        <v>3.56</v>
      </c>
      <c r="H17" s="123">
        <f>IFERROR(IF(VLOOKUP($A17,'Annex 2 EHV charges'!$A$11:$O$157,10,FALSE)=0,"",VLOOKUP($A17,'Annex 2 EHV charges'!$A$11:$O$157,10,FALSE)),"")</f>
        <v>3.56</v>
      </c>
    </row>
    <row r="18" spans="1:8" x14ac:dyDescent="0.2">
      <c r="A18" s="112">
        <f t="array" ref="A18">IFERROR(INDEX('Annex 2 EHV charges'!$A$11:$A$157, MATCH(0, IF(ISBLANK('Annex 2 EHV charges'!$A$11:$A$157),1, COUNTIF(A$10:$A17, 'Annex 2 EHV charges'!$A$11:$A$157)), 0)),"")</f>
        <v>831</v>
      </c>
      <c r="B18" s="112">
        <f>IF($A18="","",VLOOKUP($A18,'Annex 2 EHV charges'!$A$11:$O$157,2,0))</f>
        <v>831</v>
      </c>
      <c r="C18" s="110">
        <f>IF($A18="","",VLOOKUP($A18,'Annex 2 EHV charges'!$A$11:$O$157,3,0))</f>
        <v>1100039602086</v>
      </c>
      <c r="D18" s="112" t="str">
        <f>IF($A18="","",VLOOKUP($A18,'Annex 2 EHV charges'!$A$11:$O$157,7,0))</f>
        <v>Jaguar Cars</v>
      </c>
      <c r="E18" s="126" t="str">
        <f>IFERROR(IF(VLOOKUP($A18,'Annex 2 EHV charges'!$A$11:$O$157,8,FALSE)=0,"",VLOOKUP($A18,'Annex 2 EHV charges'!$A$11:$O$157,8,FALSE)),"")</f>
        <v/>
      </c>
      <c r="F18" s="127">
        <f>IFERROR(IF(VLOOKUP($A18,'Annex 2 EHV charges'!$A$11:$O$157,9,FALSE)=0,"",VLOOKUP($A18,'Annex 2 EHV charges'!$A$11:$O$157,9,FALSE)),"")</f>
        <v>115.51</v>
      </c>
      <c r="G18" s="123">
        <f>IFERROR(IF(VLOOKUP($A18,'Annex 2 EHV charges'!$A$11:$O$157,10,FALSE)=0,"",VLOOKUP($A18,'Annex 2 EHV charges'!$A$11:$O$157,10,FALSE)),"")</f>
        <v>9.19</v>
      </c>
      <c r="H18" s="123">
        <f>IFERROR(IF(VLOOKUP($A18,'Annex 2 EHV charges'!$A$11:$O$157,10,FALSE)=0,"",VLOOKUP($A18,'Annex 2 EHV charges'!$A$11:$O$157,10,FALSE)),"")</f>
        <v>9.19</v>
      </c>
    </row>
    <row r="19" spans="1:8" x14ac:dyDescent="0.2">
      <c r="A19" s="112">
        <f t="array" ref="A19">IFERROR(INDEX('Annex 2 EHV charges'!$A$11:$A$157, MATCH(0, IF(ISBLANK('Annex 2 EHV charges'!$A$11:$A$157),1, COUNTIF(A$10:$A18, 'Annex 2 EHV charges'!$A$11:$A$157)), 0)),"")</f>
        <v>832</v>
      </c>
      <c r="B19" s="112">
        <f>IF($A19="","",VLOOKUP($A19,'Annex 2 EHV charges'!$A$11:$O$157,2,0))</f>
        <v>832</v>
      </c>
      <c r="C19" s="110">
        <f>IF($A19="","",VLOOKUP($A19,'Annex 2 EHV charges'!$A$11:$O$157,3,0))</f>
        <v>1100039600655</v>
      </c>
      <c r="D19" s="112" t="str">
        <f>IF($A19="","",VLOOKUP($A19,'Annex 2 EHV charges'!$A$11:$O$157,7,0))</f>
        <v>Alstom Frankton</v>
      </c>
      <c r="E19" s="126" t="str">
        <f>IFERROR(IF(VLOOKUP($A19,'Annex 2 EHV charges'!$A$11:$O$157,8,FALSE)=0,"",VLOOKUP($A19,'Annex 2 EHV charges'!$A$11:$O$157,8,FALSE)),"")</f>
        <v/>
      </c>
      <c r="F19" s="127">
        <f>IFERROR(IF(VLOOKUP($A19,'Annex 2 EHV charges'!$A$11:$O$157,9,FALSE)=0,"",VLOOKUP($A19,'Annex 2 EHV charges'!$A$11:$O$157,9,FALSE)),"")</f>
        <v>2735.9</v>
      </c>
      <c r="G19" s="123">
        <f>IFERROR(IF(VLOOKUP($A19,'Annex 2 EHV charges'!$A$11:$O$157,10,FALSE)=0,"",VLOOKUP($A19,'Annex 2 EHV charges'!$A$11:$O$157,10,FALSE)),"")</f>
        <v>2.87</v>
      </c>
      <c r="H19" s="123">
        <f>IFERROR(IF(VLOOKUP($A19,'Annex 2 EHV charges'!$A$11:$O$157,10,FALSE)=0,"",VLOOKUP($A19,'Annex 2 EHV charges'!$A$11:$O$157,10,FALSE)),"")</f>
        <v>2.87</v>
      </c>
    </row>
    <row r="20" spans="1:8" x14ac:dyDescent="0.2">
      <c r="A20" s="112">
        <f t="array" ref="A20">IFERROR(INDEX('Annex 2 EHV charges'!$A$11:$A$157, MATCH(0, IF(ISBLANK('Annex 2 EHV charges'!$A$11:$A$157),1, COUNTIF(A$10:$A19, 'Annex 2 EHV charges'!$A$11:$A$157)), 0)),"")</f>
        <v>833</v>
      </c>
      <c r="B20" s="112">
        <f>IF($A20="","",VLOOKUP($A20,'Annex 2 EHV charges'!$A$11:$O$157,2,0))</f>
        <v>833</v>
      </c>
      <c r="C20" s="110">
        <f>IF($A20="","",VLOOKUP($A20,'Annex 2 EHV charges'!$A$11:$O$157,3,0))</f>
        <v>1100039602156</v>
      </c>
      <c r="D20" s="112" t="str">
        <f>IF($A20="","",VLOOKUP($A20,'Annex 2 EHV charges'!$A$11:$O$157,7,0))</f>
        <v>University of Warwick</v>
      </c>
      <c r="E20" s="126" t="str">
        <f>IFERROR(IF(VLOOKUP($A20,'Annex 2 EHV charges'!$A$11:$O$157,8,FALSE)=0,"",VLOOKUP($A20,'Annex 2 EHV charges'!$A$11:$O$157,8,FALSE)),"")</f>
        <v/>
      </c>
      <c r="F20" s="127">
        <f>IFERROR(IF(VLOOKUP($A20,'Annex 2 EHV charges'!$A$11:$O$157,9,FALSE)=0,"",VLOOKUP($A20,'Annex 2 EHV charges'!$A$11:$O$157,9,FALSE)),"")</f>
        <v>115.51</v>
      </c>
      <c r="G20" s="123">
        <f>IFERROR(IF(VLOOKUP($A20,'Annex 2 EHV charges'!$A$11:$O$157,10,FALSE)=0,"",VLOOKUP($A20,'Annex 2 EHV charges'!$A$11:$O$157,10,FALSE)),"")</f>
        <v>5.73</v>
      </c>
      <c r="H20" s="123">
        <f>IFERROR(IF(VLOOKUP($A20,'Annex 2 EHV charges'!$A$11:$O$157,10,FALSE)=0,"",VLOOKUP($A20,'Annex 2 EHV charges'!$A$11:$O$157,10,FALSE)),"")</f>
        <v>5.73</v>
      </c>
    </row>
    <row r="21" spans="1:8" x14ac:dyDescent="0.2">
      <c r="A21" s="112">
        <f t="array" ref="A21">IFERROR(INDEX('Annex 2 EHV charges'!$A$11:$A$157, MATCH(0, IF(ISBLANK('Annex 2 EHV charges'!$A$11:$A$157),1, COUNTIF(A$10:$A20, 'Annex 2 EHV charges'!$A$11:$A$157)), 0)),"")</f>
        <v>834</v>
      </c>
      <c r="B21" s="112">
        <f>IF($A21="","",VLOOKUP($A21,'Annex 2 EHV charges'!$A$11:$O$157,2,0))</f>
        <v>834</v>
      </c>
      <c r="C21" s="110">
        <f>IF($A21="","",VLOOKUP($A21,'Annex 2 EHV charges'!$A$11:$O$157,3,0))</f>
        <v>1100039603131</v>
      </c>
      <c r="D21" s="112" t="str">
        <f>IF($A21="","",VLOOKUP($A21,'Annex 2 EHV charges'!$A$11:$O$157,7,0))</f>
        <v>Dunlop Factory</v>
      </c>
      <c r="E21" s="126" t="str">
        <f>IFERROR(IF(VLOOKUP($A21,'Annex 2 EHV charges'!$A$11:$O$157,8,FALSE)=0,"",VLOOKUP($A21,'Annex 2 EHV charges'!$A$11:$O$157,8,FALSE)),"")</f>
        <v/>
      </c>
      <c r="F21" s="127">
        <f>IFERROR(IF(VLOOKUP($A21,'Annex 2 EHV charges'!$A$11:$O$157,9,FALSE)=0,"",VLOOKUP($A21,'Annex 2 EHV charges'!$A$11:$O$157,9,FALSE)),"")</f>
        <v>115.51</v>
      </c>
      <c r="G21" s="123">
        <f>IFERROR(IF(VLOOKUP($A21,'Annex 2 EHV charges'!$A$11:$O$157,10,FALSE)=0,"",VLOOKUP($A21,'Annex 2 EHV charges'!$A$11:$O$157,10,FALSE)),"")</f>
        <v>7.27</v>
      </c>
      <c r="H21" s="123">
        <f>IFERROR(IF(VLOOKUP($A21,'Annex 2 EHV charges'!$A$11:$O$157,10,FALSE)=0,"",VLOOKUP($A21,'Annex 2 EHV charges'!$A$11:$O$157,10,FALSE)),"")</f>
        <v>7.27</v>
      </c>
    </row>
    <row r="22" spans="1:8" ht="25.5" x14ac:dyDescent="0.2">
      <c r="A22" s="112">
        <f t="array" ref="A22">IFERROR(INDEX('Annex 2 EHV charges'!$A$11:$A$157, MATCH(0, IF(ISBLANK('Annex 2 EHV charges'!$A$11:$A$157),1, COUNTIF(A$10:$A21, 'Annex 2 EHV charges'!$A$11:$A$157)), 0)),"")</f>
        <v>835</v>
      </c>
      <c r="B22" s="112">
        <f>IF($A22="","",VLOOKUP($A22,'Annex 2 EHV charges'!$A$11:$O$157,2,0))</f>
        <v>835</v>
      </c>
      <c r="C22" s="110" t="str">
        <f>IF($A22="","",VLOOKUP($A22,'Annex 2 EHV charges'!$A$11:$O$157,3,0))</f>
        <v>1160001030330, 1160001139525</v>
      </c>
      <c r="D22" s="112" t="str">
        <f>IF($A22="","",VLOOKUP($A22,'Annex 2 EHV charges'!$A$11:$O$157,7,0))</f>
        <v>Bombardier</v>
      </c>
      <c r="E22" s="126">
        <f>IFERROR(IF(VLOOKUP($A22,'Annex 2 EHV charges'!$A$11:$O$157,8,FALSE)=0,"",VLOOKUP($A22,'Annex 2 EHV charges'!$A$11:$O$157,8,FALSE)),"")</f>
        <v>1.3540000000000001</v>
      </c>
      <c r="F22" s="127">
        <f>IFERROR(IF(VLOOKUP($A22,'Annex 2 EHV charges'!$A$11:$O$157,9,FALSE)=0,"",VLOOKUP($A22,'Annex 2 EHV charges'!$A$11:$O$157,9,FALSE)),"")</f>
        <v>782.92</v>
      </c>
      <c r="G22" s="123">
        <f>IFERROR(IF(VLOOKUP($A22,'Annex 2 EHV charges'!$A$11:$O$157,10,FALSE)=0,"",VLOOKUP($A22,'Annex 2 EHV charges'!$A$11:$O$157,10,FALSE)),"")</f>
        <v>7.76</v>
      </c>
      <c r="H22" s="123">
        <f>IFERROR(IF(VLOOKUP($A22,'Annex 2 EHV charges'!$A$11:$O$157,10,FALSE)=0,"",VLOOKUP($A22,'Annex 2 EHV charges'!$A$11:$O$157,10,FALSE)),"")</f>
        <v>7.76</v>
      </c>
    </row>
    <row r="23" spans="1:8" x14ac:dyDescent="0.2">
      <c r="A23" s="112">
        <f t="array" ref="A23">IFERROR(INDEX('Annex 2 EHV charges'!$A$11:$A$157, MATCH(0, IF(ISBLANK('Annex 2 EHV charges'!$A$11:$A$157),1, COUNTIF(A$10:$A22, 'Annex 2 EHV charges'!$A$11:$A$157)), 0)),"")</f>
        <v>836</v>
      </c>
      <c r="B23" s="112">
        <f>IF($A23="","",VLOOKUP($A23,'Annex 2 EHV charges'!$A$11:$O$157,2,0))</f>
        <v>836</v>
      </c>
      <c r="C23" s="110">
        <f>IF($A23="","",VLOOKUP($A23,'Annex 2 EHV charges'!$A$11:$O$157,3,0))</f>
        <v>1100039600015</v>
      </c>
      <c r="D23" s="112" t="str">
        <f>IF($A23="","",VLOOKUP($A23,'Annex 2 EHV charges'!$A$11:$O$157,7,0))</f>
        <v>British Steel</v>
      </c>
      <c r="E23" s="126" t="str">
        <f>IFERROR(IF(VLOOKUP($A23,'Annex 2 EHV charges'!$A$11:$O$157,8,FALSE)=0,"",VLOOKUP($A23,'Annex 2 EHV charges'!$A$11:$O$157,8,FALSE)),"")</f>
        <v/>
      </c>
      <c r="F23" s="127">
        <f>IFERROR(IF(VLOOKUP($A23,'Annex 2 EHV charges'!$A$11:$O$157,9,FALSE)=0,"",VLOOKUP($A23,'Annex 2 EHV charges'!$A$11:$O$157,9,FALSE)),"")</f>
        <v>748.26</v>
      </c>
      <c r="G23" s="123">
        <f>IFERROR(IF(VLOOKUP($A23,'Annex 2 EHV charges'!$A$11:$O$157,10,FALSE)=0,"",VLOOKUP($A23,'Annex 2 EHV charges'!$A$11:$O$157,10,FALSE)),"")</f>
        <v>2.68</v>
      </c>
      <c r="H23" s="123">
        <f>IFERROR(IF(VLOOKUP($A23,'Annex 2 EHV charges'!$A$11:$O$157,10,FALSE)=0,"",VLOOKUP($A23,'Annex 2 EHV charges'!$A$11:$O$157,10,FALSE)),"")</f>
        <v>2.68</v>
      </c>
    </row>
    <row r="24" spans="1:8" x14ac:dyDescent="0.2">
      <c r="A24" s="112">
        <f t="array" ref="A24">IFERROR(INDEX('Annex 2 EHV charges'!$A$11:$A$157, MATCH(0, IF(ISBLANK('Annex 2 EHV charges'!$A$11:$A$157),1, COUNTIF(A$10:$A23, 'Annex 2 EHV charges'!$A$11:$A$157)), 0)),"")</f>
        <v>837</v>
      </c>
      <c r="B24" s="112">
        <f>IF($A24="","",VLOOKUP($A24,'Annex 2 EHV charges'!$A$11:$O$157,2,0))</f>
        <v>837</v>
      </c>
      <c r="C24" s="110">
        <f>IF($A24="","",VLOOKUP($A24,'Annex 2 EHV charges'!$A$11:$O$157,3,0))</f>
        <v>1100039669504</v>
      </c>
      <c r="D24" s="112" t="str">
        <f>IF($A24="","",VLOOKUP($A24,'Annex 2 EHV charges'!$A$11:$O$157,7,0))</f>
        <v>Acordis</v>
      </c>
      <c r="E24" s="126">
        <f>IFERROR(IF(VLOOKUP($A24,'Annex 2 EHV charges'!$A$11:$O$157,8,FALSE)=0,"",VLOOKUP($A24,'Annex 2 EHV charges'!$A$11:$O$157,8,FALSE)),"")</f>
        <v>1.157</v>
      </c>
      <c r="F24" s="127">
        <f>IFERROR(IF(VLOOKUP($A24,'Annex 2 EHV charges'!$A$11:$O$157,9,FALSE)=0,"",VLOOKUP($A24,'Annex 2 EHV charges'!$A$11:$O$157,9,FALSE)),"")</f>
        <v>1011.98</v>
      </c>
      <c r="G24" s="123">
        <f>IFERROR(IF(VLOOKUP($A24,'Annex 2 EHV charges'!$A$11:$O$157,10,FALSE)=0,"",VLOOKUP($A24,'Annex 2 EHV charges'!$A$11:$O$157,10,FALSE)),"")</f>
        <v>2</v>
      </c>
      <c r="H24" s="123">
        <f>IFERROR(IF(VLOOKUP($A24,'Annex 2 EHV charges'!$A$11:$O$157,10,FALSE)=0,"",VLOOKUP($A24,'Annex 2 EHV charges'!$A$11:$O$157,10,FALSE)),"")</f>
        <v>2</v>
      </c>
    </row>
    <row r="25" spans="1:8" x14ac:dyDescent="0.2">
      <c r="A25" s="112">
        <f t="array" ref="A25">IFERROR(INDEX('Annex 2 EHV charges'!$A$11:$A$157, MATCH(0, IF(ISBLANK('Annex 2 EHV charges'!$A$11:$A$157),1, COUNTIF(A$10:$A24, 'Annex 2 EHV charges'!$A$11:$A$157)), 0)),"")</f>
        <v>838</v>
      </c>
      <c r="B25" s="112">
        <f>IF($A25="","",VLOOKUP($A25,'Annex 2 EHV charges'!$A$11:$O$157,2,0))</f>
        <v>838</v>
      </c>
      <c r="C25" s="110">
        <f>IF($A25="","",VLOOKUP($A25,'Annex 2 EHV charges'!$A$11:$O$157,3,0))</f>
        <v>1144444444443</v>
      </c>
      <c r="D25" s="112" t="str">
        <f>IF($A25="","",VLOOKUP($A25,'Annex 2 EHV charges'!$A$11:$O$157,7,0))</f>
        <v>Derwent</v>
      </c>
      <c r="E25" s="126" t="str">
        <f>IFERROR(IF(VLOOKUP($A25,'Annex 2 EHV charges'!$A$11:$O$157,8,FALSE)=0,"",VLOOKUP($A25,'Annex 2 EHV charges'!$A$11:$O$157,8,FALSE)),"")</f>
        <v/>
      </c>
      <c r="F25" s="127">
        <f>IFERROR(IF(VLOOKUP($A25,'Annex 2 EHV charges'!$A$11:$O$157,9,FALSE)=0,"",VLOOKUP($A25,'Annex 2 EHV charges'!$A$11:$O$157,9,FALSE)),"")</f>
        <v>1723.98</v>
      </c>
      <c r="G25" s="123">
        <f>IFERROR(IF(VLOOKUP($A25,'Annex 2 EHV charges'!$A$11:$O$157,10,FALSE)=0,"",VLOOKUP($A25,'Annex 2 EHV charges'!$A$11:$O$157,10,FALSE)),"")</f>
        <v>3.09</v>
      </c>
      <c r="H25" s="123">
        <f>IFERROR(IF(VLOOKUP($A25,'Annex 2 EHV charges'!$A$11:$O$157,10,FALSE)=0,"",VLOOKUP($A25,'Annex 2 EHV charges'!$A$11:$O$157,10,FALSE)),"")</f>
        <v>3.09</v>
      </c>
    </row>
    <row r="26" spans="1:8" x14ac:dyDescent="0.2">
      <c r="A26" s="112">
        <f t="array" ref="A26">IFERROR(INDEX('Annex 2 EHV charges'!$A$11:$A$157, MATCH(0, IF(ISBLANK('Annex 2 EHV charges'!$A$11:$A$157),1, COUNTIF(A$10:$A25, 'Annex 2 EHV charges'!$A$11:$A$157)), 0)),"")</f>
        <v>839</v>
      </c>
      <c r="B26" s="112">
        <f>IF($A26="","",VLOOKUP($A26,'Annex 2 EHV charges'!$A$11:$O$157,2,0))</f>
        <v>839</v>
      </c>
      <c r="C26" s="110">
        <f>IF($A26="","",VLOOKUP($A26,'Annex 2 EHV charges'!$A$11:$O$157,3,0))</f>
        <v>1100039667570</v>
      </c>
      <c r="D26" s="112" t="str">
        <f>IF($A26="","",VLOOKUP($A26,'Annex 2 EHV charges'!$A$11:$O$157,7,0))</f>
        <v>GEC Alsthom</v>
      </c>
      <c r="E26" s="126">
        <f>IFERROR(IF(VLOOKUP($A26,'Annex 2 EHV charges'!$A$11:$O$157,8,FALSE)=0,"",VLOOKUP($A26,'Annex 2 EHV charges'!$A$11:$O$157,8,FALSE)),"")</f>
        <v>0.307</v>
      </c>
      <c r="F26" s="127">
        <f>IFERROR(IF(VLOOKUP($A26,'Annex 2 EHV charges'!$A$11:$O$157,9,FALSE)=0,"",VLOOKUP($A26,'Annex 2 EHV charges'!$A$11:$O$157,9,FALSE)),"")</f>
        <v>1408.56</v>
      </c>
      <c r="G26" s="123">
        <f>IFERROR(IF(VLOOKUP($A26,'Annex 2 EHV charges'!$A$11:$O$157,10,FALSE)=0,"",VLOOKUP($A26,'Annex 2 EHV charges'!$A$11:$O$157,10,FALSE)),"")</f>
        <v>2.15</v>
      </c>
      <c r="H26" s="123">
        <f>IFERROR(IF(VLOOKUP($A26,'Annex 2 EHV charges'!$A$11:$O$157,10,FALSE)=0,"",VLOOKUP($A26,'Annex 2 EHV charges'!$A$11:$O$157,10,FALSE)),"")</f>
        <v>2.15</v>
      </c>
    </row>
    <row r="27" spans="1:8" ht="25.5" x14ac:dyDescent="0.2">
      <c r="A27" s="112">
        <f t="array" ref="A27">IFERROR(INDEX('Annex 2 EHV charges'!$A$11:$A$157, MATCH(0, IF(ISBLANK('Annex 2 EHV charges'!$A$11:$A$157),1, COUNTIF(A$10:$A26, 'Annex 2 EHV charges'!$A$11:$A$157)), 0)),"")</f>
        <v>840</v>
      </c>
      <c r="B27" s="112">
        <f>IF($A27="","",VLOOKUP($A27,'Annex 2 EHV charges'!$A$11:$O$157,2,0))</f>
        <v>840</v>
      </c>
      <c r="C27" s="110" t="str">
        <f>IF($A27="","",VLOOKUP($A27,'Annex 2 EHV charges'!$A$11:$O$157,3,0))</f>
        <v>1100050311185, 1100050311194</v>
      </c>
      <c r="D27" s="112" t="str">
        <f>IF($A27="","",VLOOKUP($A27,'Annex 2 EHV charges'!$A$11:$O$157,7,0))</f>
        <v>St Gobain</v>
      </c>
      <c r="E27" s="126">
        <f>IFERROR(IF(VLOOKUP($A27,'Annex 2 EHV charges'!$A$11:$O$157,8,FALSE)=0,"",VLOOKUP($A27,'Annex 2 EHV charges'!$A$11:$O$157,8,FALSE)),"")</f>
        <v>1.268</v>
      </c>
      <c r="F27" s="127">
        <f>IFERROR(IF(VLOOKUP($A27,'Annex 2 EHV charges'!$A$11:$O$157,9,FALSE)=0,"",VLOOKUP($A27,'Annex 2 EHV charges'!$A$11:$O$157,9,FALSE)),"")</f>
        <v>498.84</v>
      </c>
      <c r="G27" s="123">
        <f>IFERROR(IF(VLOOKUP($A27,'Annex 2 EHV charges'!$A$11:$O$157,10,FALSE)=0,"",VLOOKUP($A27,'Annex 2 EHV charges'!$A$11:$O$157,10,FALSE)),"")</f>
        <v>3.87</v>
      </c>
      <c r="H27" s="123">
        <f>IFERROR(IF(VLOOKUP($A27,'Annex 2 EHV charges'!$A$11:$O$157,10,FALSE)=0,"",VLOOKUP($A27,'Annex 2 EHV charges'!$A$11:$O$157,10,FALSE)),"")</f>
        <v>3.87</v>
      </c>
    </row>
    <row r="28" spans="1:8" x14ac:dyDescent="0.2">
      <c r="A28" s="112">
        <f t="array" ref="A28">IFERROR(INDEX('Annex 2 EHV charges'!$A$11:$A$157, MATCH(0, IF(ISBLANK('Annex 2 EHV charges'!$A$11:$A$157),1, COUNTIF(A$10:$A27, 'Annex 2 EHV charges'!$A$11:$A$157)), 0)),"")</f>
        <v>841</v>
      </c>
      <c r="B28" s="112">
        <f>IF($A28="","",VLOOKUP($A28,'Annex 2 EHV charges'!$A$11:$O$157,2,0))</f>
        <v>841</v>
      </c>
      <c r="C28" s="110">
        <f>IF($A28="","",VLOOKUP($A28,'Annex 2 EHV charges'!$A$11:$O$157,3,0))</f>
        <v>1100039603559</v>
      </c>
      <c r="D28" s="112" t="str">
        <f>IF($A28="","",VLOOKUP($A28,'Annex 2 EHV charges'!$A$11:$O$157,7,0))</f>
        <v>Toyota</v>
      </c>
      <c r="E28" s="126">
        <f>IFERROR(IF(VLOOKUP($A28,'Annex 2 EHV charges'!$A$11:$O$157,8,FALSE)=0,"",VLOOKUP($A28,'Annex 2 EHV charges'!$A$11:$O$157,8,FALSE)),"")</f>
        <v>1.3129999999999999</v>
      </c>
      <c r="F28" s="127">
        <f>IFERROR(IF(VLOOKUP($A28,'Annex 2 EHV charges'!$A$11:$O$157,9,FALSE)=0,"",VLOOKUP($A28,'Annex 2 EHV charges'!$A$11:$O$157,9,FALSE)),"")</f>
        <v>7987.53</v>
      </c>
      <c r="G28" s="123">
        <f>IFERROR(IF(VLOOKUP($A28,'Annex 2 EHV charges'!$A$11:$O$157,10,FALSE)=0,"",VLOOKUP($A28,'Annex 2 EHV charges'!$A$11:$O$157,10,FALSE)),"")</f>
        <v>2.72</v>
      </c>
      <c r="H28" s="123">
        <f>IFERROR(IF(VLOOKUP($A28,'Annex 2 EHV charges'!$A$11:$O$157,10,FALSE)=0,"",VLOOKUP($A28,'Annex 2 EHV charges'!$A$11:$O$157,10,FALSE)),"")</f>
        <v>2.72</v>
      </c>
    </row>
    <row r="29" spans="1:8" x14ac:dyDescent="0.2">
      <c r="A29" s="112">
        <f t="array" ref="A29">IFERROR(INDEX('Annex 2 EHV charges'!$A$11:$A$157, MATCH(0, IF(ISBLANK('Annex 2 EHV charges'!$A$11:$A$157),1, COUNTIF(A$10:$A28, 'Annex 2 EHV charges'!$A$11:$A$157)), 0)),"")</f>
        <v>842</v>
      </c>
      <c r="B29" s="112">
        <f>IF($A29="","",VLOOKUP($A29,'Annex 2 EHV charges'!$A$11:$O$157,2,0))</f>
        <v>842</v>
      </c>
      <c r="C29" s="110">
        <f>IF($A29="","",VLOOKUP($A29,'Annex 2 EHV charges'!$A$11:$O$157,3,0))</f>
        <v>1100039600051</v>
      </c>
      <c r="D29" s="112" t="str">
        <f>IF($A29="","",VLOOKUP($A29,'Annex 2 EHV charges'!$A$11:$O$157,7,0))</f>
        <v>RR AB&amp;E</v>
      </c>
      <c r="E29" s="126" t="str">
        <f>IFERROR(IF(VLOOKUP($A29,'Annex 2 EHV charges'!$A$11:$O$157,8,FALSE)=0,"",VLOOKUP($A29,'Annex 2 EHV charges'!$A$11:$O$157,8,FALSE)),"")</f>
        <v/>
      </c>
      <c r="F29" s="127">
        <f>IFERROR(IF(VLOOKUP($A29,'Annex 2 EHV charges'!$A$11:$O$157,9,FALSE)=0,"",VLOOKUP($A29,'Annex 2 EHV charges'!$A$11:$O$157,9,FALSE)),"")</f>
        <v>174.77</v>
      </c>
      <c r="G29" s="123">
        <f>IFERROR(IF(VLOOKUP($A29,'Annex 2 EHV charges'!$A$11:$O$157,10,FALSE)=0,"",VLOOKUP($A29,'Annex 2 EHV charges'!$A$11:$O$157,10,FALSE)),"")</f>
        <v>2.2799999999999998</v>
      </c>
      <c r="H29" s="123">
        <f>IFERROR(IF(VLOOKUP($A29,'Annex 2 EHV charges'!$A$11:$O$157,10,FALSE)=0,"",VLOOKUP($A29,'Annex 2 EHV charges'!$A$11:$O$157,10,FALSE)),"")</f>
        <v>2.2799999999999998</v>
      </c>
    </row>
    <row r="30" spans="1:8" ht="25.5" x14ac:dyDescent="0.2">
      <c r="A30" s="112">
        <f t="array" ref="A30">IFERROR(INDEX('Annex 2 EHV charges'!$A$11:$A$157, MATCH(0, IF(ISBLANK('Annex 2 EHV charges'!$A$11:$A$157),1, COUNTIF(A$10:$A29, 'Annex 2 EHV charges'!$A$11:$A$157)), 0)),"")</f>
        <v>843</v>
      </c>
      <c r="B30" s="112">
        <f>IF($A30="","",VLOOKUP($A30,'Annex 2 EHV charges'!$A$11:$O$157,2,0))</f>
        <v>843</v>
      </c>
      <c r="C30" s="110" t="str">
        <f>IF($A30="","",VLOOKUP($A30,'Annex 2 EHV charges'!$A$11:$O$157,3,0))</f>
        <v>1100039600060, 1100050311167</v>
      </c>
      <c r="D30" s="112" t="str">
        <f>IF($A30="","",VLOOKUP($A30,'Annex 2 EHV charges'!$A$11:$O$157,7,0))</f>
        <v>RR Sinfin C</v>
      </c>
      <c r="E30" s="126" t="str">
        <f>IFERROR(IF(VLOOKUP($A30,'Annex 2 EHV charges'!$A$11:$O$157,8,FALSE)=0,"",VLOOKUP($A30,'Annex 2 EHV charges'!$A$11:$O$157,8,FALSE)),"")</f>
        <v/>
      </c>
      <c r="F30" s="127">
        <f>IFERROR(IF(VLOOKUP($A30,'Annex 2 EHV charges'!$A$11:$O$157,9,FALSE)=0,"",VLOOKUP($A30,'Annex 2 EHV charges'!$A$11:$O$157,9,FALSE)),"")</f>
        <v>11930.91</v>
      </c>
      <c r="G30" s="123">
        <f>IFERROR(IF(VLOOKUP($A30,'Annex 2 EHV charges'!$A$11:$O$157,10,FALSE)=0,"",VLOOKUP($A30,'Annex 2 EHV charges'!$A$11:$O$157,10,FALSE)),"")</f>
        <v>1.04</v>
      </c>
      <c r="H30" s="123">
        <f>IFERROR(IF(VLOOKUP($A30,'Annex 2 EHV charges'!$A$11:$O$157,10,FALSE)=0,"",VLOOKUP($A30,'Annex 2 EHV charges'!$A$11:$O$157,10,FALSE)),"")</f>
        <v>1.04</v>
      </c>
    </row>
    <row r="31" spans="1:8" x14ac:dyDescent="0.2">
      <c r="A31" s="112">
        <f t="array" ref="A31">IFERROR(INDEX('Annex 2 EHV charges'!$A$11:$A$157, MATCH(0, IF(ISBLANK('Annex 2 EHV charges'!$A$11:$A$157),1, COUNTIF(A$10:$A30, 'Annex 2 EHV charges'!$A$11:$A$157)), 0)),"")</f>
        <v>844</v>
      </c>
      <c r="B31" s="112">
        <f>IF($A31="","",VLOOKUP($A31,'Annex 2 EHV charges'!$A$11:$O$157,2,0))</f>
        <v>844</v>
      </c>
      <c r="C31" s="110">
        <f>IF($A31="","",VLOOKUP($A31,'Annex 2 EHV charges'!$A$11:$O$157,3,0))</f>
        <v>1100039671841</v>
      </c>
      <c r="D31" s="112" t="str">
        <f>IF($A31="","",VLOOKUP($A31,'Annex 2 EHV charges'!$A$11:$O$157,7,0))</f>
        <v>ABR Foods</v>
      </c>
      <c r="E31" s="126" t="str">
        <f>IFERROR(IF(VLOOKUP($A31,'Annex 2 EHV charges'!$A$11:$O$157,8,FALSE)=0,"",VLOOKUP($A31,'Annex 2 EHV charges'!$A$11:$O$157,8,FALSE)),"")</f>
        <v/>
      </c>
      <c r="F31" s="127">
        <f>IFERROR(IF(VLOOKUP($A31,'Annex 2 EHV charges'!$A$11:$O$157,9,FALSE)=0,"",VLOOKUP($A31,'Annex 2 EHV charges'!$A$11:$O$157,9,FALSE)),"")</f>
        <v>692.91</v>
      </c>
      <c r="G31" s="123">
        <f>IFERROR(IF(VLOOKUP($A31,'Annex 2 EHV charges'!$A$11:$O$157,10,FALSE)=0,"",VLOOKUP($A31,'Annex 2 EHV charges'!$A$11:$O$157,10,FALSE)),"")</f>
        <v>1.55</v>
      </c>
      <c r="H31" s="123">
        <f>IFERROR(IF(VLOOKUP($A31,'Annex 2 EHV charges'!$A$11:$O$157,10,FALSE)=0,"",VLOOKUP($A31,'Annex 2 EHV charges'!$A$11:$O$157,10,FALSE)),"")</f>
        <v>1.55</v>
      </c>
    </row>
    <row r="32" spans="1:8" x14ac:dyDescent="0.2">
      <c r="A32" s="112">
        <f t="array" ref="A32">IFERROR(INDEX('Annex 2 EHV charges'!$A$11:$A$157, MATCH(0, IF(ISBLANK('Annex 2 EHV charges'!$A$11:$A$157),1, COUNTIF(A$10:$A31, 'Annex 2 EHV charges'!$A$11:$A$157)), 0)),"")</f>
        <v>845</v>
      </c>
      <c r="B32" s="112">
        <f>IF($A32="","",VLOOKUP($A32,'Annex 2 EHV charges'!$A$11:$O$157,2,0))</f>
        <v>845</v>
      </c>
      <c r="C32" s="110">
        <f>IF($A32="","",VLOOKUP($A32,'Annex 2 EHV charges'!$A$11:$O$157,3,0))</f>
        <v>1160001236210</v>
      </c>
      <c r="D32" s="112" t="str">
        <f>IF($A32="","",VLOOKUP($A32,'Annex 2 EHV charges'!$A$11:$O$157,7,0))</f>
        <v>Petsoe Wind Farm</v>
      </c>
      <c r="E32" s="126" t="str">
        <f>IFERROR(IF(VLOOKUP($A32,'Annex 2 EHV charges'!$A$11:$O$157,8,FALSE)=0,"",VLOOKUP($A32,'Annex 2 EHV charges'!$A$11:$O$157,8,FALSE)),"")</f>
        <v/>
      </c>
      <c r="F32" s="127">
        <f>IFERROR(IF(VLOOKUP($A32,'Annex 2 EHV charges'!$A$11:$O$157,9,FALSE)=0,"",VLOOKUP($A32,'Annex 2 EHV charges'!$A$11:$O$157,9,FALSE)),"")</f>
        <v>31.44</v>
      </c>
      <c r="G32" s="123">
        <f>IFERROR(IF(VLOOKUP($A32,'Annex 2 EHV charges'!$A$11:$O$157,10,FALSE)=0,"",VLOOKUP($A32,'Annex 2 EHV charges'!$A$11:$O$157,10,FALSE)),"")</f>
        <v>2.0699999999999998</v>
      </c>
      <c r="H32" s="123">
        <f>IFERROR(IF(VLOOKUP($A32,'Annex 2 EHV charges'!$A$11:$O$157,10,FALSE)=0,"",VLOOKUP($A32,'Annex 2 EHV charges'!$A$11:$O$157,10,FALSE)),"")</f>
        <v>2.0699999999999998</v>
      </c>
    </row>
    <row r="33" spans="1:8" x14ac:dyDescent="0.2">
      <c r="A33" s="112">
        <f t="array" ref="A33">IFERROR(INDEX('Annex 2 EHV charges'!$A$11:$A$157, MATCH(0, IF(ISBLANK('Annex 2 EHV charges'!$A$11:$A$157),1, COUNTIF(A$10:$A32, 'Annex 2 EHV charges'!$A$11:$A$157)), 0)),"")</f>
        <v>846</v>
      </c>
      <c r="B33" s="112">
        <f>IF($A33="","",VLOOKUP($A33,'Annex 2 EHV charges'!$A$11:$O$157,2,0))</f>
        <v>846</v>
      </c>
      <c r="C33" s="110">
        <f>IF($A33="","",VLOOKUP($A33,'Annex 2 EHV charges'!$A$11:$O$157,3,0))</f>
        <v>1100039600042</v>
      </c>
      <c r="D33" s="112" t="str">
        <f>IF($A33="","",VLOOKUP($A33,'Annex 2 EHV charges'!$A$11:$O$157,7,0))</f>
        <v>Castle Cement</v>
      </c>
      <c r="E33" s="126" t="str">
        <f>IFERROR(IF(VLOOKUP($A33,'Annex 2 EHV charges'!$A$11:$O$157,8,FALSE)=0,"",VLOOKUP($A33,'Annex 2 EHV charges'!$A$11:$O$157,8,FALSE)),"")</f>
        <v/>
      </c>
      <c r="F33" s="127">
        <f>IFERROR(IF(VLOOKUP($A33,'Annex 2 EHV charges'!$A$11:$O$157,9,FALSE)=0,"",VLOOKUP($A33,'Annex 2 EHV charges'!$A$11:$O$157,9,FALSE)),"")</f>
        <v>3465.09</v>
      </c>
      <c r="G33" s="123">
        <f>IFERROR(IF(VLOOKUP($A33,'Annex 2 EHV charges'!$A$11:$O$157,10,FALSE)=0,"",VLOOKUP($A33,'Annex 2 EHV charges'!$A$11:$O$157,10,FALSE)),"")</f>
        <v>3.6</v>
      </c>
      <c r="H33" s="123">
        <f>IFERROR(IF(VLOOKUP($A33,'Annex 2 EHV charges'!$A$11:$O$157,10,FALSE)=0,"",VLOOKUP($A33,'Annex 2 EHV charges'!$A$11:$O$157,10,FALSE)),"")</f>
        <v>3.6</v>
      </c>
    </row>
    <row r="34" spans="1:8" ht="25.5" x14ac:dyDescent="0.2">
      <c r="A34" s="112">
        <f t="array" ref="A34">IFERROR(INDEX('Annex 2 EHV charges'!$A$11:$A$157, MATCH(0, IF(ISBLANK('Annex 2 EHV charges'!$A$11:$A$157),1, COUNTIF(A$10:$A33, 'Annex 2 EHV charges'!$A$11:$A$157)), 0)),"")</f>
        <v>847</v>
      </c>
      <c r="B34" s="112">
        <f>IF($A34="","",VLOOKUP($A34,'Annex 2 EHV charges'!$A$11:$O$157,2,0))</f>
        <v>847</v>
      </c>
      <c r="C34" s="110" t="str">
        <f>IF($A34="","",VLOOKUP($A34,'Annex 2 EHV charges'!$A$11:$O$157,3,0))</f>
        <v>1100050013290, 1100050314594</v>
      </c>
      <c r="D34" s="112" t="str">
        <f>IF($A34="","",VLOOKUP($A34,'Annex 2 EHV charges'!$A$11:$O$157,7,0))</f>
        <v>Rugby Cement</v>
      </c>
      <c r="E34" s="126" t="str">
        <f>IFERROR(IF(VLOOKUP($A34,'Annex 2 EHV charges'!$A$11:$O$157,8,FALSE)=0,"",VLOOKUP($A34,'Annex 2 EHV charges'!$A$11:$O$157,8,FALSE)),"")</f>
        <v/>
      </c>
      <c r="F34" s="127">
        <f>IFERROR(IF(VLOOKUP($A34,'Annex 2 EHV charges'!$A$11:$O$157,9,FALSE)=0,"",VLOOKUP($A34,'Annex 2 EHV charges'!$A$11:$O$157,9,FALSE)),"")</f>
        <v>1441.56</v>
      </c>
      <c r="G34" s="123">
        <f>IFERROR(IF(VLOOKUP($A34,'Annex 2 EHV charges'!$A$11:$O$157,10,FALSE)=0,"",VLOOKUP($A34,'Annex 2 EHV charges'!$A$11:$O$157,10,FALSE)),"")</f>
        <v>4.6100000000000003</v>
      </c>
      <c r="H34" s="123">
        <f>IFERROR(IF(VLOOKUP($A34,'Annex 2 EHV charges'!$A$11:$O$157,10,FALSE)=0,"",VLOOKUP($A34,'Annex 2 EHV charges'!$A$11:$O$157,10,FALSE)),"")</f>
        <v>4.6100000000000003</v>
      </c>
    </row>
    <row r="35" spans="1:8" x14ac:dyDescent="0.2">
      <c r="A35" s="112">
        <f t="array" ref="A35">IFERROR(INDEX('Annex 2 EHV charges'!$A$11:$A$157, MATCH(0, IF(ISBLANK('Annex 2 EHV charges'!$A$11:$A$157),1, COUNTIF(A$10:$A34, 'Annex 2 EHV charges'!$A$11:$A$157)), 0)),"")</f>
        <v>848</v>
      </c>
      <c r="B35" s="112">
        <f>IF($A35="","",VLOOKUP($A35,'Annex 2 EHV charges'!$A$11:$O$157,2,0))</f>
        <v>848</v>
      </c>
      <c r="C35" s="110">
        <f>IF($A35="","",VLOOKUP($A35,'Annex 2 EHV charges'!$A$11:$O$157,3,0))</f>
        <v>1100039667446</v>
      </c>
      <c r="D35" s="112" t="str">
        <f>IF($A35="","",VLOOKUP($A35,'Annex 2 EHV charges'!$A$11:$O$157,7,0))</f>
        <v>Cov &amp; Sol Waste</v>
      </c>
      <c r="E35" s="126" t="str">
        <f>IFERROR(IF(VLOOKUP($A35,'Annex 2 EHV charges'!$A$11:$O$157,8,FALSE)=0,"",VLOOKUP($A35,'Annex 2 EHV charges'!$A$11:$O$157,8,FALSE)),"")</f>
        <v/>
      </c>
      <c r="F35" s="127">
        <f>IFERROR(IF(VLOOKUP($A35,'Annex 2 EHV charges'!$A$11:$O$157,9,FALSE)=0,"",VLOOKUP($A35,'Annex 2 EHV charges'!$A$11:$O$157,9,FALSE)),"")</f>
        <v>143.5</v>
      </c>
      <c r="G35" s="123">
        <f>IFERROR(IF(VLOOKUP($A35,'Annex 2 EHV charges'!$A$11:$O$157,10,FALSE)=0,"",VLOOKUP($A35,'Annex 2 EHV charges'!$A$11:$O$157,10,FALSE)),"")</f>
        <v>1.82</v>
      </c>
      <c r="H35" s="123">
        <f>IFERROR(IF(VLOOKUP($A35,'Annex 2 EHV charges'!$A$11:$O$157,10,FALSE)=0,"",VLOOKUP($A35,'Annex 2 EHV charges'!$A$11:$O$157,10,FALSE)),"")</f>
        <v>1.82</v>
      </c>
    </row>
    <row r="36" spans="1:8" x14ac:dyDescent="0.2">
      <c r="A36" s="112">
        <f t="array" ref="A36">IFERROR(INDEX('Annex 2 EHV charges'!$A$11:$A$157, MATCH(0, IF(ISBLANK('Annex 2 EHV charges'!$A$11:$A$157),1, COUNTIF(A$10:$A35, 'Annex 2 EHV charges'!$A$11:$A$157)), 0)),"")</f>
        <v>849</v>
      </c>
      <c r="B36" s="112">
        <f>IF($A36="","",VLOOKUP($A36,'Annex 2 EHV charges'!$A$11:$O$157,2,0))</f>
        <v>849</v>
      </c>
      <c r="C36" s="110">
        <f>IF($A36="","",VLOOKUP($A36,'Annex 2 EHV charges'!$A$11:$O$157,3,0))</f>
        <v>1170000014575</v>
      </c>
      <c r="D36" s="112" t="str">
        <f>IF($A36="","",VLOOKUP($A36,'Annex 2 EHV charges'!$A$11:$O$157,7,0))</f>
        <v>Bentinck Generation</v>
      </c>
      <c r="E36" s="126" t="str">
        <f>IFERROR(IF(VLOOKUP($A36,'Annex 2 EHV charges'!$A$11:$O$157,8,FALSE)=0,"",VLOOKUP($A36,'Annex 2 EHV charges'!$A$11:$O$157,8,FALSE)),"")</f>
        <v/>
      </c>
      <c r="F36" s="127">
        <f>IFERROR(IF(VLOOKUP($A36,'Annex 2 EHV charges'!$A$11:$O$157,9,FALSE)=0,"",VLOOKUP($A36,'Annex 2 EHV charges'!$A$11:$O$157,9,FALSE)),"")</f>
        <v>7.49</v>
      </c>
      <c r="G36" s="123">
        <f>IFERROR(IF(VLOOKUP($A36,'Annex 2 EHV charges'!$A$11:$O$157,10,FALSE)=0,"",VLOOKUP($A36,'Annex 2 EHV charges'!$A$11:$O$157,10,FALSE)),"")</f>
        <v>2.16</v>
      </c>
      <c r="H36" s="123">
        <f>IFERROR(IF(VLOOKUP($A36,'Annex 2 EHV charges'!$A$11:$O$157,10,FALSE)=0,"",VLOOKUP($A36,'Annex 2 EHV charges'!$A$11:$O$157,10,FALSE)),"")</f>
        <v>2.16</v>
      </c>
    </row>
    <row r="37" spans="1:8" x14ac:dyDescent="0.2">
      <c r="A37" s="112">
        <f t="array" ref="A37">IFERROR(INDEX('Annex 2 EHV charges'!$A$11:$A$157, MATCH(0, IF(ISBLANK('Annex 2 EHV charges'!$A$11:$A$157),1, COUNTIF(A$10:$A36, 'Annex 2 EHV charges'!$A$11:$A$157)), 0)),"")</f>
        <v>852</v>
      </c>
      <c r="B37" s="112">
        <f>IF($A37="","",VLOOKUP($A37,'Annex 2 EHV charges'!$A$11:$O$157,2,0))</f>
        <v>852</v>
      </c>
      <c r="C37" s="110">
        <f>IF($A37="","",VLOOKUP($A37,'Annex 2 EHV charges'!$A$11:$O$157,3,0))</f>
        <v>1100050780529</v>
      </c>
      <c r="D37" s="112" t="str">
        <f>IF($A37="","",VLOOKUP($A37,'Annex 2 EHV charges'!$A$11:$O$157,7,0))</f>
        <v>Asfordby 132kV</v>
      </c>
      <c r="E37" s="126" t="str">
        <f>IFERROR(IF(VLOOKUP($A37,'Annex 2 EHV charges'!$A$11:$O$157,8,FALSE)=0,"",VLOOKUP($A37,'Annex 2 EHV charges'!$A$11:$O$157,8,FALSE)),"")</f>
        <v/>
      </c>
      <c r="F37" s="127">
        <f>IFERROR(IF(VLOOKUP($A37,'Annex 2 EHV charges'!$A$11:$O$157,9,FALSE)=0,"",VLOOKUP($A37,'Annex 2 EHV charges'!$A$11:$O$157,9,FALSE)),"")</f>
        <v>762.43</v>
      </c>
      <c r="G37" s="123">
        <f>IFERROR(IF(VLOOKUP($A37,'Annex 2 EHV charges'!$A$11:$O$157,10,FALSE)=0,"",VLOOKUP($A37,'Annex 2 EHV charges'!$A$11:$O$157,10,FALSE)),"")</f>
        <v>2.21</v>
      </c>
      <c r="H37" s="123">
        <f>IFERROR(IF(VLOOKUP($A37,'Annex 2 EHV charges'!$A$11:$O$157,10,FALSE)=0,"",VLOOKUP($A37,'Annex 2 EHV charges'!$A$11:$O$157,10,FALSE)),"")</f>
        <v>2.21</v>
      </c>
    </row>
    <row r="38" spans="1:8" x14ac:dyDescent="0.2">
      <c r="A38" s="112">
        <f t="array" ref="A38">IFERROR(INDEX('Annex 2 EHV charges'!$A$11:$A$157, MATCH(0, IF(ISBLANK('Annex 2 EHV charges'!$A$11:$A$157),1, COUNTIF(A$10:$A37, 'Annex 2 EHV charges'!$A$11:$A$157)), 0)),"")</f>
        <v>853</v>
      </c>
      <c r="B38" s="112">
        <f>IF($A38="","",VLOOKUP($A38,'Annex 2 EHV charges'!$A$11:$O$157,2,0))</f>
        <v>853</v>
      </c>
      <c r="C38" s="110">
        <f>IF($A38="","",VLOOKUP($A38,'Annex 2 EHV charges'!$A$11:$O$157,3,0))</f>
        <v>1100770095532</v>
      </c>
      <c r="D38" s="112" t="str">
        <f>IF($A38="","",VLOOKUP($A38,'Annex 2 EHV charges'!$A$11:$O$157,7,0))</f>
        <v>Calvert Landfill</v>
      </c>
      <c r="E38" s="126" t="str">
        <f>IFERROR(IF(VLOOKUP($A38,'Annex 2 EHV charges'!$A$11:$O$157,8,FALSE)=0,"",VLOOKUP($A38,'Annex 2 EHV charges'!$A$11:$O$157,8,FALSE)),"")</f>
        <v/>
      </c>
      <c r="F38" s="127">
        <f>IFERROR(IF(VLOOKUP($A38,'Annex 2 EHV charges'!$A$11:$O$157,9,FALSE)=0,"",VLOOKUP($A38,'Annex 2 EHV charges'!$A$11:$O$157,9,FALSE)),"")</f>
        <v>46.1</v>
      </c>
      <c r="G38" s="123">
        <f>IFERROR(IF(VLOOKUP($A38,'Annex 2 EHV charges'!$A$11:$O$157,10,FALSE)=0,"",VLOOKUP($A38,'Annex 2 EHV charges'!$A$11:$O$157,10,FALSE)),"")</f>
        <v>1.66</v>
      </c>
      <c r="H38" s="123">
        <f>IFERROR(IF(VLOOKUP($A38,'Annex 2 EHV charges'!$A$11:$O$157,10,FALSE)=0,"",VLOOKUP($A38,'Annex 2 EHV charges'!$A$11:$O$157,10,FALSE)),"")</f>
        <v>1.66</v>
      </c>
    </row>
    <row r="39" spans="1:8" x14ac:dyDescent="0.2">
      <c r="A39" s="112">
        <f t="array" ref="A39">IFERROR(INDEX('Annex 2 EHV charges'!$A$11:$A$157, MATCH(0, IF(ISBLANK('Annex 2 EHV charges'!$A$11:$A$157),1, COUNTIF(A$10:$A38, 'Annex 2 EHV charges'!$A$11:$A$157)), 0)),"")</f>
        <v>854</v>
      </c>
      <c r="B39" s="112">
        <f>IF($A39="","",VLOOKUP($A39,'Annex 2 EHV charges'!$A$11:$O$157,2,0))</f>
        <v>854</v>
      </c>
      <c r="C39" s="110">
        <f>IF($A39="","",VLOOKUP($A39,'Annex 2 EHV charges'!$A$11:$O$157,3,0))</f>
        <v>1100770104666</v>
      </c>
      <c r="D39" s="112" t="str">
        <f>IF($A39="","",VLOOKUP($A39,'Annex 2 EHV charges'!$A$11:$O$157,7,0))</f>
        <v>Weldon Landfill</v>
      </c>
      <c r="E39" s="126" t="str">
        <f>IFERROR(IF(VLOOKUP($A39,'Annex 2 EHV charges'!$A$11:$O$157,8,FALSE)=0,"",VLOOKUP($A39,'Annex 2 EHV charges'!$A$11:$O$157,8,FALSE)),"")</f>
        <v/>
      </c>
      <c r="F39" s="127">
        <f>IFERROR(IF(VLOOKUP($A39,'Annex 2 EHV charges'!$A$11:$O$157,9,FALSE)=0,"",VLOOKUP($A39,'Annex 2 EHV charges'!$A$11:$O$157,9,FALSE)),"")</f>
        <v>46.95</v>
      </c>
      <c r="G39" s="123">
        <f>IFERROR(IF(VLOOKUP($A39,'Annex 2 EHV charges'!$A$11:$O$157,10,FALSE)=0,"",VLOOKUP($A39,'Annex 2 EHV charges'!$A$11:$O$157,10,FALSE)),"")</f>
        <v>1.49</v>
      </c>
      <c r="H39" s="123">
        <f>IFERROR(IF(VLOOKUP($A39,'Annex 2 EHV charges'!$A$11:$O$157,10,FALSE)=0,"",VLOOKUP($A39,'Annex 2 EHV charges'!$A$11:$O$157,10,FALSE)),"")</f>
        <v>1.49</v>
      </c>
    </row>
    <row r="40" spans="1:8" x14ac:dyDescent="0.2">
      <c r="A40" s="112">
        <f t="array" ref="A40">IFERROR(INDEX('Annex 2 EHV charges'!$A$11:$A$157, MATCH(0, IF(ISBLANK('Annex 2 EHV charges'!$A$11:$A$157),1, COUNTIF(A$10:$A39, 'Annex 2 EHV charges'!$A$11:$A$157)), 0)),"")</f>
        <v>855</v>
      </c>
      <c r="B40" s="112">
        <f>IF($A40="","",VLOOKUP($A40,'Annex 2 EHV charges'!$A$11:$O$157,2,0))</f>
        <v>855</v>
      </c>
      <c r="C40" s="110">
        <f>IF($A40="","",VLOOKUP($A40,'Annex 2 EHV charges'!$A$11:$O$157,3,0))</f>
        <v>1100770099918</v>
      </c>
      <c r="D40" s="112" t="str">
        <f>IF($A40="","",VLOOKUP($A40,'Annex 2 EHV charges'!$A$11:$O$157,7,0))</f>
        <v>Goosy Lodge Power</v>
      </c>
      <c r="E40" s="126" t="str">
        <f>IFERROR(IF(VLOOKUP($A40,'Annex 2 EHV charges'!$A$11:$O$157,8,FALSE)=0,"",VLOOKUP($A40,'Annex 2 EHV charges'!$A$11:$O$157,8,FALSE)),"")</f>
        <v/>
      </c>
      <c r="F40" s="127">
        <f>IFERROR(IF(VLOOKUP($A40,'Annex 2 EHV charges'!$A$11:$O$157,9,FALSE)=0,"",VLOOKUP($A40,'Annex 2 EHV charges'!$A$11:$O$157,9,FALSE)),"")</f>
        <v>71.2</v>
      </c>
      <c r="G40" s="123">
        <f>IFERROR(IF(VLOOKUP($A40,'Annex 2 EHV charges'!$A$11:$O$157,10,FALSE)=0,"",VLOOKUP($A40,'Annex 2 EHV charges'!$A$11:$O$157,10,FALSE)),"")</f>
        <v>1.5</v>
      </c>
      <c r="H40" s="123">
        <f>IFERROR(IF(VLOOKUP($A40,'Annex 2 EHV charges'!$A$11:$O$157,10,FALSE)=0,"",VLOOKUP($A40,'Annex 2 EHV charges'!$A$11:$O$157,10,FALSE)),"")</f>
        <v>1.5</v>
      </c>
    </row>
    <row r="41" spans="1:8" ht="25.5" x14ac:dyDescent="0.2">
      <c r="A41" s="112">
        <f t="array" ref="A41">IFERROR(INDEX('Annex 2 EHV charges'!$A$11:$A$157, MATCH(0, IF(ISBLANK('Annex 2 EHV charges'!$A$11:$A$157),1, COUNTIF(A$10:$A40, 'Annex 2 EHV charges'!$A$11:$A$157)), 0)),"")</f>
        <v>856</v>
      </c>
      <c r="B41" s="112">
        <f>IF($A41="","",VLOOKUP($A41,'Annex 2 EHV charges'!$A$11:$O$157,2,0))</f>
        <v>856</v>
      </c>
      <c r="C41" s="110" t="str">
        <f>IF($A41="","",VLOOKUP($A41,'Annex 2 EHV charges'!$A$11:$O$157,3,0))</f>
        <v>1160000116234, 1160000135185</v>
      </c>
      <c r="D41" s="112" t="str">
        <f>IF($A41="","",VLOOKUP($A41,'Annex 2 EHV charges'!$A$11:$O$157,7,0))</f>
        <v>BAR Honda</v>
      </c>
      <c r="E41" s="126">
        <f>IFERROR(IF(VLOOKUP($A41,'Annex 2 EHV charges'!$A$11:$O$157,8,FALSE)=0,"",VLOOKUP($A41,'Annex 2 EHV charges'!$A$11:$O$157,8,FALSE)),"")</f>
        <v>0.22900000000000001</v>
      </c>
      <c r="F41" s="127">
        <f>IFERROR(IF(VLOOKUP($A41,'Annex 2 EHV charges'!$A$11:$O$157,9,FALSE)=0,"",VLOOKUP($A41,'Annex 2 EHV charges'!$A$11:$O$157,9,FALSE)),"")</f>
        <v>537.08000000000004</v>
      </c>
      <c r="G41" s="123">
        <f>IFERROR(IF(VLOOKUP($A41,'Annex 2 EHV charges'!$A$11:$O$157,10,FALSE)=0,"",VLOOKUP($A41,'Annex 2 EHV charges'!$A$11:$O$157,10,FALSE)),"")</f>
        <v>3.3</v>
      </c>
      <c r="H41" s="123">
        <f>IFERROR(IF(VLOOKUP($A41,'Annex 2 EHV charges'!$A$11:$O$157,10,FALSE)=0,"",VLOOKUP($A41,'Annex 2 EHV charges'!$A$11:$O$157,10,FALSE)),"")</f>
        <v>3.3</v>
      </c>
    </row>
    <row r="42" spans="1:8" x14ac:dyDescent="0.2">
      <c r="A42" s="112">
        <f t="array" ref="A42">IFERROR(INDEX('Annex 2 EHV charges'!$A$11:$A$157, MATCH(0, IF(ISBLANK('Annex 2 EHV charges'!$A$11:$A$157),1, COUNTIF(A$10:$A41, 'Annex 2 EHV charges'!$A$11:$A$157)), 0)),"")</f>
        <v>857</v>
      </c>
      <c r="B42" s="112">
        <f>IF($A42="","",VLOOKUP($A42,'Annex 2 EHV charges'!$A$11:$O$157,2,0))</f>
        <v>857</v>
      </c>
      <c r="C42" s="110">
        <f>IF($A42="","",VLOOKUP($A42,'Annex 2 EHV charges'!$A$11:$O$157,3,0))</f>
        <v>1160000226327</v>
      </c>
      <c r="D42" s="112" t="str">
        <f>IF($A42="","",VLOOKUP($A42,'Annex 2 EHV charges'!$A$11:$O$157,7,0))</f>
        <v>Burton Wolds Wind Farm</v>
      </c>
      <c r="E42" s="126" t="str">
        <f>IFERROR(IF(VLOOKUP($A42,'Annex 2 EHV charges'!$A$11:$O$157,8,FALSE)=0,"",VLOOKUP($A42,'Annex 2 EHV charges'!$A$11:$O$157,8,FALSE)),"")</f>
        <v/>
      </c>
      <c r="F42" s="127">
        <f>IFERROR(IF(VLOOKUP($A42,'Annex 2 EHV charges'!$A$11:$O$157,9,FALSE)=0,"",VLOOKUP($A42,'Annex 2 EHV charges'!$A$11:$O$157,9,FALSE)),"")</f>
        <v>10.01</v>
      </c>
      <c r="G42" s="123">
        <f>IFERROR(IF(VLOOKUP($A42,'Annex 2 EHV charges'!$A$11:$O$157,10,FALSE)=0,"",VLOOKUP($A42,'Annex 2 EHV charges'!$A$11:$O$157,10,FALSE)),"")</f>
        <v>1.54</v>
      </c>
      <c r="H42" s="123">
        <f>IFERROR(IF(VLOOKUP($A42,'Annex 2 EHV charges'!$A$11:$O$157,10,FALSE)=0,"",VLOOKUP($A42,'Annex 2 EHV charges'!$A$11:$O$157,10,FALSE)),"")</f>
        <v>1.54</v>
      </c>
    </row>
    <row r="43" spans="1:8" x14ac:dyDescent="0.2">
      <c r="A43" s="112">
        <f t="array" ref="A43">IFERROR(INDEX('Annex 2 EHV charges'!$A$11:$A$157, MATCH(0, IF(ISBLANK('Annex 2 EHV charges'!$A$11:$A$157),1, COUNTIF(A$10:$A42, 'Annex 2 EHV charges'!$A$11:$A$157)), 0)),"")</f>
        <v>858</v>
      </c>
      <c r="B43" s="112">
        <f>IF($A43="","",VLOOKUP($A43,'Annex 2 EHV charges'!$A$11:$O$157,2,0))</f>
        <v>858</v>
      </c>
      <c r="C43" s="110">
        <f>IF($A43="","",VLOOKUP($A43,'Annex 2 EHV charges'!$A$11:$O$157,3,0))</f>
        <v>1100039606090</v>
      </c>
      <c r="D43" s="112" t="str">
        <f>IF($A43="","",VLOOKUP($A43,'Annex 2 EHV charges'!$A$11:$O$157,7,0))</f>
        <v>Network Rail Bretton</v>
      </c>
      <c r="E43" s="126" t="str">
        <f>IFERROR(IF(VLOOKUP($A43,'Annex 2 EHV charges'!$A$11:$O$157,8,FALSE)=0,"",VLOOKUP($A43,'Annex 2 EHV charges'!$A$11:$O$157,8,FALSE)),"")</f>
        <v/>
      </c>
      <c r="F43" s="127">
        <f>IFERROR(IF(VLOOKUP($A43,'Annex 2 EHV charges'!$A$11:$O$157,9,FALSE)=0,"",VLOOKUP($A43,'Annex 2 EHV charges'!$A$11:$O$157,9,FALSE)),"")</f>
        <v>9164.8700000000008</v>
      </c>
      <c r="G43" s="123">
        <f>IFERROR(IF(VLOOKUP($A43,'Annex 2 EHV charges'!$A$11:$O$157,10,FALSE)=0,"",VLOOKUP($A43,'Annex 2 EHV charges'!$A$11:$O$157,10,FALSE)),"")</f>
        <v>4.0599999999999996</v>
      </c>
      <c r="H43" s="123">
        <f>IFERROR(IF(VLOOKUP($A43,'Annex 2 EHV charges'!$A$11:$O$157,10,FALSE)=0,"",VLOOKUP($A43,'Annex 2 EHV charges'!$A$11:$O$157,10,FALSE)),"")</f>
        <v>4.0599999999999996</v>
      </c>
    </row>
    <row r="44" spans="1:8" x14ac:dyDescent="0.2">
      <c r="A44" s="112">
        <f t="array" ref="A44">IFERROR(INDEX('Annex 2 EHV charges'!$A$11:$A$157, MATCH(0, IF(ISBLANK('Annex 2 EHV charges'!$A$11:$A$157),1, COUNTIF(A$10:$A43, 'Annex 2 EHV charges'!$A$11:$A$157)), 0)),"")</f>
        <v>859</v>
      </c>
      <c r="B44" s="112">
        <f>IF($A44="","",VLOOKUP($A44,'Annex 2 EHV charges'!$A$11:$O$157,2,0))</f>
        <v>859</v>
      </c>
      <c r="C44" s="110">
        <f>IF($A44="","",VLOOKUP($A44,'Annex 2 EHV charges'!$A$11:$O$157,3,0))</f>
        <v>1100770683368</v>
      </c>
      <c r="D44" s="112" t="str">
        <f>IF($A44="","",VLOOKUP($A44,'Annex 2 EHV charges'!$A$11:$O$157,7,0))</f>
        <v>Bambers Farm Wind Farm Import</v>
      </c>
      <c r="E44" s="126" t="str">
        <f>IFERROR(IF(VLOOKUP($A44,'Annex 2 EHV charges'!$A$11:$O$157,8,FALSE)=0,"",VLOOKUP($A44,'Annex 2 EHV charges'!$A$11:$O$157,8,FALSE)),"")</f>
        <v/>
      </c>
      <c r="F44" s="127">
        <f>IFERROR(IF(VLOOKUP($A44,'Annex 2 EHV charges'!$A$11:$O$157,9,FALSE)=0,"",VLOOKUP($A44,'Annex 2 EHV charges'!$A$11:$O$157,9,FALSE)),"")</f>
        <v>3.69</v>
      </c>
      <c r="G44" s="123">
        <f>IFERROR(IF(VLOOKUP($A44,'Annex 2 EHV charges'!$A$11:$O$157,10,FALSE)=0,"",VLOOKUP($A44,'Annex 2 EHV charges'!$A$11:$O$157,10,FALSE)),"")</f>
        <v>1.57</v>
      </c>
      <c r="H44" s="123">
        <f>IFERROR(IF(VLOOKUP($A44,'Annex 2 EHV charges'!$A$11:$O$157,10,FALSE)=0,"",VLOOKUP($A44,'Annex 2 EHV charges'!$A$11:$O$157,10,FALSE)),"")</f>
        <v>1.57</v>
      </c>
    </row>
    <row r="45" spans="1:8" x14ac:dyDescent="0.2">
      <c r="A45" s="112">
        <f t="array" ref="A45">IFERROR(INDEX('Annex 2 EHV charges'!$A$11:$A$157, MATCH(0, IF(ISBLANK('Annex 2 EHV charges'!$A$11:$A$157),1, COUNTIF(A$10:$A44, 'Annex 2 EHV charges'!$A$11:$A$157)), 0)),"")</f>
        <v>860</v>
      </c>
      <c r="B45" s="112">
        <f>IF($A45="","",VLOOKUP($A45,'Annex 2 EHV charges'!$A$11:$O$157,2,0))</f>
        <v>860</v>
      </c>
      <c r="C45" s="110">
        <f>IF($A45="","",VLOOKUP($A45,'Annex 2 EHV charges'!$A$11:$O$157,3,0))</f>
        <v>1160000213601</v>
      </c>
      <c r="D45" s="112" t="str">
        <f>IF($A45="","",VLOOKUP($A45,'Annex 2 EHV charges'!$A$11:$O$157,7,0))</f>
        <v>Vine House Wind Farm Import</v>
      </c>
      <c r="E45" s="126" t="str">
        <f>IFERROR(IF(VLOOKUP($A45,'Annex 2 EHV charges'!$A$11:$O$157,8,FALSE)=0,"",VLOOKUP($A45,'Annex 2 EHV charges'!$A$11:$O$157,8,FALSE)),"")</f>
        <v/>
      </c>
      <c r="F45" s="127">
        <f>IFERROR(IF(VLOOKUP($A45,'Annex 2 EHV charges'!$A$11:$O$157,9,FALSE)=0,"",VLOOKUP($A45,'Annex 2 EHV charges'!$A$11:$O$157,9,FALSE)),"")</f>
        <v>65.53</v>
      </c>
      <c r="G45" s="123">
        <f>IFERROR(IF(VLOOKUP($A45,'Annex 2 EHV charges'!$A$11:$O$157,10,FALSE)=0,"",VLOOKUP($A45,'Annex 2 EHV charges'!$A$11:$O$157,10,FALSE)),"")</f>
        <v>1.84</v>
      </c>
      <c r="H45" s="123">
        <f>IFERROR(IF(VLOOKUP($A45,'Annex 2 EHV charges'!$A$11:$O$157,10,FALSE)=0,"",VLOOKUP($A45,'Annex 2 EHV charges'!$A$11:$O$157,10,FALSE)),"")</f>
        <v>1.84</v>
      </c>
    </row>
    <row r="46" spans="1:8" x14ac:dyDescent="0.2">
      <c r="A46" s="112">
        <f t="array" ref="A46">IFERROR(INDEX('Annex 2 EHV charges'!$A$11:$A$157, MATCH(0, IF(ISBLANK('Annex 2 EHV charges'!$A$11:$A$157),1, COUNTIF(A$10:$A45, 'Annex 2 EHV charges'!$A$11:$A$157)), 0)),"")</f>
        <v>861</v>
      </c>
      <c r="B46" s="112">
        <f>IF($A46="","",VLOOKUP($A46,'Annex 2 EHV charges'!$A$11:$O$157,2,0))</f>
        <v>861</v>
      </c>
      <c r="C46" s="110">
        <f>IF($A46="","",VLOOKUP($A46,'Annex 2 EHV charges'!$A$11:$O$157,3,0))</f>
        <v>1160000154150</v>
      </c>
      <c r="D46" s="112" t="str">
        <f>IF($A46="","",VLOOKUP($A46,'Annex 2 EHV charges'!$A$11:$O$157,7,0))</f>
        <v>Red House Wind Farm Import</v>
      </c>
      <c r="E46" s="126" t="str">
        <f>IFERROR(IF(VLOOKUP($A46,'Annex 2 EHV charges'!$A$11:$O$157,8,FALSE)=0,"",VLOOKUP($A46,'Annex 2 EHV charges'!$A$11:$O$157,8,FALSE)),"")</f>
        <v/>
      </c>
      <c r="F46" s="127">
        <f>IFERROR(IF(VLOOKUP($A46,'Annex 2 EHV charges'!$A$11:$O$157,9,FALSE)=0,"",VLOOKUP($A46,'Annex 2 EHV charges'!$A$11:$O$157,9,FALSE)),"")</f>
        <v>12.84</v>
      </c>
      <c r="G46" s="123">
        <f>IFERROR(IF(VLOOKUP($A46,'Annex 2 EHV charges'!$A$11:$O$157,10,FALSE)=0,"",VLOOKUP($A46,'Annex 2 EHV charges'!$A$11:$O$157,10,FALSE)),"")</f>
        <v>1.87</v>
      </c>
      <c r="H46" s="123">
        <f>IFERROR(IF(VLOOKUP($A46,'Annex 2 EHV charges'!$A$11:$O$157,10,FALSE)=0,"",VLOOKUP($A46,'Annex 2 EHV charges'!$A$11:$O$157,10,FALSE)),"")</f>
        <v>1.87</v>
      </c>
    </row>
    <row r="47" spans="1:8" x14ac:dyDescent="0.2">
      <c r="A47" s="112">
        <f t="array" ref="A47">IFERROR(INDEX('Annex 2 EHV charges'!$A$11:$A$157, MATCH(0, IF(ISBLANK('Annex 2 EHV charges'!$A$11:$A$157),1, COUNTIF(A$10:$A46, 'Annex 2 EHV charges'!$A$11:$A$157)), 0)),"")</f>
        <v>862</v>
      </c>
      <c r="B47" s="112">
        <f>IF($A47="","",VLOOKUP($A47,'Annex 2 EHV charges'!$A$11:$O$157,2,0))</f>
        <v>862</v>
      </c>
      <c r="C47" s="110">
        <f>IF($A47="","",VLOOKUP($A47,'Annex 2 EHV charges'!$A$11:$O$157,3,0))</f>
        <v>1160000186551</v>
      </c>
      <c r="D47" s="112" t="str">
        <f>IF($A47="","",VLOOKUP($A47,'Annex 2 EHV charges'!$A$11:$O$157,7,0))</f>
        <v>Daneshill Landfill</v>
      </c>
      <c r="E47" s="126" t="str">
        <f>IFERROR(IF(VLOOKUP($A47,'Annex 2 EHV charges'!$A$11:$O$157,8,FALSE)=0,"",VLOOKUP($A47,'Annex 2 EHV charges'!$A$11:$O$157,8,FALSE)),"")</f>
        <v/>
      </c>
      <c r="F47" s="127">
        <f>IFERROR(IF(VLOOKUP($A47,'Annex 2 EHV charges'!$A$11:$O$157,9,FALSE)=0,"",VLOOKUP($A47,'Annex 2 EHV charges'!$A$11:$O$157,9,FALSE)),"")</f>
        <v>65.73</v>
      </c>
      <c r="G47" s="123">
        <f>IFERROR(IF(VLOOKUP($A47,'Annex 2 EHV charges'!$A$11:$O$157,10,FALSE)=0,"",VLOOKUP($A47,'Annex 2 EHV charges'!$A$11:$O$157,10,FALSE)),"")</f>
        <v>1.5</v>
      </c>
      <c r="H47" s="123">
        <f>IFERROR(IF(VLOOKUP($A47,'Annex 2 EHV charges'!$A$11:$O$157,10,FALSE)=0,"",VLOOKUP($A47,'Annex 2 EHV charges'!$A$11:$O$157,10,FALSE)),"")</f>
        <v>1.5</v>
      </c>
    </row>
    <row r="48" spans="1:8" x14ac:dyDescent="0.2">
      <c r="A48" s="112">
        <f t="array" ref="A48">IFERROR(INDEX('Annex 2 EHV charges'!$A$11:$A$157, MATCH(0, IF(ISBLANK('Annex 2 EHV charges'!$A$11:$A$157),1, COUNTIF(A$10:$A47, 'Annex 2 EHV charges'!$A$11:$A$157)), 0)),"")</f>
        <v>863</v>
      </c>
      <c r="B48" s="112">
        <f>IF($A48="","",VLOOKUP($A48,'Annex 2 EHV charges'!$A$11:$O$157,2,0))</f>
        <v>863</v>
      </c>
      <c r="C48" s="110">
        <f>IF($A48="","",VLOOKUP($A48,'Annex 2 EHV charges'!$A$11:$O$157,3,0))</f>
        <v>1130000053950</v>
      </c>
      <c r="D48" s="112" t="str">
        <f>IF($A48="","",VLOOKUP($A48,'Annex 2 EHV charges'!$A$11:$O$157,7,0))</f>
        <v>Corby Power</v>
      </c>
      <c r="E48" s="126" t="str">
        <f>IFERROR(IF(VLOOKUP($A48,'Annex 2 EHV charges'!$A$11:$O$157,8,FALSE)=0,"",VLOOKUP($A48,'Annex 2 EHV charges'!$A$11:$O$157,8,FALSE)),"")</f>
        <v/>
      </c>
      <c r="F48" s="127">
        <f>IFERROR(IF(VLOOKUP($A48,'Annex 2 EHV charges'!$A$11:$O$157,9,FALSE)=0,"",VLOOKUP($A48,'Annex 2 EHV charges'!$A$11:$O$157,9,FALSE)),"")</f>
        <v>724.4</v>
      </c>
      <c r="G48" s="123">
        <f>IFERROR(IF(VLOOKUP($A48,'Annex 2 EHV charges'!$A$11:$O$157,10,FALSE)=0,"",VLOOKUP($A48,'Annex 2 EHV charges'!$A$11:$O$157,10,FALSE)),"")</f>
        <v>3.18</v>
      </c>
      <c r="H48" s="123">
        <f>IFERROR(IF(VLOOKUP($A48,'Annex 2 EHV charges'!$A$11:$O$157,10,FALSE)=0,"",VLOOKUP($A48,'Annex 2 EHV charges'!$A$11:$O$157,10,FALSE)),"")</f>
        <v>3.18</v>
      </c>
    </row>
    <row r="49" spans="1:8" x14ac:dyDescent="0.2">
      <c r="A49" s="112">
        <f t="array" ref="A49">IFERROR(INDEX('Annex 2 EHV charges'!$A$11:$A$157, MATCH(0, IF(ISBLANK('Annex 2 EHV charges'!$A$11:$A$157),1, COUNTIF(A$10:$A48, 'Annex 2 EHV charges'!$A$11:$A$157)), 0)),"")</f>
        <v>864</v>
      </c>
      <c r="B49" s="112">
        <f>IF($A49="","",VLOOKUP($A49,'Annex 2 EHV charges'!$A$11:$O$157,2,0))</f>
        <v>864</v>
      </c>
      <c r="C49" s="110">
        <f>IF($A49="","",VLOOKUP($A49,'Annex 2 EHV charges'!$A$11:$O$157,3,0))</f>
        <v>1160000745093</v>
      </c>
      <c r="D49" s="112" t="str">
        <f>IF($A49="","",VLOOKUP($A49,'Annex 2 EHV charges'!$A$11:$O$157,7,0))</f>
        <v>Newton Longville</v>
      </c>
      <c r="E49" s="126">
        <f>IFERROR(IF(VLOOKUP($A49,'Annex 2 EHV charges'!$A$11:$O$157,8,FALSE)=0,"",VLOOKUP($A49,'Annex 2 EHV charges'!$A$11:$O$157,8,FALSE)),"")</f>
        <v>0.27200000000000002</v>
      </c>
      <c r="F49" s="127">
        <f>IFERROR(IF(VLOOKUP($A49,'Annex 2 EHV charges'!$A$11:$O$157,9,FALSE)=0,"",VLOOKUP($A49,'Annex 2 EHV charges'!$A$11:$O$157,9,FALSE)),"")</f>
        <v>80.92</v>
      </c>
      <c r="G49" s="123">
        <f>IFERROR(IF(VLOOKUP($A49,'Annex 2 EHV charges'!$A$11:$O$157,10,FALSE)=0,"",VLOOKUP($A49,'Annex 2 EHV charges'!$A$11:$O$157,10,FALSE)),"")</f>
        <v>1.54</v>
      </c>
      <c r="H49" s="123">
        <f>IFERROR(IF(VLOOKUP($A49,'Annex 2 EHV charges'!$A$11:$O$157,10,FALSE)=0,"",VLOOKUP($A49,'Annex 2 EHV charges'!$A$11:$O$157,10,FALSE)),"")</f>
        <v>1.54</v>
      </c>
    </row>
    <row r="50" spans="1:8" x14ac:dyDescent="0.2">
      <c r="A50" s="112">
        <f t="array" ref="A50">IFERROR(INDEX('Annex 2 EHV charges'!$A$11:$A$157, MATCH(0, IF(ISBLANK('Annex 2 EHV charges'!$A$11:$A$157),1, COUNTIF(A$10:$A49, 'Annex 2 EHV charges'!$A$11:$A$157)), 0)),"")</f>
        <v>865</v>
      </c>
      <c r="B50" s="112">
        <f>IF($A50="","",VLOOKUP($A50,'Annex 2 EHV charges'!$A$11:$O$157,2,0))</f>
        <v>865</v>
      </c>
      <c r="C50" s="110">
        <f>IF($A50="","",VLOOKUP($A50,'Annex 2 EHV charges'!$A$11:$O$157,3,0))</f>
        <v>1160000909822</v>
      </c>
      <c r="D50" s="112" t="str">
        <f>IF($A50="","",VLOOKUP($A50,'Annex 2 EHV charges'!$A$11:$O$157,7,0))</f>
        <v>Hollies Wind Farm</v>
      </c>
      <c r="E50" s="126" t="str">
        <f>IFERROR(IF(VLOOKUP($A50,'Annex 2 EHV charges'!$A$11:$O$157,8,FALSE)=0,"",VLOOKUP($A50,'Annex 2 EHV charges'!$A$11:$O$157,8,FALSE)),"")</f>
        <v/>
      </c>
      <c r="F50" s="127">
        <f>IFERROR(IF(VLOOKUP($A50,'Annex 2 EHV charges'!$A$11:$O$157,9,FALSE)=0,"",VLOOKUP($A50,'Annex 2 EHV charges'!$A$11:$O$157,9,FALSE)),"")</f>
        <v>1.93</v>
      </c>
      <c r="G50" s="123">
        <f>IFERROR(IF(VLOOKUP($A50,'Annex 2 EHV charges'!$A$11:$O$157,10,FALSE)=0,"",VLOOKUP($A50,'Annex 2 EHV charges'!$A$11:$O$157,10,FALSE)),"")</f>
        <v>1.76</v>
      </c>
      <c r="H50" s="123">
        <f>IFERROR(IF(VLOOKUP($A50,'Annex 2 EHV charges'!$A$11:$O$157,10,FALSE)=0,"",VLOOKUP($A50,'Annex 2 EHV charges'!$A$11:$O$157,10,FALSE)),"")</f>
        <v>1.76</v>
      </c>
    </row>
    <row r="51" spans="1:8" x14ac:dyDescent="0.2">
      <c r="A51" s="112">
        <f t="array" ref="A51">IFERROR(INDEX('Annex 2 EHV charges'!$A$11:$A$157, MATCH(0, IF(ISBLANK('Annex 2 EHV charges'!$A$11:$A$157),1, COUNTIF(A$10:$A50, 'Annex 2 EHV charges'!$A$11:$A$157)), 0)),"")</f>
        <v>866</v>
      </c>
      <c r="B51" s="112">
        <f>IF($A51="","",VLOOKUP($A51,'Annex 2 EHV charges'!$A$11:$O$157,2,0))</f>
        <v>866</v>
      </c>
      <c r="C51" s="110">
        <f>IF($A51="","",VLOOKUP($A51,'Annex 2 EHV charges'!$A$11:$O$157,3,0))</f>
        <v>1130000044004</v>
      </c>
      <c r="D51" s="112" t="str">
        <f>IF($A51="","",VLOOKUP($A51,'Annex 2 EHV charges'!$A$11:$O$157,7,0))</f>
        <v>Lynn</v>
      </c>
      <c r="E51" s="126" t="str">
        <f>IFERROR(IF(VLOOKUP($A51,'Annex 2 EHV charges'!$A$11:$O$157,8,FALSE)=0,"",VLOOKUP($A51,'Annex 2 EHV charges'!$A$11:$O$157,8,FALSE)),"")</f>
        <v/>
      </c>
      <c r="F51" s="127">
        <f>IFERROR(IF(VLOOKUP($A51,'Annex 2 EHV charges'!$A$11:$O$157,9,FALSE)=0,"",VLOOKUP($A51,'Annex 2 EHV charges'!$A$11:$O$157,9,FALSE)),"")</f>
        <v>259.83999999999997</v>
      </c>
      <c r="G51" s="123">
        <f>IFERROR(IF(VLOOKUP($A51,'Annex 2 EHV charges'!$A$11:$O$157,10,FALSE)=0,"",VLOOKUP($A51,'Annex 2 EHV charges'!$A$11:$O$157,10,FALSE)),"")</f>
        <v>1.76</v>
      </c>
      <c r="H51" s="123">
        <f>IFERROR(IF(VLOOKUP($A51,'Annex 2 EHV charges'!$A$11:$O$157,10,FALSE)=0,"",VLOOKUP($A51,'Annex 2 EHV charges'!$A$11:$O$157,10,FALSE)),"")</f>
        <v>1.76</v>
      </c>
    </row>
    <row r="52" spans="1:8" x14ac:dyDescent="0.2">
      <c r="A52" s="112">
        <f t="array" ref="A52">IFERROR(INDEX('Annex 2 EHV charges'!$A$11:$A$157, MATCH(0, IF(ISBLANK('Annex 2 EHV charges'!$A$11:$A$157),1, COUNTIF(A$10:$A51, 'Annex 2 EHV charges'!$A$11:$A$157)), 0)),"")</f>
        <v>867</v>
      </c>
      <c r="B52" s="112">
        <f>IF($A52="","",VLOOKUP($A52,'Annex 2 EHV charges'!$A$11:$O$157,2,0))</f>
        <v>867</v>
      </c>
      <c r="C52" s="110">
        <f>IF($A52="","",VLOOKUP($A52,'Annex 2 EHV charges'!$A$11:$O$157,3,0))</f>
        <v>1130000044022</v>
      </c>
      <c r="D52" s="112" t="str">
        <f>IF($A52="","",VLOOKUP($A52,'Annex 2 EHV charges'!$A$11:$O$157,7,0))</f>
        <v>Inner Dowsing</v>
      </c>
      <c r="E52" s="126" t="str">
        <f>IFERROR(IF(VLOOKUP($A52,'Annex 2 EHV charges'!$A$11:$O$157,8,FALSE)=0,"",VLOOKUP($A52,'Annex 2 EHV charges'!$A$11:$O$157,8,FALSE)),"")</f>
        <v/>
      </c>
      <c r="F52" s="127">
        <f>IFERROR(IF(VLOOKUP($A52,'Annex 2 EHV charges'!$A$11:$O$157,9,FALSE)=0,"",VLOOKUP($A52,'Annex 2 EHV charges'!$A$11:$O$157,9,FALSE)),"")</f>
        <v>259.83999999999997</v>
      </c>
      <c r="G52" s="123">
        <f>IFERROR(IF(VLOOKUP($A52,'Annex 2 EHV charges'!$A$11:$O$157,10,FALSE)=0,"",VLOOKUP($A52,'Annex 2 EHV charges'!$A$11:$O$157,10,FALSE)),"")</f>
        <v>1.76</v>
      </c>
      <c r="H52" s="123">
        <f>IFERROR(IF(VLOOKUP($A52,'Annex 2 EHV charges'!$A$11:$O$157,10,FALSE)=0,"",VLOOKUP($A52,'Annex 2 EHV charges'!$A$11:$O$157,10,FALSE)),"")</f>
        <v>1.76</v>
      </c>
    </row>
    <row r="53" spans="1:8" x14ac:dyDescent="0.2">
      <c r="A53" s="112">
        <f t="array" ref="A53">IFERROR(INDEX('Annex 2 EHV charges'!$A$11:$A$157, MATCH(0, IF(ISBLANK('Annex 2 EHV charges'!$A$11:$A$157),1, COUNTIF(A$10:$A52, 'Annex 2 EHV charges'!$A$11:$A$157)), 0)),"")</f>
        <v>868</v>
      </c>
      <c r="B53" s="112">
        <f>IF($A53="","",VLOOKUP($A53,'Annex 2 EHV charges'!$A$11:$O$157,2,0))</f>
        <v>868</v>
      </c>
      <c r="C53" s="110">
        <f>IF($A53="","",VLOOKUP($A53,'Annex 2 EHV charges'!$A$11:$O$157,3,0))</f>
        <v>1160000999037</v>
      </c>
      <c r="D53" s="112" t="str">
        <f>IF($A53="","",VLOOKUP($A53,'Annex 2 EHV charges'!$A$11:$O$157,7,0))</f>
        <v>Bicker Fen</v>
      </c>
      <c r="E53" s="126" t="str">
        <f>IFERROR(IF(VLOOKUP($A53,'Annex 2 EHV charges'!$A$11:$O$157,8,FALSE)=0,"",VLOOKUP($A53,'Annex 2 EHV charges'!$A$11:$O$157,8,FALSE)),"")</f>
        <v/>
      </c>
      <c r="F53" s="127">
        <f>IFERROR(IF(VLOOKUP($A53,'Annex 2 EHV charges'!$A$11:$O$157,9,FALSE)=0,"",VLOOKUP($A53,'Annex 2 EHV charges'!$A$11:$O$157,9,FALSE)),"")</f>
        <v>24.97</v>
      </c>
      <c r="G53" s="123">
        <f>IFERROR(IF(VLOOKUP($A53,'Annex 2 EHV charges'!$A$11:$O$157,10,FALSE)=0,"",VLOOKUP($A53,'Annex 2 EHV charges'!$A$11:$O$157,10,FALSE)),"")</f>
        <v>1.6</v>
      </c>
      <c r="H53" s="123">
        <f>IFERROR(IF(VLOOKUP($A53,'Annex 2 EHV charges'!$A$11:$O$157,10,FALSE)=0,"",VLOOKUP($A53,'Annex 2 EHV charges'!$A$11:$O$157,10,FALSE)),"")</f>
        <v>1.6</v>
      </c>
    </row>
    <row r="54" spans="1:8" x14ac:dyDescent="0.2">
      <c r="A54" s="112">
        <f t="array" ref="A54">IFERROR(INDEX('Annex 2 EHV charges'!$A$11:$A$157, MATCH(0, IF(ISBLANK('Annex 2 EHV charges'!$A$11:$A$157),1, COUNTIF(A$10:$A53, 'Annex 2 EHV charges'!$A$11:$A$157)), 0)),"")</f>
        <v>869</v>
      </c>
      <c r="B54" s="112">
        <f>IF($A54="","",VLOOKUP($A54,'Annex 2 EHV charges'!$A$11:$O$157,2,0))</f>
        <v>869</v>
      </c>
      <c r="C54" s="110">
        <f>IF($A54="","",VLOOKUP($A54,'Annex 2 EHV charges'!$A$11:$O$157,3,0))</f>
        <v>1100039667455</v>
      </c>
      <c r="D54" s="112" t="str">
        <f>IF($A54="","",VLOOKUP($A54,'Annex 2 EHV charges'!$A$11:$O$157,7,0))</f>
        <v>London Road Heat Station</v>
      </c>
      <c r="E54" s="126" t="str">
        <f>IFERROR(IF(VLOOKUP($A54,'Annex 2 EHV charges'!$A$11:$O$157,8,FALSE)=0,"",VLOOKUP($A54,'Annex 2 EHV charges'!$A$11:$O$157,8,FALSE)),"")</f>
        <v/>
      </c>
      <c r="F54" s="127">
        <f>IFERROR(IF(VLOOKUP($A54,'Annex 2 EHV charges'!$A$11:$O$157,9,FALSE)=0,"",VLOOKUP($A54,'Annex 2 EHV charges'!$A$11:$O$157,9,FALSE)),"")</f>
        <v>74.040000000000006</v>
      </c>
      <c r="G54" s="123">
        <f>IFERROR(IF(VLOOKUP($A54,'Annex 2 EHV charges'!$A$11:$O$157,10,FALSE)=0,"",VLOOKUP($A54,'Annex 2 EHV charges'!$A$11:$O$157,10,FALSE)),"")</f>
        <v>1.5</v>
      </c>
      <c r="H54" s="123">
        <f>IFERROR(IF(VLOOKUP($A54,'Annex 2 EHV charges'!$A$11:$O$157,10,FALSE)=0,"",VLOOKUP($A54,'Annex 2 EHV charges'!$A$11:$O$157,10,FALSE)),"")</f>
        <v>1.5</v>
      </c>
    </row>
    <row r="55" spans="1:8" x14ac:dyDescent="0.2">
      <c r="A55" s="112">
        <f t="array" ref="A55">IFERROR(INDEX('Annex 2 EHV charges'!$A$11:$A$157, MATCH(0, IF(ISBLANK('Annex 2 EHV charges'!$A$11:$A$157),1, COUNTIF(A$10:$A54, 'Annex 2 EHV charges'!$A$11:$A$157)), 0)),"")</f>
        <v>870</v>
      </c>
      <c r="B55" s="112">
        <f>IF($A55="","",VLOOKUP($A55,'Annex 2 EHV charges'!$A$11:$O$157,2,0))</f>
        <v>870</v>
      </c>
      <c r="C55" s="110">
        <f>IF($A55="","",VLOOKUP($A55,'Annex 2 EHV charges'!$A$11:$O$157,3,0))</f>
        <v>1160001253330</v>
      </c>
      <c r="D55" s="112" t="str">
        <f>IF($A55="","",VLOOKUP($A55,'Annex 2 EHV charges'!$A$11:$O$157,7,0))</f>
        <v>Lindhurst Wind Farm</v>
      </c>
      <c r="E55" s="126" t="str">
        <f>IFERROR(IF(VLOOKUP($A55,'Annex 2 EHV charges'!$A$11:$O$157,8,FALSE)=0,"",VLOOKUP($A55,'Annex 2 EHV charges'!$A$11:$O$157,8,FALSE)),"")</f>
        <v/>
      </c>
      <c r="F55" s="127">
        <f>IFERROR(IF(VLOOKUP($A55,'Annex 2 EHV charges'!$A$11:$O$157,9,FALSE)=0,"",VLOOKUP($A55,'Annex 2 EHV charges'!$A$11:$O$157,9,FALSE)),"")</f>
        <v>14.71</v>
      </c>
      <c r="G55" s="123">
        <f>IFERROR(IF(VLOOKUP($A55,'Annex 2 EHV charges'!$A$11:$O$157,10,FALSE)=0,"",VLOOKUP($A55,'Annex 2 EHV charges'!$A$11:$O$157,10,FALSE)),"")</f>
        <v>1.81</v>
      </c>
      <c r="H55" s="123">
        <f>IFERROR(IF(VLOOKUP($A55,'Annex 2 EHV charges'!$A$11:$O$157,10,FALSE)=0,"",VLOOKUP($A55,'Annex 2 EHV charges'!$A$11:$O$157,10,FALSE)),"")</f>
        <v>1.81</v>
      </c>
    </row>
    <row r="56" spans="1:8" x14ac:dyDescent="0.2">
      <c r="A56" s="112">
        <f t="array" ref="A56">IFERROR(INDEX('Annex 2 EHV charges'!$A$11:$A$157, MATCH(0, IF(ISBLANK('Annex 2 EHV charges'!$A$11:$A$157),1, COUNTIF(A$10:$A55, 'Annex 2 EHV charges'!$A$11:$A$157)), 0)),"")</f>
        <v>871</v>
      </c>
      <c r="B56" s="112">
        <f>IF($A56="","",VLOOKUP($A56,'Annex 2 EHV charges'!$A$11:$O$157,2,0))</f>
        <v>871</v>
      </c>
      <c r="C56" s="110">
        <f>IF($A56="","",VLOOKUP($A56,'Annex 2 EHV charges'!$A$11:$O$157,3,0))</f>
        <v>1100039600103</v>
      </c>
      <c r="D56" s="112" t="str">
        <f>IF($A56="","",VLOOKUP($A56,'Annex 2 EHV charges'!$A$11:$O$157,7,0))</f>
        <v>Staveley Works</v>
      </c>
      <c r="E56" s="126" t="str">
        <f>IFERROR(IF(VLOOKUP($A56,'Annex 2 EHV charges'!$A$11:$O$157,8,FALSE)=0,"",VLOOKUP($A56,'Annex 2 EHV charges'!$A$11:$O$157,8,FALSE)),"")</f>
        <v/>
      </c>
      <c r="F56" s="127">
        <f>IFERROR(IF(VLOOKUP($A56,'Annex 2 EHV charges'!$A$11:$O$157,9,FALSE)=0,"",VLOOKUP($A56,'Annex 2 EHV charges'!$A$11:$O$157,9,FALSE)),"")</f>
        <v>3429.85</v>
      </c>
      <c r="G56" s="123">
        <f>IFERROR(IF(VLOOKUP($A56,'Annex 2 EHV charges'!$A$11:$O$157,10,FALSE)=0,"",VLOOKUP($A56,'Annex 2 EHV charges'!$A$11:$O$157,10,FALSE)),"")</f>
        <v>2.82</v>
      </c>
      <c r="H56" s="123">
        <f>IFERROR(IF(VLOOKUP($A56,'Annex 2 EHV charges'!$A$11:$O$157,10,FALSE)=0,"",VLOOKUP($A56,'Annex 2 EHV charges'!$A$11:$O$157,10,FALSE)),"")</f>
        <v>2.82</v>
      </c>
    </row>
    <row r="57" spans="1:8" x14ac:dyDescent="0.2">
      <c r="A57" s="112">
        <f t="array" ref="A57">IFERROR(INDEX('Annex 2 EHV charges'!$A$11:$A$157, MATCH(0, IF(ISBLANK('Annex 2 EHV charges'!$A$11:$A$157),1, COUNTIF(A$10:$A56, 'Annex 2 EHV charges'!$A$11:$A$157)), 0)),"")</f>
        <v>872</v>
      </c>
      <c r="B57" s="112">
        <f>IF($A57="","",VLOOKUP($A57,'Annex 2 EHV charges'!$A$11:$O$157,2,0))</f>
        <v>872</v>
      </c>
      <c r="C57" s="110">
        <f>IF($A57="","",VLOOKUP($A57,'Annex 2 EHV charges'!$A$11:$O$157,3,0))</f>
        <v>1100039600380</v>
      </c>
      <c r="D57" s="112" t="str">
        <f>IF($A57="","",VLOOKUP($A57,'Annex 2 EHV charges'!$A$11:$O$157,7,0))</f>
        <v>AP Drivelines</v>
      </c>
      <c r="E57" s="126" t="str">
        <f>IFERROR(IF(VLOOKUP($A57,'Annex 2 EHV charges'!$A$11:$O$157,8,FALSE)=0,"",VLOOKUP($A57,'Annex 2 EHV charges'!$A$11:$O$157,8,FALSE)),"")</f>
        <v/>
      </c>
      <c r="F57" s="127">
        <f>IFERROR(IF(VLOOKUP($A57,'Annex 2 EHV charges'!$A$11:$O$157,9,FALSE)=0,"",VLOOKUP($A57,'Annex 2 EHV charges'!$A$11:$O$157,9,FALSE)),"")</f>
        <v>60.24</v>
      </c>
      <c r="G57" s="123">
        <f>IFERROR(IF(VLOOKUP($A57,'Annex 2 EHV charges'!$A$11:$O$157,10,FALSE)=0,"",VLOOKUP($A57,'Annex 2 EHV charges'!$A$11:$O$157,10,FALSE)),"")</f>
        <v>6.72</v>
      </c>
      <c r="H57" s="123">
        <f>IFERROR(IF(VLOOKUP($A57,'Annex 2 EHV charges'!$A$11:$O$157,10,FALSE)=0,"",VLOOKUP($A57,'Annex 2 EHV charges'!$A$11:$O$157,10,FALSE)),"")</f>
        <v>6.72</v>
      </c>
    </row>
    <row r="58" spans="1:8" x14ac:dyDescent="0.2">
      <c r="A58" s="112">
        <f t="array" ref="A58">IFERROR(INDEX('Annex 2 EHV charges'!$A$11:$A$157, MATCH(0, IF(ISBLANK('Annex 2 EHV charges'!$A$11:$A$157),1, COUNTIF(A$10:$A57, 'Annex 2 EHV charges'!$A$11:$A$157)), 0)),"")</f>
        <v>873</v>
      </c>
      <c r="B58" s="112">
        <f>IF($A58="","",VLOOKUP($A58,'Annex 2 EHV charges'!$A$11:$O$157,2,0))</f>
        <v>873</v>
      </c>
      <c r="C58" s="110">
        <f>IF($A58="","",VLOOKUP($A58,'Annex 2 EHV charges'!$A$11:$O$157,3,0))</f>
        <v>1100039600317</v>
      </c>
      <c r="D58" s="112" t="str">
        <f>IF($A58="","",VLOOKUP($A58,'Annex 2 EHV charges'!$A$11:$O$157,7,0))</f>
        <v>Rolls Royce Coventry</v>
      </c>
      <c r="E58" s="126">
        <f>IFERROR(IF(VLOOKUP($A58,'Annex 2 EHV charges'!$A$11:$O$157,8,FALSE)=0,"",VLOOKUP($A58,'Annex 2 EHV charges'!$A$11:$O$157,8,FALSE)),"")</f>
        <v>0.85399999999999998</v>
      </c>
      <c r="F58" s="127">
        <f>IFERROR(IF(VLOOKUP($A58,'Annex 2 EHV charges'!$A$11:$O$157,9,FALSE)=0,"",VLOOKUP($A58,'Annex 2 EHV charges'!$A$11:$O$157,9,FALSE)),"")</f>
        <v>115.51</v>
      </c>
      <c r="G58" s="123">
        <f>IFERROR(IF(VLOOKUP($A58,'Annex 2 EHV charges'!$A$11:$O$157,10,FALSE)=0,"",VLOOKUP($A58,'Annex 2 EHV charges'!$A$11:$O$157,10,FALSE)),"")</f>
        <v>7.91</v>
      </c>
      <c r="H58" s="123">
        <f>IFERROR(IF(VLOOKUP($A58,'Annex 2 EHV charges'!$A$11:$O$157,10,FALSE)=0,"",VLOOKUP($A58,'Annex 2 EHV charges'!$A$11:$O$157,10,FALSE)),"")</f>
        <v>7.91</v>
      </c>
    </row>
    <row r="59" spans="1:8" x14ac:dyDescent="0.2">
      <c r="A59" s="112">
        <f t="array" ref="A59">IFERROR(INDEX('Annex 2 EHV charges'!$A$11:$A$157, MATCH(0, IF(ISBLANK('Annex 2 EHV charges'!$A$11:$A$157),1, COUNTIF(A$10:$A58, 'Annex 2 EHV charges'!$A$11:$A$157)), 0)),"")</f>
        <v>874</v>
      </c>
      <c r="B59" s="112">
        <f>IF($A59="","",VLOOKUP($A59,'Annex 2 EHV charges'!$A$11:$O$157,2,0))</f>
        <v>874</v>
      </c>
      <c r="C59" s="110">
        <f>IF($A59="","",VLOOKUP($A59,'Annex 2 EHV charges'!$A$11:$O$157,3,0))</f>
        <v>1100039600460</v>
      </c>
      <c r="D59" s="112" t="str">
        <f>IF($A59="","",VLOOKUP($A59,'Annex 2 EHV charges'!$A$11:$O$157,7,0))</f>
        <v>Daw Mill UK Coal</v>
      </c>
      <c r="E59" s="126" t="str">
        <f>IFERROR(IF(VLOOKUP($A59,'Annex 2 EHV charges'!$A$11:$O$157,8,FALSE)=0,"",VLOOKUP($A59,'Annex 2 EHV charges'!$A$11:$O$157,8,FALSE)),"")</f>
        <v/>
      </c>
      <c r="F59" s="127">
        <f>IFERROR(IF(VLOOKUP($A59,'Annex 2 EHV charges'!$A$11:$O$157,9,FALSE)=0,"",VLOOKUP($A59,'Annex 2 EHV charges'!$A$11:$O$157,9,FALSE)),"")</f>
        <v>2986.95</v>
      </c>
      <c r="G59" s="123">
        <f>IFERROR(IF(VLOOKUP($A59,'Annex 2 EHV charges'!$A$11:$O$157,10,FALSE)=0,"",VLOOKUP($A59,'Annex 2 EHV charges'!$A$11:$O$157,10,FALSE)),"")</f>
        <v>6.3</v>
      </c>
      <c r="H59" s="123">
        <f>IFERROR(IF(VLOOKUP($A59,'Annex 2 EHV charges'!$A$11:$O$157,10,FALSE)=0,"",VLOOKUP($A59,'Annex 2 EHV charges'!$A$11:$O$157,10,FALSE)),"")</f>
        <v>6.3</v>
      </c>
    </row>
    <row r="60" spans="1:8" x14ac:dyDescent="0.2">
      <c r="A60" s="112">
        <f t="array" ref="A60">IFERROR(INDEX('Annex 2 EHV charges'!$A$11:$A$157, MATCH(0, IF(ISBLANK('Annex 2 EHV charges'!$A$11:$A$157),1, COUNTIF(A$10:$A59, 'Annex 2 EHV charges'!$A$11:$A$157)), 0)),"")</f>
        <v>875</v>
      </c>
      <c r="B60" s="112">
        <f>IF($A60="","",VLOOKUP($A60,'Annex 2 EHV charges'!$A$11:$O$157,2,0))</f>
        <v>875</v>
      </c>
      <c r="C60" s="110">
        <f>IF($A60="","",VLOOKUP($A60,'Annex 2 EHV charges'!$A$11:$O$157,3,0))</f>
        <v>1100039667989</v>
      </c>
      <c r="D60" s="112" t="str">
        <f>IF($A60="","",VLOOKUP($A60,'Annex 2 EHV charges'!$A$11:$O$157,7,0))</f>
        <v>Caterpillar</v>
      </c>
      <c r="E60" s="126">
        <f>IFERROR(IF(VLOOKUP($A60,'Annex 2 EHV charges'!$A$11:$O$157,8,FALSE)=0,"",VLOOKUP($A60,'Annex 2 EHV charges'!$A$11:$O$157,8,FALSE)),"")</f>
        <v>0.80200000000000005</v>
      </c>
      <c r="F60" s="127">
        <f>IFERROR(IF(VLOOKUP($A60,'Annex 2 EHV charges'!$A$11:$O$157,9,FALSE)=0,"",VLOOKUP($A60,'Annex 2 EHV charges'!$A$11:$O$157,9,FALSE)),"")</f>
        <v>2753.62</v>
      </c>
      <c r="G60" s="123">
        <f>IFERROR(IF(VLOOKUP($A60,'Annex 2 EHV charges'!$A$11:$O$157,10,FALSE)=0,"",VLOOKUP($A60,'Annex 2 EHV charges'!$A$11:$O$157,10,FALSE)),"")</f>
        <v>5.13</v>
      </c>
      <c r="H60" s="123">
        <f>IFERROR(IF(VLOOKUP($A60,'Annex 2 EHV charges'!$A$11:$O$157,10,FALSE)=0,"",VLOOKUP($A60,'Annex 2 EHV charges'!$A$11:$O$157,10,FALSE)),"")</f>
        <v>5.13</v>
      </c>
    </row>
    <row r="61" spans="1:8" x14ac:dyDescent="0.2">
      <c r="A61" s="112">
        <f t="array" ref="A61">IFERROR(INDEX('Annex 2 EHV charges'!$A$11:$A$157, MATCH(0, IF(ISBLANK('Annex 2 EHV charges'!$A$11:$A$157),1, COUNTIF(A$10:$A60, 'Annex 2 EHV charges'!$A$11:$A$157)), 0)),"")</f>
        <v>876</v>
      </c>
      <c r="B61" s="112">
        <f>IF($A61="","",VLOOKUP($A61,'Annex 2 EHV charges'!$A$11:$O$157,2,0))</f>
        <v>876</v>
      </c>
      <c r="C61" s="110">
        <f>IF($A61="","",VLOOKUP($A61,'Annex 2 EHV charges'!$A$11:$O$157,3,0))</f>
        <v>1100039602323</v>
      </c>
      <c r="D61" s="112" t="str">
        <f>IF($A61="","",VLOOKUP($A61,'Annex 2 EHV charges'!$A$11:$O$157,7,0))</f>
        <v>Santander Carlton Park</v>
      </c>
      <c r="E61" s="126">
        <f>IFERROR(IF(VLOOKUP($A61,'Annex 2 EHV charges'!$A$11:$O$157,8,FALSE)=0,"",VLOOKUP($A61,'Annex 2 EHV charges'!$A$11:$O$157,8,FALSE)),"")</f>
        <v>0.28999999999999998</v>
      </c>
      <c r="F61" s="127">
        <f>IFERROR(IF(VLOOKUP($A61,'Annex 2 EHV charges'!$A$11:$O$157,9,FALSE)=0,"",VLOOKUP($A61,'Annex 2 EHV charges'!$A$11:$O$157,9,FALSE)),"")</f>
        <v>115.51</v>
      </c>
      <c r="G61" s="123">
        <f>IFERROR(IF(VLOOKUP($A61,'Annex 2 EHV charges'!$A$11:$O$157,10,FALSE)=0,"",VLOOKUP($A61,'Annex 2 EHV charges'!$A$11:$O$157,10,FALSE)),"")</f>
        <v>9.23</v>
      </c>
      <c r="H61" s="123">
        <f>IFERROR(IF(VLOOKUP($A61,'Annex 2 EHV charges'!$A$11:$O$157,10,FALSE)=0,"",VLOOKUP($A61,'Annex 2 EHV charges'!$A$11:$O$157,10,FALSE)),"")</f>
        <v>9.23</v>
      </c>
    </row>
    <row r="62" spans="1:8" x14ac:dyDescent="0.2">
      <c r="A62" s="112">
        <f t="array" ref="A62">IFERROR(INDEX('Annex 2 EHV charges'!$A$11:$A$157, MATCH(0, IF(ISBLANK('Annex 2 EHV charges'!$A$11:$A$157),1, COUNTIF(A$10:$A61, 'Annex 2 EHV charges'!$A$11:$A$157)), 0)),"")</f>
        <v>877</v>
      </c>
      <c r="B62" s="112">
        <f>IF($A62="","",VLOOKUP($A62,'Annex 2 EHV charges'!$A$11:$O$157,2,0))</f>
        <v>877</v>
      </c>
      <c r="C62" s="110">
        <f>IF($A62="","",VLOOKUP($A62,'Annex 2 EHV charges'!$A$11:$O$157,3,0))</f>
        <v>1100039600308</v>
      </c>
      <c r="D62" s="112" t="str">
        <f>IF($A62="","",VLOOKUP($A62,'Annex 2 EHV charges'!$A$11:$O$157,7,0))</f>
        <v>Brush</v>
      </c>
      <c r="E62" s="126" t="str">
        <f>IFERROR(IF(VLOOKUP($A62,'Annex 2 EHV charges'!$A$11:$O$157,8,FALSE)=0,"",VLOOKUP($A62,'Annex 2 EHV charges'!$A$11:$O$157,8,FALSE)),"")</f>
        <v/>
      </c>
      <c r="F62" s="127">
        <f>IFERROR(IF(VLOOKUP($A62,'Annex 2 EHV charges'!$A$11:$O$157,9,FALSE)=0,"",VLOOKUP($A62,'Annex 2 EHV charges'!$A$11:$O$157,9,FALSE)),"")</f>
        <v>115.51</v>
      </c>
      <c r="G62" s="123">
        <f>IFERROR(IF(VLOOKUP($A62,'Annex 2 EHV charges'!$A$11:$O$157,10,FALSE)=0,"",VLOOKUP($A62,'Annex 2 EHV charges'!$A$11:$O$157,10,FALSE)),"")</f>
        <v>3.92</v>
      </c>
      <c r="H62" s="123">
        <f>IFERROR(IF(VLOOKUP($A62,'Annex 2 EHV charges'!$A$11:$O$157,10,FALSE)=0,"",VLOOKUP($A62,'Annex 2 EHV charges'!$A$11:$O$157,10,FALSE)),"")</f>
        <v>3.92</v>
      </c>
    </row>
    <row r="63" spans="1:8" x14ac:dyDescent="0.2">
      <c r="A63" s="112">
        <f t="array" ref="A63">IFERROR(INDEX('Annex 2 EHV charges'!$A$11:$A$157, MATCH(0, IF(ISBLANK('Annex 2 EHV charges'!$A$11:$A$157),1, COUNTIF(A$10:$A62, 'Annex 2 EHV charges'!$A$11:$A$157)), 0)),"")</f>
        <v>878</v>
      </c>
      <c r="B63" s="112">
        <f>IF($A63="","",VLOOKUP($A63,'Annex 2 EHV charges'!$A$11:$O$157,2,0))</f>
        <v>878</v>
      </c>
      <c r="C63" s="110">
        <f>IF($A63="","",VLOOKUP($A63,'Annex 2 EHV charges'!$A$11:$O$157,3,0))</f>
        <v>1100039601524</v>
      </c>
      <c r="D63" s="112" t="str">
        <f>IF($A63="","",VLOOKUP($A63,'Annex 2 EHV charges'!$A$11:$O$157,7,0))</f>
        <v>JCB</v>
      </c>
      <c r="E63" s="126">
        <f>IFERROR(IF(VLOOKUP($A63,'Annex 2 EHV charges'!$A$11:$O$157,8,FALSE)=0,"",VLOOKUP($A63,'Annex 2 EHV charges'!$A$11:$O$157,8,FALSE)),"")</f>
        <v>1.405</v>
      </c>
      <c r="F63" s="127">
        <f>IFERROR(IF(VLOOKUP($A63,'Annex 2 EHV charges'!$A$11:$O$157,9,FALSE)=0,"",VLOOKUP($A63,'Annex 2 EHV charges'!$A$11:$O$157,9,FALSE)),"")</f>
        <v>115.51</v>
      </c>
      <c r="G63" s="123">
        <f>IFERROR(IF(VLOOKUP($A63,'Annex 2 EHV charges'!$A$11:$O$157,10,FALSE)=0,"",VLOOKUP($A63,'Annex 2 EHV charges'!$A$11:$O$157,10,FALSE)),"")</f>
        <v>14.21</v>
      </c>
      <c r="H63" s="123">
        <f>IFERROR(IF(VLOOKUP($A63,'Annex 2 EHV charges'!$A$11:$O$157,10,FALSE)=0,"",VLOOKUP($A63,'Annex 2 EHV charges'!$A$11:$O$157,10,FALSE)),"")</f>
        <v>14.21</v>
      </c>
    </row>
    <row r="64" spans="1:8" x14ac:dyDescent="0.2">
      <c r="A64" s="112">
        <f t="array" ref="A64">IFERROR(INDEX('Annex 2 EHV charges'!$A$11:$A$157, MATCH(0, IF(ISBLANK('Annex 2 EHV charges'!$A$11:$A$157),1, COUNTIF(A$10:$A63, 'Annex 2 EHV charges'!$A$11:$A$157)), 0)),"")</f>
        <v>879</v>
      </c>
      <c r="B64" s="112">
        <f>IF($A64="","",VLOOKUP($A64,'Annex 2 EHV charges'!$A$11:$O$157,2,0))</f>
        <v>879</v>
      </c>
      <c r="C64" s="110">
        <f>IF($A64="","",VLOOKUP($A64,'Annex 2 EHV charges'!$A$11:$O$157,3,0))</f>
        <v>1100039606197</v>
      </c>
      <c r="D64" s="112" t="str">
        <f>IF($A64="","",VLOOKUP($A64,'Annex 2 EHV charges'!$A$11:$O$157,7,0))</f>
        <v>Cast Bar UK</v>
      </c>
      <c r="E64" s="126" t="str">
        <f>IFERROR(IF(VLOOKUP($A64,'Annex 2 EHV charges'!$A$11:$O$157,8,FALSE)=0,"",VLOOKUP($A64,'Annex 2 EHV charges'!$A$11:$O$157,8,FALSE)),"")</f>
        <v/>
      </c>
      <c r="F64" s="127">
        <f>IFERROR(IF(VLOOKUP($A64,'Annex 2 EHV charges'!$A$11:$O$157,9,FALSE)=0,"",VLOOKUP($A64,'Annex 2 EHV charges'!$A$11:$O$157,9,FALSE)),"")</f>
        <v>173.26</v>
      </c>
      <c r="G64" s="123">
        <f>IFERROR(IF(VLOOKUP($A64,'Annex 2 EHV charges'!$A$11:$O$157,10,FALSE)=0,"",VLOOKUP($A64,'Annex 2 EHV charges'!$A$11:$O$157,10,FALSE)),"")</f>
        <v>7.61</v>
      </c>
      <c r="H64" s="123">
        <f>IFERROR(IF(VLOOKUP($A64,'Annex 2 EHV charges'!$A$11:$O$157,10,FALSE)=0,"",VLOOKUP($A64,'Annex 2 EHV charges'!$A$11:$O$157,10,FALSE)),"")</f>
        <v>7.61</v>
      </c>
    </row>
    <row r="65" spans="1:8" x14ac:dyDescent="0.2">
      <c r="A65" s="112">
        <f t="array" ref="A65">IFERROR(INDEX('Annex 2 EHV charges'!$A$11:$A$157, MATCH(0, IF(ISBLANK('Annex 2 EHV charges'!$A$11:$A$157),1, COUNTIF(A$10:$A64, 'Annex 2 EHV charges'!$A$11:$A$157)), 0)),"")</f>
        <v>880</v>
      </c>
      <c r="B65" s="112">
        <f>IF($A65="","",VLOOKUP($A65,'Annex 2 EHV charges'!$A$11:$O$157,2,0))</f>
        <v>880</v>
      </c>
      <c r="C65" s="110">
        <f>IF($A65="","",VLOOKUP($A65,'Annex 2 EHV charges'!$A$11:$O$157,3,0))</f>
        <v>1100039668227</v>
      </c>
      <c r="D65" s="112" t="str">
        <f>IF($A65="","",VLOOKUP($A65,'Annex 2 EHV charges'!$A$11:$O$157,7,0))</f>
        <v>Bretby GP</v>
      </c>
      <c r="E65" s="126" t="str">
        <f>IFERROR(IF(VLOOKUP($A65,'Annex 2 EHV charges'!$A$11:$O$157,8,FALSE)=0,"",VLOOKUP($A65,'Annex 2 EHV charges'!$A$11:$O$157,8,FALSE)),"")</f>
        <v/>
      </c>
      <c r="F65" s="127">
        <f>IFERROR(IF(VLOOKUP($A65,'Annex 2 EHV charges'!$A$11:$O$157,9,FALSE)=0,"",VLOOKUP($A65,'Annex 2 EHV charges'!$A$11:$O$157,9,FALSE)),"")</f>
        <v>57.75</v>
      </c>
      <c r="G65" s="123">
        <f>IFERROR(IF(VLOOKUP($A65,'Annex 2 EHV charges'!$A$11:$O$157,10,FALSE)=0,"",VLOOKUP($A65,'Annex 2 EHV charges'!$A$11:$O$157,10,FALSE)),"")</f>
        <v>9.2899999999999991</v>
      </c>
      <c r="H65" s="123">
        <f>IFERROR(IF(VLOOKUP($A65,'Annex 2 EHV charges'!$A$11:$O$157,10,FALSE)=0,"",VLOOKUP($A65,'Annex 2 EHV charges'!$A$11:$O$157,10,FALSE)),"")</f>
        <v>9.2899999999999991</v>
      </c>
    </row>
    <row r="66" spans="1:8" x14ac:dyDescent="0.2">
      <c r="A66" s="112">
        <f t="array" ref="A66">IFERROR(INDEX('Annex 2 EHV charges'!$A$11:$A$157, MATCH(0, IF(ISBLANK('Annex 2 EHV charges'!$A$11:$A$157),1, COUNTIF(A$10:$A65, 'Annex 2 EHV charges'!$A$11:$A$157)), 0)),"")</f>
        <v>881</v>
      </c>
      <c r="B66" s="112">
        <f>IF($A66="","",VLOOKUP($A66,'Annex 2 EHV charges'!$A$11:$O$157,2,0))</f>
        <v>881</v>
      </c>
      <c r="C66" s="110">
        <f>IF($A66="","",VLOOKUP($A66,'Annex 2 EHV charges'!$A$11:$O$157,3,0))</f>
        <v>1100039601028</v>
      </c>
      <c r="D66" s="112" t="str">
        <f>IF($A66="","",VLOOKUP($A66,'Annex 2 EHV charges'!$A$11:$O$157,7,0))</f>
        <v>Holwell Works</v>
      </c>
      <c r="E66" s="126" t="str">
        <f>IFERROR(IF(VLOOKUP($A66,'Annex 2 EHV charges'!$A$11:$O$157,8,FALSE)=0,"",VLOOKUP($A66,'Annex 2 EHV charges'!$A$11:$O$157,8,FALSE)),"")</f>
        <v/>
      </c>
      <c r="F66" s="127">
        <f>IFERROR(IF(VLOOKUP($A66,'Annex 2 EHV charges'!$A$11:$O$157,9,FALSE)=0,"",VLOOKUP($A66,'Annex 2 EHV charges'!$A$11:$O$157,9,FALSE)),"")</f>
        <v>115.51</v>
      </c>
      <c r="G66" s="123">
        <f>IFERROR(IF(VLOOKUP($A66,'Annex 2 EHV charges'!$A$11:$O$157,10,FALSE)=0,"",VLOOKUP($A66,'Annex 2 EHV charges'!$A$11:$O$157,10,FALSE)),"")</f>
        <v>7.23</v>
      </c>
      <c r="H66" s="123">
        <f>IFERROR(IF(VLOOKUP($A66,'Annex 2 EHV charges'!$A$11:$O$157,10,FALSE)=0,"",VLOOKUP($A66,'Annex 2 EHV charges'!$A$11:$O$157,10,FALSE)),"")</f>
        <v>7.23</v>
      </c>
    </row>
    <row r="67" spans="1:8" x14ac:dyDescent="0.2">
      <c r="A67" s="112">
        <f t="array" ref="A67">IFERROR(INDEX('Annex 2 EHV charges'!$A$11:$A$157, MATCH(0, IF(ISBLANK('Annex 2 EHV charges'!$A$11:$A$157),1, COUNTIF(A$10:$A66, 'Annex 2 EHV charges'!$A$11:$A$157)), 0)),"")</f>
        <v>882</v>
      </c>
      <c r="B67" s="112">
        <f>IF($A67="","",VLOOKUP($A67,'Annex 2 EHV charges'!$A$11:$O$157,2,0))</f>
        <v>882</v>
      </c>
      <c r="C67" s="110">
        <f>IF($A67="","",VLOOKUP($A67,'Annex 2 EHV charges'!$A$11:$O$157,3,0))</f>
        <v>1100039601019</v>
      </c>
      <c r="D67" s="112" t="str">
        <f>IF($A67="","",VLOOKUP($A67,'Annex 2 EHV charges'!$A$11:$O$157,7,0))</f>
        <v>Pedigree Petfoods</v>
      </c>
      <c r="E67" s="126" t="str">
        <f>IFERROR(IF(VLOOKUP($A67,'Annex 2 EHV charges'!$A$11:$O$157,8,FALSE)=0,"",VLOOKUP($A67,'Annex 2 EHV charges'!$A$11:$O$157,8,FALSE)),"")</f>
        <v/>
      </c>
      <c r="F67" s="127">
        <f>IFERROR(IF(VLOOKUP($A67,'Annex 2 EHV charges'!$A$11:$O$157,9,FALSE)=0,"",VLOOKUP($A67,'Annex 2 EHV charges'!$A$11:$O$157,9,FALSE)),"")</f>
        <v>57.75</v>
      </c>
      <c r="G67" s="123">
        <f>IFERROR(IF(VLOOKUP($A67,'Annex 2 EHV charges'!$A$11:$O$157,10,FALSE)=0,"",VLOOKUP($A67,'Annex 2 EHV charges'!$A$11:$O$157,10,FALSE)),"")</f>
        <v>7.67</v>
      </c>
      <c r="H67" s="123">
        <f>IFERROR(IF(VLOOKUP($A67,'Annex 2 EHV charges'!$A$11:$O$157,10,FALSE)=0,"",VLOOKUP($A67,'Annex 2 EHV charges'!$A$11:$O$157,10,FALSE)),"")</f>
        <v>7.67</v>
      </c>
    </row>
    <row r="68" spans="1:8" x14ac:dyDescent="0.2">
      <c r="A68" s="112">
        <f t="array" ref="A68">IFERROR(INDEX('Annex 2 EHV charges'!$A$11:$A$157, MATCH(0, IF(ISBLANK('Annex 2 EHV charges'!$A$11:$A$157),1, COUNTIF(A$10:$A67, 'Annex 2 EHV charges'!$A$11:$A$157)), 0)),"")</f>
        <v>883</v>
      </c>
      <c r="B68" s="112">
        <f>IF($A68="","",VLOOKUP($A68,'Annex 2 EHV charges'!$A$11:$O$157,2,0))</f>
        <v>883</v>
      </c>
      <c r="C68" s="110">
        <f>IF($A68="","",VLOOKUP($A68,'Annex 2 EHV charges'!$A$11:$O$157,3,0))</f>
        <v>1100039601339</v>
      </c>
      <c r="D68" s="112" t="str">
        <f>IF($A68="","",VLOOKUP($A68,'Annex 2 EHV charges'!$A$11:$O$157,7,0))</f>
        <v>Alstom Wolverton</v>
      </c>
      <c r="E68" s="126">
        <f>IFERROR(IF(VLOOKUP($A68,'Annex 2 EHV charges'!$A$11:$O$157,8,FALSE)=0,"",VLOOKUP($A68,'Annex 2 EHV charges'!$A$11:$O$157,8,FALSE)),"")</f>
        <v>1.0249999999999999</v>
      </c>
      <c r="F68" s="127">
        <f>IFERROR(IF(VLOOKUP($A68,'Annex 2 EHV charges'!$A$11:$O$157,9,FALSE)=0,"",VLOOKUP($A68,'Annex 2 EHV charges'!$A$11:$O$157,9,FALSE)),"")</f>
        <v>115.51</v>
      </c>
      <c r="G68" s="123">
        <f>IFERROR(IF(VLOOKUP($A68,'Annex 2 EHV charges'!$A$11:$O$157,10,FALSE)=0,"",VLOOKUP($A68,'Annex 2 EHV charges'!$A$11:$O$157,10,FALSE)),"")</f>
        <v>7.11</v>
      </c>
      <c r="H68" s="123">
        <f>IFERROR(IF(VLOOKUP($A68,'Annex 2 EHV charges'!$A$11:$O$157,10,FALSE)=0,"",VLOOKUP($A68,'Annex 2 EHV charges'!$A$11:$O$157,10,FALSE)),"")</f>
        <v>7.11</v>
      </c>
    </row>
    <row r="69" spans="1:8" x14ac:dyDescent="0.2">
      <c r="A69" s="112">
        <f t="array" ref="A69">IFERROR(INDEX('Annex 2 EHV charges'!$A$11:$A$157, MATCH(0, IF(ISBLANK('Annex 2 EHV charges'!$A$11:$A$157),1, COUNTIF(A$10:$A68, 'Annex 2 EHV charges'!$A$11:$A$157)), 0)),"")</f>
        <v>884</v>
      </c>
      <c r="B69" s="112">
        <f>IF($A69="","",VLOOKUP($A69,'Annex 2 EHV charges'!$A$11:$O$157,2,0))</f>
        <v>884</v>
      </c>
      <c r="C69" s="110">
        <f>IF($A69="","",VLOOKUP($A69,'Annex 2 EHV charges'!$A$11:$O$157,3,0))</f>
        <v>1100039600567</v>
      </c>
      <c r="D69" s="112" t="str">
        <f>IF($A69="","",VLOOKUP($A69,'Annex 2 EHV charges'!$A$11:$O$157,7,0))</f>
        <v>Colworth Laboratory</v>
      </c>
      <c r="E69" s="126" t="str">
        <f>IFERROR(IF(VLOOKUP($A69,'Annex 2 EHV charges'!$A$11:$O$157,8,FALSE)=0,"",VLOOKUP($A69,'Annex 2 EHV charges'!$A$11:$O$157,8,FALSE)),"")</f>
        <v/>
      </c>
      <c r="F69" s="127">
        <f>IFERROR(IF(VLOOKUP($A69,'Annex 2 EHV charges'!$A$11:$O$157,9,FALSE)=0,"",VLOOKUP($A69,'Annex 2 EHV charges'!$A$11:$O$157,9,FALSE)),"")</f>
        <v>115.51</v>
      </c>
      <c r="G69" s="123">
        <f>IFERROR(IF(VLOOKUP($A69,'Annex 2 EHV charges'!$A$11:$O$157,10,FALSE)=0,"",VLOOKUP($A69,'Annex 2 EHV charges'!$A$11:$O$157,10,FALSE)),"")</f>
        <v>8.9700000000000006</v>
      </c>
      <c r="H69" s="123">
        <f>IFERROR(IF(VLOOKUP($A69,'Annex 2 EHV charges'!$A$11:$O$157,10,FALSE)=0,"",VLOOKUP($A69,'Annex 2 EHV charges'!$A$11:$O$157,10,FALSE)),"")</f>
        <v>8.9700000000000006</v>
      </c>
    </row>
    <row r="70" spans="1:8" ht="25.5" x14ac:dyDescent="0.2">
      <c r="A70" s="112">
        <f t="array" ref="A70">IFERROR(INDEX('Annex 2 EHV charges'!$A$11:$A$157, MATCH(0, IF(ISBLANK('Annex 2 EHV charges'!$A$11:$A$157),1, COUNTIF(A$10:$A69, 'Annex 2 EHV charges'!$A$11:$A$157)), 0)),"")</f>
        <v>885</v>
      </c>
      <c r="B70" s="112">
        <f>IF($A70="","",VLOOKUP($A70,'Annex 2 EHV charges'!$A$11:$O$157,2,0))</f>
        <v>885</v>
      </c>
      <c r="C70" s="110" t="str">
        <f>IF($A70="","",VLOOKUP($A70,'Annex 2 EHV charges'!$A$11:$O$157,3,0))</f>
        <v>1100039601923, 1100039601932</v>
      </c>
      <c r="D70" s="112" t="str">
        <f>IF($A70="","",VLOOKUP($A70,'Annex 2 EHV charges'!$A$11:$O$157,7,0))</f>
        <v>Boots Thane Road</v>
      </c>
      <c r="E70" s="126" t="str">
        <f>IFERROR(IF(VLOOKUP($A70,'Annex 2 EHV charges'!$A$11:$O$157,8,FALSE)=0,"",VLOOKUP($A70,'Annex 2 EHV charges'!$A$11:$O$157,8,FALSE)),"")</f>
        <v/>
      </c>
      <c r="F70" s="127">
        <f>IFERROR(IF(VLOOKUP($A70,'Annex 2 EHV charges'!$A$11:$O$157,9,FALSE)=0,"",VLOOKUP($A70,'Annex 2 EHV charges'!$A$11:$O$157,9,FALSE)),"")</f>
        <v>911.71</v>
      </c>
      <c r="G70" s="123">
        <f>IFERROR(IF(VLOOKUP($A70,'Annex 2 EHV charges'!$A$11:$O$157,10,FALSE)=0,"",VLOOKUP($A70,'Annex 2 EHV charges'!$A$11:$O$157,10,FALSE)),"")</f>
        <v>3.07</v>
      </c>
      <c r="H70" s="123">
        <f>IFERROR(IF(VLOOKUP($A70,'Annex 2 EHV charges'!$A$11:$O$157,10,FALSE)=0,"",VLOOKUP($A70,'Annex 2 EHV charges'!$A$11:$O$157,10,FALSE)),"")</f>
        <v>3.07</v>
      </c>
    </row>
    <row r="71" spans="1:8" x14ac:dyDescent="0.2">
      <c r="A71" s="112">
        <f t="array" ref="A71">IFERROR(INDEX('Annex 2 EHV charges'!$A$11:$A$157, MATCH(0, IF(ISBLANK('Annex 2 EHV charges'!$A$11:$A$157),1, COUNTIF(A$10:$A70, 'Annex 2 EHV charges'!$A$11:$A$157)), 0)),"")</f>
        <v>886</v>
      </c>
      <c r="B71" s="112">
        <f>IF($A71="","",VLOOKUP($A71,'Annex 2 EHV charges'!$A$11:$O$157,2,0))</f>
        <v>886</v>
      </c>
      <c r="C71" s="110">
        <f>IF($A71="","",VLOOKUP($A71,'Annex 2 EHV charges'!$A$11:$O$157,3,0))</f>
        <v>1100039606294</v>
      </c>
      <c r="D71" s="112" t="str">
        <f>IF($A71="","",VLOOKUP($A71,'Annex 2 EHV charges'!$A$11:$O$157,7,0))</f>
        <v>QMC</v>
      </c>
      <c r="E71" s="126" t="str">
        <f>IFERROR(IF(VLOOKUP($A71,'Annex 2 EHV charges'!$A$11:$O$157,8,FALSE)=0,"",VLOOKUP($A71,'Annex 2 EHV charges'!$A$11:$O$157,8,FALSE)),"")</f>
        <v/>
      </c>
      <c r="F71" s="127">
        <f>IFERROR(IF(VLOOKUP($A71,'Annex 2 EHV charges'!$A$11:$O$157,9,FALSE)=0,"",VLOOKUP($A71,'Annex 2 EHV charges'!$A$11:$O$157,9,FALSE)),"")</f>
        <v>65.53</v>
      </c>
      <c r="G71" s="123">
        <f>IFERROR(IF(VLOOKUP($A71,'Annex 2 EHV charges'!$A$11:$O$157,10,FALSE)=0,"",VLOOKUP($A71,'Annex 2 EHV charges'!$A$11:$O$157,10,FALSE)),"")</f>
        <v>4.04</v>
      </c>
      <c r="H71" s="123">
        <f>IFERROR(IF(VLOOKUP($A71,'Annex 2 EHV charges'!$A$11:$O$157,10,FALSE)=0,"",VLOOKUP($A71,'Annex 2 EHV charges'!$A$11:$O$157,10,FALSE)),"")</f>
        <v>4.04</v>
      </c>
    </row>
    <row r="72" spans="1:8" x14ac:dyDescent="0.2">
      <c r="A72" s="112">
        <f t="array" ref="A72">IFERROR(INDEX('Annex 2 EHV charges'!$A$11:$A$157, MATCH(0, IF(ISBLANK('Annex 2 EHV charges'!$A$11:$A$157),1, COUNTIF(A$10:$A71, 'Annex 2 EHV charges'!$A$11:$A$157)), 0)),"")</f>
        <v>887</v>
      </c>
      <c r="B72" s="112">
        <f>IF($A72="","",VLOOKUP($A72,'Annex 2 EHV charges'!$A$11:$O$157,2,0))</f>
        <v>887</v>
      </c>
      <c r="C72" s="110">
        <f>IF($A72="","",VLOOKUP($A72,'Annex 2 EHV charges'!$A$11:$O$157,3,0))</f>
        <v>1100039604358</v>
      </c>
      <c r="D72" s="112" t="str">
        <f>IF($A72="","",VLOOKUP($A72,'Annex 2 EHV charges'!$A$11:$O$157,7,0))</f>
        <v>British Gypsum</v>
      </c>
      <c r="E72" s="126" t="str">
        <f>IFERROR(IF(VLOOKUP($A72,'Annex 2 EHV charges'!$A$11:$O$157,8,FALSE)=0,"",VLOOKUP($A72,'Annex 2 EHV charges'!$A$11:$O$157,8,FALSE)),"")</f>
        <v/>
      </c>
      <c r="F72" s="127">
        <f>IFERROR(IF(VLOOKUP($A72,'Annex 2 EHV charges'!$A$11:$O$157,9,FALSE)=0,"",VLOOKUP($A72,'Annex 2 EHV charges'!$A$11:$O$157,9,FALSE)),"")</f>
        <v>2265.73</v>
      </c>
      <c r="G72" s="123">
        <f>IFERROR(IF(VLOOKUP($A72,'Annex 2 EHV charges'!$A$11:$O$157,10,FALSE)=0,"",VLOOKUP($A72,'Annex 2 EHV charges'!$A$11:$O$157,10,FALSE)),"")</f>
        <v>5.61</v>
      </c>
      <c r="H72" s="123">
        <f>IFERROR(IF(VLOOKUP($A72,'Annex 2 EHV charges'!$A$11:$O$157,10,FALSE)=0,"",VLOOKUP($A72,'Annex 2 EHV charges'!$A$11:$O$157,10,FALSE)),"")</f>
        <v>5.61</v>
      </c>
    </row>
    <row r="73" spans="1:8" ht="25.5" x14ac:dyDescent="0.2">
      <c r="A73" s="112">
        <f t="array" ref="A73">IFERROR(INDEX('Annex 2 EHV charges'!$A$11:$A$157, MATCH(0, IF(ISBLANK('Annex 2 EHV charges'!$A$11:$A$157),1, COUNTIF(A$10:$A72, 'Annex 2 EHV charges'!$A$11:$A$157)), 0)),"")</f>
        <v>888</v>
      </c>
      <c r="B73" s="112">
        <f>IF($A73="","",VLOOKUP($A73,'Annex 2 EHV charges'!$A$11:$O$157,2,0))</f>
        <v>888</v>
      </c>
      <c r="C73" s="110" t="str">
        <f>IF($A73="","",VLOOKUP($A73,'Annex 2 EHV charges'!$A$11:$O$157,3,0))</f>
        <v>1100039605139, 1100039605148</v>
      </c>
      <c r="D73" s="112" t="str">
        <f>IF($A73="","",VLOOKUP($A73,'Annex 2 EHV charges'!$A$11:$O$157,7,0))</f>
        <v>Melbourne STW</v>
      </c>
      <c r="E73" s="126">
        <f>IFERROR(IF(VLOOKUP($A73,'Annex 2 EHV charges'!$A$11:$O$157,8,FALSE)=0,"",VLOOKUP($A73,'Annex 2 EHV charges'!$A$11:$O$157,8,FALSE)),"")</f>
        <v>1.3080000000000001</v>
      </c>
      <c r="F73" s="127">
        <f>IFERROR(IF(VLOOKUP($A73,'Annex 2 EHV charges'!$A$11:$O$157,9,FALSE)=0,"",VLOOKUP($A73,'Annex 2 EHV charges'!$A$11:$O$157,9,FALSE)),"")</f>
        <v>115.51</v>
      </c>
      <c r="G73" s="123">
        <f>IFERROR(IF(VLOOKUP($A73,'Annex 2 EHV charges'!$A$11:$O$157,10,FALSE)=0,"",VLOOKUP($A73,'Annex 2 EHV charges'!$A$11:$O$157,10,FALSE)),"")</f>
        <v>7.04</v>
      </c>
      <c r="H73" s="123">
        <f>IFERROR(IF(VLOOKUP($A73,'Annex 2 EHV charges'!$A$11:$O$157,10,FALSE)=0,"",VLOOKUP($A73,'Annex 2 EHV charges'!$A$11:$O$157,10,FALSE)),"")</f>
        <v>7.04</v>
      </c>
    </row>
    <row r="74" spans="1:8" ht="25.5" x14ac:dyDescent="0.2">
      <c r="A74" s="112">
        <f t="array" ref="A74">IFERROR(INDEX('Annex 2 EHV charges'!$A$11:$A$157, MATCH(0, IF(ISBLANK('Annex 2 EHV charges'!$A$11:$A$157),1, COUNTIF(A$10:$A73, 'Annex 2 EHV charges'!$A$11:$A$157)), 0)),"")</f>
        <v>889</v>
      </c>
      <c r="B74" s="112">
        <f>IF($A74="","",VLOOKUP($A74,'Annex 2 EHV charges'!$A$11:$O$157,2,0))</f>
        <v>889</v>
      </c>
      <c r="C74" s="110" t="str">
        <f>IF($A74="","",VLOOKUP($A74,'Annex 2 EHV charges'!$A$11:$O$157,3,0))</f>
        <v>1100039601116, 1100050484817</v>
      </c>
      <c r="D74" s="112" t="str">
        <f>IF($A74="","",VLOOKUP($A74,'Annex 2 EHV charges'!$A$11:$O$157,7,0))</f>
        <v>Whetstone</v>
      </c>
      <c r="E74" s="126">
        <f>IFERROR(IF(VLOOKUP($A74,'Annex 2 EHV charges'!$A$11:$O$157,8,FALSE)=0,"",VLOOKUP($A74,'Annex 2 EHV charges'!$A$11:$O$157,8,FALSE)),"")</f>
        <v>0.28000000000000003</v>
      </c>
      <c r="F74" s="127">
        <f>IFERROR(IF(VLOOKUP($A74,'Annex 2 EHV charges'!$A$11:$O$157,9,FALSE)=0,"",VLOOKUP($A74,'Annex 2 EHV charges'!$A$11:$O$157,9,FALSE)),"")</f>
        <v>115.51</v>
      </c>
      <c r="G74" s="123">
        <f>IFERROR(IF(VLOOKUP($A74,'Annex 2 EHV charges'!$A$11:$O$157,10,FALSE)=0,"",VLOOKUP($A74,'Annex 2 EHV charges'!$A$11:$O$157,10,FALSE)),"")</f>
        <v>5.39</v>
      </c>
      <c r="H74" s="123">
        <f>IFERROR(IF(VLOOKUP($A74,'Annex 2 EHV charges'!$A$11:$O$157,10,FALSE)=0,"",VLOOKUP($A74,'Annex 2 EHV charges'!$A$11:$O$157,10,FALSE)),"")</f>
        <v>5.39</v>
      </c>
    </row>
    <row r="75" spans="1:8" ht="25.5" x14ac:dyDescent="0.2">
      <c r="A75" s="112">
        <f t="array" ref="A75">IFERROR(INDEX('Annex 2 EHV charges'!$A$11:$A$157, MATCH(0, IF(ISBLANK('Annex 2 EHV charges'!$A$11:$A$157),1, COUNTIF(A$10:$A74, 'Annex 2 EHV charges'!$A$11:$A$157)), 0)),"")</f>
        <v>890</v>
      </c>
      <c r="B75" s="112">
        <f>IF($A75="","",VLOOKUP($A75,'Annex 2 EHV charges'!$A$11:$O$157,2,0))</f>
        <v>890</v>
      </c>
      <c r="C75" s="110" t="str">
        <f>IF($A75="","",VLOOKUP($A75,'Annex 2 EHV charges'!$A$11:$O$157,3,0))</f>
        <v>1100039603647, 1100039603656</v>
      </c>
      <c r="D75" s="112" t="str">
        <f>IF($A75="","",VLOOKUP($A75,'Annex 2 EHV charges'!$A$11:$O$157,7,0))</f>
        <v>Holbrook Works</v>
      </c>
      <c r="E75" s="126" t="str">
        <f>IFERROR(IF(VLOOKUP($A75,'Annex 2 EHV charges'!$A$11:$O$157,8,FALSE)=0,"",VLOOKUP($A75,'Annex 2 EHV charges'!$A$11:$O$157,8,FALSE)),"")</f>
        <v/>
      </c>
      <c r="F75" s="127">
        <f>IFERROR(IF(VLOOKUP($A75,'Annex 2 EHV charges'!$A$11:$O$157,9,FALSE)=0,"",VLOOKUP($A75,'Annex 2 EHV charges'!$A$11:$O$157,9,FALSE)),"")</f>
        <v>115.51</v>
      </c>
      <c r="G75" s="123">
        <f>IFERROR(IF(VLOOKUP($A75,'Annex 2 EHV charges'!$A$11:$O$157,10,FALSE)=0,"",VLOOKUP($A75,'Annex 2 EHV charges'!$A$11:$O$157,10,FALSE)),"")</f>
        <v>4.38</v>
      </c>
      <c r="H75" s="123">
        <f>IFERROR(IF(VLOOKUP($A75,'Annex 2 EHV charges'!$A$11:$O$157,10,FALSE)=0,"",VLOOKUP($A75,'Annex 2 EHV charges'!$A$11:$O$157,10,FALSE)),"")</f>
        <v>4.38</v>
      </c>
    </row>
    <row r="76" spans="1:8" ht="25.5" x14ac:dyDescent="0.2">
      <c r="A76" s="112">
        <f t="array" ref="A76">IFERROR(INDEX('Annex 2 EHV charges'!$A$11:$A$157, MATCH(0, IF(ISBLANK('Annex 2 EHV charges'!$A$11:$A$157),1, COUNTIF(A$10:$A75, 'Annex 2 EHV charges'!$A$11:$A$157)), 0)),"")</f>
        <v>891</v>
      </c>
      <c r="B76" s="112">
        <f>IF($A76="","",VLOOKUP($A76,'Annex 2 EHV charges'!$A$11:$O$157,2,0))</f>
        <v>891</v>
      </c>
      <c r="C76" s="110" t="str">
        <f>IF($A76="","",VLOOKUP($A76,'Annex 2 EHV charges'!$A$11:$O$157,3,0))</f>
        <v>1100050674421, 1100050677575</v>
      </c>
      <c r="D76" s="112" t="str">
        <f>IF($A76="","",VLOOKUP($A76,'Annex 2 EHV charges'!$A$11:$O$157,7,0))</f>
        <v>Astrazeneca Charnwood</v>
      </c>
      <c r="E76" s="126" t="str">
        <f>IFERROR(IF(VLOOKUP($A76,'Annex 2 EHV charges'!$A$11:$O$157,8,FALSE)=0,"",VLOOKUP($A76,'Annex 2 EHV charges'!$A$11:$O$157,8,FALSE)),"")</f>
        <v/>
      </c>
      <c r="F76" s="127">
        <f>IFERROR(IF(VLOOKUP($A76,'Annex 2 EHV charges'!$A$11:$O$157,9,FALSE)=0,"",VLOOKUP($A76,'Annex 2 EHV charges'!$A$11:$O$157,9,FALSE)),"")</f>
        <v>3129.52</v>
      </c>
      <c r="G76" s="123">
        <f>IFERROR(IF(VLOOKUP($A76,'Annex 2 EHV charges'!$A$11:$O$157,10,FALSE)=0,"",VLOOKUP($A76,'Annex 2 EHV charges'!$A$11:$O$157,10,FALSE)),"")</f>
        <v>2.6</v>
      </c>
      <c r="H76" s="123">
        <f>IFERROR(IF(VLOOKUP($A76,'Annex 2 EHV charges'!$A$11:$O$157,10,FALSE)=0,"",VLOOKUP($A76,'Annex 2 EHV charges'!$A$11:$O$157,10,FALSE)),"")</f>
        <v>2.6</v>
      </c>
    </row>
    <row r="77" spans="1:8" ht="25.5" x14ac:dyDescent="0.2">
      <c r="A77" s="112">
        <f t="array" ref="A77">IFERROR(INDEX('Annex 2 EHV charges'!$A$11:$A$157, MATCH(0, IF(ISBLANK('Annex 2 EHV charges'!$A$11:$A$157),1, COUNTIF(A$10:$A76, 'Annex 2 EHV charges'!$A$11:$A$157)), 0)),"")</f>
        <v>892</v>
      </c>
      <c r="B77" s="112">
        <f>IF($A77="","",VLOOKUP($A77,'Annex 2 EHV charges'!$A$11:$O$157,2,0))</f>
        <v>892</v>
      </c>
      <c r="C77" s="110" t="str">
        <f>IF($A77="","",VLOOKUP($A77,'Annex 2 EHV charges'!$A$11:$O$157,3,0))</f>
        <v>1160000002893, 1160000065918</v>
      </c>
      <c r="D77" s="112" t="str">
        <f>IF($A77="","",VLOOKUP($A77,'Annex 2 EHV charges'!$A$11:$O$157,7,0))</f>
        <v>B&amp;Q Manton</v>
      </c>
      <c r="E77" s="126" t="str">
        <f>IFERROR(IF(VLOOKUP($A77,'Annex 2 EHV charges'!$A$11:$O$157,8,FALSE)=0,"",VLOOKUP($A77,'Annex 2 EHV charges'!$A$11:$O$157,8,FALSE)),"")</f>
        <v/>
      </c>
      <c r="F77" s="127">
        <f>IFERROR(IF(VLOOKUP($A77,'Annex 2 EHV charges'!$A$11:$O$157,9,FALSE)=0,"",VLOOKUP($A77,'Annex 2 EHV charges'!$A$11:$O$157,9,FALSE)),"")</f>
        <v>57.75</v>
      </c>
      <c r="G77" s="123">
        <f>IFERROR(IF(VLOOKUP($A77,'Annex 2 EHV charges'!$A$11:$O$157,10,FALSE)=0,"",VLOOKUP($A77,'Annex 2 EHV charges'!$A$11:$O$157,10,FALSE)),"")</f>
        <v>7.11</v>
      </c>
      <c r="H77" s="123">
        <f>IFERROR(IF(VLOOKUP($A77,'Annex 2 EHV charges'!$A$11:$O$157,10,FALSE)=0,"",VLOOKUP($A77,'Annex 2 EHV charges'!$A$11:$O$157,10,FALSE)),"")</f>
        <v>7.11</v>
      </c>
    </row>
    <row r="78" spans="1:8" ht="25.5" x14ac:dyDescent="0.2">
      <c r="A78" s="112">
        <f t="array" ref="A78">IFERROR(INDEX('Annex 2 EHV charges'!$A$11:$A$157, MATCH(0, IF(ISBLANK('Annex 2 EHV charges'!$A$11:$A$157),1, COUNTIF(A$10:$A77, 'Annex 2 EHV charges'!$A$11:$A$157)), 0)),"")</f>
        <v>893</v>
      </c>
      <c r="B78" s="112">
        <f>IF($A78="","",VLOOKUP($A78,'Annex 2 EHV charges'!$A$11:$O$157,2,0))</f>
        <v>893</v>
      </c>
      <c r="C78" s="110" t="str">
        <f>IF($A78="","",VLOOKUP($A78,'Annex 2 EHV charges'!$A$11:$O$157,3,0))</f>
        <v>1160001007100, 1160001122717</v>
      </c>
      <c r="D78" s="112" t="str">
        <f>IF($A78="","",VLOOKUP($A78,'Annex 2 EHV charges'!$A$11:$O$157,7,0))</f>
        <v>Transco Churchover</v>
      </c>
      <c r="E78" s="126" t="str">
        <f>IFERROR(IF(VLOOKUP($A78,'Annex 2 EHV charges'!$A$11:$O$157,8,FALSE)=0,"",VLOOKUP($A78,'Annex 2 EHV charges'!$A$11:$O$157,8,FALSE)),"")</f>
        <v/>
      </c>
      <c r="F78" s="127">
        <f>IFERROR(IF(VLOOKUP($A78,'Annex 2 EHV charges'!$A$11:$O$157,9,FALSE)=0,"",VLOOKUP($A78,'Annex 2 EHV charges'!$A$11:$O$157,9,FALSE)),"")</f>
        <v>115.51</v>
      </c>
      <c r="G78" s="123">
        <f>IFERROR(IF(VLOOKUP($A78,'Annex 2 EHV charges'!$A$11:$O$157,10,FALSE)=0,"",VLOOKUP($A78,'Annex 2 EHV charges'!$A$11:$O$157,10,FALSE)),"")</f>
        <v>3.73</v>
      </c>
      <c r="H78" s="123">
        <f>IFERROR(IF(VLOOKUP($A78,'Annex 2 EHV charges'!$A$11:$O$157,10,FALSE)=0,"",VLOOKUP($A78,'Annex 2 EHV charges'!$A$11:$O$157,10,FALSE)),"")</f>
        <v>3.73</v>
      </c>
    </row>
    <row r="79" spans="1:8" x14ac:dyDescent="0.2">
      <c r="A79" s="112">
        <f t="array" ref="A79">IFERROR(INDEX('Annex 2 EHV charges'!$A$11:$A$157, MATCH(0, IF(ISBLANK('Annex 2 EHV charges'!$A$11:$A$157),1, COUNTIF(A$10:$A78, 'Annex 2 EHV charges'!$A$11:$A$157)), 0)),"")</f>
        <v>894</v>
      </c>
      <c r="B79" s="112">
        <f>IF($A79="","",VLOOKUP($A79,'Annex 2 EHV charges'!$A$11:$O$157,2,0))</f>
        <v>894</v>
      </c>
      <c r="C79" s="110">
        <f>IF($A79="","",VLOOKUP($A79,'Annex 2 EHV charges'!$A$11:$O$157,3,0))</f>
        <v>1100039600033</v>
      </c>
      <c r="D79" s="112" t="str">
        <f>IF($A79="","",VLOOKUP($A79,'Annex 2 EHV charges'!$A$11:$O$157,7,0))</f>
        <v>Alstom Rugby</v>
      </c>
      <c r="E79" s="126" t="str">
        <f>IFERROR(IF(VLOOKUP($A79,'Annex 2 EHV charges'!$A$11:$O$157,8,FALSE)=0,"",VLOOKUP($A79,'Annex 2 EHV charges'!$A$11:$O$157,8,FALSE)),"")</f>
        <v/>
      </c>
      <c r="F79" s="127">
        <f>IFERROR(IF(VLOOKUP($A79,'Annex 2 EHV charges'!$A$11:$O$157,9,FALSE)=0,"",VLOOKUP($A79,'Annex 2 EHV charges'!$A$11:$O$157,9,FALSE)),"")</f>
        <v>2129.9499999999998</v>
      </c>
      <c r="G79" s="123">
        <f>IFERROR(IF(VLOOKUP($A79,'Annex 2 EHV charges'!$A$11:$O$157,10,FALSE)=0,"",VLOOKUP($A79,'Annex 2 EHV charges'!$A$11:$O$157,10,FALSE)),"")</f>
        <v>3.11</v>
      </c>
      <c r="H79" s="123">
        <f>IFERROR(IF(VLOOKUP($A79,'Annex 2 EHV charges'!$A$11:$O$157,10,FALSE)=0,"",VLOOKUP($A79,'Annex 2 EHV charges'!$A$11:$O$157,10,FALSE)),"")</f>
        <v>3.11</v>
      </c>
    </row>
    <row r="80" spans="1:8" x14ac:dyDescent="0.2">
      <c r="A80" s="112">
        <f t="array" ref="A80">IFERROR(INDEX('Annex 2 EHV charges'!$A$11:$A$157, MATCH(0, IF(ISBLANK('Annex 2 EHV charges'!$A$11:$A$157),1, COUNTIF(A$10:$A79, 'Annex 2 EHV charges'!$A$11:$A$157)), 0)),"")</f>
        <v>895</v>
      </c>
      <c r="B80" s="112">
        <f>IF($A80="","",VLOOKUP($A80,'Annex 2 EHV charges'!$A$11:$O$157,2,0))</f>
        <v>895</v>
      </c>
      <c r="C80" s="110">
        <f>IF($A80="","",VLOOKUP($A80,'Annex 2 EHV charges'!$A$11:$O$157,3,0))</f>
        <v>1160001246403</v>
      </c>
      <c r="D80" s="112" t="str">
        <f>IF($A80="","",VLOOKUP($A80,'Annex 2 EHV charges'!$A$11:$O$157,7,0))</f>
        <v>Volkersteven (VSB Avenue)</v>
      </c>
      <c r="E80" s="126" t="str">
        <f>IFERROR(IF(VLOOKUP($A80,'Annex 2 EHV charges'!$A$11:$O$157,8,FALSE)=0,"",VLOOKUP($A80,'Annex 2 EHV charges'!$A$11:$O$157,8,FALSE)),"")</f>
        <v/>
      </c>
      <c r="F80" s="127">
        <f>IFERROR(IF(VLOOKUP($A80,'Annex 2 EHV charges'!$A$11:$O$157,9,FALSE)=0,"",VLOOKUP($A80,'Annex 2 EHV charges'!$A$11:$O$157,9,FALSE)),"")</f>
        <v>280.45</v>
      </c>
      <c r="G80" s="123">
        <f>IFERROR(IF(VLOOKUP($A80,'Annex 2 EHV charges'!$A$11:$O$157,10,FALSE)=0,"",VLOOKUP($A80,'Annex 2 EHV charges'!$A$11:$O$157,10,FALSE)),"")</f>
        <v>3.05</v>
      </c>
      <c r="H80" s="123">
        <f>IFERROR(IF(VLOOKUP($A80,'Annex 2 EHV charges'!$A$11:$O$157,10,FALSE)=0,"",VLOOKUP($A80,'Annex 2 EHV charges'!$A$11:$O$157,10,FALSE)),"")</f>
        <v>3.05</v>
      </c>
    </row>
    <row r="81" spans="1:8" x14ac:dyDescent="0.2">
      <c r="A81" s="112">
        <f t="array" ref="A81">IFERROR(INDEX('Annex 2 EHV charges'!$A$11:$A$157, MATCH(0, IF(ISBLANK('Annex 2 EHV charges'!$A$11:$A$157),1, COUNTIF(A$10:$A80, 'Annex 2 EHV charges'!$A$11:$A$157)), 0)),"")</f>
        <v>896</v>
      </c>
      <c r="B81" s="112">
        <f>IF($A81="","",VLOOKUP($A81,'Annex 2 EHV charges'!$A$11:$O$157,2,0))</f>
        <v>896</v>
      </c>
      <c r="C81" s="110">
        <f>IF($A81="","",VLOOKUP($A81,'Annex 2 EHV charges'!$A$11:$O$157,3,0))</f>
        <v>1160001363390</v>
      </c>
      <c r="D81" s="112" t="str">
        <f>IF($A81="","",VLOOKUP($A81,'Annex 2 EHV charges'!$A$11:$O$157,7,0))</f>
        <v>LOW SPINNEY WIND FARM</v>
      </c>
      <c r="E81" s="126" t="str">
        <f>IFERROR(IF(VLOOKUP($A81,'Annex 2 EHV charges'!$A$11:$O$157,8,FALSE)=0,"",VLOOKUP($A81,'Annex 2 EHV charges'!$A$11:$O$157,8,FALSE)),"")</f>
        <v/>
      </c>
      <c r="F81" s="127">
        <f>IFERROR(IF(VLOOKUP($A81,'Annex 2 EHV charges'!$A$11:$O$157,9,FALSE)=0,"",VLOOKUP($A81,'Annex 2 EHV charges'!$A$11:$O$157,9,FALSE)),"")</f>
        <v>89.69</v>
      </c>
      <c r="G81" s="123">
        <f>IFERROR(IF(VLOOKUP($A81,'Annex 2 EHV charges'!$A$11:$O$157,10,FALSE)=0,"",VLOOKUP($A81,'Annex 2 EHV charges'!$A$11:$O$157,10,FALSE)),"")</f>
        <v>1.53</v>
      </c>
      <c r="H81" s="123">
        <f>IFERROR(IF(VLOOKUP($A81,'Annex 2 EHV charges'!$A$11:$O$157,10,FALSE)=0,"",VLOOKUP($A81,'Annex 2 EHV charges'!$A$11:$O$157,10,FALSE)),"")</f>
        <v>1.53</v>
      </c>
    </row>
    <row r="82" spans="1:8" x14ac:dyDescent="0.2">
      <c r="A82" s="112">
        <f t="array" ref="A82">IFERROR(INDEX('Annex 2 EHV charges'!$A$11:$A$157, MATCH(0, IF(ISBLANK('Annex 2 EHV charges'!$A$11:$A$157),1, COUNTIF(A$10:$A81, 'Annex 2 EHV charges'!$A$11:$A$157)), 0)),"")</f>
        <v>897</v>
      </c>
      <c r="B82" s="112">
        <f>IF($A82="","",VLOOKUP($A82,'Annex 2 EHV charges'!$A$11:$O$157,2,0))</f>
        <v>897</v>
      </c>
      <c r="C82" s="110">
        <f>IF($A82="","",VLOOKUP($A82,'Annex 2 EHV charges'!$A$11:$O$157,3,0))</f>
        <v>1160001457392</v>
      </c>
      <c r="D82" s="112" t="str">
        <f>IF($A82="","",VLOOKUP($A82,'Annex 2 EHV charges'!$A$11:$O$157,7,0))</f>
        <v>SWINFORD WINDFARM</v>
      </c>
      <c r="E82" s="126" t="str">
        <f>IFERROR(IF(VLOOKUP($A82,'Annex 2 EHV charges'!$A$11:$O$157,8,FALSE)=0,"",VLOOKUP($A82,'Annex 2 EHV charges'!$A$11:$O$157,8,FALSE)),"")</f>
        <v/>
      </c>
      <c r="F82" s="127">
        <f>IFERROR(IF(VLOOKUP($A82,'Annex 2 EHV charges'!$A$11:$O$157,9,FALSE)=0,"",VLOOKUP($A82,'Annex 2 EHV charges'!$A$11:$O$157,9,FALSE)),"")</f>
        <v>55.29</v>
      </c>
      <c r="G82" s="123">
        <f>IFERROR(IF(VLOOKUP($A82,'Annex 2 EHV charges'!$A$11:$O$157,10,FALSE)=0,"",VLOOKUP($A82,'Annex 2 EHV charges'!$A$11:$O$157,10,FALSE)),"")</f>
        <v>1.6</v>
      </c>
      <c r="H82" s="123">
        <f>IFERROR(IF(VLOOKUP($A82,'Annex 2 EHV charges'!$A$11:$O$157,10,FALSE)=0,"",VLOOKUP($A82,'Annex 2 EHV charges'!$A$11:$O$157,10,FALSE)),"")</f>
        <v>1.6</v>
      </c>
    </row>
    <row r="83" spans="1:8" x14ac:dyDescent="0.2">
      <c r="A83" s="112">
        <f t="array" ref="A83">IFERROR(INDEX('Annex 2 EHV charges'!$A$11:$A$157, MATCH(0, IF(ISBLANK('Annex 2 EHV charges'!$A$11:$A$157),1, COUNTIF(A$10:$A82, 'Annex 2 EHV charges'!$A$11:$A$157)), 0)),"")</f>
        <v>898</v>
      </c>
      <c r="B83" s="112">
        <f>IF($A83="","",VLOOKUP($A83,'Annex 2 EHV charges'!$A$11:$O$157,2,0))</f>
        <v>898</v>
      </c>
      <c r="C83" s="110">
        <f>IF($A83="","",VLOOKUP($A83,'Annex 2 EHV charges'!$A$11:$O$157,3,0))</f>
        <v>1170000117971</v>
      </c>
      <c r="D83" s="112" t="str">
        <f>IF($A83="","",VLOOKUP($A83,'Annex 2 EHV charges'!$A$11:$O$157,7,0))</f>
        <v>Yelvertoft Wind Farm</v>
      </c>
      <c r="E83" s="126" t="str">
        <f>IFERROR(IF(VLOOKUP($A83,'Annex 2 EHV charges'!$A$11:$O$157,8,FALSE)=0,"",VLOOKUP($A83,'Annex 2 EHV charges'!$A$11:$O$157,8,FALSE)),"")</f>
        <v/>
      </c>
      <c r="F83" s="127">
        <f>IFERROR(IF(VLOOKUP($A83,'Annex 2 EHV charges'!$A$11:$O$157,9,FALSE)=0,"",VLOOKUP($A83,'Annex 2 EHV charges'!$A$11:$O$157,9,FALSE)),"")</f>
        <v>44.6</v>
      </c>
      <c r="G83" s="123">
        <f>IFERROR(IF(VLOOKUP($A83,'Annex 2 EHV charges'!$A$11:$O$157,10,FALSE)=0,"",VLOOKUP($A83,'Annex 2 EHV charges'!$A$11:$O$157,10,FALSE)),"")</f>
        <v>1.66</v>
      </c>
      <c r="H83" s="123">
        <f>IFERROR(IF(VLOOKUP($A83,'Annex 2 EHV charges'!$A$11:$O$157,10,FALSE)=0,"",VLOOKUP($A83,'Annex 2 EHV charges'!$A$11:$O$157,10,FALSE)),"")</f>
        <v>1.66</v>
      </c>
    </row>
    <row r="84" spans="1:8" x14ac:dyDescent="0.2">
      <c r="A84" s="112">
        <f t="array" ref="A84">IFERROR(INDEX('Annex 2 EHV charges'!$A$11:$A$157, MATCH(0, IF(ISBLANK('Annex 2 EHV charges'!$A$11:$A$157),1, COUNTIF(A$10:$A83, 'Annex 2 EHV charges'!$A$11:$A$157)), 0)),"")</f>
        <v>899</v>
      </c>
      <c r="B84" s="112">
        <f>IF($A84="","",VLOOKUP($A84,'Annex 2 EHV charges'!$A$11:$O$157,2,0))</f>
        <v>899</v>
      </c>
      <c r="C84" s="110" t="str">
        <f>IF($A84="","",VLOOKUP($A84,'Annex 2 EHV charges'!$A$11:$O$157,3,0))</f>
        <v>New Connection</v>
      </c>
      <c r="D84" s="112" t="str">
        <f>IF($A84="","",VLOOKUP($A84,'Annex 2 EHV charges'!$A$11:$O$157,7,0))</f>
        <v>Maxwell House Data Centre</v>
      </c>
      <c r="E84" s="126">
        <f>IFERROR(IF(VLOOKUP($A84,'Annex 2 EHV charges'!$A$11:$O$157,8,FALSE)=0,"",VLOOKUP($A84,'Annex 2 EHV charges'!$A$11:$O$157,8,FALSE)),"")</f>
        <v>0.311</v>
      </c>
      <c r="F84" s="127">
        <f>IFERROR(IF(VLOOKUP($A84,'Annex 2 EHV charges'!$A$11:$O$157,9,FALSE)=0,"",VLOOKUP($A84,'Annex 2 EHV charges'!$A$11:$O$157,9,FALSE)),"")</f>
        <v>6886.76</v>
      </c>
      <c r="G84" s="123">
        <f>IFERROR(IF(VLOOKUP($A84,'Annex 2 EHV charges'!$A$11:$O$157,10,FALSE)=0,"",VLOOKUP($A84,'Annex 2 EHV charges'!$A$11:$O$157,10,FALSE)),"")</f>
        <v>3.11</v>
      </c>
      <c r="H84" s="123">
        <f>IFERROR(IF(VLOOKUP($A84,'Annex 2 EHV charges'!$A$11:$O$157,10,FALSE)=0,"",VLOOKUP($A84,'Annex 2 EHV charges'!$A$11:$O$157,10,FALSE)),"")</f>
        <v>3.11</v>
      </c>
    </row>
    <row r="85" spans="1:8" x14ac:dyDescent="0.2">
      <c r="A85" s="112">
        <f t="array" ref="A85">IFERROR(INDEX('Annex 2 EHV charges'!$A$11:$A$157, MATCH(0, IF(ISBLANK('Annex 2 EHV charges'!$A$11:$A$157),1, COUNTIF(A$10:$A84, 'Annex 2 EHV charges'!$A$11:$A$157)), 0)),"")</f>
        <v>902</v>
      </c>
      <c r="B85" s="112">
        <f>IF($A85="","",VLOOKUP($A85,'Annex 2 EHV charges'!$A$11:$O$157,2,0))</f>
        <v>902</v>
      </c>
      <c r="C85" s="110">
        <f>IF($A85="","",VLOOKUP($A85,'Annex 2 EHV charges'!$A$11:$O$157,3,0))</f>
        <v>1170000199789</v>
      </c>
      <c r="D85" s="112" t="str">
        <f>IF($A85="","",VLOOKUP($A85,'Annex 2 EHV charges'!$A$11:$O$157,7,0))</f>
        <v>Burton Wolds Wind Farm phase 2</v>
      </c>
      <c r="E85" s="126" t="str">
        <f>IFERROR(IF(VLOOKUP($A85,'Annex 2 EHV charges'!$A$11:$O$157,8,FALSE)=0,"",VLOOKUP($A85,'Annex 2 EHV charges'!$A$11:$O$157,8,FALSE)),"")</f>
        <v/>
      </c>
      <c r="F85" s="127">
        <f>IFERROR(IF(VLOOKUP($A85,'Annex 2 EHV charges'!$A$11:$O$157,9,FALSE)=0,"",VLOOKUP($A85,'Annex 2 EHV charges'!$A$11:$O$157,9,FALSE)),"")</f>
        <v>28.24</v>
      </c>
      <c r="G85" s="123">
        <f>IFERROR(IF(VLOOKUP($A85,'Annex 2 EHV charges'!$A$11:$O$157,10,FALSE)=0,"",VLOOKUP($A85,'Annex 2 EHV charges'!$A$11:$O$157,10,FALSE)),"")</f>
        <v>1.66</v>
      </c>
      <c r="H85" s="123">
        <f>IFERROR(IF(VLOOKUP($A85,'Annex 2 EHV charges'!$A$11:$O$157,10,FALSE)=0,"",VLOOKUP($A85,'Annex 2 EHV charges'!$A$11:$O$157,10,FALSE)),"")</f>
        <v>1.66</v>
      </c>
    </row>
    <row r="86" spans="1:8" x14ac:dyDescent="0.2">
      <c r="A86" s="112">
        <f t="array" ref="A86">IFERROR(INDEX('Annex 2 EHV charges'!$A$11:$A$157, MATCH(0, IF(ISBLANK('Annex 2 EHV charges'!$A$11:$A$157),1, COUNTIF(A$10:$A85, 'Annex 2 EHV charges'!$A$11:$A$157)), 0)),"")</f>
        <v>903</v>
      </c>
      <c r="B86" s="112">
        <f>IF($A86="","",VLOOKUP($A86,'Annex 2 EHV charges'!$A$11:$O$157,2,0))</f>
        <v>903</v>
      </c>
      <c r="C86" s="110">
        <f>IF($A86="","",VLOOKUP($A86,'Annex 2 EHV charges'!$A$11:$O$157,3,0))</f>
        <v>1170000137579</v>
      </c>
      <c r="D86" s="112" t="str">
        <f>IF($A86="","",VLOOKUP($A86,'Annex 2 EHV charges'!$A$11:$O$157,7,0))</f>
        <v>Shacks Barn Generation</v>
      </c>
      <c r="E86" s="126">
        <f>IFERROR(IF(VLOOKUP($A86,'Annex 2 EHV charges'!$A$11:$O$157,8,FALSE)=0,"",VLOOKUP($A86,'Annex 2 EHV charges'!$A$11:$O$157,8,FALSE)),"")</f>
        <v>0.20200000000000001</v>
      </c>
      <c r="F86" s="127" t="str">
        <f>IFERROR(IF(VLOOKUP($A86,'Annex 2 EHV charges'!$A$11:$O$157,9,FALSE)=0,"",VLOOKUP($A86,'Annex 2 EHV charges'!$A$11:$O$157,9,FALSE)),"")</f>
        <v/>
      </c>
      <c r="G86" s="123">
        <f>IFERROR(IF(VLOOKUP($A86,'Annex 2 EHV charges'!$A$11:$O$157,10,FALSE)=0,"",VLOOKUP($A86,'Annex 2 EHV charges'!$A$11:$O$157,10,FALSE)),"")</f>
        <v>1.64</v>
      </c>
      <c r="H86" s="123">
        <f>IFERROR(IF(VLOOKUP($A86,'Annex 2 EHV charges'!$A$11:$O$157,10,FALSE)=0,"",VLOOKUP($A86,'Annex 2 EHV charges'!$A$11:$O$157,10,FALSE)),"")</f>
        <v>1.64</v>
      </c>
    </row>
    <row r="87" spans="1:8" x14ac:dyDescent="0.2">
      <c r="A87" s="112">
        <f t="array" ref="A87">IFERROR(INDEX('Annex 2 EHV charges'!$A$11:$A$157, MATCH(0, IF(ISBLANK('Annex 2 EHV charges'!$A$11:$A$157),1, COUNTIF(A$10:$A86, 'Annex 2 EHV charges'!$A$11:$A$157)), 0)),"")</f>
        <v>904</v>
      </c>
      <c r="B87" s="112">
        <f>IF($A87="","",VLOOKUP($A87,'Annex 2 EHV charges'!$A$11:$O$157,2,0))</f>
        <v>904</v>
      </c>
      <c r="C87" s="110">
        <f>IF($A87="","",VLOOKUP($A87,'Annex 2 EHV charges'!$A$11:$O$157,3,0))</f>
        <v>1160001324665</v>
      </c>
      <c r="D87" s="112" t="str">
        <f>IF($A87="","",VLOOKUP($A87,'Annex 2 EHV charges'!$A$11:$O$157,7,0))</f>
        <v>Hatton Gas Compressor</v>
      </c>
      <c r="E87" s="126" t="str">
        <f>IFERROR(IF(VLOOKUP($A87,'Annex 2 EHV charges'!$A$11:$O$157,8,FALSE)=0,"",VLOOKUP($A87,'Annex 2 EHV charges'!$A$11:$O$157,8,FALSE)),"")</f>
        <v/>
      </c>
      <c r="F87" s="127">
        <f>IFERROR(IF(VLOOKUP($A87,'Annex 2 EHV charges'!$A$11:$O$157,9,FALSE)=0,"",VLOOKUP($A87,'Annex 2 EHV charges'!$A$11:$O$157,9,FALSE)),"")</f>
        <v>22181.74</v>
      </c>
      <c r="G87" s="123">
        <f>IFERROR(IF(VLOOKUP($A87,'Annex 2 EHV charges'!$A$11:$O$157,10,FALSE)=0,"",VLOOKUP($A87,'Annex 2 EHV charges'!$A$11:$O$157,10,FALSE)),"")</f>
        <v>2.97</v>
      </c>
      <c r="H87" s="123">
        <f>IFERROR(IF(VLOOKUP($A87,'Annex 2 EHV charges'!$A$11:$O$157,10,FALSE)=0,"",VLOOKUP($A87,'Annex 2 EHV charges'!$A$11:$O$157,10,FALSE)),"")</f>
        <v>2.97</v>
      </c>
    </row>
    <row r="88" spans="1:8" x14ac:dyDescent="0.2">
      <c r="A88" s="112">
        <f t="array" ref="A88">IFERROR(INDEX('Annex 2 EHV charges'!$A$11:$A$157, MATCH(0, IF(ISBLANK('Annex 2 EHV charges'!$A$11:$A$157),1, COUNTIF(A$10:$A87, 'Annex 2 EHV charges'!$A$11:$A$157)), 0)),"")</f>
        <v>905</v>
      </c>
      <c r="B88" s="112">
        <f>IF($A88="","",VLOOKUP($A88,'Annex 2 EHV charges'!$A$11:$O$157,2,0))</f>
        <v>905</v>
      </c>
      <c r="C88" s="110">
        <f>IF($A88="","",VLOOKUP($A88,'Annex 2 EHV charges'!$A$11:$O$157,3,0))</f>
        <v>1170000112477</v>
      </c>
      <c r="D88" s="112" t="str">
        <f>IF($A88="","",VLOOKUP($A88,'Annex 2 EHV charges'!$A$11:$O$157,7,0))</f>
        <v>North Hykeham EFW</v>
      </c>
      <c r="E88" s="126" t="str">
        <f>IFERROR(IF(VLOOKUP($A88,'Annex 2 EHV charges'!$A$11:$O$157,8,FALSE)=0,"",VLOOKUP($A88,'Annex 2 EHV charges'!$A$11:$O$157,8,FALSE)),"")</f>
        <v/>
      </c>
      <c r="F88" s="127" t="str">
        <f>IFERROR(IF(VLOOKUP($A88,'Annex 2 EHV charges'!$A$11:$O$157,9,FALSE)=0,"",VLOOKUP($A88,'Annex 2 EHV charges'!$A$11:$O$157,9,FALSE)),"")</f>
        <v/>
      </c>
      <c r="G88" s="123">
        <f>IFERROR(IF(VLOOKUP($A88,'Annex 2 EHV charges'!$A$11:$O$157,10,FALSE)=0,"",VLOOKUP($A88,'Annex 2 EHV charges'!$A$11:$O$157,10,FALSE)),"")</f>
        <v>1.63</v>
      </c>
      <c r="H88" s="123">
        <f>IFERROR(IF(VLOOKUP($A88,'Annex 2 EHV charges'!$A$11:$O$157,10,FALSE)=0,"",VLOOKUP($A88,'Annex 2 EHV charges'!$A$11:$O$157,10,FALSE)),"")</f>
        <v>1.63</v>
      </c>
    </row>
    <row r="89" spans="1:8" x14ac:dyDescent="0.2">
      <c r="A89" s="112">
        <f t="array" ref="A89">IFERROR(INDEX('Annex 2 EHV charges'!$A$11:$A$157, MATCH(0, IF(ISBLANK('Annex 2 EHV charges'!$A$11:$A$157),1, COUNTIF(A$10:$A88, 'Annex 2 EHV charges'!$A$11:$A$157)), 0)),"")</f>
        <v>906</v>
      </c>
      <c r="B89" s="112">
        <f>IF($A89="","",VLOOKUP($A89,'Annex 2 EHV charges'!$A$11:$O$157,2,0))</f>
        <v>906</v>
      </c>
      <c r="C89" s="110">
        <f>IF($A89="","",VLOOKUP($A89,'Annex 2 EHV charges'!$A$11:$O$157,3,0))</f>
        <v>1160001415347</v>
      </c>
      <c r="D89" s="112" t="str">
        <f>IF($A89="","",VLOOKUP($A89,'Annex 2 EHV charges'!$A$11:$O$157,7,0))</f>
        <v>Sleaford Renewable Energy Plant</v>
      </c>
      <c r="E89" s="126" t="str">
        <f>IFERROR(IF(VLOOKUP($A89,'Annex 2 EHV charges'!$A$11:$O$157,8,FALSE)=0,"",VLOOKUP($A89,'Annex 2 EHV charges'!$A$11:$O$157,8,FALSE)),"")</f>
        <v/>
      </c>
      <c r="F89" s="127" t="str">
        <f>IFERROR(IF(VLOOKUP($A89,'Annex 2 EHV charges'!$A$11:$O$157,9,FALSE)=0,"",VLOOKUP($A89,'Annex 2 EHV charges'!$A$11:$O$157,9,FALSE)),"")</f>
        <v/>
      </c>
      <c r="G89" s="123">
        <f>IFERROR(IF(VLOOKUP($A89,'Annex 2 EHV charges'!$A$11:$O$157,10,FALSE)=0,"",VLOOKUP($A89,'Annex 2 EHV charges'!$A$11:$O$157,10,FALSE)),"")</f>
        <v>1.84</v>
      </c>
      <c r="H89" s="123">
        <f>IFERROR(IF(VLOOKUP($A89,'Annex 2 EHV charges'!$A$11:$O$157,10,FALSE)=0,"",VLOOKUP($A89,'Annex 2 EHV charges'!$A$11:$O$157,10,FALSE)),"")</f>
        <v>1.84</v>
      </c>
    </row>
    <row r="90" spans="1:8" x14ac:dyDescent="0.2">
      <c r="A90" s="112">
        <f t="array" ref="A90">IFERROR(INDEX('Annex 2 EHV charges'!$A$11:$A$157, MATCH(0, IF(ISBLANK('Annex 2 EHV charges'!$A$11:$A$157),1, COUNTIF(A$10:$A89, 'Annex 2 EHV charges'!$A$11:$A$157)), 0)),"")</f>
        <v>907</v>
      </c>
      <c r="B90" s="112">
        <f>IF($A90="","",VLOOKUP($A90,'Annex 2 EHV charges'!$A$11:$O$157,2,0))</f>
        <v>907</v>
      </c>
      <c r="C90" s="110">
        <f>IF($A90="","",VLOOKUP($A90,'Annex 2 EHV charges'!$A$11:$O$157,3,0))</f>
        <v>1170000059210</v>
      </c>
      <c r="D90" s="112" t="str">
        <f>IF($A90="","",VLOOKUP($A90,'Annex 2 EHV charges'!$A$11:$O$157,7,0))</f>
        <v>Bilsthorpe Wind Farm (Import)</v>
      </c>
      <c r="E90" s="126" t="str">
        <f>IFERROR(IF(VLOOKUP($A90,'Annex 2 EHV charges'!$A$11:$O$157,8,FALSE)=0,"",VLOOKUP($A90,'Annex 2 EHV charges'!$A$11:$O$157,8,FALSE)),"")</f>
        <v/>
      </c>
      <c r="F90" s="127">
        <f>IFERROR(IF(VLOOKUP($A90,'Annex 2 EHV charges'!$A$11:$O$157,9,FALSE)=0,"",VLOOKUP($A90,'Annex 2 EHV charges'!$A$11:$O$157,9,FALSE)),"")</f>
        <v>14.03</v>
      </c>
      <c r="G90" s="123">
        <f>IFERROR(IF(VLOOKUP($A90,'Annex 2 EHV charges'!$A$11:$O$157,10,FALSE)=0,"",VLOOKUP($A90,'Annex 2 EHV charges'!$A$11:$O$157,10,FALSE)),"")</f>
        <v>1.66</v>
      </c>
      <c r="H90" s="123">
        <f>IFERROR(IF(VLOOKUP($A90,'Annex 2 EHV charges'!$A$11:$O$157,10,FALSE)=0,"",VLOOKUP($A90,'Annex 2 EHV charges'!$A$11:$O$157,10,FALSE)),"")</f>
        <v>1.66</v>
      </c>
    </row>
    <row r="91" spans="1:8" x14ac:dyDescent="0.2">
      <c r="A91" s="112">
        <f t="array" ref="A91">IFERROR(INDEX('Annex 2 EHV charges'!$A$11:$A$157, MATCH(0, IF(ISBLANK('Annex 2 EHV charges'!$A$11:$A$157),1, COUNTIF(A$10:$A90, 'Annex 2 EHV charges'!$A$11:$A$157)), 0)),"")</f>
        <v>908</v>
      </c>
      <c r="B91" s="112">
        <f>IF($A91="","",VLOOKUP($A91,'Annex 2 EHV charges'!$A$11:$O$157,2,0))</f>
        <v>908</v>
      </c>
      <c r="C91" s="110">
        <f>IF($A91="","",VLOOKUP($A91,'Annex 2 EHV charges'!$A$11:$O$157,3,0))</f>
        <v>1170000117944</v>
      </c>
      <c r="D91" s="112" t="str">
        <f>IF($A91="","",VLOOKUP($A91,'Annex 2 EHV charges'!$A$11:$O$157,7,0))</f>
        <v>Old Dalby Lodge</v>
      </c>
      <c r="E91" s="126" t="str">
        <f>IFERROR(IF(VLOOKUP($A91,'Annex 2 EHV charges'!$A$11:$O$157,8,FALSE)=0,"",VLOOKUP($A91,'Annex 2 EHV charges'!$A$11:$O$157,8,FALSE)),"")</f>
        <v/>
      </c>
      <c r="F91" s="127">
        <f>IFERROR(IF(VLOOKUP($A91,'Annex 2 EHV charges'!$A$11:$O$157,9,FALSE)=0,"",VLOOKUP($A91,'Annex 2 EHV charges'!$A$11:$O$157,9,FALSE)),"")</f>
        <v>23.8</v>
      </c>
      <c r="G91" s="123">
        <f>IFERROR(IF(VLOOKUP($A91,'Annex 2 EHV charges'!$A$11:$O$157,10,FALSE)=0,"",VLOOKUP($A91,'Annex 2 EHV charges'!$A$11:$O$157,10,FALSE)),"")</f>
        <v>1.64</v>
      </c>
      <c r="H91" s="123">
        <f>IFERROR(IF(VLOOKUP($A91,'Annex 2 EHV charges'!$A$11:$O$157,10,FALSE)=0,"",VLOOKUP($A91,'Annex 2 EHV charges'!$A$11:$O$157,10,FALSE)),"")</f>
        <v>1.64</v>
      </c>
    </row>
    <row r="92" spans="1:8" x14ac:dyDescent="0.2">
      <c r="A92" s="112">
        <f t="array" ref="A92">IFERROR(INDEX('Annex 2 EHV charges'!$A$11:$A$157, MATCH(0, IF(ISBLANK('Annex 2 EHV charges'!$A$11:$A$157),1, COUNTIF(A$10:$A91, 'Annex 2 EHV charges'!$A$11:$A$157)), 0)),"")</f>
        <v>909</v>
      </c>
      <c r="B92" s="112">
        <f>IF($A92="","",VLOOKUP($A92,'Annex 2 EHV charges'!$A$11:$O$157,2,0))</f>
        <v>909</v>
      </c>
      <c r="C92" s="110">
        <f>IF($A92="","",VLOOKUP($A92,'Annex 2 EHV charges'!$A$11:$O$157,3,0))</f>
        <v>1170000146670</v>
      </c>
      <c r="D92" s="112" t="str">
        <f>IF($A92="","",VLOOKUP($A92,'Annex 2 EHV charges'!$A$11:$O$157,7,0))</f>
        <v>Willoughby STOR generation</v>
      </c>
      <c r="E92" s="126" t="str">
        <f>IFERROR(IF(VLOOKUP($A92,'Annex 2 EHV charges'!$A$11:$O$157,8,FALSE)=0,"",VLOOKUP($A92,'Annex 2 EHV charges'!$A$11:$O$157,8,FALSE)),"")</f>
        <v/>
      </c>
      <c r="F92" s="127">
        <f>IFERROR(IF(VLOOKUP($A92,'Annex 2 EHV charges'!$A$11:$O$157,9,FALSE)=0,"",VLOOKUP($A92,'Annex 2 EHV charges'!$A$11:$O$157,9,FALSE)),"")</f>
        <v>0.41</v>
      </c>
      <c r="G92" s="123">
        <f>IFERROR(IF(VLOOKUP($A92,'Annex 2 EHV charges'!$A$11:$O$157,10,FALSE)=0,"",VLOOKUP($A92,'Annex 2 EHV charges'!$A$11:$O$157,10,FALSE)),"")</f>
        <v>1.49</v>
      </c>
      <c r="H92" s="123">
        <f>IFERROR(IF(VLOOKUP($A92,'Annex 2 EHV charges'!$A$11:$O$157,10,FALSE)=0,"",VLOOKUP($A92,'Annex 2 EHV charges'!$A$11:$O$157,10,FALSE)),"")</f>
        <v>1.49</v>
      </c>
    </row>
    <row r="93" spans="1:8" x14ac:dyDescent="0.2">
      <c r="A93" s="112">
        <f t="array" ref="A93">IFERROR(INDEX('Annex 2 EHV charges'!$A$11:$A$157, MATCH(0, IF(ISBLANK('Annex 2 EHV charges'!$A$11:$A$157),1, COUNTIF(A$10:$A92, 'Annex 2 EHV charges'!$A$11:$A$157)), 0)),"")</f>
        <v>910</v>
      </c>
      <c r="B93" s="112">
        <f>IF($A93="","",VLOOKUP($A93,'Annex 2 EHV charges'!$A$11:$O$157,2,0))</f>
        <v>910</v>
      </c>
      <c r="C93" s="110">
        <f>IF($A93="","",VLOOKUP($A93,'Annex 2 EHV charges'!$A$11:$O$157,3,0))</f>
        <v>1130000085288</v>
      </c>
      <c r="D93" s="112" t="str">
        <f>IF($A93="","",VLOOKUP($A93,'Annex 2 EHV charges'!$A$11:$O$157,7,0))</f>
        <v>Rolls Royce 33kV</v>
      </c>
      <c r="E93" s="126">
        <f>IFERROR(IF(VLOOKUP($A93,'Annex 2 EHV charges'!$A$11:$O$157,8,FALSE)=0,"",VLOOKUP($A93,'Annex 2 EHV charges'!$A$11:$O$157,8,FALSE)),"")</f>
        <v>1.3979999999999999</v>
      </c>
      <c r="F93" s="127" t="str">
        <f>IFERROR(IF(VLOOKUP($A93,'Annex 2 EHV charges'!$A$11:$O$157,9,FALSE)=0,"",VLOOKUP($A93,'Annex 2 EHV charges'!$A$11:$O$157,9,FALSE)),"")</f>
        <v/>
      </c>
      <c r="G93" s="123">
        <f>IFERROR(IF(VLOOKUP($A93,'Annex 2 EHV charges'!$A$11:$O$157,10,FALSE)=0,"",VLOOKUP($A93,'Annex 2 EHV charges'!$A$11:$O$157,10,FALSE)),"")</f>
        <v>4.09</v>
      </c>
      <c r="H93" s="123">
        <f>IFERROR(IF(VLOOKUP($A93,'Annex 2 EHV charges'!$A$11:$O$157,10,FALSE)=0,"",VLOOKUP($A93,'Annex 2 EHV charges'!$A$11:$O$157,10,FALSE)),"")</f>
        <v>4.09</v>
      </c>
    </row>
    <row r="94" spans="1:8" x14ac:dyDescent="0.2">
      <c r="A94" s="112">
        <f t="array" ref="A94">IFERROR(INDEX('Annex 2 EHV charges'!$A$11:$A$157, MATCH(0, IF(ISBLANK('Annex 2 EHV charges'!$A$11:$A$157),1, COUNTIF(A$10:$A93, 'Annex 2 EHV charges'!$A$11:$A$157)), 0)),"")</f>
        <v>911</v>
      </c>
      <c r="B94" s="112">
        <f>IF($A94="","",VLOOKUP($A94,'Annex 2 EHV charges'!$A$11:$O$157,2,0))</f>
        <v>911</v>
      </c>
      <c r="C94" s="110">
        <f>IF($A94="","",VLOOKUP($A94,'Annex 2 EHV charges'!$A$11:$O$157,3,0))</f>
        <v>1170000110600</v>
      </c>
      <c r="D94" s="112" t="str">
        <f>IF($A94="","",VLOOKUP($A94,'Annex 2 EHV charges'!$A$11:$O$157,7,0))</f>
        <v>The Grange Wind Farm</v>
      </c>
      <c r="E94" s="126" t="str">
        <f>IFERROR(IF(VLOOKUP($A94,'Annex 2 EHV charges'!$A$11:$O$157,8,FALSE)=0,"",VLOOKUP($A94,'Annex 2 EHV charges'!$A$11:$O$157,8,FALSE)),"")</f>
        <v/>
      </c>
      <c r="F94" s="127">
        <f>IFERROR(IF(VLOOKUP($A94,'Annex 2 EHV charges'!$A$11:$O$157,9,FALSE)=0,"",VLOOKUP($A94,'Annex 2 EHV charges'!$A$11:$O$157,9,FALSE)),"")</f>
        <v>20.77</v>
      </c>
      <c r="G94" s="123">
        <f>IFERROR(IF(VLOOKUP($A94,'Annex 2 EHV charges'!$A$11:$O$157,10,FALSE)=0,"",VLOOKUP($A94,'Annex 2 EHV charges'!$A$11:$O$157,10,FALSE)),"")</f>
        <v>1.64</v>
      </c>
      <c r="H94" s="123">
        <f>IFERROR(IF(VLOOKUP($A94,'Annex 2 EHV charges'!$A$11:$O$157,10,FALSE)=0,"",VLOOKUP($A94,'Annex 2 EHV charges'!$A$11:$O$157,10,FALSE)),"")</f>
        <v>1.64</v>
      </c>
    </row>
    <row r="95" spans="1:8" x14ac:dyDescent="0.2">
      <c r="A95" s="112">
        <f t="array" ref="A95">IFERROR(INDEX('Annex 2 EHV charges'!$A$11:$A$157, MATCH(0, IF(ISBLANK('Annex 2 EHV charges'!$A$11:$A$157),1, COUNTIF(A$10:$A94, 'Annex 2 EHV charges'!$A$11:$A$157)), 0)),"")</f>
        <v>912</v>
      </c>
      <c r="B95" s="112">
        <f>IF($A95="","",VLOOKUP($A95,'Annex 2 EHV charges'!$A$11:$O$157,2,0))</f>
        <v>912</v>
      </c>
      <c r="C95" s="110">
        <f>IF($A95="","",VLOOKUP($A95,'Annex 2 EHV charges'!$A$11:$O$157,3,0))</f>
        <v>1170000111881</v>
      </c>
      <c r="D95" s="112" t="str">
        <f>IF($A95="","",VLOOKUP($A95,'Annex 2 EHV charges'!$A$11:$O$157,7,0))</f>
        <v>Clay Lake</v>
      </c>
      <c r="E95" s="126" t="str">
        <f>IFERROR(IF(VLOOKUP($A95,'Annex 2 EHV charges'!$A$11:$O$157,8,FALSE)=0,"",VLOOKUP($A95,'Annex 2 EHV charges'!$A$11:$O$157,8,FALSE)),"")</f>
        <v/>
      </c>
      <c r="F95" s="127" t="str">
        <f>IFERROR(IF(VLOOKUP($A95,'Annex 2 EHV charges'!$A$11:$O$157,9,FALSE)=0,"",VLOOKUP($A95,'Annex 2 EHV charges'!$A$11:$O$157,9,FALSE)),"")</f>
        <v/>
      </c>
      <c r="G95" s="123">
        <f>IFERROR(IF(VLOOKUP($A95,'Annex 2 EHV charges'!$A$11:$O$157,10,FALSE)=0,"",VLOOKUP($A95,'Annex 2 EHV charges'!$A$11:$O$157,10,FALSE)),"")</f>
        <v>1.69</v>
      </c>
      <c r="H95" s="123">
        <f>IFERROR(IF(VLOOKUP($A95,'Annex 2 EHV charges'!$A$11:$O$157,10,FALSE)=0,"",VLOOKUP($A95,'Annex 2 EHV charges'!$A$11:$O$157,10,FALSE)),"")</f>
        <v>1.69</v>
      </c>
    </row>
    <row r="96" spans="1:8" x14ac:dyDescent="0.2">
      <c r="A96" s="112">
        <f t="array" ref="A96">IFERROR(INDEX('Annex 2 EHV charges'!$A$11:$A$157, MATCH(0, IF(ISBLANK('Annex 2 EHV charges'!$A$11:$A$157),1, COUNTIF(A$10:$A95, 'Annex 2 EHV charges'!$A$11:$A$157)), 0)),"")</f>
        <v>913</v>
      </c>
      <c r="B96" s="112">
        <f>IF($A96="","",VLOOKUP($A96,'Annex 2 EHV charges'!$A$11:$O$157,2,0))</f>
        <v>913</v>
      </c>
      <c r="C96" s="110">
        <f>IF($A96="","",VLOOKUP($A96,'Annex 2 EHV charges'!$A$11:$O$157,3,0))</f>
        <v>1170000113443</v>
      </c>
      <c r="D96" s="112" t="str">
        <f>IF($A96="","",VLOOKUP($A96,'Annex 2 EHV charges'!$A$11:$O$157,7,0))</f>
        <v>Balderton STOR</v>
      </c>
      <c r="E96" s="126" t="str">
        <f>IFERROR(IF(VLOOKUP($A96,'Annex 2 EHV charges'!$A$11:$O$157,8,FALSE)=0,"",VLOOKUP($A96,'Annex 2 EHV charges'!$A$11:$O$157,8,FALSE)),"")</f>
        <v/>
      </c>
      <c r="F96" s="127" t="str">
        <f>IFERROR(IF(VLOOKUP($A96,'Annex 2 EHV charges'!$A$11:$O$157,9,FALSE)=0,"",VLOOKUP($A96,'Annex 2 EHV charges'!$A$11:$O$157,9,FALSE)),"")</f>
        <v/>
      </c>
      <c r="G96" s="123">
        <f>IFERROR(IF(VLOOKUP($A96,'Annex 2 EHV charges'!$A$11:$O$157,10,FALSE)=0,"",VLOOKUP($A96,'Annex 2 EHV charges'!$A$11:$O$157,10,FALSE)),"")</f>
        <v>1.74</v>
      </c>
      <c r="H96" s="123">
        <f>IFERROR(IF(VLOOKUP($A96,'Annex 2 EHV charges'!$A$11:$O$157,10,FALSE)=0,"",VLOOKUP($A96,'Annex 2 EHV charges'!$A$11:$O$157,10,FALSE)),"")</f>
        <v>1.74</v>
      </c>
    </row>
    <row r="97" spans="1:8" x14ac:dyDescent="0.2">
      <c r="A97" s="112">
        <f t="array" ref="A97">IFERROR(INDEX('Annex 2 EHV charges'!$A$11:$A$157, MATCH(0, IF(ISBLANK('Annex 2 EHV charges'!$A$11:$A$157),1, COUNTIF(A$10:$A96, 'Annex 2 EHV charges'!$A$11:$A$157)), 0)),"")</f>
        <v>914</v>
      </c>
      <c r="B97" s="112">
        <f>IF($A97="","",VLOOKUP($A97,'Annex 2 EHV charges'!$A$11:$O$157,2,0))</f>
        <v>914</v>
      </c>
      <c r="C97" s="110">
        <f>IF($A97="","",VLOOKUP($A97,'Annex 2 EHV charges'!$A$11:$O$157,3,0))</f>
        <v>1170000172954</v>
      </c>
      <c r="D97" s="112" t="str">
        <f>IF($A97="","",VLOOKUP($A97,'Annex 2 EHV charges'!$A$11:$O$157,7,0))</f>
        <v>Wymeswold Solar Park</v>
      </c>
      <c r="E97" s="126" t="str">
        <f>IFERROR(IF(VLOOKUP($A97,'Annex 2 EHV charges'!$A$11:$O$157,8,FALSE)=0,"",VLOOKUP($A97,'Annex 2 EHV charges'!$A$11:$O$157,8,FALSE)),"")</f>
        <v/>
      </c>
      <c r="F97" s="127">
        <f>IFERROR(IF(VLOOKUP($A97,'Annex 2 EHV charges'!$A$11:$O$157,9,FALSE)=0,"",VLOOKUP($A97,'Annex 2 EHV charges'!$A$11:$O$157,9,FALSE)),"")</f>
        <v>4.9800000000000004</v>
      </c>
      <c r="G97" s="123">
        <f>IFERROR(IF(VLOOKUP($A97,'Annex 2 EHV charges'!$A$11:$O$157,10,FALSE)=0,"",VLOOKUP($A97,'Annex 2 EHV charges'!$A$11:$O$157,10,FALSE)),"")</f>
        <v>1.66</v>
      </c>
      <c r="H97" s="123">
        <f>IFERROR(IF(VLOOKUP($A97,'Annex 2 EHV charges'!$A$11:$O$157,10,FALSE)=0,"",VLOOKUP($A97,'Annex 2 EHV charges'!$A$11:$O$157,10,FALSE)),"")</f>
        <v>1.66</v>
      </c>
    </row>
    <row r="98" spans="1:8" x14ac:dyDescent="0.2">
      <c r="A98" s="112">
        <f t="array" ref="A98">IFERROR(INDEX('Annex 2 EHV charges'!$A$11:$A$157, MATCH(0, IF(ISBLANK('Annex 2 EHV charges'!$A$11:$A$157),1, COUNTIF(A$10:$A97, 'Annex 2 EHV charges'!$A$11:$A$157)), 0)),"")</f>
        <v>915</v>
      </c>
      <c r="B98" s="112">
        <f>IF($A98="","",VLOOKUP($A98,'Annex 2 EHV charges'!$A$11:$O$157,2,0))</f>
        <v>915</v>
      </c>
      <c r="C98" s="110" t="str">
        <f>IF($A98="","",VLOOKUP($A98,'Annex 2 EHV charges'!$A$11:$O$157,3,0))</f>
        <v>New Connection</v>
      </c>
      <c r="D98" s="112" t="str">
        <f>IF($A98="","",VLOOKUP($A98,'Annex 2 EHV charges'!$A$11:$O$157,7,0))</f>
        <v>French Farm Wind Farm</v>
      </c>
      <c r="E98" s="126" t="str">
        <f>IFERROR(IF(VLOOKUP($A98,'Annex 2 EHV charges'!$A$11:$O$157,8,FALSE)=0,"",VLOOKUP($A98,'Annex 2 EHV charges'!$A$11:$O$157,8,FALSE)),"")</f>
        <v/>
      </c>
      <c r="F98" s="127">
        <f>IFERROR(IF(VLOOKUP($A98,'Annex 2 EHV charges'!$A$11:$O$157,9,FALSE)=0,"",VLOOKUP($A98,'Annex 2 EHV charges'!$A$11:$O$157,9,FALSE)),"")</f>
        <v>52.9</v>
      </c>
      <c r="G98" s="123">
        <f>IFERROR(IF(VLOOKUP($A98,'Annex 2 EHV charges'!$A$11:$O$157,10,FALSE)=0,"",VLOOKUP($A98,'Annex 2 EHV charges'!$A$11:$O$157,10,FALSE)),"")</f>
        <v>1.66</v>
      </c>
      <c r="H98" s="123">
        <f>IFERROR(IF(VLOOKUP($A98,'Annex 2 EHV charges'!$A$11:$O$157,10,FALSE)=0,"",VLOOKUP($A98,'Annex 2 EHV charges'!$A$11:$O$157,10,FALSE)),"")</f>
        <v>1.66</v>
      </c>
    </row>
    <row r="99" spans="1:8" x14ac:dyDescent="0.2">
      <c r="A99" s="112">
        <f t="array" ref="A99">IFERROR(INDEX('Annex 2 EHV charges'!$A$11:$A$157, MATCH(0, IF(ISBLANK('Annex 2 EHV charges'!$A$11:$A$157),1, COUNTIF(A$10:$A98, 'Annex 2 EHV charges'!$A$11:$A$157)), 0)),"")</f>
        <v>916</v>
      </c>
      <c r="B99" s="112">
        <f>IF($A99="","",VLOOKUP($A99,'Annex 2 EHV charges'!$A$11:$O$157,2,0))</f>
        <v>916</v>
      </c>
      <c r="C99" s="110" t="str">
        <f>IF($A99="","",VLOOKUP($A99,'Annex 2 EHV charges'!$A$11:$O$157,3,0))</f>
        <v>New Connection</v>
      </c>
      <c r="D99" s="112" t="str">
        <f>IF($A99="","",VLOOKUP($A99,'Annex 2 EHV charges'!$A$11:$O$157,7,0))</f>
        <v>Lilbourne Wind Farm</v>
      </c>
      <c r="E99" s="126" t="str">
        <f>IFERROR(IF(VLOOKUP($A99,'Annex 2 EHV charges'!$A$11:$O$157,8,FALSE)=0,"",VLOOKUP($A99,'Annex 2 EHV charges'!$A$11:$O$157,8,FALSE)),"")</f>
        <v/>
      </c>
      <c r="F99" s="127">
        <f>IFERROR(IF(VLOOKUP($A99,'Annex 2 EHV charges'!$A$11:$O$157,9,FALSE)=0,"",VLOOKUP($A99,'Annex 2 EHV charges'!$A$11:$O$157,9,FALSE)),"")</f>
        <v>48.44</v>
      </c>
      <c r="G99" s="123">
        <f>IFERROR(IF(VLOOKUP($A99,'Annex 2 EHV charges'!$A$11:$O$157,10,FALSE)=0,"",VLOOKUP($A99,'Annex 2 EHV charges'!$A$11:$O$157,10,FALSE)),"")</f>
        <v>1.66</v>
      </c>
      <c r="H99" s="123">
        <f>IFERROR(IF(VLOOKUP($A99,'Annex 2 EHV charges'!$A$11:$O$157,10,FALSE)=0,"",VLOOKUP($A99,'Annex 2 EHV charges'!$A$11:$O$157,10,FALSE)),"")</f>
        <v>1.66</v>
      </c>
    </row>
    <row r="100" spans="1:8" x14ac:dyDescent="0.2">
      <c r="A100" s="112">
        <f t="array" ref="A100">IFERROR(INDEX('Annex 2 EHV charges'!$A$11:$A$157, MATCH(0, IF(ISBLANK('Annex 2 EHV charges'!$A$11:$A$157),1, COUNTIF(A$10:$A99, 'Annex 2 EHV charges'!$A$11:$A$157)), 0)),"")</f>
        <v>917</v>
      </c>
      <c r="B100" s="112">
        <f>IF($A100="","",VLOOKUP($A100,'Annex 2 EHV charges'!$A$11:$O$157,2,0))</f>
        <v>917</v>
      </c>
      <c r="C100" s="110">
        <f>IF($A100="","",VLOOKUP($A100,'Annex 2 EHV charges'!$A$11:$O$157,3,0))</f>
        <v>1170000154538</v>
      </c>
      <c r="D100" s="112" t="str">
        <f>IF($A100="","",VLOOKUP($A100,'Annex 2 EHV charges'!$A$11:$O$157,7,0))</f>
        <v>Chelvaston Renewable</v>
      </c>
      <c r="E100" s="126" t="str">
        <f>IFERROR(IF(VLOOKUP($A100,'Annex 2 EHV charges'!$A$11:$O$157,8,FALSE)=0,"",VLOOKUP($A100,'Annex 2 EHV charges'!$A$11:$O$157,8,FALSE)),"")</f>
        <v/>
      </c>
      <c r="F100" s="127">
        <f>IFERROR(IF(VLOOKUP($A100,'Annex 2 EHV charges'!$A$11:$O$157,9,FALSE)=0,"",VLOOKUP($A100,'Annex 2 EHV charges'!$A$11:$O$157,9,FALSE)),"")</f>
        <v>199.2</v>
      </c>
      <c r="G100" s="123">
        <f>IFERROR(IF(VLOOKUP($A100,'Annex 2 EHV charges'!$A$11:$O$157,10,FALSE)=0,"",VLOOKUP($A100,'Annex 2 EHV charges'!$A$11:$O$157,10,FALSE)),"")</f>
        <v>1.66</v>
      </c>
      <c r="H100" s="123">
        <f>IFERROR(IF(VLOOKUP($A100,'Annex 2 EHV charges'!$A$11:$O$157,10,FALSE)=0,"",VLOOKUP($A100,'Annex 2 EHV charges'!$A$11:$O$157,10,FALSE)),"")</f>
        <v>1.66</v>
      </c>
    </row>
    <row r="101" spans="1:8" x14ac:dyDescent="0.2">
      <c r="A101" s="112">
        <f t="array" ref="A101">IFERROR(INDEX('Annex 2 EHV charges'!$A$11:$A$157, MATCH(0, IF(ISBLANK('Annex 2 EHV charges'!$A$11:$A$157),1, COUNTIF(A$10:$A100, 'Annex 2 EHV charges'!$A$11:$A$157)), 0)),"")</f>
        <v>918</v>
      </c>
      <c r="B101" s="112">
        <f>IF($A101="","",VLOOKUP($A101,'Annex 2 EHV charges'!$A$11:$O$157,2,0))</f>
        <v>918</v>
      </c>
      <c r="C101" s="110">
        <f>IF($A101="","",VLOOKUP($A101,'Annex 2 EHV charges'!$A$11:$O$157,3,0))</f>
        <v>1170000174827</v>
      </c>
      <c r="D101" s="112" t="str">
        <f>IF($A101="","",VLOOKUP($A101,'Annex 2 EHV charges'!$A$11:$O$157,7,0))</f>
        <v>Beachampton Solar</v>
      </c>
      <c r="E101" s="126" t="str">
        <f>IFERROR(IF(VLOOKUP($A101,'Annex 2 EHV charges'!$A$11:$O$157,8,FALSE)=0,"",VLOOKUP($A101,'Annex 2 EHV charges'!$A$11:$O$157,8,FALSE)),"")</f>
        <v/>
      </c>
      <c r="F101" s="127">
        <f>IFERROR(IF(VLOOKUP($A101,'Annex 2 EHV charges'!$A$11:$O$157,9,FALSE)=0,"",VLOOKUP($A101,'Annex 2 EHV charges'!$A$11:$O$157,9,FALSE)),"")</f>
        <v>14.59</v>
      </c>
      <c r="G101" s="123">
        <f>IFERROR(IF(VLOOKUP($A101,'Annex 2 EHV charges'!$A$11:$O$157,10,FALSE)=0,"",VLOOKUP($A101,'Annex 2 EHV charges'!$A$11:$O$157,10,FALSE)),"")</f>
        <v>1.83</v>
      </c>
      <c r="H101" s="123">
        <f>IFERROR(IF(VLOOKUP($A101,'Annex 2 EHV charges'!$A$11:$O$157,10,FALSE)=0,"",VLOOKUP($A101,'Annex 2 EHV charges'!$A$11:$O$157,10,FALSE)),"")</f>
        <v>1.83</v>
      </c>
    </row>
    <row r="102" spans="1:8" x14ac:dyDescent="0.2">
      <c r="A102" s="112">
        <f t="array" ref="A102">IFERROR(INDEX('Annex 2 EHV charges'!$A$11:$A$157, MATCH(0, IF(ISBLANK('Annex 2 EHV charges'!$A$11:$A$157),1, COUNTIF(A$10:$A101, 'Annex 2 EHV charges'!$A$11:$A$157)), 0)),"")</f>
        <v>919</v>
      </c>
      <c r="B102" s="112">
        <f>IF($A102="","",VLOOKUP($A102,'Annex 2 EHV charges'!$A$11:$O$157,2,0))</f>
        <v>919</v>
      </c>
      <c r="C102" s="110">
        <f>IF($A102="","",VLOOKUP($A102,'Annex 2 EHV charges'!$A$11:$O$157,3,0))</f>
        <v>1170000182961</v>
      </c>
      <c r="D102" s="112" t="str">
        <f>IF($A102="","",VLOOKUP($A102,'Annex 2 EHV charges'!$A$11:$O$157,7,0))</f>
        <v>Croft End Solar Farm</v>
      </c>
      <c r="E102" s="126" t="str">
        <f>IFERROR(IF(VLOOKUP($A102,'Annex 2 EHV charges'!$A$11:$O$157,8,FALSE)=0,"",VLOOKUP($A102,'Annex 2 EHV charges'!$A$11:$O$157,8,FALSE)),"")</f>
        <v/>
      </c>
      <c r="F102" s="127">
        <f>IFERROR(IF(VLOOKUP($A102,'Annex 2 EHV charges'!$A$11:$O$157,9,FALSE)=0,"",VLOOKUP($A102,'Annex 2 EHV charges'!$A$11:$O$157,9,FALSE)),"")</f>
        <v>2.1</v>
      </c>
      <c r="G102" s="123">
        <f>IFERROR(IF(VLOOKUP($A102,'Annex 2 EHV charges'!$A$11:$O$157,10,FALSE)=0,"",VLOOKUP($A102,'Annex 2 EHV charges'!$A$11:$O$157,10,FALSE)),"")</f>
        <v>1.66</v>
      </c>
      <c r="H102" s="123">
        <f>IFERROR(IF(VLOOKUP($A102,'Annex 2 EHV charges'!$A$11:$O$157,10,FALSE)=0,"",VLOOKUP($A102,'Annex 2 EHV charges'!$A$11:$O$157,10,FALSE)),"")</f>
        <v>1.66</v>
      </c>
    </row>
    <row r="103" spans="1:8" x14ac:dyDescent="0.2">
      <c r="A103" s="112">
        <f t="array" ref="A103">IFERROR(INDEX('Annex 2 EHV charges'!$A$11:$A$157, MATCH(0, IF(ISBLANK('Annex 2 EHV charges'!$A$11:$A$157),1, COUNTIF(A$10:$A102, 'Annex 2 EHV charges'!$A$11:$A$157)), 0)),"")</f>
        <v>920</v>
      </c>
      <c r="B103" s="112">
        <f>IF($A103="","",VLOOKUP($A103,'Annex 2 EHV charges'!$A$11:$O$157,2,0))</f>
        <v>920</v>
      </c>
      <c r="C103" s="110">
        <f>IF($A103="","",VLOOKUP($A103,'Annex 2 EHV charges'!$A$11:$O$157,3,0))</f>
        <v>1170000233552</v>
      </c>
      <c r="D103" s="112" t="str">
        <f>IF($A103="","",VLOOKUP($A103,'Annex 2 EHV charges'!$A$11:$O$157,7,0))</f>
        <v>M1 Wind Farm</v>
      </c>
      <c r="E103" s="126" t="str">
        <f>IFERROR(IF(VLOOKUP($A103,'Annex 2 EHV charges'!$A$11:$O$157,8,FALSE)=0,"",VLOOKUP($A103,'Annex 2 EHV charges'!$A$11:$O$157,8,FALSE)),"")</f>
        <v/>
      </c>
      <c r="F103" s="127">
        <f>IFERROR(IF(VLOOKUP($A103,'Annex 2 EHV charges'!$A$11:$O$157,9,FALSE)=0,"",VLOOKUP($A103,'Annex 2 EHV charges'!$A$11:$O$157,9,FALSE)),"")</f>
        <v>7.36</v>
      </c>
      <c r="G103" s="123">
        <f>IFERROR(IF(VLOOKUP($A103,'Annex 2 EHV charges'!$A$11:$O$157,10,FALSE)=0,"",VLOOKUP($A103,'Annex 2 EHV charges'!$A$11:$O$157,10,FALSE)),"")</f>
        <v>1.66</v>
      </c>
      <c r="H103" s="123">
        <f>IFERROR(IF(VLOOKUP($A103,'Annex 2 EHV charges'!$A$11:$O$157,10,FALSE)=0,"",VLOOKUP($A103,'Annex 2 EHV charges'!$A$11:$O$157,10,FALSE)),"")</f>
        <v>1.66</v>
      </c>
    </row>
    <row r="104" spans="1:8" x14ac:dyDescent="0.2">
      <c r="A104" s="112">
        <f t="array" ref="A104">IFERROR(INDEX('Annex 2 EHV charges'!$A$11:$A$157, MATCH(0, IF(ISBLANK('Annex 2 EHV charges'!$A$11:$A$157),1, COUNTIF(A$10:$A103, 'Annex 2 EHV charges'!$A$11:$A$157)), 0)),"")</f>
        <v>921</v>
      </c>
      <c r="B104" s="112">
        <f>IF($A104="","",VLOOKUP($A104,'Annex 2 EHV charges'!$A$11:$O$157,2,0))</f>
        <v>921</v>
      </c>
      <c r="C104" s="110">
        <f>IF($A104="","",VLOOKUP($A104,'Annex 2 EHV charges'!$A$11:$O$157,3,0))</f>
        <v>1170000265270</v>
      </c>
      <c r="D104" s="112" t="str">
        <f>IF($A104="","",VLOOKUP($A104,'Annex 2 EHV charges'!$A$11:$O$157,7,0))</f>
        <v>Leamington STOR</v>
      </c>
      <c r="E104" s="126" t="str">
        <f>IFERROR(IF(VLOOKUP($A104,'Annex 2 EHV charges'!$A$11:$O$157,8,FALSE)=0,"",VLOOKUP($A104,'Annex 2 EHV charges'!$A$11:$O$157,8,FALSE)),"")</f>
        <v/>
      </c>
      <c r="F104" s="127">
        <f>IFERROR(IF(VLOOKUP($A104,'Annex 2 EHV charges'!$A$11:$O$157,9,FALSE)=0,"",VLOOKUP($A104,'Annex 2 EHV charges'!$A$11:$O$157,9,FALSE)),"")</f>
        <v>37.729999999999997</v>
      </c>
      <c r="G104" s="123">
        <f>IFERROR(IF(VLOOKUP($A104,'Annex 2 EHV charges'!$A$11:$O$157,10,FALSE)=0,"",VLOOKUP($A104,'Annex 2 EHV charges'!$A$11:$O$157,10,FALSE)),"")</f>
        <v>1.88</v>
      </c>
      <c r="H104" s="123">
        <f>IFERROR(IF(VLOOKUP($A104,'Annex 2 EHV charges'!$A$11:$O$157,10,FALSE)=0,"",VLOOKUP($A104,'Annex 2 EHV charges'!$A$11:$O$157,10,FALSE)),"")</f>
        <v>1.88</v>
      </c>
    </row>
    <row r="105" spans="1:8" x14ac:dyDescent="0.2">
      <c r="A105" s="112">
        <f t="array" ref="A105">IFERROR(INDEX('Annex 2 EHV charges'!$A$11:$A$157, MATCH(0, IF(ISBLANK('Annex 2 EHV charges'!$A$11:$A$157),1, COUNTIF(A$10:$A104, 'Annex 2 EHV charges'!$A$11:$A$157)), 0)),"")</f>
        <v>922</v>
      </c>
      <c r="B105" s="112">
        <f>IF($A105="","",VLOOKUP($A105,'Annex 2 EHV charges'!$A$11:$O$157,2,0))</f>
        <v>922</v>
      </c>
      <c r="C105" s="110">
        <f>IF($A105="","",VLOOKUP($A105,'Annex 2 EHV charges'!$A$11:$O$157,3,0))</f>
        <v>1170000280108</v>
      </c>
      <c r="D105" s="112" t="str">
        <f>IF($A105="","",VLOOKUP($A105,'Annex 2 EHV charges'!$A$11:$O$157,7,0))</f>
        <v>Low Farm Anaerobic Dig</v>
      </c>
      <c r="E105" s="126" t="str">
        <f>IFERROR(IF(VLOOKUP($A105,'Annex 2 EHV charges'!$A$11:$O$157,8,FALSE)=0,"",VLOOKUP($A105,'Annex 2 EHV charges'!$A$11:$O$157,8,FALSE)),"")</f>
        <v/>
      </c>
      <c r="F105" s="127">
        <f>IFERROR(IF(VLOOKUP($A105,'Annex 2 EHV charges'!$A$11:$O$157,9,FALSE)=0,"",VLOOKUP($A105,'Annex 2 EHV charges'!$A$11:$O$157,9,FALSE)),"")</f>
        <v>61.65</v>
      </c>
      <c r="G105" s="123">
        <f>IFERROR(IF(VLOOKUP($A105,'Annex 2 EHV charges'!$A$11:$O$157,10,FALSE)=0,"",VLOOKUP($A105,'Annex 2 EHV charges'!$A$11:$O$157,10,FALSE)),"")</f>
        <v>1.64</v>
      </c>
      <c r="H105" s="123">
        <f>IFERROR(IF(VLOOKUP($A105,'Annex 2 EHV charges'!$A$11:$O$157,10,FALSE)=0,"",VLOOKUP($A105,'Annex 2 EHV charges'!$A$11:$O$157,10,FALSE)),"")</f>
        <v>1.64</v>
      </c>
    </row>
    <row r="106" spans="1:8" x14ac:dyDescent="0.2">
      <c r="A106" s="112">
        <f t="array" ref="A106">IFERROR(INDEX('Annex 2 EHV charges'!$A$11:$A$157, MATCH(0, IF(ISBLANK('Annex 2 EHV charges'!$A$11:$A$157),1, COUNTIF(A$10:$A105, 'Annex 2 EHV charges'!$A$11:$A$157)), 0)),"")</f>
        <v>923</v>
      </c>
      <c r="B106" s="112">
        <f>IF($A106="","",VLOOKUP($A106,'Annex 2 EHV charges'!$A$11:$O$157,2,0))</f>
        <v>923</v>
      </c>
      <c r="C106" s="110">
        <f>IF($A106="","",VLOOKUP($A106,'Annex 2 EHV charges'!$A$11:$O$157,3,0))</f>
        <v>1170000280960</v>
      </c>
      <c r="D106" s="112" t="str">
        <f>IF($A106="","",VLOOKUP($A106,'Annex 2 EHV charges'!$A$11:$O$157,7,0))</f>
        <v>Turweston Airfield Solar Farm</v>
      </c>
      <c r="E106" s="126" t="str">
        <f>IFERROR(IF(VLOOKUP($A106,'Annex 2 EHV charges'!$A$11:$O$157,8,FALSE)=0,"",VLOOKUP($A106,'Annex 2 EHV charges'!$A$11:$O$157,8,FALSE)),"")</f>
        <v/>
      </c>
      <c r="F106" s="127">
        <f>IFERROR(IF(VLOOKUP($A106,'Annex 2 EHV charges'!$A$11:$O$157,9,FALSE)=0,"",VLOOKUP($A106,'Annex 2 EHV charges'!$A$11:$O$157,9,FALSE)),"")</f>
        <v>2.08</v>
      </c>
      <c r="G106" s="123">
        <f>IFERROR(IF(VLOOKUP($A106,'Annex 2 EHV charges'!$A$11:$O$157,10,FALSE)=0,"",VLOOKUP($A106,'Annex 2 EHV charges'!$A$11:$O$157,10,FALSE)),"")</f>
        <v>1.66</v>
      </c>
      <c r="H106" s="123">
        <f>IFERROR(IF(VLOOKUP($A106,'Annex 2 EHV charges'!$A$11:$O$157,10,FALSE)=0,"",VLOOKUP($A106,'Annex 2 EHV charges'!$A$11:$O$157,10,FALSE)),"")</f>
        <v>1.66</v>
      </c>
    </row>
    <row r="107" spans="1:8" x14ac:dyDescent="0.2">
      <c r="A107" s="112">
        <f t="array" ref="A107">IFERROR(INDEX('Annex 2 EHV charges'!$A$11:$A$157, MATCH(0, IF(ISBLANK('Annex 2 EHV charges'!$A$11:$A$157),1, COUNTIF(A$10:$A106, 'Annex 2 EHV charges'!$A$11:$A$157)), 0)),"")</f>
        <v>924</v>
      </c>
      <c r="B107" s="112">
        <f>IF($A107="","",VLOOKUP($A107,'Annex 2 EHV charges'!$A$11:$O$157,2,0))</f>
        <v>924</v>
      </c>
      <c r="C107" s="110">
        <f>IF($A107="","",VLOOKUP($A107,'Annex 2 EHV charges'!$A$11:$O$157,3,0))</f>
        <v>1170000281175</v>
      </c>
      <c r="D107" s="112" t="str">
        <f>IF($A107="","",VLOOKUP($A107,'Annex 2 EHV charges'!$A$11:$O$157,7,0))</f>
        <v>Burton Pedwadine Wind Farm</v>
      </c>
      <c r="E107" s="126" t="str">
        <f>IFERROR(IF(VLOOKUP($A107,'Annex 2 EHV charges'!$A$11:$O$157,8,FALSE)=0,"",VLOOKUP($A107,'Annex 2 EHV charges'!$A$11:$O$157,8,FALSE)),"")</f>
        <v/>
      </c>
      <c r="F107" s="127">
        <f>IFERROR(IF(VLOOKUP($A107,'Annex 2 EHV charges'!$A$11:$O$157,9,FALSE)=0,"",VLOOKUP($A107,'Annex 2 EHV charges'!$A$11:$O$157,9,FALSE)),"")</f>
        <v>4.3899999999999997</v>
      </c>
      <c r="G107" s="123">
        <f>IFERROR(IF(VLOOKUP($A107,'Annex 2 EHV charges'!$A$11:$O$157,10,FALSE)=0,"",VLOOKUP($A107,'Annex 2 EHV charges'!$A$11:$O$157,10,FALSE)),"")</f>
        <v>1.66</v>
      </c>
      <c r="H107" s="123">
        <f>IFERROR(IF(VLOOKUP($A107,'Annex 2 EHV charges'!$A$11:$O$157,10,FALSE)=0,"",VLOOKUP($A107,'Annex 2 EHV charges'!$A$11:$O$157,10,FALSE)),"")</f>
        <v>1.66</v>
      </c>
    </row>
    <row r="108" spans="1:8" x14ac:dyDescent="0.2">
      <c r="A108" s="112">
        <f t="array" ref="A108">IFERROR(INDEX('Annex 2 EHV charges'!$A$11:$A$157, MATCH(0, IF(ISBLANK('Annex 2 EHV charges'!$A$11:$A$157),1, COUNTIF(A$10:$A107, 'Annex 2 EHV charges'!$A$11:$A$157)), 0)),"")</f>
        <v>930</v>
      </c>
      <c r="B108" s="112">
        <f>IF($A108="","",VLOOKUP($A108,'Annex 2 EHV charges'!$A$11:$O$157,2,0))</f>
        <v>930</v>
      </c>
      <c r="C108" s="110">
        <f>IF($A108="","",VLOOKUP($A108,'Annex 2 EHV charges'!$A$11:$O$157,3,0))</f>
        <v>1170000073288</v>
      </c>
      <c r="D108" s="112" t="str">
        <f>IF($A108="","",VLOOKUP($A108,'Annex 2 EHV charges'!$A$11:$O$157,7,0))</f>
        <v>Rockingham</v>
      </c>
      <c r="E108" s="126" t="str">
        <f>IFERROR(IF(VLOOKUP($A108,'Annex 2 EHV charges'!$A$11:$O$157,8,FALSE)=0,"",VLOOKUP($A108,'Annex 2 EHV charges'!$A$11:$O$157,8,FALSE)),"")</f>
        <v/>
      </c>
      <c r="F108" s="127">
        <f>IFERROR(IF(VLOOKUP($A108,'Annex 2 EHV charges'!$A$11:$O$157,9,FALSE)=0,"",VLOOKUP($A108,'Annex 2 EHV charges'!$A$11:$O$157,9,FALSE)),"")</f>
        <v>6576.36</v>
      </c>
      <c r="G108" s="123">
        <f>IFERROR(IF(VLOOKUP($A108,'Annex 2 EHV charges'!$A$11:$O$157,10,FALSE)=0,"",VLOOKUP($A108,'Annex 2 EHV charges'!$A$11:$O$157,10,FALSE)),"")</f>
        <v>3.32</v>
      </c>
      <c r="H108" s="123">
        <f>IFERROR(IF(VLOOKUP($A108,'Annex 2 EHV charges'!$A$11:$O$157,10,FALSE)=0,"",VLOOKUP($A108,'Annex 2 EHV charges'!$A$11:$O$157,10,FALSE)),"")</f>
        <v>3.32</v>
      </c>
    </row>
    <row r="109" spans="1:8" ht="51" x14ac:dyDescent="0.2">
      <c r="A109" s="112">
        <f t="array" ref="A109">IFERROR(INDEX('Annex 2 EHV charges'!$A$11:$A$157, MATCH(0, IF(ISBLANK('Annex 2 EHV charges'!$A$11:$A$157),1, COUNTIF(A$10:$A108, 'Annex 2 EHV charges'!$A$11:$A$157)), 0)),"")</f>
        <v>931</v>
      </c>
      <c r="B109" s="112">
        <f>IF($A109="","",VLOOKUP($A109,'Annex 2 EHV charges'!$A$11:$O$157,2,0))</f>
        <v>931</v>
      </c>
      <c r="C109" s="110" t="str">
        <f>IF($A109="","",VLOOKUP($A109,'Annex 2 EHV charges'!$A$11:$O$157,3,0))</f>
        <v>1170000086612, 1170000091783, 1170000091792, 1170000091808</v>
      </c>
      <c r="D109" s="112" t="str">
        <f>IF($A109="","",VLOOKUP($A109,'Annex 2 EHV charges'!$A$11:$O$157,7,0))</f>
        <v>Santander Carlton Park 132/11</v>
      </c>
      <c r="E109" s="126">
        <f>IFERROR(IF(VLOOKUP($A109,'Annex 2 EHV charges'!$A$11:$O$157,8,FALSE)=0,"",VLOOKUP($A109,'Annex 2 EHV charges'!$A$11:$O$157,8,FALSE)),"")</f>
        <v>0.26900000000000002</v>
      </c>
      <c r="F109" s="127" t="str">
        <f>IFERROR(IF(VLOOKUP($A109,'Annex 2 EHV charges'!$A$11:$O$157,9,FALSE)=0,"",VLOOKUP($A109,'Annex 2 EHV charges'!$A$11:$O$157,9,FALSE)),"")</f>
        <v/>
      </c>
      <c r="G109" s="123">
        <f>IFERROR(IF(VLOOKUP($A109,'Annex 2 EHV charges'!$A$11:$O$157,10,FALSE)=0,"",VLOOKUP($A109,'Annex 2 EHV charges'!$A$11:$O$157,10,FALSE)),"")</f>
        <v>1.03</v>
      </c>
      <c r="H109" s="123">
        <f>IFERROR(IF(VLOOKUP($A109,'Annex 2 EHV charges'!$A$11:$O$157,10,FALSE)=0,"",VLOOKUP($A109,'Annex 2 EHV charges'!$A$11:$O$157,10,FALSE)),"")</f>
        <v>1.03</v>
      </c>
    </row>
    <row r="110" spans="1:8" x14ac:dyDescent="0.2">
      <c r="A110" s="112">
        <f t="array" ref="A110">IFERROR(INDEX('Annex 2 EHV charges'!$A$11:$A$157, MATCH(0, IF(ISBLANK('Annex 2 EHV charges'!$A$11:$A$157),1, COUNTIF(A$10:$A109, 'Annex 2 EHV charges'!$A$11:$A$157)), 0)),"")</f>
        <v>932</v>
      </c>
      <c r="B110" s="112">
        <f>IF($A110="","",VLOOKUP($A110,'Annex 2 EHV charges'!$A$11:$O$157,2,0))</f>
        <v>932</v>
      </c>
      <c r="C110" s="110">
        <f>IF($A110="","",VLOOKUP($A110,'Annex 2 EHV charges'!$A$11:$O$157,3,0))</f>
        <v>1160001446600</v>
      </c>
      <c r="D110" s="112" t="str">
        <f>IF($A110="","",VLOOKUP($A110,'Annex 2 EHV charges'!$A$11:$O$157,7,0))</f>
        <v>Delphi Diesel</v>
      </c>
      <c r="E110" s="126" t="str">
        <f>IFERROR(IF(VLOOKUP($A110,'Annex 2 EHV charges'!$A$11:$O$157,8,FALSE)=0,"",VLOOKUP($A110,'Annex 2 EHV charges'!$A$11:$O$157,8,FALSE)),"")</f>
        <v/>
      </c>
      <c r="F110" s="127">
        <f>IFERROR(IF(VLOOKUP($A110,'Annex 2 EHV charges'!$A$11:$O$157,9,FALSE)=0,"",VLOOKUP($A110,'Annex 2 EHV charges'!$A$11:$O$157,9,FALSE)),"")</f>
        <v>60.24</v>
      </c>
      <c r="G110" s="123">
        <f>IFERROR(IF(VLOOKUP($A110,'Annex 2 EHV charges'!$A$11:$O$157,10,FALSE)=0,"",VLOOKUP($A110,'Annex 2 EHV charges'!$A$11:$O$157,10,FALSE)),"")</f>
        <v>6.72</v>
      </c>
      <c r="H110" s="123">
        <f>IFERROR(IF(VLOOKUP($A110,'Annex 2 EHV charges'!$A$11:$O$157,10,FALSE)=0,"",VLOOKUP($A110,'Annex 2 EHV charges'!$A$11:$O$157,10,FALSE)),"")</f>
        <v>6.72</v>
      </c>
    </row>
    <row r="111" spans="1:8" x14ac:dyDescent="0.2">
      <c r="A111" s="112">
        <f t="array" ref="A111">IFERROR(INDEX('Annex 2 EHV charges'!$A$11:$A$157, MATCH(0, IF(ISBLANK('Annex 2 EHV charges'!$A$11:$A$157),1, COUNTIF(A$10:$A110, 'Annex 2 EHV charges'!$A$11:$A$157)), 0)),"")</f>
        <v>2034</v>
      </c>
      <c r="B111" s="112">
        <f>IF($A111="","",VLOOKUP($A111,'Annex 2 EHV charges'!$A$11:$O$157,2,0))</f>
        <v>2034</v>
      </c>
      <c r="C111" s="110" t="str">
        <f>IF($A111="","",VLOOKUP($A111,'Annex 2 EHV charges'!$A$11:$O$157,3,0))</f>
        <v>CVA</v>
      </c>
      <c r="D111" s="112" t="str">
        <f>IF($A111="","",VLOOKUP($A111,'Annex 2 EHV charges'!$A$11:$O$157,7,0))</f>
        <v>Huntingdon Interconnector</v>
      </c>
      <c r="E111" s="126" t="str">
        <f>IFERROR(IF(VLOOKUP($A111,'Annex 2 EHV charges'!$A$11:$O$157,8,FALSE)=0,"",VLOOKUP($A111,'Annex 2 EHV charges'!$A$11:$O$157,8,FALSE)),"")</f>
        <v/>
      </c>
      <c r="F111" s="127" t="str">
        <f>IFERROR(IF(VLOOKUP($A111,'Annex 2 EHV charges'!$A$11:$O$157,9,FALSE)=0,"",VLOOKUP($A111,'Annex 2 EHV charges'!$A$11:$O$157,9,FALSE)),"")</f>
        <v/>
      </c>
      <c r="G111" s="123">
        <f>IFERROR(IF(VLOOKUP($A111,'Annex 2 EHV charges'!$A$11:$O$157,10,FALSE)=0,"",VLOOKUP($A111,'Annex 2 EHV charges'!$A$11:$O$157,10,FALSE)),"")</f>
        <v>3.16</v>
      </c>
      <c r="H111" s="123">
        <f>IFERROR(IF(VLOOKUP($A111,'Annex 2 EHV charges'!$A$11:$O$157,10,FALSE)=0,"",VLOOKUP($A111,'Annex 2 EHV charges'!$A$11:$O$157,10,FALSE)),"")</f>
        <v>3.16</v>
      </c>
    </row>
    <row r="112" spans="1:8" x14ac:dyDescent="0.2">
      <c r="A112" s="112" t="str">
        <f t="array" ref="A112">IFERROR(INDEX('Annex 2 EHV charges'!$A$11:$A$157, MATCH(0, IF(ISBLANK('Annex 2 EHV charges'!$A$11:$A$157),1, COUNTIF(A$10:$A111, 'Annex 2 EHV charges'!$A$11:$A$157)), 0)),"")</f>
        <v>New Import 1</v>
      </c>
      <c r="B112" s="112" t="str">
        <f>IF($A112="","",VLOOKUP($A112,'Annex 2 EHV charges'!$A$11:$O$157,2,0))</f>
        <v>New Import 1</v>
      </c>
      <c r="C112" s="110" t="str">
        <f>IF($A112="","",VLOOKUP($A112,'Annex 2 EHV charges'!$A$11:$O$157,3,0))</f>
        <v>New Import 1</v>
      </c>
      <c r="D112" s="112" t="str">
        <f>IF($A112="","",VLOOKUP($A112,'Annex 2 EHV charges'!$A$11:$O$157,7,0))</f>
        <v>Barnwell Manor Solar Farm</v>
      </c>
      <c r="E112" s="126" t="str">
        <f>IFERROR(IF(VLOOKUP($A112,'Annex 2 EHV charges'!$A$11:$O$157,8,FALSE)=0,"",VLOOKUP($A112,'Annex 2 EHV charges'!$A$11:$O$157,8,FALSE)),"")</f>
        <v/>
      </c>
      <c r="F112" s="127">
        <f>IFERROR(IF(VLOOKUP($A112,'Annex 2 EHV charges'!$A$11:$O$157,9,FALSE)=0,"",VLOOKUP($A112,'Annex 2 EHV charges'!$A$11:$O$157,9,FALSE)),"")</f>
        <v>63.5</v>
      </c>
      <c r="G112" s="123">
        <f>IFERROR(IF(VLOOKUP($A112,'Annex 2 EHV charges'!$A$11:$O$157,10,FALSE)=0,"",VLOOKUP($A112,'Annex 2 EHV charges'!$A$11:$O$157,10,FALSE)),"")</f>
        <v>1.82</v>
      </c>
      <c r="H112" s="123">
        <f>IFERROR(IF(VLOOKUP($A112,'Annex 2 EHV charges'!$A$11:$O$157,10,FALSE)=0,"",VLOOKUP($A112,'Annex 2 EHV charges'!$A$11:$O$157,10,FALSE)),"")</f>
        <v>1.82</v>
      </c>
    </row>
    <row r="113" spans="1:8" x14ac:dyDescent="0.2">
      <c r="A113" s="112" t="str">
        <f t="array" ref="A113">IFERROR(INDEX('Annex 2 EHV charges'!$A$11:$A$157, MATCH(0, IF(ISBLANK('Annex 2 EHV charges'!$A$11:$A$157),1, COUNTIF(A$10:$A112, 'Annex 2 EHV charges'!$A$11:$A$157)), 0)),"")</f>
        <v>New Import 2</v>
      </c>
      <c r="B113" s="112" t="str">
        <f>IF($A113="","",VLOOKUP($A113,'Annex 2 EHV charges'!$A$11:$O$157,2,0))</f>
        <v>New Import 2</v>
      </c>
      <c r="C113" s="110" t="str">
        <f>IF($A113="","",VLOOKUP($A113,'Annex 2 EHV charges'!$A$11:$O$157,3,0))</f>
        <v>New Import 2</v>
      </c>
      <c r="D113" s="112" t="str">
        <f>IF($A113="","",VLOOKUP($A113,'Annex 2 EHV charges'!$A$11:$O$157,7,0))</f>
        <v>Decoy Farm Crowland</v>
      </c>
      <c r="E113" s="126" t="str">
        <f>IFERROR(IF(VLOOKUP($A113,'Annex 2 EHV charges'!$A$11:$O$157,8,FALSE)=0,"",VLOOKUP($A113,'Annex 2 EHV charges'!$A$11:$O$157,8,FALSE)),"")</f>
        <v/>
      </c>
      <c r="F113" s="127">
        <f>IFERROR(IF(VLOOKUP($A113,'Annex 2 EHV charges'!$A$11:$O$157,9,FALSE)=0,"",VLOOKUP($A113,'Annex 2 EHV charges'!$A$11:$O$157,9,FALSE)),"")</f>
        <v>3.53</v>
      </c>
      <c r="G113" s="123">
        <f>IFERROR(IF(VLOOKUP($A113,'Annex 2 EHV charges'!$A$11:$O$157,10,FALSE)=0,"",VLOOKUP($A113,'Annex 2 EHV charges'!$A$11:$O$157,10,FALSE)),"")</f>
        <v>1.66</v>
      </c>
      <c r="H113" s="123">
        <f>IFERROR(IF(VLOOKUP($A113,'Annex 2 EHV charges'!$A$11:$O$157,10,FALSE)=0,"",VLOOKUP($A113,'Annex 2 EHV charges'!$A$11:$O$157,10,FALSE)),"")</f>
        <v>1.66</v>
      </c>
    </row>
    <row r="114" spans="1:8" x14ac:dyDescent="0.2">
      <c r="A114" s="112">
        <f t="array" ref="A114">IFERROR(INDEX('Annex 2 EHV charges'!$A$11:$A$157, MATCH(0, IF(ISBLANK('Annex 2 EHV charges'!$A$11:$A$157),1, COUNTIF(A$10:$A113, 'Annex 2 EHV charges'!$A$11:$A$157)), 0)),"")</f>
        <v>941</v>
      </c>
      <c r="B114" s="112">
        <f>IF($A114="","",VLOOKUP($A114,'Annex 2 EHV charges'!$A$11:$O$157,2,0))</f>
        <v>941</v>
      </c>
      <c r="C114" s="110">
        <f>IF($A114="","",VLOOKUP($A114,'Annex 2 EHV charges'!$A$11:$O$157,3,0))</f>
        <v>1170000313162</v>
      </c>
      <c r="D114" s="112" t="str">
        <f>IF($A114="","",VLOOKUP($A114,'Annex 2 EHV charges'!$A$11:$O$157,7,0))</f>
        <v>Ermine Farm PV</v>
      </c>
      <c r="E114" s="126" t="str">
        <f>IFERROR(IF(VLOOKUP($A114,'Annex 2 EHV charges'!$A$11:$O$157,8,FALSE)=0,"",VLOOKUP($A114,'Annex 2 EHV charges'!$A$11:$O$157,8,FALSE)),"")</f>
        <v/>
      </c>
      <c r="F114" s="127">
        <f>IFERROR(IF(VLOOKUP($A114,'Annex 2 EHV charges'!$A$11:$O$157,9,FALSE)=0,"",VLOOKUP($A114,'Annex 2 EHV charges'!$A$11:$O$157,9,FALSE)),"")</f>
        <v>153.65</v>
      </c>
      <c r="G114" s="123">
        <f>IFERROR(IF(VLOOKUP($A114,'Annex 2 EHV charges'!$A$11:$O$157,10,FALSE)=0,"",VLOOKUP($A114,'Annex 2 EHV charges'!$A$11:$O$157,10,FALSE)),"")</f>
        <v>1.82</v>
      </c>
      <c r="H114" s="123">
        <f>IFERROR(IF(VLOOKUP($A114,'Annex 2 EHV charges'!$A$11:$O$157,10,FALSE)=0,"",VLOOKUP($A114,'Annex 2 EHV charges'!$A$11:$O$157,10,FALSE)),"")</f>
        <v>1.82</v>
      </c>
    </row>
    <row r="115" spans="1:8" x14ac:dyDescent="0.2">
      <c r="A115" s="112" t="str">
        <f t="array" ref="A115">IFERROR(INDEX('Annex 2 EHV charges'!$A$11:$A$157, MATCH(0, IF(ISBLANK('Annex 2 EHV charges'!$A$11:$A$157),1, COUNTIF(A$10:$A114, 'Annex 2 EHV charges'!$A$11:$A$157)), 0)),"")</f>
        <v>New Import 4</v>
      </c>
      <c r="B115" s="112" t="str">
        <f>IF($A115="","",VLOOKUP($A115,'Annex 2 EHV charges'!$A$11:$O$157,2,0))</f>
        <v>New Import 4</v>
      </c>
      <c r="C115" s="110" t="str">
        <f>IF($A115="","",VLOOKUP($A115,'Annex 2 EHV charges'!$A$11:$O$157,3,0))</f>
        <v>New Import 4</v>
      </c>
      <c r="D115" s="112" t="str">
        <f>IF($A115="","",VLOOKUP($A115,'Annex 2 EHV charges'!$A$11:$O$157,7,0))</f>
        <v>Grange Fm Kirkby on Bain PV</v>
      </c>
      <c r="E115" s="126" t="str">
        <f>IFERROR(IF(VLOOKUP($A115,'Annex 2 EHV charges'!$A$11:$O$157,8,FALSE)=0,"",VLOOKUP($A115,'Annex 2 EHV charges'!$A$11:$O$157,8,FALSE)),"")</f>
        <v/>
      </c>
      <c r="F115" s="127">
        <f>IFERROR(IF(VLOOKUP($A115,'Annex 2 EHV charges'!$A$11:$O$157,9,FALSE)=0,"",VLOOKUP($A115,'Annex 2 EHV charges'!$A$11:$O$157,9,FALSE)),"")</f>
        <v>7.63</v>
      </c>
      <c r="G115" s="123">
        <f>IFERROR(IF(VLOOKUP($A115,'Annex 2 EHV charges'!$A$11:$O$157,10,FALSE)=0,"",VLOOKUP($A115,'Annex 2 EHV charges'!$A$11:$O$157,10,FALSE)),"")</f>
        <v>1.66</v>
      </c>
      <c r="H115" s="123">
        <f>IFERROR(IF(VLOOKUP($A115,'Annex 2 EHV charges'!$A$11:$O$157,10,FALSE)=0,"",VLOOKUP($A115,'Annex 2 EHV charges'!$A$11:$O$157,10,FALSE)),"")</f>
        <v>1.66</v>
      </c>
    </row>
    <row r="116" spans="1:8" x14ac:dyDescent="0.2">
      <c r="A116" s="112" t="str">
        <f t="array" ref="A116">IFERROR(INDEX('Annex 2 EHV charges'!$A$11:$A$157, MATCH(0, IF(ISBLANK('Annex 2 EHV charges'!$A$11:$A$157),1, COUNTIF(A$10:$A115, 'Annex 2 EHV charges'!$A$11:$A$157)), 0)),"")</f>
        <v>New Import 5</v>
      </c>
      <c r="B116" s="112" t="str">
        <f>IF($A116="","",VLOOKUP($A116,'Annex 2 EHV charges'!$A$11:$O$157,2,0))</f>
        <v>New Import 5</v>
      </c>
      <c r="C116" s="110" t="str">
        <f>IF($A116="","",VLOOKUP($A116,'Annex 2 EHV charges'!$A$11:$O$157,3,0))</f>
        <v>New Import 5</v>
      </c>
      <c r="D116" s="112" t="str">
        <f>IF($A116="","",VLOOKUP($A116,'Annex 2 EHV charges'!$A$11:$O$157,7,0))</f>
        <v>Highfield Fm Honington PV</v>
      </c>
      <c r="E116" s="126" t="str">
        <f>IFERROR(IF(VLOOKUP($A116,'Annex 2 EHV charges'!$A$11:$O$157,8,FALSE)=0,"",VLOOKUP($A116,'Annex 2 EHV charges'!$A$11:$O$157,8,FALSE)),"")</f>
        <v/>
      </c>
      <c r="F116" s="127">
        <f>IFERROR(IF(VLOOKUP($A116,'Annex 2 EHV charges'!$A$11:$O$157,9,FALSE)=0,"",VLOOKUP($A116,'Annex 2 EHV charges'!$A$11:$O$157,9,FALSE)),"")</f>
        <v>3.09</v>
      </c>
      <c r="G116" s="123">
        <f>IFERROR(IF(VLOOKUP($A116,'Annex 2 EHV charges'!$A$11:$O$157,10,FALSE)=0,"",VLOOKUP($A116,'Annex 2 EHV charges'!$A$11:$O$157,10,FALSE)),"")</f>
        <v>1.66</v>
      </c>
      <c r="H116" s="123">
        <f>IFERROR(IF(VLOOKUP($A116,'Annex 2 EHV charges'!$A$11:$O$157,10,FALSE)=0,"",VLOOKUP($A116,'Annex 2 EHV charges'!$A$11:$O$157,10,FALSE)),"")</f>
        <v>1.66</v>
      </c>
    </row>
    <row r="117" spans="1:8" x14ac:dyDescent="0.2">
      <c r="A117" s="112" t="str">
        <f t="array" ref="A117">IFERROR(INDEX('Annex 2 EHV charges'!$A$11:$A$157, MATCH(0, IF(ISBLANK('Annex 2 EHV charges'!$A$11:$A$157),1, COUNTIF(A$10:$A116, 'Annex 2 EHV charges'!$A$11:$A$157)), 0)),"")</f>
        <v>New Import 6</v>
      </c>
      <c r="B117" s="112" t="str">
        <f>IF($A117="","",VLOOKUP($A117,'Annex 2 EHV charges'!$A$11:$O$157,2,0))</f>
        <v>New Import 6</v>
      </c>
      <c r="C117" s="110" t="str">
        <f>IF($A117="","",VLOOKUP($A117,'Annex 2 EHV charges'!$A$11:$O$157,3,0))</f>
        <v>New Import 6</v>
      </c>
      <c r="D117" s="112" t="str">
        <f>IF($A117="","",VLOOKUP($A117,'Annex 2 EHV charges'!$A$11:$O$157,7,0))</f>
        <v>Horsemoor Drove Wind Farm</v>
      </c>
      <c r="E117" s="126" t="str">
        <f>IFERROR(IF(VLOOKUP($A117,'Annex 2 EHV charges'!$A$11:$O$157,8,FALSE)=0,"",VLOOKUP($A117,'Annex 2 EHV charges'!$A$11:$O$157,8,FALSE)),"")</f>
        <v/>
      </c>
      <c r="F117" s="127">
        <f>IFERROR(IF(VLOOKUP($A117,'Annex 2 EHV charges'!$A$11:$O$157,9,FALSE)=0,"",VLOOKUP($A117,'Annex 2 EHV charges'!$A$11:$O$157,9,FALSE)),"")</f>
        <v>31.3</v>
      </c>
      <c r="G117" s="123">
        <f>IFERROR(IF(VLOOKUP($A117,'Annex 2 EHV charges'!$A$11:$O$157,10,FALSE)=0,"",VLOOKUP($A117,'Annex 2 EHV charges'!$A$11:$O$157,10,FALSE)),"")</f>
        <v>1.82</v>
      </c>
      <c r="H117" s="123">
        <f>IFERROR(IF(VLOOKUP($A117,'Annex 2 EHV charges'!$A$11:$O$157,10,FALSE)=0,"",VLOOKUP($A117,'Annex 2 EHV charges'!$A$11:$O$157,10,FALSE)),"")</f>
        <v>1.82</v>
      </c>
    </row>
    <row r="118" spans="1:8" x14ac:dyDescent="0.2">
      <c r="A118" s="112">
        <f t="array" ref="A118">IFERROR(INDEX('Annex 2 EHV charges'!$A$11:$A$157, MATCH(0, IF(ISBLANK('Annex 2 EHV charges'!$A$11:$A$157),1, COUNTIF(A$10:$A117, 'Annex 2 EHV charges'!$A$11:$A$157)), 0)),"")</f>
        <v>925</v>
      </c>
      <c r="B118" s="112">
        <f>IF($A118="","",VLOOKUP($A118,'Annex 2 EHV charges'!$A$11:$O$157,2,0))</f>
        <v>925</v>
      </c>
      <c r="C118" s="110">
        <f>IF($A118="","",VLOOKUP($A118,'Annex 2 EHV charges'!$A$11:$O$157,3,0))</f>
        <v>1170000306909</v>
      </c>
      <c r="D118" s="112" t="str">
        <f>IF($A118="","",VLOOKUP($A118,'Annex 2 EHV charges'!$A$11:$O$157,7,0))</f>
        <v>Little Morton Farm</v>
      </c>
      <c r="E118" s="126" t="str">
        <f>IFERROR(IF(VLOOKUP($A118,'Annex 2 EHV charges'!$A$11:$O$157,8,FALSE)=0,"",VLOOKUP($A118,'Annex 2 EHV charges'!$A$11:$O$157,8,FALSE)),"")</f>
        <v/>
      </c>
      <c r="F118" s="127">
        <f>IFERROR(IF(VLOOKUP($A118,'Annex 2 EHV charges'!$A$11:$O$157,9,FALSE)=0,"",VLOOKUP($A118,'Annex 2 EHV charges'!$A$11:$O$157,9,FALSE)),"")</f>
        <v>8.48</v>
      </c>
      <c r="G118" s="123">
        <f>IFERROR(IF(VLOOKUP($A118,'Annex 2 EHV charges'!$A$11:$O$157,10,FALSE)=0,"",VLOOKUP($A118,'Annex 2 EHV charges'!$A$11:$O$157,10,FALSE)),"")</f>
        <v>1.66</v>
      </c>
      <c r="H118" s="123">
        <f>IFERROR(IF(VLOOKUP($A118,'Annex 2 EHV charges'!$A$11:$O$157,10,FALSE)=0,"",VLOOKUP($A118,'Annex 2 EHV charges'!$A$11:$O$157,10,FALSE)),"")</f>
        <v>1.66</v>
      </c>
    </row>
    <row r="119" spans="1:8" x14ac:dyDescent="0.2">
      <c r="A119" s="112">
        <f t="array" ref="A119">IFERROR(INDEX('Annex 2 EHV charges'!$A$11:$A$157, MATCH(0, IF(ISBLANK('Annex 2 EHV charges'!$A$11:$A$157),1, COUNTIF(A$10:$A118, 'Annex 2 EHV charges'!$A$11:$A$157)), 0)),"")</f>
        <v>940</v>
      </c>
      <c r="B119" s="112">
        <f>IF($A119="","",VLOOKUP($A119,'Annex 2 EHV charges'!$A$11:$O$157,2,0))</f>
        <v>940</v>
      </c>
      <c r="C119" s="110">
        <f>IF($A119="","",VLOOKUP($A119,'Annex 2 EHV charges'!$A$11:$O$157,3,0))</f>
        <v>1170000306884</v>
      </c>
      <c r="D119" s="112" t="str">
        <f>IF($A119="","",VLOOKUP($A119,'Annex 2 EHV charges'!$A$11:$O$157,7,0))</f>
        <v>Lodge Farm</v>
      </c>
      <c r="E119" s="126" t="str">
        <f>IFERROR(IF(VLOOKUP($A119,'Annex 2 EHV charges'!$A$11:$O$157,8,FALSE)=0,"",VLOOKUP($A119,'Annex 2 EHV charges'!$A$11:$O$157,8,FALSE)),"")</f>
        <v/>
      </c>
      <c r="F119" s="127">
        <f>IFERROR(IF(VLOOKUP($A119,'Annex 2 EHV charges'!$A$11:$O$157,9,FALSE)=0,"",VLOOKUP($A119,'Annex 2 EHV charges'!$A$11:$O$157,9,FALSE)),"")</f>
        <v>17.079999999999998</v>
      </c>
      <c r="G119" s="123">
        <f>IFERROR(IF(VLOOKUP($A119,'Annex 2 EHV charges'!$A$11:$O$157,10,FALSE)=0,"",VLOOKUP($A119,'Annex 2 EHV charges'!$A$11:$O$157,10,FALSE)),"")</f>
        <v>1.66</v>
      </c>
      <c r="H119" s="123">
        <f>IFERROR(IF(VLOOKUP($A119,'Annex 2 EHV charges'!$A$11:$O$157,10,FALSE)=0,"",VLOOKUP($A119,'Annex 2 EHV charges'!$A$11:$O$157,10,FALSE)),"")</f>
        <v>1.66</v>
      </c>
    </row>
    <row r="120" spans="1:8" x14ac:dyDescent="0.2">
      <c r="A120" s="112" t="str">
        <f t="array" ref="A120">IFERROR(INDEX('Annex 2 EHV charges'!$A$11:$A$157, MATCH(0, IF(ISBLANK('Annex 2 EHV charges'!$A$11:$A$157),1, COUNTIF(A$10:$A119, 'Annex 2 EHV charges'!$A$11:$A$157)), 0)),"")</f>
        <v>New Import 9</v>
      </c>
      <c r="B120" s="112" t="str">
        <f>IF($A120="","",VLOOKUP($A120,'Annex 2 EHV charges'!$A$11:$O$157,2,0))</f>
        <v>New Import 9</v>
      </c>
      <c r="C120" s="110" t="str">
        <f>IF($A120="","",VLOOKUP($A120,'Annex 2 EHV charges'!$A$11:$O$157,3,0))</f>
        <v>New Import 9</v>
      </c>
      <c r="D120" s="112" t="str">
        <f>IF($A120="","",VLOOKUP($A120,'Annex 2 EHV charges'!$A$11:$O$157,7,0))</f>
        <v>Lound Solar Farm</v>
      </c>
      <c r="E120" s="126" t="str">
        <f>IFERROR(IF(VLOOKUP($A120,'Annex 2 EHV charges'!$A$11:$O$157,8,FALSE)=0,"",VLOOKUP($A120,'Annex 2 EHV charges'!$A$11:$O$157,8,FALSE)),"")</f>
        <v/>
      </c>
      <c r="F120" s="127">
        <f>IFERROR(IF(VLOOKUP($A120,'Annex 2 EHV charges'!$A$11:$O$157,9,FALSE)=0,"",VLOOKUP($A120,'Annex 2 EHV charges'!$A$11:$O$157,9,FALSE)),"")</f>
        <v>20</v>
      </c>
      <c r="G120" s="123">
        <f>IFERROR(IF(VLOOKUP($A120,'Annex 2 EHV charges'!$A$11:$O$157,10,FALSE)=0,"",VLOOKUP($A120,'Annex 2 EHV charges'!$A$11:$O$157,10,FALSE)),"")</f>
        <v>1.66</v>
      </c>
      <c r="H120" s="123">
        <f>IFERROR(IF(VLOOKUP($A120,'Annex 2 EHV charges'!$A$11:$O$157,10,FALSE)=0,"",VLOOKUP($A120,'Annex 2 EHV charges'!$A$11:$O$157,10,FALSE)),"")</f>
        <v>1.66</v>
      </c>
    </row>
    <row r="121" spans="1:8" x14ac:dyDescent="0.2">
      <c r="A121" s="112" t="str">
        <f t="array" ref="A121">IFERROR(INDEX('Annex 2 EHV charges'!$A$11:$A$157, MATCH(0, IF(ISBLANK('Annex 2 EHV charges'!$A$11:$A$157),1, COUNTIF(A$10:$A120, 'Annex 2 EHV charges'!$A$11:$A$157)), 0)),"")</f>
        <v>New Import 10</v>
      </c>
      <c r="B121" s="112" t="str">
        <f>IF($A121="","",VLOOKUP($A121,'Annex 2 EHV charges'!$A$11:$O$157,2,0))</f>
        <v>New Import 10</v>
      </c>
      <c r="C121" s="110" t="str">
        <f>IF($A121="","",VLOOKUP($A121,'Annex 2 EHV charges'!$A$11:$O$157,3,0))</f>
        <v>New Import 10</v>
      </c>
      <c r="D121" s="112" t="str">
        <f>IF($A121="","",VLOOKUP($A121,'Annex 2 EHV charges'!$A$11:$O$157,7,0))</f>
        <v>MIRA  Nuneaton</v>
      </c>
      <c r="E121" s="126" t="str">
        <f>IFERROR(IF(VLOOKUP($A121,'Annex 2 EHV charges'!$A$11:$O$157,8,FALSE)=0,"",VLOOKUP($A121,'Annex 2 EHV charges'!$A$11:$O$157,8,FALSE)),"")</f>
        <v/>
      </c>
      <c r="F121" s="127">
        <f>IFERROR(IF(VLOOKUP($A121,'Annex 2 EHV charges'!$A$11:$O$157,9,FALSE)=0,"",VLOOKUP($A121,'Annex 2 EHV charges'!$A$11:$O$157,9,FALSE)),"")</f>
        <v>11189.59</v>
      </c>
      <c r="G121" s="123">
        <f>IFERROR(IF(VLOOKUP($A121,'Annex 2 EHV charges'!$A$11:$O$157,10,FALSE)=0,"",VLOOKUP($A121,'Annex 2 EHV charges'!$A$11:$O$157,10,FALSE)),"")</f>
        <v>6.67</v>
      </c>
      <c r="H121" s="123">
        <f>IFERROR(IF(VLOOKUP($A121,'Annex 2 EHV charges'!$A$11:$O$157,10,FALSE)=0,"",VLOOKUP($A121,'Annex 2 EHV charges'!$A$11:$O$157,10,FALSE)),"")</f>
        <v>6.67</v>
      </c>
    </row>
    <row r="122" spans="1:8" x14ac:dyDescent="0.2">
      <c r="A122" s="112" t="str">
        <f t="array" ref="A122">IFERROR(INDEX('Annex 2 EHV charges'!$A$11:$A$157, MATCH(0, IF(ISBLANK('Annex 2 EHV charges'!$A$11:$A$157),1, COUNTIF(A$10:$A121, 'Annex 2 EHV charges'!$A$11:$A$157)), 0)),"")</f>
        <v>New Import 11</v>
      </c>
      <c r="B122" s="112" t="str">
        <f>IF($A122="","",VLOOKUP($A122,'Annex 2 EHV charges'!$A$11:$O$157,2,0))</f>
        <v>New Import 11</v>
      </c>
      <c r="C122" s="110" t="str">
        <f>IF($A122="","",VLOOKUP($A122,'Annex 2 EHV charges'!$A$11:$O$157,3,0))</f>
        <v>New Import 11</v>
      </c>
      <c r="D122" s="112" t="str">
        <f>IF($A122="","",VLOOKUP($A122,'Annex 2 EHV charges'!$A$11:$O$157,7,0))</f>
        <v>Moat Farm PV</v>
      </c>
      <c r="E122" s="126" t="str">
        <f>IFERROR(IF(VLOOKUP($A122,'Annex 2 EHV charges'!$A$11:$O$157,8,FALSE)=0,"",VLOOKUP($A122,'Annex 2 EHV charges'!$A$11:$O$157,8,FALSE)),"")</f>
        <v/>
      </c>
      <c r="F122" s="127">
        <f>IFERROR(IF(VLOOKUP($A122,'Annex 2 EHV charges'!$A$11:$O$157,9,FALSE)=0,"",VLOOKUP($A122,'Annex 2 EHV charges'!$A$11:$O$157,9,FALSE)),"")</f>
        <v>16.579999999999998</v>
      </c>
      <c r="G122" s="123">
        <f>IFERROR(IF(VLOOKUP($A122,'Annex 2 EHV charges'!$A$11:$O$157,10,FALSE)=0,"",VLOOKUP($A122,'Annex 2 EHV charges'!$A$11:$O$157,10,FALSE)),"")</f>
        <v>1.66</v>
      </c>
      <c r="H122" s="123">
        <f>IFERROR(IF(VLOOKUP($A122,'Annex 2 EHV charges'!$A$11:$O$157,10,FALSE)=0,"",VLOOKUP($A122,'Annex 2 EHV charges'!$A$11:$O$157,10,FALSE)),"")</f>
        <v>1.66</v>
      </c>
    </row>
    <row r="123" spans="1:8" x14ac:dyDescent="0.2">
      <c r="A123" s="112" t="str">
        <f t="array" ref="A123">IFERROR(INDEX('Annex 2 EHV charges'!$A$11:$A$157, MATCH(0, IF(ISBLANK('Annex 2 EHV charges'!$A$11:$A$157),1, COUNTIF(A$10:$A122, 'Annex 2 EHV charges'!$A$11:$A$157)), 0)),"")</f>
        <v>New Import 12</v>
      </c>
      <c r="B123" s="112" t="str">
        <f>IF($A123="","",VLOOKUP($A123,'Annex 2 EHV charges'!$A$11:$O$157,2,0))</f>
        <v>New Import 12</v>
      </c>
      <c r="C123" s="110" t="str">
        <f>IF($A123="","",VLOOKUP($A123,'Annex 2 EHV charges'!$A$11:$O$157,3,0))</f>
        <v>New Import 12</v>
      </c>
      <c r="D123" s="112" t="str">
        <f>IF($A123="","",VLOOKUP($A123,'Annex 2 EHV charges'!$A$11:$O$157,7,0))</f>
        <v>New Albion Wind Farm</v>
      </c>
      <c r="E123" s="126" t="str">
        <f>IFERROR(IF(VLOOKUP($A123,'Annex 2 EHV charges'!$A$11:$O$157,8,FALSE)=0,"",VLOOKUP($A123,'Annex 2 EHV charges'!$A$11:$O$157,8,FALSE)),"")</f>
        <v/>
      </c>
      <c r="F123" s="127">
        <f>IFERROR(IF(VLOOKUP($A123,'Annex 2 EHV charges'!$A$11:$O$157,9,FALSE)=0,"",VLOOKUP($A123,'Annex 2 EHV charges'!$A$11:$O$157,9,FALSE)),"")</f>
        <v>16.52</v>
      </c>
      <c r="G123" s="123">
        <f>IFERROR(IF(VLOOKUP($A123,'Annex 2 EHV charges'!$A$11:$O$157,10,FALSE)=0,"",VLOOKUP($A123,'Annex 2 EHV charges'!$A$11:$O$157,10,FALSE)),"")</f>
        <v>1.82</v>
      </c>
      <c r="H123" s="123">
        <f>IFERROR(IF(VLOOKUP($A123,'Annex 2 EHV charges'!$A$11:$O$157,10,FALSE)=0,"",VLOOKUP($A123,'Annex 2 EHV charges'!$A$11:$O$157,10,FALSE)),"")</f>
        <v>1.82</v>
      </c>
    </row>
    <row r="124" spans="1:8" x14ac:dyDescent="0.2">
      <c r="A124" s="112" t="str">
        <f t="array" ref="A124">IFERROR(INDEX('Annex 2 EHV charges'!$A$11:$A$157, MATCH(0, IF(ISBLANK('Annex 2 EHV charges'!$A$11:$A$157),1, COUNTIF(A$10:$A123, 'Annex 2 EHV charges'!$A$11:$A$157)), 0)),"")</f>
        <v>New Import 13</v>
      </c>
      <c r="B124" s="112" t="str">
        <f>IF($A124="","",VLOOKUP($A124,'Annex 2 EHV charges'!$A$11:$O$157,2,0))</f>
        <v>New Import 13</v>
      </c>
      <c r="C124" s="110" t="str">
        <f>IF($A124="","",VLOOKUP($A124,'Annex 2 EHV charges'!$A$11:$O$157,3,0))</f>
        <v>New Import 13</v>
      </c>
      <c r="D124" s="112" t="str">
        <f>IF($A124="","",VLOOKUP($A124,'Annex 2 EHV charges'!$A$11:$O$157,7,0))</f>
        <v>Rugby Gateway</v>
      </c>
      <c r="E124" s="126" t="str">
        <f>IFERROR(IF(VLOOKUP($A124,'Annex 2 EHV charges'!$A$11:$O$157,8,FALSE)=0,"",VLOOKUP($A124,'Annex 2 EHV charges'!$A$11:$O$157,8,FALSE)),"")</f>
        <v/>
      </c>
      <c r="F124" s="127">
        <f>IFERROR(IF(VLOOKUP($A124,'Annex 2 EHV charges'!$A$11:$O$157,9,FALSE)=0,"",VLOOKUP($A124,'Annex 2 EHV charges'!$A$11:$O$157,9,FALSE)),"")</f>
        <v>120.48</v>
      </c>
      <c r="G124" s="123">
        <f>IFERROR(IF(VLOOKUP($A124,'Annex 2 EHV charges'!$A$11:$O$157,10,FALSE)=0,"",VLOOKUP($A124,'Annex 2 EHV charges'!$A$11:$O$157,10,FALSE)),"")</f>
        <v>9.3699999999999992</v>
      </c>
      <c r="H124" s="123">
        <f>IFERROR(IF(VLOOKUP($A124,'Annex 2 EHV charges'!$A$11:$O$157,10,FALSE)=0,"",VLOOKUP($A124,'Annex 2 EHV charges'!$A$11:$O$157,10,FALSE)),"")</f>
        <v>9.3699999999999992</v>
      </c>
    </row>
    <row r="125" spans="1:8" x14ac:dyDescent="0.2">
      <c r="A125" s="112" t="str">
        <f t="array" ref="A125">IFERROR(INDEX('Annex 2 EHV charges'!$A$11:$A$157, MATCH(0, IF(ISBLANK('Annex 2 EHV charges'!$A$11:$A$157),1, COUNTIF(A$10:$A124, 'Annex 2 EHV charges'!$A$11:$A$157)), 0)),"")</f>
        <v>New Import 14</v>
      </c>
      <c r="B125" s="112" t="str">
        <f>IF($A125="","",VLOOKUP($A125,'Annex 2 EHV charges'!$A$11:$O$157,2,0))</f>
        <v>New Import 14</v>
      </c>
      <c r="C125" s="110" t="str">
        <f>IF($A125="","",VLOOKUP($A125,'Annex 2 EHV charges'!$A$11:$O$157,3,0))</f>
        <v>New Import 14</v>
      </c>
      <c r="D125" s="112" t="str">
        <f>IF($A125="","",VLOOKUP($A125,'Annex 2 EHV charges'!$A$11:$O$157,7,0))</f>
        <v>Watford Lodge Wind Farm</v>
      </c>
      <c r="E125" s="126" t="str">
        <f>IFERROR(IF(VLOOKUP($A125,'Annex 2 EHV charges'!$A$11:$O$157,8,FALSE)=0,"",VLOOKUP($A125,'Annex 2 EHV charges'!$A$11:$O$157,8,FALSE)),"")</f>
        <v/>
      </c>
      <c r="F125" s="127">
        <f>IFERROR(IF(VLOOKUP($A125,'Annex 2 EHV charges'!$A$11:$O$157,9,FALSE)=0,"",VLOOKUP($A125,'Annex 2 EHV charges'!$A$11:$O$157,9,FALSE)),"")</f>
        <v>44.79</v>
      </c>
      <c r="G125" s="123">
        <f>IFERROR(IF(VLOOKUP($A125,'Annex 2 EHV charges'!$A$11:$O$157,10,FALSE)=0,"",VLOOKUP($A125,'Annex 2 EHV charges'!$A$11:$O$157,10,FALSE)),"")</f>
        <v>1.78</v>
      </c>
      <c r="H125" s="123">
        <f>IFERROR(IF(VLOOKUP($A125,'Annex 2 EHV charges'!$A$11:$O$157,10,FALSE)=0,"",VLOOKUP($A125,'Annex 2 EHV charges'!$A$11:$O$157,10,FALSE)),"")</f>
        <v>1.78</v>
      </c>
    </row>
    <row r="126" spans="1:8" x14ac:dyDescent="0.2">
      <c r="A126" s="112" t="str">
        <f t="array" ref="A126">IFERROR(INDEX('Annex 2 EHV charges'!$A$11:$A$157, MATCH(0, IF(ISBLANK('Annex 2 EHV charges'!$A$11:$A$157),1, COUNTIF(A$10:$A125, 'Annex 2 EHV charges'!$A$11:$A$157)), 0)),"")</f>
        <v>New Import 15</v>
      </c>
      <c r="B126" s="112" t="str">
        <f>IF($A126="","",VLOOKUP($A126,'Annex 2 EHV charges'!$A$11:$O$157,2,0))</f>
        <v>New Import 15</v>
      </c>
      <c r="C126" s="110" t="str">
        <f>IF($A126="","",VLOOKUP($A126,'Annex 2 EHV charges'!$A$11:$O$157,3,0))</f>
        <v>New Import 15</v>
      </c>
      <c r="D126" s="112" t="str">
        <f>IF($A126="","",VLOOKUP($A126,'Annex 2 EHV charges'!$A$11:$O$157,7,0))</f>
        <v>Welbeck Colliery PV</v>
      </c>
      <c r="E126" s="126" t="str">
        <f>IFERROR(IF(VLOOKUP($A126,'Annex 2 EHV charges'!$A$11:$O$157,8,FALSE)=0,"",VLOOKUP($A126,'Annex 2 EHV charges'!$A$11:$O$157,8,FALSE)),"")</f>
        <v/>
      </c>
      <c r="F126" s="127">
        <f>IFERROR(IF(VLOOKUP($A126,'Annex 2 EHV charges'!$A$11:$O$157,9,FALSE)=0,"",VLOOKUP($A126,'Annex 2 EHV charges'!$A$11:$O$157,9,FALSE)),"")</f>
        <v>1.1000000000000001</v>
      </c>
      <c r="G126" s="123">
        <f>IFERROR(IF(VLOOKUP($A126,'Annex 2 EHV charges'!$A$11:$O$157,10,FALSE)=0,"",VLOOKUP($A126,'Annex 2 EHV charges'!$A$11:$O$157,10,FALSE)),"")</f>
        <v>1.66</v>
      </c>
      <c r="H126" s="123">
        <f>IFERROR(IF(VLOOKUP($A126,'Annex 2 EHV charges'!$A$11:$O$157,10,FALSE)=0,"",VLOOKUP($A126,'Annex 2 EHV charges'!$A$11:$O$157,10,FALSE)),"")</f>
        <v>1.66</v>
      </c>
    </row>
    <row r="127" spans="1:8" x14ac:dyDescent="0.2">
      <c r="A127" s="112" t="str">
        <f t="array" ref="A127">IFERROR(INDEX('Annex 2 EHV charges'!$A$11:$A$157, MATCH(0, IF(ISBLANK('Annex 2 EHV charges'!$A$11:$A$157),1, COUNTIF(A$10:$A126, 'Annex 2 EHV charges'!$A$11:$A$157)), 0)),"")</f>
        <v>New Import 16</v>
      </c>
      <c r="B127" s="112" t="str">
        <f>IF($A127="","",VLOOKUP($A127,'Annex 2 EHV charges'!$A$11:$O$157,2,0))</f>
        <v>New Import 16</v>
      </c>
      <c r="C127" s="110" t="str">
        <f>IF($A127="","",VLOOKUP($A127,'Annex 2 EHV charges'!$A$11:$O$157,3,0))</f>
        <v>New Import 16</v>
      </c>
      <c r="D127" s="112" t="str">
        <f>IF($A127="","",VLOOKUP($A127,'Annex 2 EHV charges'!$A$11:$O$157,7,0))</f>
        <v>Wilsthorpe Farm</v>
      </c>
      <c r="E127" s="126" t="str">
        <f>IFERROR(IF(VLOOKUP($A127,'Annex 2 EHV charges'!$A$11:$O$157,8,FALSE)=0,"",VLOOKUP($A127,'Annex 2 EHV charges'!$A$11:$O$157,8,FALSE)),"")</f>
        <v/>
      </c>
      <c r="F127" s="127">
        <f>IFERROR(IF(VLOOKUP($A127,'Annex 2 EHV charges'!$A$11:$O$157,9,FALSE)=0,"",VLOOKUP($A127,'Annex 2 EHV charges'!$A$11:$O$157,9,FALSE)),"")</f>
        <v>2.63</v>
      </c>
      <c r="G127" s="123">
        <f>IFERROR(IF(VLOOKUP($A127,'Annex 2 EHV charges'!$A$11:$O$157,10,FALSE)=0,"",VLOOKUP($A127,'Annex 2 EHV charges'!$A$11:$O$157,10,FALSE)),"")</f>
        <v>1.66</v>
      </c>
      <c r="H127" s="123">
        <f>IFERROR(IF(VLOOKUP($A127,'Annex 2 EHV charges'!$A$11:$O$157,10,FALSE)=0,"",VLOOKUP($A127,'Annex 2 EHV charges'!$A$11:$O$157,10,FALSE)),"")</f>
        <v>1.66</v>
      </c>
    </row>
    <row r="128" spans="1:8" ht="12.75" customHeight="1" x14ac:dyDescent="0.2">
      <c r="A128" s="112" t="str">
        <f t="array" ref="A128">IFERROR(INDEX('Annex 2 EHV charges'!$A$11:$A$157, MATCH(0, IF(ISBLANK('Annex 2 EHV charges'!$A$11:$A$157),1, COUNTIF(A$10:$A127, 'Annex 2 EHV charges'!$A$11:$A$157)), 0)),"")</f>
        <v/>
      </c>
      <c r="B128" s="112" t="str">
        <f>IF($A128="","",VLOOKUP($A128,'Annex 2 EHV charges'!$A$11:$O$157,2,0))</f>
        <v/>
      </c>
      <c r="C128" s="110" t="str">
        <f>IF($A128="","",VLOOKUP($A128,'Annex 2 EHV charges'!$A$11:$O$157,3,0))</f>
        <v/>
      </c>
      <c r="D128" s="112" t="str">
        <f>IF($A128="","",VLOOKUP($A128,'Annex 2 EHV charges'!$A$11:$O$157,7,0))</f>
        <v/>
      </c>
      <c r="E128" s="126" t="str">
        <f>IFERROR(IF(VLOOKUP($A128,'Annex 2 EHV charges'!$A$11:$O$157,8,FALSE)=0,"",VLOOKUP($A128,'Annex 2 EHV charges'!$A$11:$O$157,8,FALSE)),"")</f>
        <v/>
      </c>
      <c r="F128" s="127" t="str">
        <f>IFERROR(IF(VLOOKUP($A128,'Annex 2 EHV charges'!$A$11:$O$157,9,FALSE)=0,"",VLOOKUP($A128,'Annex 2 EHV charges'!$A$11:$O$157,9,FALSE)),"")</f>
        <v/>
      </c>
      <c r="G128" s="123" t="str">
        <f>IFERROR(IF(VLOOKUP($A128,'Annex 2 EHV charges'!$A$11:$O$157,10,FALSE)=0,"",VLOOKUP($A128,'Annex 2 EHV charges'!$A$11:$O$157,10,FALSE)),"")</f>
        <v/>
      </c>
      <c r="H128" s="123" t="str">
        <f>IFERROR(IF(VLOOKUP($A128,'Annex 2 EHV charges'!$A$11:$O$157,10,FALSE)=0,"",VLOOKUP($A128,'Annex 2 EHV charges'!$A$11:$O$157,10,FALSE)),"")</f>
        <v/>
      </c>
    </row>
    <row r="129" spans="1:8" ht="12.75" customHeight="1" x14ac:dyDescent="0.2">
      <c r="A129" s="112" t="str">
        <f t="array" ref="A129">IFERROR(INDEX('Annex 2 EHV charges'!$A$11:$A$157, MATCH(0, IF(ISBLANK('Annex 2 EHV charges'!$A$11:$A$157),1, COUNTIF(A$10:$A128, 'Annex 2 EHV charges'!$A$11:$A$157)), 0)),"")</f>
        <v/>
      </c>
      <c r="B129" s="112" t="str">
        <f>IF($A129="","",VLOOKUP($A129,'Annex 2 EHV charges'!$A$11:$O$157,2,0))</f>
        <v/>
      </c>
      <c r="C129" s="110" t="str">
        <f>IF($A129="","",VLOOKUP($A129,'Annex 2 EHV charges'!$A$11:$O$157,3,0))</f>
        <v/>
      </c>
      <c r="D129" s="112" t="str">
        <f>IF($A129="","",VLOOKUP($A129,'Annex 2 EHV charges'!$A$11:$O$157,7,0))</f>
        <v/>
      </c>
      <c r="E129" s="126" t="str">
        <f>IFERROR(IF(VLOOKUP($A129,'Annex 2 EHV charges'!$A$11:$O$157,8,FALSE)=0,"",VLOOKUP($A129,'Annex 2 EHV charges'!$A$11:$O$157,8,FALSE)),"")</f>
        <v/>
      </c>
      <c r="F129" s="127" t="str">
        <f>IFERROR(IF(VLOOKUP($A129,'Annex 2 EHV charges'!$A$11:$O$157,9,FALSE)=0,"",VLOOKUP($A129,'Annex 2 EHV charges'!$A$11:$O$157,9,FALSE)),"")</f>
        <v/>
      </c>
      <c r="G129" s="123" t="str">
        <f>IFERROR(IF(VLOOKUP($A129,'Annex 2 EHV charges'!$A$11:$O$157,10,FALSE)=0,"",VLOOKUP($A129,'Annex 2 EHV charges'!$A$11:$O$157,10,FALSE)),"")</f>
        <v/>
      </c>
      <c r="H129" s="123" t="str">
        <f>IFERROR(IF(VLOOKUP($A129,'Annex 2 EHV charges'!$A$11:$O$157,10,FALSE)=0,"",VLOOKUP($A129,'Annex 2 EHV charges'!$A$11:$O$157,10,FALSE)),"")</f>
        <v/>
      </c>
    </row>
    <row r="130" spans="1:8" ht="12.75" customHeight="1" x14ac:dyDescent="0.2">
      <c r="A130" s="112" t="str">
        <f t="array" ref="A130">IFERROR(INDEX('Annex 2 EHV charges'!$A$11:$A$157, MATCH(0, IF(ISBLANK('Annex 2 EHV charges'!$A$11:$A$157),1, COUNTIF(A$10:$A129, 'Annex 2 EHV charges'!$A$11:$A$157)), 0)),"")</f>
        <v/>
      </c>
      <c r="B130" s="112" t="str">
        <f>IF($A130="","",VLOOKUP($A130,'Annex 2 EHV charges'!$A$11:$O$157,2,0))</f>
        <v/>
      </c>
      <c r="C130" s="110" t="str">
        <f>IF($A130="","",VLOOKUP($A130,'Annex 2 EHV charges'!$A$11:$O$157,3,0))</f>
        <v/>
      </c>
      <c r="D130" s="112" t="str">
        <f>IF($A130="","",VLOOKUP($A130,'Annex 2 EHV charges'!$A$11:$O$157,7,0))</f>
        <v/>
      </c>
      <c r="E130" s="126" t="str">
        <f>IFERROR(IF(VLOOKUP($A130,'Annex 2 EHV charges'!$A$11:$O$157,8,FALSE)=0,"",VLOOKUP($A130,'Annex 2 EHV charges'!$A$11:$O$157,8,FALSE)),"")</f>
        <v/>
      </c>
      <c r="F130" s="127" t="str">
        <f>IFERROR(IF(VLOOKUP($A130,'Annex 2 EHV charges'!$A$11:$O$157,9,FALSE)=0,"",VLOOKUP($A130,'Annex 2 EHV charges'!$A$11:$O$157,9,FALSE)),"")</f>
        <v/>
      </c>
      <c r="G130" s="123" t="str">
        <f>IFERROR(IF(VLOOKUP($A130,'Annex 2 EHV charges'!$A$11:$O$157,10,FALSE)=0,"",VLOOKUP($A130,'Annex 2 EHV charges'!$A$11:$O$157,10,FALSE)),"")</f>
        <v/>
      </c>
      <c r="H130" s="123" t="str">
        <f>IFERROR(IF(VLOOKUP($A130,'Annex 2 EHV charges'!$A$11:$O$157,10,FALSE)=0,"",VLOOKUP($A130,'Annex 2 EHV charges'!$A$11:$O$157,10,FALSE)),"")</f>
        <v/>
      </c>
    </row>
    <row r="131" spans="1:8" ht="12.75" customHeight="1" x14ac:dyDescent="0.2">
      <c r="A131" s="112" t="str">
        <f t="array" ref="A131">IFERROR(INDEX('Annex 2 EHV charges'!$A$11:$A$157, MATCH(0, IF(ISBLANK('Annex 2 EHV charges'!$A$11:$A$157),1, COUNTIF(A$10:$A130, 'Annex 2 EHV charges'!$A$11:$A$157)), 0)),"")</f>
        <v/>
      </c>
      <c r="B131" s="112" t="str">
        <f>IF($A131="","",VLOOKUP($A131,'Annex 2 EHV charges'!$A$11:$O$157,2,0))</f>
        <v/>
      </c>
      <c r="C131" s="110" t="str">
        <f>IF($A131="","",VLOOKUP($A131,'Annex 2 EHV charges'!$A$11:$O$157,3,0))</f>
        <v/>
      </c>
      <c r="D131" s="112" t="str">
        <f>IF($A131="","",VLOOKUP($A131,'Annex 2 EHV charges'!$A$11:$O$157,7,0))</f>
        <v/>
      </c>
      <c r="E131" s="126" t="str">
        <f>IFERROR(IF(VLOOKUP($A131,'Annex 2 EHV charges'!$A$11:$O$157,8,FALSE)=0,"",VLOOKUP($A131,'Annex 2 EHV charges'!$A$11:$O$157,8,FALSE)),"")</f>
        <v/>
      </c>
      <c r="F131" s="127" t="str">
        <f>IFERROR(IF(VLOOKUP($A131,'Annex 2 EHV charges'!$A$11:$O$157,9,FALSE)=0,"",VLOOKUP($A131,'Annex 2 EHV charges'!$A$11:$O$157,9,FALSE)),"")</f>
        <v/>
      </c>
      <c r="G131" s="123" t="str">
        <f>IFERROR(IF(VLOOKUP($A131,'Annex 2 EHV charges'!$A$11:$O$157,10,FALSE)=0,"",VLOOKUP($A131,'Annex 2 EHV charges'!$A$11:$O$157,10,FALSE)),"")</f>
        <v/>
      </c>
      <c r="H131" s="123" t="str">
        <f>IFERROR(IF(VLOOKUP($A131,'Annex 2 EHV charges'!$A$11:$O$157,10,FALSE)=0,"",VLOOKUP($A131,'Annex 2 EHV charges'!$A$11:$O$157,10,FALSE)),"")</f>
        <v/>
      </c>
    </row>
    <row r="132" spans="1:8" ht="12.75" customHeight="1" x14ac:dyDescent="0.2">
      <c r="A132" s="112" t="str">
        <f t="array" ref="A132">IFERROR(INDEX('Annex 2 EHV charges'!$A$11:$A$157, MATCH(0, IF(ISBLANK('Annex 2 EHV charges'!$A$11:$A$157),1, COUNTIF(A$10:$A131, 'Annex 2 EHV charges'!$A$11:$A$157)), 0)),"")</f>
        <v/>
      </c>
      <c r="B132" s="112" t="str">
        <f>IF($A132="","",VLOOKUP($A132,'Annex 2 EHV charges'!$A$11:$O$157,2,0))</f>
        <v/>
      </c>
      <c r="C132" s="110" t="str">
        <f>IF($A132="","",VLOOKUP($A132,'Annex 2 EHV charges'!$A$11:$O$157,3,0))</f>
        <v/>
      </c>
      <c r="D132" s="112" t="str">
        <f>IF($A132="","",VLOOKUP($A132,'Annex 2 EHV charges'!$A$11:$O$157,7,0))</f>
        <v/>
      </c>
      <c r="E132" s="126" t="str">
        <f>IFERROR(IF(VLOOKUP($A132,'Annex 2 EHV charges'!$A$11:$O$157,8,FALSE)=0,"",VLOOKUP($A132,'Annex 2 EHV charges'!$A$11:$O$157,8,FALSE)),"")</f>
        <v/>
      </c>
      <c r="F132" s="127" t="str">
        <f>IFERROR(IF(VLOOKUP($A132,'Annex 2 EHV charges'!$A$11:$O$157,9,FALSE)=0,"",VLOOKUP($A132,'Annex 2 EHV charges'!$A$11:$O$157,9,FALSE)),"")</f>
        <v/>
      </c>
      <c r="G132" s="123" t="str">
        <f>IFERROR(IF(VLOOKUP($A132,'Annex 2 EHV charges'!$A$11:$O$157,10,FALSE)=0,"",VLOOKUP($A132,'Annex 2 EHV charges'!$A$11:$O$157,10,FALSE)),"")</f>
        <v/>
      </c>
      <c r="H132" s="123" t="str">
        <f>IFERROR(IF(VLOOKUP($A132,'Annex 2 EHV charges'!$A$11:$O$157,10,FALSE)=0,"",VLOOKUP($A132,'Annex 2 EHV charges'!$A$11:$O$157,10,FALSE)),"")</f>
        <v/>
      </c>
    </row>
    <row r="133" spans="1:8" ht="12.75" customHeight="1" x14ac:dyDescent="0.2">
      <c r="A133" s="112" t="str">
        <f t="array" ref="A133">IFERROR(INDEX('Annex 2 EHV charges'!$A$11:$A$157, MATCH(0, IF(ISBLANK('Annex 2 EHV charges'!$A$11:$A$157),1, COUNTIF(A$10:$A132, 'Annex 2 EHV charges'!$A$11:$A$157)), 0)),"")</f>
        <v/>
      </c>
      <c r="B133" s="112" t="str">
        <f>IF($A133="","",VLOOKUP($A133,'Annex 2 EHV charges'!$A$11:$O$157,2,0))</f>
        <v/>
      </c>
      <c r="C133" s="110" t="str">
        <f>IF($A133="","",VLOOKUP($A133,'Annex 2 EHV charges'!$A$11:$O$157,3,0))</f>
        <v/>
      </c>
      <c r="D133" s="112" t="str">
        <f>IF($A133="","",VLOOKUP($A133,'Annex 2 EHV charges'!$A$11:$O$157,7,0))</f>
        <v/>
      </c>
      <c r="E133" s="126" t="str">
        <f>IFERROR(IF(VLOOKUP($A133,'Annex 2 EHV charges'!$A$11:$O$157,8,FALSE)=0,"",VLOOKUP($A133,'Annex 2 EHV charges'!$A$11:$O$157,8,FALSE)),"")</f>
        <v/>
      </c>
      <c r="F133" s="127" t="str">
        <f>IFERROR(IF(VLOOKUP($A133,'Annex 2 EHV charges'!$A$11:$O$157,9,FALSE)=0,"",VLOOKUP($A133,'Annex 2 EHV charges'!$A$11:$O$157,9,FALSE)),"")</f>
        <v/>
      </c>
      <c r="G133" s="123" t="str">
        <f>IFERROR(IF(VLOOKUP($A133,'Annex 2 EHV charges'!$A$11:$O$157,10,FALSE)=0,"",VLOOKUP($A133,'Annex 2 EHV charges'!$A$11:$O$157,10,FALSE)),"")</f>
        <v/>
      </c>
      <c r="H133" s="123" t="str">
        <f>IFERROR(IF(VLOOKUP($A133,'Annex 2 EHV charges'!$A$11:$O$157,10,FALSE)=0,"",VLOOKUP($A133,'Annex 2 EHV charges'!$A$11:$O$157,10,FALSE)),"")</f>
        <v/>
      </c>
    </row>
    <row r="134" spans="1:8" ht="12.75" customHeight="1" x14ac:dyDescent="0.2">
      <c r="A134" s="112" t="str">
        <f t="array" ref="A134">IFERROR(INDEX('Annex 2 EHV charges'!$A$11:$A$157, MATCH(0, IF(ISBLANK('Annex 2 EHV charges'!$A$11:$A$157),1, COUNTIF(A$10:$A133, 'Annex 2 EHV charges'!$A$11:$A$157)), 0)),"")</f>
        <v/>
      </c>
      <c r="B134" s="112" t="str">
        <f>IF($A134="","",VLOOKUP($A134,'Annex 2 EHV charges'!$A$11:$O$157,2,0))</f>
        <v/>
      </c>
      <c r="C134" s="110" t="str">
        <f>IF($A134="","",VLOOKUP($A134,'Annex 2 EHV charges'!$A$11:$O$157,3,0))</f>
        <v/>
      </c>
      <c r="D134" s="112" t="str">
        <f>IF($A134="","",VLOOKUP($A134,'Annex 2 EHV charges'!$A$11:$O$157,7,0))</f>
        <v/>
      </c>
      <c r="E134" s="126" t="str">
        <f>IFERROR(IF(VLOOKUP($A134,'Annex 2 EHV charges'!$A$11:$O$157,8,FALSE)=0,"",VLOOKUP($A134,'Annex 2 EHV charges'!$A$11:$O$157,8,FALSE)),"")</f>
        <v/>
      </c>
      <c r="F134" s="127" t="str">
        <f>IFERROR(IF(VLOOKUP($A134,'Annex 2 EHV charges'!$A$11:$O$157,9,FALSE)=0,"",VLOOKUP($A134,'Annex 2 EHV charges'!$A$11:$O$157,9,FALSE)),"")</f>
        <v/>
      </c>
      <c r="G134" s="123" t="str">
        <f>IFERROR(IF(VLOOKUP($A134,'Annex 2 EHV charges'!$A$11:$O$157,10,FALSE)=0,"",VLOOKUP($A134,'Annex 2 EHV charges'!$A$11:$O$157,10,FALSE)),"")</f>
        <v/>
      </c>
      <c r="H134" s="123" t="str">
        <f>IFERROR(IF(VLOOKUP($A134,'Annex 2 EHV charges'!$A$11:$O$157,10,FALSE)=0,"",VLOOKUP($A134,'Annex 2 EHV charges'!$A$11:$O$157,10,FALSE)),"")</f>
        <v/>
      </c>
    </row>
    <row r="135" spans="1:8" ht="12.75" customHeight="1" x14ac:dyDescent="0.2">
      <c r="A135" s="112" t="str">
        <f t="array" ref="A135">IFERROR(INDEX('Annex 2 EHV charges'!$A$11:$A$157, MATCH(0, IF(ISBLANK('Annex 2 EHV charges'!$A$11:$A$157),1, COUNTIF(A$10:$A134, 'Annex 2 EHV charges'!$A$11:$A$157)), 0)),"")</f>
        <v/>
      </c>
      <c r="B135" s="112" t="str">
        <f>IF($A135="","",VLOOKUP($A135,'Annex 2 EHV charges'!$A$11:$O$157,2,0))</f>
        <v/>
      </c>
      <c r="C135" s="110" t="str">
        <f>IF($A135="","",VLOOKUP($A135,'Annex 2 EHV charges'!$A$11:$O$157,3,0))</f>
        <v/>
      </c>
      <c r="D135" s="112" t="str">
        <f>IF($A135="","",VLOOKUP($A135,'Annex 2 EHV charges'!$A$11:$O$157,7,0))</f>
        <v/>
      </c>
      <c r="E135" s="126" t="str">
        <f>IFERROR(IF(VLOOKUP($A135,'Annex 2 EHV charges'!$A$11:$O$157,8,FALSE)=0,"",VLOOKUP($A135,'Annex 2 EHV charges'!$A$11:$O$157,8,FALSE)),"")</f>
        <v/>
      </c>
      <c r="F135" s="127" t="str">
        <f>IFERROR(IF(VLOOKUP($A135,'Annex 2 EHV charges'!$A$11:$O$157,9,FALSE)=0,"",VLOOKUP($A135,'Annex 2 EHV charges'!$A$11:$O$157,9,FALSE)),"")</f>
        <v/>
      </c>
      <c r="G135" s="123" t="str">
        <f>IFERROR(IF(VLOOKUP($A135,'Annex 2 EHV charges'!$A$11:$O$157,10,FALSE)=0,"",VLOOKUP($A135,'Annex 2 EHV charges'!$A$11:$O$157,10,FALSE)),"")</f>
        <v/>
      </c>
      <c r="H135" s="123" t="str">
        <f>IFERROR(IF(VLOOKUP($A135,'Annex 2 EHV charges'!$A$11:$O$157,10,FALSE)=0,"",VLOOKUP($A135,'Annex 2 EHV charges'!$A$11:$O$157,10,FALSE)),"")</f>
        <v/>
      </c>
    </row>
    <row r="136" spans="1:8" ht="12.75" customHeight="1" x14ac:dyDescent="0.2">
      <c r="A136" s="112" t="str">
        <f t="array" ref="A136">IFERROR(INDEX('Annex 2 EHV charges'!$A$11:$A$157, MATCH(0, IF(ISBLANK('Annex 2 EHV charges'!$A$11:$A$157),1, COUNTIF(A$10:$A135, 'Annex 2 EHV charges'!$A$11:$A$157)), 0)),"")</f>
        <v/>
      </c>
      <c r="B136" s="112" t="str">
        <f>IF($A136="","",VLOOKUP($A136,'Annex 2 EHV charges'!$A$11:$O$157,2,0))</f>
        <v/>
      </c>
      <c r="C136" s="110" t="str">
        <f>IF($A136="","",VLOOKUP($A136,'Annex 2 EHV charges'!$A$11:$O$157,3,0))</f>
        <v/>
      </c>
      <c r="D136" s="112" t="str">
        <f>IF($A136="","",VLOOKUP($A136,'Annex 2 EHV charges'!$A$11:$O$157,7,0))</f>
        <v/>
      </c>
      <c r="E136" s="126" t="str">
        <f>IFERROR(IF(VLOOKUP($A136,'Annex 2 EHV charges'!$A$11:$O$157,8,FALSE)=0,"",VLOOKUP($A136,'Annex 2 EHV charges'!$A$11:$O$157,8,FALSE)),"")</f>
        <v/>
      </c>
      <c r="F136" s="127" t="str">
        <f>IFERROR(IF(VLOOKUP($A136,'Annex 2 EHV charges'!$A$11:$O$157,9,FALSE)=0,"",VLOOKUP($A136,'Annex 2 EHV charges'!$A$11:$O$157,9,FALSE)),"")</f>
        <v/>
      </c>
      <c r="G136" s="123" t="str">
        <f>IFERROR(IF(VLOOKUP($A136,'Annex 2 EHV charges'!$A$11:$O$157,10,FALSE)=0,"",VLOOKUP($A136,'Annex 2 EHV charges'!$A$11:$O$157,10,FALSE)),"")</f>
        <v/>
      </c>
      <c r="H136" s="123" t="str">
        <f>IFERROR(IF(VLOOKUP($A136,'Annex 2 EHV charges'!$A$11:$O$157,10,FALSE)=0,"",VLOOKUP($A136,'Annex 2 EHV charges'!$A$11:$O$157,10,FALSE)),"")</f>
        <v/>
      </c>
    </row>
    <row r="137" spans="1:8" ht="12.75" customHeight="1" x14ac:dyDescent="0.2">
      <c r="A137" s="112" t="str">
        <f t="array" ref="A137">IFERROR(INDEX('Annex 2 EHV charges'!$A$11:$A$157, MATCH(0, IF(ISBLANK('Annex 2 EHV charges'!$A$11:$A$157),1, COUNTIF(A$10:$A136, 'Annex 2 EHV charges'!$A$11:$A$157)), 0)),"")</f>
        <v/>
      </c>
      <c r="B137" s="112" t="str">
        <f>IF($A137="","",VLOOKUP($A137,'Annex 2 EHV charges'!$A$11:$O$157,2,0))</f>
        <v/>
      </c>
      <c r="C137" s="110" t="str">
        <f>IF($A137="","",VLOOKUP($A137,'Annex 2 EHV charges'!$A$11:$O$157,3,0))</f>
        <v/>
      </c>
      <c r="D137" s="112" t="str">
        <f>IF($A137="","",VLOOKUP($A137,'Annex 2 EHV charges'!$A$11:$O$157,7,0))</f>
        <v/>
      </c>
      <c r="E137" s="126" t="str">
        <f>IFERROR(IF(VLOOKUP($A137,'Annex 2 EHV charges'!$A$11:$O$157,8,FALSE)=0,"",VLOOKUP($A137,'Annex 2 EHV charges'!$A$11:$O$157,8,FALSE)),"")</f>
        <v/>
      </c>
      <c r="F137" s="127" t="str">
        <f>IFERROR(IF(VLOOKUP($A137,'Annex 2 EHV charges'!$A$11:$O$157,9,FALSE)=0,"",VLOOKUP($A137,'Annex 2 EHV charges'!$A$11:$O$157,9,FALSE)),"")</f>
        <v/>
      </c>
      <c r="G137" s="123" t="str">
        <f>IFERROR(IF(VLOOKUP($A137,'Annex 2 EHV charges'!$A$11:$O$157,10,FALSE)=0,"",VLOOKUP($A137,'Annex 2 EHV charges'!$A$11:$O$157,10,FALSE)),"")</f>
        <v/>
      </c>
      <c r="H137" s="123" t="str">
        <f>IFERROR(IF(VLOOKUP($A137,'Annex 2 EHV charges'!$A$11:$O$157,10,FALSE)=0,"",VLOOKUP($A137,'Annex 2 EHV charges'!$A$11:$O$157,10,FALSE)),"")</f>
        <v/>
      </c>
    </row>
    <row r="138" spans="1:8" ht="12.75" customHeight="1" x14ac:dyDescent="0.2">
      <c r="A138" s="112" t="str">
        <f t="array" ref="A138">IFERROR(INDEX('Annex 2 EHV charges'!$A$11:$A$157, MATCH(0, IF(ISBLANK('Annex 2 EHV charges'!$A$11:$A$157),1, COUNTIF(A$10:$A137, 'Annex 2 EHV charges'!$A$11:$A$157)), 0)),"")</f>
        <v/>
      </c>
      <c r="B138" s="112" t="str">
        <f>IF($A138="","",VLOOKUP($A138,'Annex 2 EHV charges'!$A$11:$O$157,2,0))</f>
        <v/>
      </c>
      <c r="C138" s="110" t="str">
        <f>IF($A138="","",VLOOKUP($A138,'Annex 2 EHV charges'!$A$11:$O$157,3,0))</f>
        <v/>
      </c>
      <c r="D138" s="112" t="str">
        <f>IF($A138="","",VLOOKUP($A138,'Annex 2 EHV charges'!$A$11:$O$157,7,0))</f>
        <v/>
      </c>
      <c r="E138" s="126" t="str">
        <f>IFERROR(IF(VLOOKUP($A138,'Annex 2 EHV charges'!$A$11:$O$157,8,FALSE)=0,"",VLOOKUP($A138,'Annex 2 EHV charges'!$A$11:$O$157,8,FALSE)),"")</f>
        <v/>
      </c>
      <c r="F138" s="127" t="str">
        <f>IFERROR(IF(VLOOKUP($A138,'Annex 2 EHV charges'!$A$11:$O$157,9,FALSE)=0,"",VLOOKUP($A138,'Annex 2 EHV charges'!$A$11:$O$157,9,FALSE)),"")</f>
        <v/>
      </c>
      <c r="G138" s="123" t="str">
        <f>IFERROR(IF(VLOOKUP($A138,'Annex 2 EHV charges'!$A$11:$O$157,10,FALSE)=0,"",VLOOKUP($A138,'Annex 2 EHV charges'!$A$11:$O$157,10,FALSE)),"")</f>
        <v/>
      </c>
      <c r="H138" s="123" t="str">
        <f>IFERROR(IF(VLOOKUP($A138,'Annex 2 EHV charges'!$A$11:$O$157,10,FALSE)=0,"",VLOOKUP($A138,'Annex 2 EHV charges'!$A$11:$O$157,10,FALSE)),"")</f>
        <v/>
      </c>
    </row>
    <row r="139" spans="1:8" ht="12.75" customHeight="1" x14ac:dyDescent="0.2">
      <c r="A139" s="112" t="str">
        <f t="array" ref="A139">IFERROR(INDEX('Annex 2 EHV charges'!$A$11:$A$157, MATCH(0, IF(ISBLANK('Annex 2 EHV charges'!$A$11:$A$157),1, COUNTIF(A$10:$A138, 'Annex 2 EHV charges'!$A$11:$A$157)), 0)),"")</f>
        <v/>
      </c>
      <c r="B139" s="112" t="str">
        <f>IF($A139="","",VLOOKUP($A139,'Annex 2 EHV charges'!$A$11:$O$157,2,0))</f>
        <v/>
      </c>
      <c r="C139" s="110" t="str">
        <f>IF($A139="","",VLOOKUP($A139,'Annex 2 EHV charges'!$A$11:$O$157,3,0))</f>
        <v/>
      </c>
      <c r="D139" s="112" t="str">
        <f>IF($A139="","",VLOOKUP($A139,'Annex 2 EHV charges'!$A$11:$O$157,7,0))</f>
        <v/>
      </c>
      <c r="E139" s="126" t="str">
        <f>IFERROR(IF(VLOOKUP($A139,'Annex 2 EHV charges'!$A$11:$O$157,8,FALSE)=0,"",VLOOKUP($A139,'Annex 2 EHV charges'!$A$11:$O$157,8,FALSE)),"")</f>
        <v/>
      </c>
      <c r="F139" s="127" t="str">
        <f>IFERROR(IF(VLOOKUP($A139,'Annex 2 EHV charges'!$A$11:$O$157,9,FALSE)=0,"",VLOOKUP($A139,'Annex 2 EHV charges'!$A$11:$O$157,9,FALSE)),"")</f>
        <v/>
      </c>
      <c r="G139" s="123" t="str">
        <f>IFERROR(IF(VLOOKUP($A139,'Annex 2 EHV charges'!$A$11:$O$157,10,FALSE)=0,"",VLOOKUP($A139,'Annex 2 EHV charges'!$A$11:$O$157,10,FALSE)),"")</f>
        <v/>
      </c>
      <c r="H139" s="123" t="str">
        <f>IFERROR(IF(VLOOKUP($A139,'Annex 2 EHV charges'!$A$11:$O$157,10,FALSE)=0,"",VLOOKUP($A139,'Annex 2 EHV charges'!$A$11:$O$157,10,FALSE)),"")</f>
        <v/>
      </c>
    </row>
    <row r="140" spans="1:8" ht="12.75" customHeight="1" x14ac:dyDescent="0.2">
      <c r="A140" s="112" t="str">
        <f t="array" ref="A140">IFERROR(INDEX('Annex 2 EHV charges'!$A$11:$A$157, MATCH(0, IF(ISBLANK('Annex 2 EHV charges'!$A$11:$A$157),1, COUNTIF(A$10:$A139, 'Annex 2 EHV charges'!$A$11:$A$157)), 0)),"")</f>
        <v/>
      </c>
      <c r="B140" s="112" t="str">
        <f>IF($A140="","",VLOOKUP($A140,'Annex 2 EHV charges'!$A$11:$O$157,2,0))</f>
        <v/>
      </c>
      <c r="C140" s="110" t="str">
        <f>IF($A140="","",VLOOKUP($A140,'Annex 2 EHV charges'!$A$11:$O$157,3,0))</f>
        <v/>
      </c>
      <c r="D140" s="112" t="str">
        <f>IF($A140="","",VLOOKUP($A140,'Annex 2 EHV charges'!$A$11:$O$157,7,0))</f>
        <v/>
      </c>
      <c r="E140" s="126" t="str">
        <f>IFERROR(IF(VLOOKUP($A140,'Annex 2 EHV charges'!$A$11:$O$157,8,FALSE)=0,"",VLOOKUP($A140,'Annex 2 EHV charges'!$A$11:$O$157,8,FALSE)),"")</f>
        <v/>
      </c>
      <c r="F140" s="127" t="str">
        <f>IFERROR(IF(VLOOKUP($A140,'Annex 2 EHV charges'!$A$11:$O$157,9,FALSE)=0,"",VLOOKUP($A140,'Annex 2 EHV charges'!$A$11:$O$157,9,FALSE)),"")</f>
        <v/>
      </c>
      <c r="G140" s="123" t="str">
        <f>IFERROR(IF(VLOOKUP($A140,'Annex 2 EHV charges'!$A$11:$O$157,10,FALSE)=0,"",VLOOKUP($A140,'Annex 2 EHV charges'!$A$11:$O$157,10,FALSE)),"")</f>
        <v/>
      </c>
      <c r="H140" s="123" t="str">
        <f>IFERROR(IF(VLOOKUP($A140,'Annex 2 EHV charges'!$A$11:$O$157,10,FALSE)=0,"",VLOOKUP($A140,'Annex 2 EHV charges'!$A$11:$O$157,10,FALSE)),"")</f>
        <v/>
      </c>
    </row>
    <row r="141" spans="1:8" ht="12.75" customHeight="1" x14ac:dyDescent="0.2">
      <c r="A141" s="112" t="str">
        <f t="array" ref="A141">IFERROR(INDEX('Annex 2 EHV charges'!$A$11:$A$157, MATCH(0, IF(ISBLANK('Annex 2 EHV charges'!$A$11:$A$157),1, COUNTIF(A$10:$A140, 'Annex 2 EHV charges'!$A$11:$A$157)), 0)),"")</f>
        <v/>
      </c>
      <c r="B141" s="112" t="str">
        <f>IF($A141="","",VLOOKUP($A141,'Annex 2 EHV charges'!$A$11:$O$157,2,0))</f>
        <v/>
      </c>
      <c r="C141" s="110" t="str">
        <f>IF($A141="","",VLOOKUP($A141,'Annex 2 EHV charges'!$A$11:$O$157,3,0))</f>
        <v/>
      </c>
      <c r="D141" s="112" t="str">
        <f>IF($A141="","",VLOOKUP($A141,'Annex 2 EHV charges'!$A$11:$O$157,7,0))</f>
        <v/>
      </c>
      <c r="E141" s="126" t="str">
        <f>IFERROR(IF(VLOOKUP($A141,'Annex 2 EHV charges'!$A$11:$O$157,8,FALSE)=0,"",VLOOKUP($A141,'Annex 2 EHV charges'!$A$11:$O$157,8,FALSE)),"")</f>
        <v/>
      </c>
      <c r="F141" s="127" t="str">
        <f>IFERROR(IF(VLOOKUP($A141,'Annex 2 EHV charges'!$A$11:$O$157,9,FALSE)=0,"",VLOOKUP($A141,'Annex 2 EHV charges'!$A$11:$O$157,9,FALSE)),"")</f>
        <v/>
      </c>
      <c r="G141" s="123" t="str">
        <f>IFERROR(IF(VLOOKUP($A141,'Annex 2 EHV charges'!$A$11:$O$157,10,FALSE)=0,"",VLOOKUP($A141,'Annex 2 EHV charges'!$A$11:$O$157,10,FALSE)),"")</f>
        <v/>
      </c>
      <c r="H141" s="123" t="str">
        <f>IFERROR(IF(VLOOKUP($A141,'Annex 2 EHV charges'!$A$11:$O$157,10,FALSE)=0,"",VLOOKUP($A141,'Annex 2 EHV charges'!$A$11:$O$157,10,FALSE)),"")</f>
        <v/>
      </c>
    </row>
    <row r="142" spans="1:8" ht="12.75" customHeight="1" x14ac:dyDescent="0.2">
      <c r="A142" s="112" t="str">
        <f t="array" ref="A142">IFERROR(INDEX('Annex 2 EHV charges'!$A$11:$A$157, MATCH(0, IF(ISBLANK('Annex 2 EHV charges'!$A$11:$A$157),1, COUNTIF(A$10:$A141, 'Annex 2 EHV charges'!$A$11:$A$157)), 0)),"")</f>
        <v/>
      </c>
      <c r="B142" s="112" t="str">
        <f>IF($A142="","",VLOOKUP($A142,'Annex 2 EHV charges'!$A$11:$O$157,2,0))</f>
        <v/>
      </c>
      <c r="C142" s="110" t="str">
        <f>IF($A142="","",VLOOKUP($A142,'Annex 2 EHV charges'!$A$11:$O$157,3,0))</f>
        <v/>
      </c>
      <c r="D142" s="112" t="str">
        <f>IF($A142="","",VLOOKUP($A142,'Annex 2 EHV charges'!$A$11:$O$157,7,0))</f>
        <v/>
      </c>
      <c r="E142" s="126" t="str">
        <f>IFERROR(IF(VLOOKUP($A142,'Annex 2 EHV charges'!$A$11:$O$157,8,FALSE)=0,"",VLOOKUP($A142,'Annex 2 EHV charges'!$A$11:$O$157,8,FALSE)),"")</f>
        <v/>
      </c>
      <c r="F142" s="127" t="str">
        <f>IFERROR(IF(VLOOKUP($A142,'Annex 2 EHV charges'!$A$11:$O$157,9,FALSE)=0,"",VLOOKUP($A142,'Annex 2 EHV charges'!$A$11:$O$157,9,FALSE)),"")</f>
        <v/>
      </c>
      <c r="G142" s="123" t="str">
        <f>IFERROR(IF(VLOOKUP($A142,'Annex 2 EHV charges'!$A$11:$O$157,10,FALSE)=0,"",VLOOKUP($A142,'Annex 2 EHV charges'!$A$11:$O$157,10,FALSE)),"")</f>
        <v/>
      </c>
      <c r="H142" s="123" t="str">
        <f>IFERROR(IF(VLOOKUP($A142,'Annex 2 EHV charges'!$A$11:$O$157,10,FALSE)=0,"",VLOOKUP($A142,'Annex 2 EHV charges'!$A$11:$O$157,10,FALSE)),"")</f>
        <v/>
      </c>
    </row>
    <row r="143" spans="1:8" ht="12.75" customHeight="1" x14ac:dyDescent="0.2">
      <c r="A143" s="112" t="str">
        <f t="array" ref="A143">IFERROR(INDEX('Annex 2 EHV charges'!$A$11:$A$157, MATCH(0, IF(ISBLANK('Annex 2 EHV charges'!$A$11:$A$157),1, COUNTIF(A$10:$A142, 'Annex 2 EHV charges'!$A$11:$A$157)), 0)),"")</f>
        <v/>
      </c>
      <c r="B143" s="112" t="str">
        <f>IF($A143="","",VLOOKUP($A143,'Annex 2 EHV charges'!$A$11:$O$157,2,0))</f>
        <v/>
      </c>
      <c r="C143" s="110" t="str">
        <f>IF($A143="","",VLOOKUP($A143,'Annex 2 EHV charges'!$A$11:$O$157,3,0))</f>
        <v/>
      </c>
      <c r="D143" s="112" t="str">
        <f>IF($A143="","",VLOOKUP($A143,'Annex 2 EHV charges'!$A$11:$O$157,7,0))</f>
        <v/>
      </c>
      <c r="E143" s="126" t="str">
        <f>IFERROR(IF(VLOOKUP($A143,'Annex 2 EHV charges'!$A$11:$O$157,8,FALSE)=0,"",VLOOKUP($A143,'Annex 2 EHV charges'!$A$11:$O$157,8,FALSE)),"")</f>
        <v/>
      </c>
      <c r="F143" s="127" t="str">
        <f>IFERROR(IF(VLOOKUP($A143,'Annex 2 EHV charges'!$A$11:$O$157,9,FALSE)=0,"",VLOOKUP($A143,'Annex 2 EHV charges'!$A$11:$O$157,9,FALSE)),"")</f>
        <v/>
      </c>
      <c r="G143" s="123" t="str">
        <f>IFERROR(IF(VLOOKUP($A143,'Annex 2 EHV charges'!$A$11:$O$157,10,FALSE)=0,"",VLOOKUP($A143,'Annex 2 EHV charges'!$A$11:$O$157,10,FALSE)),"")</f>
        <v/>
      </c>
      <c r="H143" s="123" t="str">
        <f>IFERROR(IF(VLOOKUP($A143,'Annex 2 EHV charges'!$A$11:$O$157,10,FALSE)=0,"",VLOOKUP($A143,'Annex 2 EHV charges'!$A$11:$O$157,10,FALSE)),"")</f>
        <v/>
      </c>
    </row>
    <row r="144" spans="1:8" ht="12.75" customHeight="1" x14ac:dyDescent="0.2">
      <c r="A144" s="112" t="str">
        <f t="array" ref="A144">IFERROR(INDEX('Annex 2 EHV charges'!$A$11:$A$157, MATCH(0, IF(ISBLANK('Annex 2 EHV charges'!$A$11:$A$157),1, COUNTIF(A$10:$A143, 'Annex 2 EHV charges'!$A$11:$A$157)), 0)),"")</f>
        <v/>
      </c>
      <c r="B144" s="112" t="str">
        <f>IF($A144="","",VLOOKUP($A144,'Annex 2 EHV charges'!$A$11:$O$157,2,0))</f>
        <v/>
      </c>
      <c r="C144" s="110" t="str">
        <f>IF($A144="","",VLOOKUP($A144,'Annex 2 EHV charges'!$A$11:$O$157,3,0))</f>
        <v/>
      </c>
      <c r="D144" s="112" t="str">
        <f>IF($A144="","",VLOOKUP($A144,'Annex 2 EHV charges'!$A$11:$O$157,7,0))</f>
        <v/>
      </c>
      <c r="E144" s="126" t="str">
        <f>IFERROR(IF(VLOOKUP($A144,'Annex 2 EHV charges'!$A$11:$O$157,8,FALSE)=0,"",VLOOKUP($A144,'Annex 2 EHV charges'!$A$11:$O$157,8,FALSE)),"")</f>
        <v/>
      </c>
      <c r="F144" s="127" t="str">
        <f>IFERROR(IF(VLOOKUP($A144,'Annex 2 EHV charges'!$A$11:$O$157,9,FALSE)=0,"",VLOOKUP($A144,'Annex 2 EHV charges'!$A$11:$O$157,9,FALSE)),"")</f>
        <v/>
      </c>
      <c r="G144" s="123" t="str">
        <f>IFERROR(IF(VLOOKUP($A144,'Annex 2 EHV charges'!$A$11:$O$157,10,FALSE)=0,"",VLOOKUP($A144,'Annex 2 EHV charges'!$A$11:$O$157,10,FALSE)),"")</f>
        <v/>
      </c>
      <c r="H144" s="123" t="str">
        <f>IFERROR(IF(VLOOKUP($A144,'Annex 2 EHV charges'!$A$11:$O$157,10,FALSE)=0,"",VLOOKUP($A144,'Annex 2 EHV charges'!$A$11:$O$157,10,FALSE)),"")</f>
        <v/>
      </c>
    </row>
    <row r="145" spans="1:8" ht="12.75" customHeight="1" x14ac:dyDescent="0.2">
      <c r="A145" s="112" t="str">
        <f t="array" ref="A145">IFERROR(INDEX('Annex 2 EHV charges'!$A$11:$A$157, MATCH(0, IF(ISBLANK('Annex 2 EHV charges'!$A$11:$A$157),1, COUNTIF(A$10:$A144, 'Annex 2 EHV charges'!$A$11:$A$157)), 0)),"")</f>
        <v/>
      </c>
      <c r="B145" s="112" t="str">
        <f>IF($A145="","",VLOOKUP($A145,'Annex 2 EHV charges'!$A$11:$O$157,2,0))</f>
        <v/>
      </c>
      <c r="C145" s="110" t="str">
        <f>IF($A145="","",VLOOKUP($A145,'Annex 2 EHV charges'!$A$11:$O$157,3,0))</f>
        <v/>
      </c>
      <c r="D145" s="112" t="str">
        <f>IF($A145="","",VLOOKUP($A145,'Annex 2 EHV charges'!$A$11:$O$157,7,0))</f>
        <v/>
      </c>
      <c r="E145" s="126" t="str">
        <f>IFERROR(IF(VLOOKUP($A145,'Annex 2 EHV charges'!$A$11:$O$157,8,FALSE)=0,"",VLOOKUP($A145,'Annex 2 EHV charges'!$A$11:$O$157,8,FALSE)),"")</f>
        <v/>
      </c>
      <c r="F145" s="127" t="str">
        <f>IFERROR(IF(VLOOKUP($A145,'Annex 2 EHV charges'!$A$11:$O$157,9,FALSE)=0,"",VLOOKUP($A145,'Annex 2 EHV charges'!$A$11:$O$157,9,FALSE)),"")</f>
        <v/>
      </c>
      <c r="G145" s="123" t="str">
        <f>IFERROR(IF(VLOOKUP($A145,'Annex 2 EHV charges'!$A$11:$O$157,10,FALSE)=0,"",VLOOKUP($A145,'Annex 2 EHV charges'!$A$11:$O$157,10,FALSE)),"")</f>
        <v/>
      </c>
      <c r="H145" s="123" t="str">
        <f>IFERROR(IF(VLOOKUP($A145,'Annex 2 EHV charges'!$A$11:$O$157,10,FALSE)=0,"",VLOOKUP($A145,'Annex 2 EHV charges'!$A$11:$O$157,10,FALSE)),"")</f>
        <v/>
      </c>
    </row>
    <row r="146" spans="1:8" ht="12.75" customHeight="1" x14ac:dyDescent="0.2">
      <c r="A146" s="112" t="str">
        <f t="array" ref="A146">IFERROR(INDEX('Annex 2 EHV charges'!$A$11:$A$157, MATCH(0, IF(ISBLANK('Annex 2 EHV charges'!$A$11:$A$157),1, COUNTIF(A$10:$A145, 'Annex 2 EHV charges'!$A$11:$A$157)), 0)),"")</f>
        <v/>
      </c>
      <c r="B146" s="112" t="str">
        <f>IF($A146="","",VLOOKUP($A146,'Annex 2 EHV charges'!$A$11:$O$157,2,0))</f>
        <v/>
      </c>
      <c r="C146" s="110" t="str">
        <f>IF($A146="","",VLOOKUP($A146,'Annex 2 EHV charges'!$A$11:$O$157,3,0))</f>
        <v/>
      </c>
      <c r="D146" s="112" t="str">
        <f>IF($A146="","",VLOOKUP($A146,'Annex 2 EHV charges'!$A$11:$O$157,7,0))</f>
        <v/>
      </c>
      <c r="E146" s="126" t="str">
        <f>IFERROR(IF(VLOOKUP($A146,'Annex 2 EHV charges'!$A$11:$O$157,8,FALSE)=0,"",VLOOKUP($A146,'Annex 2 EHV charges'!$A$11:$O$157,8,FALSE)),"")</f>
        <v/>
      </c>
      <c r="F146" s="127" t="str">
        <f>IFERROR(IF(VLOOKUP($A146,'Annex 2 EHV charges'!$A$11:$O$157,9,FALSE)=0,"",VLOOKUP($A146,'Annex 2 EHV charges'!$A$11:$O$157,9,FALSE)),"")</f>
        <v/>
      </c>
      <c r="G146" s="123" t="str">
        <f>IFERROR(IF(VLOOKUP($A146,'Annex 2 EHV charges'!$A$11:$O$157,10,FALSE)=0,"",VLOOKUP($A146,'Annex 2 EHV charges'!$A$11:$O$157,10,FALSE)),"")</f>
        <v/>
      </c>
      <c r="H146" s="123" t="str">
        <f>IFERROR(IF(VLOOKUP($A146,'Annex 2 EHV charges'!$A$11:$O$157,10,FALSE)=0,"",VLOOKUP($A146,'Annex 2 EHV charges'!$A$11:$O$157,10,FALSE)),"")</f>
        <v/>
      </c>
    </row>
    <row r="147" spans="1:8" ht="12.75" customHeight="1" x14ac:dyDescent="0.2">
      <c r="A147" s="112" t="str">
        <f t="array" ref="A147">IFERROR(INDEX('Annex 2 EHV charges'!$A$11:$A$157, MATCH(0, IF(ISBLANK('Annex 2 EHV charges'!$A$11:$A$157),1, COUNTIF(A$10:$A146, 'Annex 2 EHV charges'!$A$11:$A$157)), 0)),"")</f>
        <v/>
      </c>
      <c r="B147" s="112" t="str">
        <f>IF($A147="","",VLOOKUP($A147,'Annex 2 EHV charges'!$A$11:$O$157,2,0))</f>
        <v/>
      </c>
      <c r="C147" s="110" t="str">
        <f>IF($A147="","",VLOOKUP($A147,'Annex 2 EHV charges'!$A$11:$O$157,3,0))</f>
        <v/>
      </c>
      <c r="D147" s="112" t="str">
        <f>IF($A147="","",VLOOKUP($A147,'Annex 2 EHV charges'!$A$11:$O$157,7,0))</f>
        <v/>
      </c>
      <c r="E147" s="126" t="str">
        <f>IFERROR(IF(VLOOKUP($A147,'Annex 2 EHV charges'!$A$11:$O$157,8,FALSE)=0,"",VLOOKUP($A147,'Annex 2 EHV charges'!$A$11:$O$157,8,FALSE)),"")</f>
        <v/>
      </c>
      <c r="F147" s="127" t="str">
        <f>IFERROR(IF(VLOOKUP($A147,'Annex 2 EHV charges'!$A$11:$O$157,9,FALSE)=0,"",VLOOKUP($A147,'Annex 2 EHV charges'!$A$11:$O$157,9,FALSE)),"")</f>
        <v/>
      </c>
      <c r="G147" s="123" t="str">
        <f>IFERROR(IF(VLOOKUP($A147,'Annex 2 EHV charges'!$A$11:$O$157,10,FALSE)=0,"",VLOOKUP($A147,'Annex 2 EHV charges'!$A$11:$O$157,10,FALSE)),"")</f>
        <v/>
      </c>
      <c r="H147" s="123" t="str">
        <f>IFERROR(IF(VLOOKUP($A147,'Annex 2 EHV charges'!$A$11:$O$157,10,FALSE)=0,"",VLOOKUP($A147,'Annex 2 EHV charges'!$A$11:$O$157,10,FALSE)),"")</f>
        <v/>
      </c>
    </row>
    <row r="148" spans="1:8" ht="12.75" customHeight="1" x14ac:dyDescent="0.2">
      <c r="A148" s="112" t="str">
        <f t="array" ref="A148">IFERROR(INDEX('Annex 2 EHV charges'!$A$11:$A$157, MATCH(0, IF(ISBLANK('Annex 2 EHV charges'!$A$11:$A$157),1, COUNTIF(A$10:$A147, 'Annex 2 EHV charges'!$A$11:$A$157)), 0)),"")</f>
        <v/>
      </c>
      <c r="B148" s="112" t="str">
        <f>IF($A148="","",VLOOKUP($A148,'Annex 2 EHV charges'!$A$11:$O$157,2,0))</f>
        <v/>
      </c>
      <c r="C148" s="110" t="str">
        <f>IF($A148="","",VLOOKUP($A148,'Annex 2 EHV charges'!$A$11:$O$157,3,0))</f>
        <v/>
      </c>
      <c r="D148" s="112" t="str">
        <f>IF($A148="","",VLOOKUP($A148,'Annex 2 EHV charges'!$A$11:$O$157,7,0))</f>
        <v/>
      </c>
      <c r="E148" s="126" t="str">
        <f>IFERROR(IF(VLOOKUP($A148,'Annex 2 EHV charges'!$A$11:$O$157,8,FALSE)=0,"",VLOOKUP($A148,'Annex 2 EHV charges'!$A$11:$O$157,8,FALSE)),"")</f>
        <v/>
      </c>
      <c r="F148" s="127" t="str">
        <f>IFERROR(IF(VLOOKUP($A148,'Annex 2 EHV charges'!$A$11:$O$157,9,FALSE)=0,"",VLOOKUP($A148,'Annex 2 EHV charges'!$A$11:$O$157,9,FALSE)),"")</f>
        <v/>
      </c>
      <c r="G148" s="123" t="str">
        <f>IFERROR(IF(VLOOKUP($A148,'Annex 2 EHV charges'!$A$11:$O$157,10,FALSE)=0,"",VLOOKUP($A148,'Annex 2 EHV charges'!$A$11:$O$157,10,FALSE)),"")</f>
        <v/>
      </c>
      <c r="H148" s="123" t="str">
        <f>IFERROR(IF(VLOOKUP($A148,'Annex 2 EHV charges'!$A$11:$O$157,10,FALSE)=0,"",VLOOKUP($A148,'Annex 2 EHV charges'!$A$11:$O$157,10,FALSE)),"")</f>
        <v/>
      </c>
    </row>
    <row r="149" spans="1:8" ht="12.75" customHeight="1" x14ac:dyDescent="0.2">
      <c r="A149" s="112" t="str">
        <f t="array" ref="A149">IFERROR(INDEX('Annex 2 EHV charges'!$A$11:$A$157, MATCH(0, IF(ISBLANK('Annex 2 EHV charges'!$A$11:$A$157),1, COUNTIF(A$10:$A148, 'Annex 2 EHV charges'!$A$11:$A$157)), 0)),"")</f>
        <v/>
      </c>
      <c r="B149" s="112" t="str">
        <f>IF($A149="","",VLOOKUP($A149,'Annex 2 EHV charges'!$A$11:$O$157,2,0))</f>
        <v/>
      </c>
      <c r="C149" s="110" t="str">
        <f>IF($A149="","",VLOOKUP($A149,'Annex 2 EHV charges'!$A$11:$O$157,3,0))</f>
        <v/>
      </c>
      <c r="D149" s="112" t="str">
        <f>IF($A149="","",VLOOKUP($A149,'Annex 2 EHV charges'!$A$11:$O$157,7,0))</f>
        <v/>
      </c>
      <c r="E149" s="126" t="str">
        <f>IFERROR(IF(VLOOKUP($A149,'Annex 2 EHV charges'!$A$11:$O$157,8,FALSE)=0,"",VLOOKUP($A149,'Annex 2 EHV charges'!$A$11:$O$157,8,FALSE)),"")</f>
        <v/>
      </c>
      <c r="F149" s="127" t="str">
        <f>IFERROR(IF(VLOOKUP($A149,'Annex 2 EHV charges'!$A$11:$O$157,9,FALSE)=0,"",VLOOKUP($A149,'Annex 2 EHV charges'!$A$11:$O$157,9,FALSE)),"")</f>
        <v/>
      </c>
      <c r="G149" s="123" t="str">
        <f>IFERROR(IF(VLOOKUP($A149,'Annex 2 EHV charges'!$A$11:$O$157,10,FALSE)=0,"",VLOOKUP($A149,'Annex 2 EHV charges'!$A$11:$O$157,10,FALSE)),"")</f>
        <v/>
      </c>
      <c r="H149" s="123" t="str">
        <f>IFERROR(IF(VLOOKUP($A149,'Annex 2 EHV charges'!$A$11:$O$157,10,FALSE)=0,"",VLOOKUP($A149,'Annex 2 EHV charges'!$A$11:$O$157,10,FALSE)),"")</f>
        <v/>
      </c>
    </row>
    <row r="150" spans="1:8" x14ac:dyDescent="0.2">
      <c r="A150" s="112" t="str">
        <f t="array" ref="A150">IFERROR(INDEX('Annex 2 EHV charges'!$A$11:$A$157, MATCH(0, IF(ISBLANK('Annex 2 EHV charges'!$A$11:$A$157),1, COUNTIF(A$10:$A149, 'Annex 2 EHV charges'!$A$11:$A$157)), 0)),"")</f>
        <v/>
      </c>
      <c r="B150" s="112" t="str">
        <f>IF($A150="","",VLOOKUP($A150,'Annex 2 EHV charges'!$A$11:$O$157,2,0))</f>
        <v/>
      </c>
      <c r="C150" s="110" t="str">
        <f>IF($A150="","",VLOOKUP($A150,'Annex 2 EHV charges'!$A$11:$O$157,3,0))</f>
        <v/>
      </c>
      <c r="D150" s="112" t="str">
        <f>IF($A150="","",VLOOKUP($A150,'Annex 2 EHV charges'!$A$11:$O$157,7,0))</f>
        <v/>
      </c>
      <c r="E150" s="126" t="str">
        <f>IFERROR(IF(VLOOKUP($A150,'Annex 2 EHV charges'!$A$11:$O$157,8,FALSE)=0,"",VLOOKUP($A150,'Annex 2 EHV charges'!$A$11:$O$157,8,FALSE)),"")</f>
        <v/>
      </c>
      <c r="F150" s="127" t="str">
        <f>IFERROR(IF(VLOOKUP($A150,'Annex 2 EHV charges'!$A$11:$O$157,9,FALSE)=0,"",VLOOKUP($A150,'Annex 2 EHV charges'!$A$11:$O$157,9,FALSE)),"")</f>
        <v/>
      </c>
      <c r="G150" s="123" t="str">
        <f>IFERROR(IF(VLOOKUP($A150,'Annex 2 EHV charges'!$A$11:$O$157,10,FALSE)=0,"",VLOOKUP($A150,'Annex 2 EHV charges'!$A$11:$O$157,10,FALSE)),"")</f>
        <v/>
      </c>
      <c r="H150" s="123" t="str">
        <f>IFERROR(IF(VLOOKUP($A150,'Annex 2 EHV charges'!$A$11:$O$157,10,FALSE)=0,"",VLOOKUP($A150,'Annex 2 EHV charges'!$A$11:$O$157,10,FALSE)),"")</f>
        <v/>
      </c>
    </row>
    <row r="151" spans="1:8" x14ac:dyDescent="0.2">
      <c r="A151" s="112" t="str">
        <f t="array" ref="A151">IFERROR(INDEX('Annex 2 EHV charges'!$A$11:$A$157, MATCH(0, IF(ISBLANK('Annex 2 EHV charges'!$A$11:$A$157),1, COUNTIF(A$10:$A150, 'Annex 2 EHV charges'!$A$11:$A$157)), 0)),"")</f>
        <v/>
      </c>
      <c r="B151" s="112" t="str">
        <f>IF($A151="","",VLOOKUP($A151,'Annex 2 EHV charges'!$A$11:$O$157,2,0))</f>
        <v/>
      </c>
      <c r="C151" s="110" t="str">
        <f>IF($A151="","",VLOOKUP($A151,'Annex 2 EHV charges'!$A$11:$O$157,3,0))</f>
        <v/>
      </c>
      <c r="D151" s="112" t="str">
        <f>IF($A151="","",VLOOKUP($A151,'Annex 2 EHV charges'!$A$11:$O$157,7,0))</f>
        <v/>
      </c>
      <c r="E151" s="126" t="str">
        <f>IFERROR(IF(VLOOKUP($A151,'Annex 2 EHV charges'!$A$11:$O$157,8,FALSE)=0,"",VLOOKUP($A151,'Annex 2 EHV charges'!$A$11:$O$157,8,FALSE)),"")</f>
        <v/>
      </c>
      <c r="F151" s="127" t="str">
        <f>IFERROR(IF(VLOOKUP($A151,'Annex 2 EHV charges'!$A$11:$O$157,9,FALSE)=0,"",VLOOKUP($A151,'Annex 2 EHV charges'!$A$11:$O$157,9,FALSE)),"")</f>
        <v/>
      </c>
      <c r="G151" s="123" t="str">
        <f>IFERROR(IF(VLOOKUP($A151,'Annex 2 EHV charges'!$A$11:$O$157,10,FALSE)=0,"",VLOOKUP($A151,'Annex 2 EHV charges'!$A$11:$O$157,10,FALSE)),"")</f>
        <v/>
      </c>
      <c r="H151" s="123" t="str">
        <f>IFERROR(IF(VLOOKUP($A151,'Annex 2 EHV charges'!$A$11:$O$157,10,FALSE)=0,"",VLOOKUP($A151,'Annex 2 EHV charges'!$A$11:$O$157,10,FALSE)),"")</f>
        <v/>
      </c>
    </row>
    <row r="152" spans="1:8" x14ac:dyDescent="0.2">
      <c r="A152" s="112" t="str">
        <f t="array" ref="A152">IFERROR(INDEX('Annex 2 EHV charges'!$A$11:$A$157, MATCH(0, IF(ISBLANK('Annex 2 EHV charges'!$A$11:$A$157),1, COUNTIF(A$10:$A151, 'Annex 2 EHV charges'!$A$11:$A$157)), 0)),"")</f>
        <v/>
      </c>
      <c r="B152" s="112" t="str">
        <f>IF($A152="","",VLOOKUP($A152,'Annex 2 EHV charges'!$A$11:$O$157,2,0))</f>
        <v/>
      </c>
      <c r="C152" s="110" t="str">
        <f>IF($A152="","",VLOOKUP($A152,'Annex 2 EHV charges'!$A$11:$O$157,3,0))</f>
        <v/>
      </c>
      <c r="D152" s="112" t="str">
        <f>IF($A152="","",VLOOKUP($A152,'Annex 2 EHV charges'!$A$11:$O$157,7,0))</f>
        <v/>
      </c>
      <c r="E152" s="126" t="str">
        <f>IFERROR(IF(VLOOKUP($A152,'Annex 2 EHV charges'!$A$11:$O$157,8,FALSE)=0,"",VLOOKUP($A152,'Annex 2 EHV charges'!$A$11:$O$157,8,FALSE)),"")</f>
        <v/>
      </c>
      <c r="F152" s="127" t="str">
        <f>IFERROR(IF(VLOOKUP($A152,'Annex 2 EHV charges'!$A$11:$O$157,9,FALSE)=0,"",VLOOKUP($A152,'Annex 2 EHV charges'!$A$11:$O$157,9,FALSE)),"")</f>
        <v/>
      </c>
      <c r="G152" s="123" t="str">
        <f>IFERROR(IF(VLOOKUP($A152,'Annex 2 EHV charges'!$A$11:$O$157,10,FALSE)=0,"",VLOOKUP($A152,'Annex 2 EHV charges'!$A$11:$O$157,10,FALSE)),"")</f>
        <v/>
      </c>
      <c r="H152" s="123" t="str">
        <f>IFERROR(IF(VLOOKUP($A152,'Annex 2 EHV charges'!$A$11:$O$157,10,FALSE)=0,"",VLOOKUP($A152,'Annex 2 EHV charges'!$A$11:$O$157,10,FALSE)),"")</f>
        <v/>
      </c>
    </row>
    <row r="153" spans="1:8" x14ac:dyDescent="0.2">
      <c r="A153" s="112" t="str">
        <f t="array" ref="A153">IFERROR(INDEX('Annex 2 EHV charges'!$A$11:$A$157, MATCH(0, IF(ISBLANK('Annex 2 EHV charges'!$A$11:$A$157),1, COUNTIF(A$10:$A152, 'Annex 2 EHV charges'!$A$11:$A$157)), 0)),"")</f>
        <v/>
      </c>
      <c r="B153" s="112" t="str">
        <f>IF($A153="","",VLOOKUP($A153,'Annex 2 EHV charges'!$A$11:$O$157,2,0))</f>
        <v/>
      </c>
      <c r="C153" s="110" t="str">
        <f>IF($A153="","",VLOOKUP($A153,'Annex 2 EHV charges'!$A$11:$O$157,3,0))</f>
        <v/>
      </c>
      <c r="D153" s="112" t="str">
        <f>IF($A153="","",VLOOKUP($A153,'Annex 2 EHV charges'!$A$11:$O$157,7,0))</f>
        <v/>
      </c>
      <c r="E153" s="126" t="str">
        <f>IFERROR(IF(VLOOKUP($A153,'Annex 2 EHV charges'!$A$11:$O$157,8,FALSE)=0,"",VLOOKUP($A153,'Annex 2 EHV charges'!$A$11:$O$157,8,FALSE)),"")</f>
        <v/>
      </c>
      <c r="F153" s="127" t="str">
        <f>IFERROR(IF(VLOOKUP($A153,'Annex 2 EHV charges'!$A$11:$O$157,9,FALSE)=0,"",VLOOKUP($A153,'Annex 2 EHV charges'!$A$11:$O$157,9,FALSE)),"")</f>
        <v/>
      </c>
      <c r="G153" s="123" t="str">
        <f>IFERROR(IF(VLOOKUP($A153,'Annex 2 EHV charges'!$A$11:$O$157,10,FALSE)=0,"",VLOOKUP($A153,'Annex 2 EHV charges'!$A$11:$O$157,10,FALSE)),"")</f>
        <v/>
      </c>
      <c r="H153" s="123" t="str">
        <f>IFERROR(IF(VLOOKUP($A153,'Annex 2 EHV charges'!$A$11:$O$157,10,FALSE)=0,"",VLOOKUP($A153,'Annex 2 EHV charges'!$A$11:$O$157,10,FALSE)),"")</f>
        <v/>
      </c>
    </row>
    <row r="154" spans="1:8" x14ac:dyDescent="0.2">
      <c r="A154" s="112" t="str">
        <f t="array" ref="A154">IFERROR(INDEX('Annex 2 EHV charges'!$A$11:$A$157, MATCH(0, IF(ISBLANK('Annex 2 EHV charges'!$A$11:$A$157),1, COUNTIF(A$10:$A153, 'Annex 2 EHV charges'!$A$11:$A$157)), 0)),"")</f>
        <v/>
      </c>
      <c r="B154" s="112" t="str">
        <f>IF($A154="","",VLOOKUP($A154,'Annex 2 EHV charges'!$A$11:$O$157,2,0))</f>
        <v/>
      </c>
      <c r="C154" s="110" t="str">
        <f>IF($A154="","",VLOOKUP($A154,'Annex 2 EHV charges'!$A$11:$O$157,3,0))</f>
        <v/>
      </c>
      <c r="D154" s="112" t="str">
        <f>IF($A154="","",VLOOKUP($A154,'Annex 2 EHV charges'!$A$11:$O$157,7,0))</f>
        <v/>
      </c>
      <c r="E154" s="126" t="str">
        <f>IFERROR(IF(VLOOKUP($A154,'Annex 2 EHV charges'!$A$11:$O$157,8,FALSE)=0,"",VLOOKUP($A154,'Annex 2 EHV charges'!$A$11:$O$157,8,FALSE)),"")</f>
        <v/>
      </c>
      <c r="F154" s="127" t="str">
        <f>IFERROR(IF(VLOOKUP($A154,'Annex 2 EHV charges'!$A$11:$O$157,9,FALSE)=0,"",VLOOKUP($A154,'Annex 2 EHV charges'!$A$11:$O$157,9,FALSE)),"")</f>
        <v/>
      </c>
      <c r="G154" s="123" t="str">
        <f>IFERROR(IF(VLOOKUP($A154,'Annex 2 EHV charges'!$A$11:$O$157,10,FALSE)=0,"",VLOOKUP($A154,'Annex 2 EHV charges'!$A$11:$O$157,10,FALSE)),"")</f>
        <v/>
      </c>
      <c r="H154" s="123" t="str">
        <f>IFERROR(IF(VLOOKUP($A154,'Annex 2 EHV charges'!$A$11:$O$157,10,FALSE)=0,"",VLOOKUP($A154,'Annex 2 EHV charges'!$A$11:$O$157,10,FALSE)),"")</f>
        <v/>
      </c>
    </row>
    <row r="155" spans="1:8" x14ac:dyDescent="0.2">
      <c r="A155" s="112" t="str">
        <f t="array" ref="A155">IFERROR(INDEX('Annex 2 EHV charges'!$A$11:$A$157, MATCH(0, IF(ISBLANK('Annex 2 EHV charges'!$A$11:$A$157),1, COUNTIF(A$10:$A154, 'Annex 2 EHV charges'!$A$11:$A$157)), 0)),"")</f>
        <v/>
      </c>
      <c r="B155" s="112" t="str">
        <f>IF($A155="","",VLOOKUP($A155,'Annex 2 EHV charges'!$A$11:$O$157,2,0))</f>
        <v/>
      </c>
      <c r="C155" s="110" t="str">
        <f>IF($A155="","",VLOOKUP($A155,'Annex 2 EHV charges'!$A$11:$O$157,3,0))</f>
        <v/>
      </c>
      <c r="D155" s="112" t="str">
        <f>IF($A155="","",VLOOKUP($A155,'Annex 2 EHV charges'!$A$11:$O$157,7,0))</f>
        <v/>
      </c>
      <c r="E155" s="126" t="str">
        <f>IFERROR(IF(VLOOKUP($A155,'Annex 2 EHV charges'!$A$11:$O$157,8,FALSE)=0,"",VLOOKUP($A155,'Annex 2 EHV charges'!$A$11:$O$157,8,FALSE)),"")</f>
        <v/>
      </c>
      <c r="F155" s="127" t="str">
        <f>IFERROR(IF(VLOOKUP($A155,'Annex 2 EHV charges'!$A$11:$O$157,9,FALSE)=0,"",VLOOKUP($A155,'Annex 2 EHV charges'!$A$11:$O$157,9,FALSE)),"")</f>
        <v/>
      </c>
      <c r="G155" s="123" t="str">
        <f>IFERROR(IF(VLOOKUP($A155,'Annex 2 EHV charges'!$A$11:$O$157,10,FALSE)=0,"",VLOOKUP($A155,'Annex 2 EHV charges'!$A$11:$O$157,10,FALSE)),"")</f>
        <v/>
      </c>
      <c r="H155" s="123" t="str">
        <f>IFERROR(IF(VLOOKUP($A155,'Annex 2 EHV charges'!$A$11:$O$157,10,FALSE)=0,"",VLOOKUP($A155,'Annex 2 EHV charges'!$A$11:$O$157,10,FALSE)),"")</f>
        <v/>
      </c>
    </row>
    <row r="156" spans="1:8" x14ac:dyDescent="0.2">
      <c r="A156" s="112" t="str">
        <f t="array" ref="A156">IFERROR(INDEX('Annex 2 EHV charges'!$A$11:$A$157, MATCH(0, IF(ISBLANK('Annex 2 EHV charges'!$A$11:$A$157),1, COUNTIF(A$10:$A155, 'Annex 2 EHV charges'!$A$11:$A$157)), 0)),"")</f>
        <v/>
      </c>
      <c r="B156" s="112" t="str">
        <f>IF($A156="","",VLOOKUP($A156,'Annex 2 EHV charges'!$A$11:$O$157,2,0))</f>
        <v/>
      </c>
      <c r="C156" s="110" t="str">
        <f>IF($A156="","",VLOOKUP($A156,'Annex 2 EHV charges'!$A$11:$O$157,3,0))</f>
        <v/>
      </c>
      <c r="D156" s="112" t="str">
        <f>IF($A156="","",VLOOKUP($A156,'Annex 2 EHV charges'!$A$11:$O$157,7,0))</f>
        <v/>
      </c>
      <c r="E156" s="126" t="str">
        <f>IFERROR(IF(VLOOKUP($A156,'Annex 2 EHV charges'!$A$11:$O$157,8,FALSE)=0,"",VLOOKUP($A156,'Annex 2 EHV charges'!$A$11:$O$157,8,FALSE)),"")</f>
        <v/>
      </c>
      <c r="F156" s="127" t="str">
        <f>IFERROR(IF(VLOOKUP($A156,'Annex 2 EHV charges'!$A$11:$O$157,9,FALSE)=0,"",VLOOKUP($A156,'Annex 2 EHV charges'!$A$11:$O$157,9,FALSE)),"")</f>
        <v/>
      </c>
      <c r="G156" s="123" t="str">
        <f>IFERROR(IF(VLOOKUP($A156,'Annex 2 EHV charges'!$A$11:$O$157,10,FALSE)=0,"",VLOOKUP($A156,'Annex 2 EHV charges'!$A$11:$O$157,10,FALSE)),"")</f>
        <v/>
      </c>
      <c r="H156" s="123" t="str">
        <f>IFERROR(IF(VLOOKUP($A156,'Annex 2 EHV charges'!$A$11:$O$157,10,FALSE)=0,"",VLOOKUP($A156,'Annex 2 EHV charges'!$A$11:$O$157,10,FALSE)),"")</f>
        <v/>
      </c>
    </row>
    <row r="157" spans="1:8" x14ac:dyDescent="0.2">
      <c r="A157" s="112" t="str">
        <f t="array" ref="A157">IFERROR(INDEX('Annex 2 EHV charges'!$A$11:$A$157, MATCH(0, IF(ISBLANK('Annex 2 EHV charges'!$A$11:$A$157),1, COUNTIF(A$10:$A156, 'Annex 2 EHV charges'!$A$11:$A$157)), 0)),"")</f>
        <v/>
      </c>
      <c r="B157" s="112" t="str">
        <f>IF($A157="","",VLOOKUP($A157,'Annex 2 EHV charges'!$A$11:$O$157,2,0))</f>
        <v/>
      </c>
      <c r="C157" s="110" t="str">
        <f>IF($A157="","",VLOOKUP($A157,'Annex 2 EHV charges'!$A$11:$O$157,3,0))</f>
        <v/>
      </c>
      <c r="D157" s="112" t="str">
        <f>IF($A157="","",VLOOKUP($A157,'Annex 2 EHV charges'!$A$11:$O$157,7,0))</f>
        <v/>
      </c>
      <c r="E157" s="126" t="str">
        <f>IFERROR(IF(VLOOKUP($A157,'Annex 2 EHV charges'!$A$11:$O$157,8,FALSE)=0,"",VLOOKUP($A157,'Annex 2 EHV charges'!$A$11:$O$157,8,FALSE)),"")</f>
        <v/>
      </c>
      <c r="F157" s="127" t="str">
        <f>IFERROR(IF(VLOOKUP($A157,'Annex 2 EHV charges'!$A$11:$O$157,9,FALSE)=0,"",VLOOKUP($A157,'Annex 2 EHV charges'!$A$11:$O$157,9,FALSE)),"")</f>
        <v/>
      </c>
      <c r="G157" s="123" t="str">
        <f>IFERROR(IF(VLOOKUP($A157,'Annex 2 EHV charges'!$A$11:$O$157,10,FALSE)=0,"",VLOOKUP($A157,'Annex 2 EHV charges'!$A$11:$O$157,10,FALSE)),"")</f>
        <v/>
      </c>
      <c r="H157" s="123" t="str">
        <f>IFERROR(IF(VLOOKUP($A157,'Annex 2 EHV charges'!$A$11:$O$157,10,FALSE)=0,"",VLOOKUP($A157,'Annex 2 EHV charges'!$A$11:$O$157,10,FALSE)),"")</f>
        <v/>
      </c>
    </row>
  </sheetData>
  <mergeCells count="7">
    <mergeCell ref="A7:C7"/>
    <mergeCell ref="A8:C8"/>
    <mergeCell ref="A2:H2"/>
    <mergeCell ref="A1:H1"/>
    <mergeCell ref="A4:D4"/>
    <mergeCell ref="A5:C5"/>
    <mergeCell ref="A6:C6"/>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 xml:space="preserve">&amp;L&amp;8Note: The list of MPANs / MSIDs provided may be incomplete; the DNO reserves the right to apply the listed charges to any other MPANs / MSIDs associated with the site.
</firstFooter>
  </headerFooter>
  <ignoredErrors>
    <ignoredError sqref="A11:H157"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7"/>
  <sheetViews>
    <sheetView zoomScaleNormal="100" zoomScaleSheetLayoutView="100" workbookViewId="0">
      <selection activeCell="D16" sqref="D16"/>
    </sheetView>
  </sheetViews>
  <sheetFormatPr defaultRowHeight="12.75" x14ac:dyDescent="0.2"/>
  <cols>
    <col min="1" max="1" width="14.7109375" style="102" customWidth="1"/>
    <col min="2" max="2" width="14" style="102" customWidth="1"/>
    <col min="3" max="3" width="14.7109375" style="118" customWidth="1"/>
    <col min="4" max="4" width="50.7109375" style="118" customWidth="1"/>
    <col min="5" max="5" width="14.7109375" style="119" customWidth="1"/>
    <col min="6" max="7" width="14.7109375" style="120" customWidth="1"/>
    <col min="8" max="8" width="14.7109375" style="102" customWidth="1"/>
    <col min="9" max="9" width="15.5703125" style="102" customWidth="1"/>
    <col min="10" max="16384" width="9.140625" style="102"/>
  </cols>
  <sheetData>
    <row r="1" spans="1:15" ht="66.75" customHeight="1" x14ac:dyDescent="0.2">
      <c r="A1" s="223" t="s">
        <v>516</v>
      </c>
      <c r="B1" s="223"/>
      <c r="C1" s="223"/>
      <c r="D1" s="223"/>
      <c r="E1" s="223"/>
      <c r="F1" s="223"/>
      <c r="G1" s="223"/>
      <c r="H1" s="223"/>
    </row>
    <row r="2" spans="1:15" s="103" customFormat="1" ht="25.5" customHeight="1" x14ac:dyDescent="0.2">
      <c r="A2" s="225" t="str">
        <f>Overview!B4&amp; " - Effective from "&amp;Overview!D4&amp;" - "&amp;Overview!E4&amp;" EDCM export charges"</f>
        <v>Western Power Distribution (East Midlands) plc - Effective from 1 April 2014 - Final EDCM export charges</v>
      </c>
      <c r="B2" s="226"/>
      <c r="C2" s="226"/>
      <c r="D2" s="226"/>
      <c r="E2" s="226"/>
      <c r="F2" s="226"/>
      <c r="G2" s="226"/>
      <c r="H2" s="227"/>
    </row>
    <row r="3" spans="1:15" s="154" customFormat="1" ht="9" customHeight="1" x14ac:dyDescent="0.2">
      <c r="A3" s="163"/>
      <c r="B3" s="163"/>
      <c r="C3" s="163"/>
      <c r="D3" s="160"/>
      <c r="E3" s="162"/>
      <c r="F3" s="162"/>
      <c r="G3" s="151"/>
      <c r="H3" s="151"/>
      <c r="I3" s="151"/>
      <c r="J3" s="151"/>
      <c r="K3" s="151"/>
      <c r="L3" s="151"/>
      <c r="M3" s="151"/>
      <c r="N3" s="151"/>
      <c r="O3" s="151"/>
    </row>
    <row r="4" spans="1:15" s="154" customFormat="1" ht="25.5" customHeight="1" x14ac:dyDescent="0.2">
      <c r="A4" s="225" t="s">
        <v>589</v>
      </c>
      <c r="B4" s="226"/>
      <c r="C4" s="226"/>
      <c r="D4" s="227"/>
      <c r="E4" s="151"/>
      <c r="F4" s="151"/>
      <c r="G4" s="151"/>
      <c r="H4" s="151"/>
      <c r="I4" s="151"/>
      <c r="J4" s="151"/>
      <c r="K4" s="151"/>
      <c r="L4" s="151"/>
    </row>
    <row r="5" spans="1:15" s="154" customFormat="1" ht="18" x14ac:dyDescent="0.2">
      <c r="A5" s="213" t="s">
        <v>84</v>
      </c>
      <c r="B5" s="228"/>
      <c r="C5" s="214"/>
      <c r="D5" s="173" t="s">
        <v>584</v>
      </c>
      <c r="E5" s="151"/>
      <c r="F5" s="151"/>
      <c r="G5" s="151"/>
      <c r="H5" s="151"/>
      <c r="I5" s="151"/>
      <c r="J5" s="151"/>
      <c r="K5" s="151"/>
      <c r="L5" s="151"/>
      <c r="M5" s="151"/>
    </row>
    <row r="6" spans="1:15" s="154" customFormat="1" ht="18" x14ac:dyDescent="0.2">
      <c r="A6" s="198" t="s">
        <v>830</v>
      </c>
      <c r="B6" s="198"/>
      <c r="C6" s="198"/>
      <c r="D6" s="172" t="s">
        <v>835</v>
      </c>
      <c r="E6" s="151"/>
      <c r="F6" s="151"/>
      <c r="G6" s="151"/>
      <c r="H6" s="151"/>
      <c r="I6" s="151"/>
      <c r="J6" s="151"/>
      <c r="K6" s="151"/>
      <c r="L6" s="151"/>
      <c r="M6" s="151"/>
    </row>
    <row r="7" spans="1:15" s="154" customFormat="1" ht="18" x14ac:dyDescent="0.2">
      <c r="A7" s="198" t="s">
        <v>85</v>
      </c>
      <c r="B7" s="198"/>
      <c r="C7" s="198"/>
      <c r="D7" s="172" t="s">
        <v>86</v>
      </c>
      <c r="E7" s="151"/>
      <c r="F7" s="151"/>
      <c r="G7" s="151"/>
      <c r="H7" s="151"/>
      <c r="I7" s="151"/>
      <c r="J7" s="151"/>
      <c r="K7" s="151"/>
      <c r="L7" s="151"/>
      <c r="M7" s="151"/>
    </row>
    <row r="8" spans="1:15" s="154" customFormat="1" ht="18" x14ac:dyDescent="0.2">
      <c r="A8" s="219"/>
      <c r="B8" s="219"/>
      <c r="C8" s="219"/>
      <c r="D8" s="179"/>
      <c r="E8" s="151"/>
      <c r="F8" s="151"/>
      <c r="G8" s="151"/>
      <c r="H8" s="151"/>
      <c r="I8" s="151"/>
      <c r="J8" s="151"/>
      <c r="K8" s="151"/>
      <c r="L8" s="151"/>
      <c r="M8" s="151"/>
    </row>
    <row r="9" spans="1:15" s="154" customFormat="1" ht="18" x14ac:dyDescent="0.2">
      <c r="A9" s="163"/>
      <c r="B9" s="163"/>
      <c r="C9" s="163"/>
      <c r="D9" s="160"/>
      <c r="E9" s="160"/>
      <c r="F9" s="160"/>
      <c r="G9" s="161"/>
      <c r="H9" s="161"/>
      <c r="I9" s="151"/>
      <c r="J9" s="151"/>
      <c r="K9" s="151"/>
      <c r="L9" s="151"/>
      <c r="M9" s="151"/>
      <c r="N9" s="151"/>
      <c r="O9" s="151"/>
    </row>
    <row r="10" spans="1:15" ht="60.75" customHeight="1" x14ac:dyDescent="0.2">
      <c r="A10" s="104" t="s">
        <v>570</v>
      </c>
      <c r="B10" s="105" t="s">
        <v>513</v>
      </c>
      <c r="C10" s="104" t="s">
        <v>515</v>
      </c>
      <c r="D10" s="106" t="s">
        <v>213</v>
      </c>
      <c r="E10" s="106" t="s">
        <v>591</v>
      </c>
      <c r="F10" s="106" t="s">
        <v>577</v>
      </c>
      <c r="G10" s="106" t="s">
        <v>578</v>
      </c>
      <c r="H10" s="106" t="s">
        <v>580</v>
      </c>
    </row>
    <row r="11" spans="1:15" x14ac:dyDescent="0.2">
      <c r="A11" s="110">
        <f t="array" ref="A11">IFERROR(INDEX('Annex 2 EHV charges'!$D$11:$D$157, MATCH(0, IF(ISBLANK('Annex 2 EHV charges'!$D$11:$D$157),1, COUNTIF(A$10:$A10, 'Annex 2 EHV charges'!$D$11:$D$157)), 0)),"")</f>
        <v>600</v>
      </c>
      <c r="B11" s="112">
        <f>IF($A11="","",VLOOKUP($A11,'Annex 2 EHV charges'!$D$11:$O$157,2,0))</f>
        <v>600</v>
      </c>
      <c r="C11" s="110" t="str">
        <f>IF($A11="","",VLOOKUP($A11,'Annex 2 EHV charges'!$D$11:$O$157,3,0))</f>
        <v xml:space="preserve"> </v>
      </c>
      <c r="D11" s="112" t="str">
        <f>IF($A11="","",VLOOKUP($A11,'Annex 2 EHV charges'!$D$11:$O$157,4,0))</f>
        <v>Network Rail Bytham</v>
      </c>
      <c r="E11" s="128" t="str">
        <f>IFERROR(IF(VLOOKUP($A11,'Annex 2 EHV charges'!$D$11:$O$157,9,FALSE)=0,"",VLOOKUP($A11,'Annex 2 EHV charges'!$D$11:$O$157,9,FALSE)),"")</f>
        <v/>
      </c>
      <c r="F11" s="129" t="str">
        <f>IFERROR(IF(VLOOKUP($A11,'Annex 2 EHV charges'!$D$11:$O$157,10,FALSE)=0,"",VLOOKUP($A11,'Annex 2 EHV charges'!$D$11:$O$157,10,FALSE)),"")</f>
        <v/>
      </c>
      <c r="G11" s="130" t="str">
        <f>IFERROR(IF(VLOOKUP($A11,'Annex 2 EHV charges'!$D$11:$O$157,11,FALSE)=0,"",VLOOKUP($A11,'Annex 2 EHV charges'!$D$11:$O$157,11,FALSE)),"")</f>
        <v/>
      </c>
      <c r="H11" s="130" t="str">
        <f>IFERROR(IF(VLOOKUP($A11,'Annex 2 EHV charges'!$D$11:$O$157,12,FALSE)=0,"",VLOOKUP($A11,'Annex 2 EHV charges'!$D$11:$O$157,12,FALSE)),"")</f>
        <v/>
      </c>
    </row>
    <row r="12" spans="1:15" x14ac:dyDescent="0.2">
      <c r="A12" s="110">
        <f t="array" ref="A12">IFERROR(INDEX('Annex 2 EHV charges'!$D$11:$D$157, MATCH(0, IF(ISBLANK('Annex 2 EHV charges'!$D$11:$D$157),1, COUNTIF(A$10:$A11, 'Annex 2 EHV charges'!$D$11:$D$157)), 0)),"")</f>
        <v>601</v>
      </c>
      <c r="B12" s="112">
        <f>IF($A12="","",VLOOKUP($A12,'Annex 2 EHV charges'!$D$11:$O$157,2,0))</f>
        <v>601</v>
      </c>
      <c r="C12" s="110">
        <f>IF($A12="","",VLOOKUP($A12,'Annex 2 EHV charges'!$D$11:$O$157,3,0))</f>
        <v>1100050641453</v>
      </c>
      <c r="D12" s="112" t="str">
        <f>IF($A12="","",VLOOKUP($A12,'Annex 2 EHV charges'!$D$11:$O$157,4,0))</f>
        <v>Network Rail Grantham</v>
      </c>
      <c r="E12" s="128" t="str">
        <f>IFERROR(IF(VLOOKUP($A12,'Annex 2 EHV charges'!$D$11:$O$157,9,FALSE)=0,"",VLOOKUP($A12,'Annex 2 EHV charges'!$D$11:$O$157,9,FALSE)),"")</f>
        <v/>
      </c>
      <c r="F12" s="129" t="str">
        <f>IFERROR(IF(VLOOKUP($A12,'Annex 2 EHV charges'!$D$11:$O$157,10,FALSE)=0,"",VLOOKUP($A12,'Annex 2 EHV charges'!$D$11:$O$157,10,FALSE)),"")</f>
        <v/>
      </c>
      <c r="G12" s="130" t="str">
        <f>IFERROR(IF(VLOOKUP($A12,'Annex 2 EHV charges'!$D$11:$O$157,11,FALSE)=0,"",VLOOKUP($A12,'Annex 2 EHV charges'!$D$11:$O$157,11,FALSE)),"")</f>
        <v/>
      </c>
      <c r="H12" s="130" t="str">
        <f>IFERROR(IF(VLOOKUP($A12,'Annex 2 EHV charges'!$D$11:$O$157,12,FALSE)=0,"",VLOOKUP($A12,'Annex 2 EHV charges'!$D$11:$O$157,12,FALSE)),"")</f>
        <v/>
      </c>
    </row>
    <row r="13" spans="1:15" x14ac:dyDescent="0.2">
      <c r="A13" s="110">
        <f t="array" ref="A13">IFERROR(INDEX('Annex 2 EHV charges'!$D$11:$D$157, MATCH(0, IF(ISBLANK('Annex 2 EHV charges'!$D$11:$D$157),1, COUNTIF(A$10:$A12, 'Annex 2 EHV charges'!$D$11:$D$157)), 0)),"")</f>
        <v>602</v>
      </c>
      <c r="B13" s="112">
        <f>IF($A13="","",VLOOKUP($A13,'Annex 2 EHV charges'!$D$11:$O$157,2,0))</f>
        <v>602</v>
      </c>
      <c r="C13" s="110">
        <f>IF($A13="","",VLOOKUP($A13,'Annex 2 EHV charges'!$D$11:$O$157,3,0))</f>
        <v>1100050106971</v>
      </c>
      <c r="D13" s="112" t="str">
        <f>IF($A13="","",VLOOKUP($A13,'Annex 2 EHV charges'!$D$11:$O$157,4,0))</f>
        <v>Network Rail Staythorpe</v>
      </c>
      <c r="E13" s="128" t="str">
        <f>IFERROR(IF(VLOOKUP($A13,'Annex 2 EHV charges'!$D$11:$O$157,9,FALSE)=0,"",VLOOKUP($A13,'Annex 2 EHV charges'!$D$11:$O$157,9,FALSE)),"")</f>
        <v/>
      </c>
      <c r="F13" s="129" t="str">
        <f>IFERROR(IF(VLOOKUP($A13,'Annex 2 EHV charges'!$D$11:$O$157,10,FALSE)=0,"",VLOOKUP($A13,'Annex 2 EHV charges'!$D$11:$O$157,10,FALSE)),"")</f>
        <v/>
      </c>
      <c r="G13" s="130" t="str">
        <f>IFERROR(IF(VLOOKUP($A13,'Annex 2 EHV charges'!$D$11:$O$157,11,FALSE)=0,"",VLOOKUP($A13,'Annex 2 EHV charges'!$D$11:$O$157,11,FALSE)),"")</f>
        <v/>
      </c>
      <c r="H13" s="130" t="str">
        <f>IFERROR(IF(VLOOKUP($A13,'Annex 2 EHV charges'!$D$11:$O$157,12,FALSE)=0,"",VLOOKUP($A13,'Annex 2 EHV charges'!$D$11:$O$157,12,FALSE)),"")</f>
        <v/>
      </c>
    </row>
    <row r="14" spans="1:15" ht="25.5" x14ac:dyDescent="0.2">
      <c r="A14" s="110">
        <f t="array" ref="A14">IFERROR(INDEX('Annex 2 EHV charges'!$D$11:$D$157, MATCH(0, IF(ISBLANK('Annex 2 EHV charges'!$D$11:$D$157),1, COUNTIF(A$10:$A13, 'Annex 2 EHV charges'!$D$11:$D$157)), 0)),"")</f>
        <v>603</v>
      </c>
      <c r="B14" s="112">
        <f>IF($A14="","",VLOOKUP($A14,'Annex 2 EHV charges'!$D$11:$O$157,2,0))</f>
        <v>603</v>
      </c>
      <c r="C14" s="110" t="str">
        <f>IF($A14="","",VLOOKUP($A14,'Annex 2 EHV charges'!$D$11:$O$157,3,0))</f>
        <v>1100050314637, 1100770450945</v>
      </c>
      <c r="D14" s="112" t="str">
        <f>IF($A14="","",VLOOKUP($A14,'Annex 2 EHV charges'!$D$11:$O$157,4,0))</f>
        <v>Network Rail Retford</v>
      </c>
      <c r="E14" s="128" t="str">
        <f>IFERROR(IF(VLOOKUP($A14,'Annex 2 EHV charges'!$D$11:$O$157,9,FALSE)=0,"",VLOOKUP($A14,'Annex 2 EHV charges'!$D$11:$O$157,9,FALSE)),"")</f>
        <v/>
      </c>
      <c r="F14" s="129" t="str">
        <f>IFERROR(IF(VLOOKUP($A14,'Annex 2 EHV charges'!$D$11:$O$157,10,FALSE)=0,"",VLOOKUP($A14,'Annex 2 EHV charges'!$D$11:$O$157,10,FALSE)),"")</f>
        <v/>
      </c>
      <c r="G14" s="130" t="str">
        <f>IFERROR(IF(VLOOKUP($A14,'Annex 2 EHV charges'!$D$11:$O$157,11,FALSE)=0,"",VLOOKUP($A14,'Annex 2 EHV charges'!$D$11:$O$157,11,FALSE)),"")</f>
        <v/>
      </c>
      <c r="H14" s="130" t="str">
        <f>IFERROR(IF(VLOOKUP($A14,'Annex 2 EHV charges'!$D$11:$O$157,12,FALSE)=0,"",VLOOKUP($A14,'Annex 2 EHV charges'!$D$11:$O$157,12,FALSE)),"")</f>
        <v/>
      </c>
    </row>
    <row r="15" spans="1:15" x14ac:dyDescent="0.2">
      <c r="A15" s="110">
        <f t="array" ref="A15">IFERROR(INDEX('Annex 2 EHV charges'!$D$11:$D$157, MATCH(0, IF(ISBLANK('Annex 2 EHV charges'!$D$11:$D$157),1, COUNTIF(A$10:$A14, 'Annex 2 EHV charges'!$D$11:$D$157)), 0)),"")</f>
        <v>604</v>
      </c>
      <c r="B15" s="112">
        <f>IF($A15="","",VLOOKUP($A15,'Annex 2 EHV charges'!$D$11:$O$157,2,0))</f>
        <v>604</v>
      </c>
      <c r="C15" s="110">
        <f>IF($A15="","",VLOOKUP($A15,'Annex 2 EHV charges'!$D$11:$O$157,3,0))</f>
        <v>1130000029600</v>
      </c>
      <c r="D15" s="112" t="str">
        <f>IF($A15="","",VLOOKUP($A15,'Annex 2 EHV charges'!$D$11:$O$157,4,0))</f>
        <v>Network Rail Rugby</v>
      </c>
      <c r="E15" s="128" t="str">
        <f>IFERROR(IF(VLOOKUP($A15,'Annex 2 EHV charges'!$D$11:$O$157,9,FALSE)=0,"",VLOOKUP($A15,'Annex 2 EHV charges'!$D$11:$O$157,9,FALSE)),"")</f>
        <v/>
      </c>
      <c r="F15" s="129" t="str">
        <f>IFERROR(IF(VLOOKUP($A15,'Annex 2 EHV charges'!$D$11:$O$157,10,FALSE)=0,"",VLOOKUP($A15,'Annex 2 EHV charges'!$D$11:$O$157,10,FALSE)),"")</f>
        <v/>
      </c>
      <c r="G15" s="130" t="str">
        <f>IFERROR(IF(VLOOKUP($A15,'Annex 2 EHV charges'!$D$11:$O$157,11,FALSE)=0,"",VLOOKUP($A15,'Annex 2 EHV charges'!$D$11:$O$157,11,FALSE)),"")</f>
        <v/>
      </c>
      <c r="H15" s="130" t="str">
        <f>IFERROR(IF(VLOOKUP($A15,'Annex 2 EHV charges'!$D$11:$O$157,12,FALSE)=0,"",VLOOKUP($A15,'Annex 2 EHV charges'!$D$11:$O$157,12,FALSE)),"")</f>
        <v/>
      </c>
    </row>
    <row r="16" spans="1:15" x14ac:dyDescent="0.2">
      <c r="A16" s="110">
        <f t="array" ref="A16">IFERROR(INDEX('Annex 2 EHV charges'!$D$11:$D$157, MATCH(0, IF(ISBLANK('Annex 2 EHV charges'!$D$11:$D$157),1, COUNTIF(A$10:$A15, 'Annex 2 EHV charges'!$D$11:$D$157)), 0)),"")</f>
        <v>605</v>
      </c>
      <c r="B16" s="112">
        <f>IF($A16="","",VLOOKUP($A16,'Annex 2 EHV charges'!$D$11:$O$157,2,0))</f>
        <v>605</v>
      </c>
      <c r="C16" s="110">
        <f>IF($A16="","",VLOOKUP($A16,'Annex 2 EHV charges'!$D$11:$O$157,3,0))</f>
        <v>1130000029619</v>
      </c>
      <c r="D16" s="112" t="str">
        <f>IF($A16="","",VLOOKUP($A16,'Annex 2 EHV charges'!$D$11:$O$157,4,0))</f>
        <v>Network Rail Tamworth</v>
      </c>
      <c r="E16" s="128" t="str">
        <f>IFERROR(IF(VLOOKUP($A16,'Annex 2 EHV charges'!$D$11:$O$157,9,FALSE)=0,"",VLOOKUP($A16,'Annex 2 EHV charges'!$D$11:$O$157,9,FALSE)),"")</f>
        <v/>
      </c>
      <c r="F16" s="129" t="str">
        <f>IFERROR(IF(VLOOKUP($A16,'Annex 2 EHV charges'!$D$11:$O$157,10,FALSE)=0,"",VLOOKUP($A16,'Annex 2 EHV charges'!$D$11:$O$157,10,FALSE)),"")</f>
        <v/>
      </c>
      <c r="G16" s="130" t="str">
        <f>IFERROR(IF(VLOOKUP($A16,'Annex 2 EHV charges'!$D$11:$O$157,11,FALSE)=0,"",VLOOKUP($A16,'Annex 2 EHV charges'!$D$11:$O$157,11,FALSE)),"")</f>
        <v/>
      </c>
      <c r="H16" s="130" t="str">
        <f>IFERROR(IF(VLOOKUP($A16,'Annex 2 EHV charges'!$D$11:$O$157,12,FALSE)=0,"",VLOOKUP($A16,'Annex 2 EHV charges'!$D$11:$O$157,12,FALSE)),"")</f>
        <v/>
      </c>
    </row>
    <row r="17" spans="1:8" x14ac:dyDescent="0.2">
      <c r="A17" s="110">
        <f t="array" ref="A17">IFERROR(INDEX('Annex 2 EHV charges'!$D$11:$D$157, MATCH(0, IF(ISBLANK('Annex 2 EHV charges'!$D$11:$D$157),1, COUNTIF(A$10:$A16, 'Annex 2 EHV charges'!$D$11:$D$157)), 0)),"")</f>
        <v>606</v>
      </c>
      <c r="B17" s="112">
        <f>IF($A17="","",VLOOKUP($A17,'Annex 2 EHV charges'!$D$11:$O$157,2,0))</f>
        <v>606</v>
      </c>
      <c r="C17" s="110">
        <f>IF($A17="","",VLOOKUP($A17,'Annex 2 EHV charges'!$D$11:$O$157,3,0))</f>
        <v>1130000029628</v>
      </c>
      <c r="D17" s="112" t="str">
        <f>IF($A17="","",VLOOKUP($A17,'Annex 2 EHV charges'!$D$11:$O$157,4,0))</f>
        <v>Network Rail Wolverton</v>
      </c>
      <c r="E17" s="128" t="str">
        <f>IFERROR(IF(VLOOKUP($A17,'Annex 2 EHV charges'!$D$11:$O$157,9,FALSE)=0,"",VLOOKUP($A17,'Annex 2 EHV charges'!$D$11:$O$157,9,FALSE)),"")</f>
        <v/>
      </c>
      <c r="F17" s="129" t="str">
        <f>IFERROR(IF(VLOOKUP($A17,'Annex 2 EHV charges'!$D$11:$O$157,10,FALSE)=0,"",VLOOKUP($A17,'Annex 2 EHV charges'!$D$11:$O$157,10,FALSE)),"")</f>
        <v/>
      </c>
      <c r="G17" s="130" t="str">
        <f>IFERROR(IF(VLOOKUP($A17,'Annex 2 EHV charges'!$D$11:$O$157,11,FALSE)=0,"",VLOOKUP($A17,'Annex 2 EHV charges'!$D$11:$O$157,11,FALSE)),"")</f>
        <v/>
      </c>
      <c r="H17" s="130" t="str">
        <f>IFERROR(IF(VLOOKUP($A17,'Annex 2 EHV charges'!$D$11:$O$157,12,FALSE)=0,"",VLOOKUP($A17,'Annex 2 EHV charges'!$D$11:$O$157,12,FALSE)),"")</f>
        <v/>
      </c>
    </row>
    <row r="18" spans="1:8" x14ac:dyDescent="0.2">
      <c r="A18" s="110">
        <f t="array" ref="A18">IFERROR(INDEX('Annex 2 EHV charges'!$D$11:$D$157, MATCH(0, IF(ISBLANK('Annex 2 EHV charges'!$D$11:$D$157),1, COUNTIF(A$10:$A17, 'Annex 2 EHV charges'!$D$11:$D$157)), 0)),"")</f>
        <v>607</v>
      </c>
      <c r="B18" s="112">
        <f>IF($A18="","",VLOOKUP($A18,'Annex 2 EHV charges'!$D$11:$O$157,2,0))</f>
        <v>607</v>
      </c>
      <c r="C18" s="110">
        <f>IF($A18="","",VLOOKUP($A18,'Annex 2 EHV charges'!$D$11:$O$157,3,0))</f>
        <v>1100050223110</v>
      </c>
      <c r="D18" s="112" t="str">
        <f>IF($A18="","",VLOOKUP($A18,'Annex 2 EHV charges'!$D$11:$O$157,4,0))</f>
        <v>Acordis</v>
      </c>
      <c r="E18" s="128">
        <f>IFERROR(IF(VLOOKUP($A18,'Annex 2 EHV charges'!$D$11:$O$157,9,FALSE)=0,"",VLOOKUP($A18,'Annex 2 EHV charges'!$D$11:$O$157,9,FALSE)),"")</f>
        <v>-1.3089999999999999</v>
      </c>
      <c r="F18" s="129">
        <f>IFERROR(IF(VLOOKUP($A18,'Annex 2 EHV charges'!$D$11:$O$157,10,FALSE)=0,"",VLOOKUP($A18,'Annex 2 EHV charges'!$D$11:$O$157,10,FALSE)),"")</f>
        <v>595.28</v>
      </c>
      <c r="G18" s="130">
        <f>IFERROR(IF(VLOOKUP($A18,'Annex 2 EHV charges'!$D$11:$O$157,11,FALSE)=0,"",VLOOKUP($A18,'Annex 2 EHV charges'!$D$11:$O$157,11,FALSE)),"")</f>
        <v>0.15</v>
      </c>
      <c r="H18" s="130">
        <f>IFERROR(IF(VLOOKUP($A18,'Annex 2 EHV charges'!$D$11:$O$157,12,FALSE)=0,"",VLOOKUP($A18,'Annex 2 EHV charges'!$D$11:$O$157,12,FALSE)),"")</f>
        <v>0.15</v>
      </c>
    </row>
    <row r="19" spans="1:8" x14ac:dyDescent="0.2">
      <c r="A19" s="110">
        <f t="array" ref="A19">IFERROR(INDEX('Annex 2 EHV charges'!$D$11:$D$157, MATCH(0, IF(ISBLANK('Annex 2 EHV charges'!$D$11:$D$157),1, COUNTIF(A$10:$A18, 'Annex 2 EHV charges'!$D$11:$D$157)), 0)),"")</f>
        <v>610</v>
      </c>
      <c r="B19" s="112">
        <f>IF($A19="","",VLOOKUP($A19,'Annex 2 EHV charges'!$D$11:$O$157,2,0))</f>
        <v>610</v>
      </c>
      <c r="C19" s="110">
        <f>IF($A19="","",VLOOKUP($A19,'Annex 2 EHV charges'!$D$11:$O$157,3,0))</f>
        <v>1100050222428</v>
      </c>
      <c r="D19" s="112" t="str">
        <f>IF($A19="","",VLOOKUP($A19,'Annex 2 EHV charges'!$D$11:$O$157,4,0))</f>
        <v>RR AB&amp;E</v>
      </c>
      <c r="E19" s="128" t="str">
        <f>IFERROR(IF(VLOOKUP($A19,'Annex 2 EHV charges'!$D$11:$O$157,9,FALSE)=0,"",VLOOKUP($A19,'Annex 2 EHV charges'!$D$11:$O$157,9,FALSE)),"")</f>
        <v/>
      </c>
      <c r="F19" s="129" t="str">
        <f>IFERROR(IF(VLOOKUP($A19,'Annex 2 EHV charges'!$D$11:$O$157,10,FALSE)=0,"",VLOOKUP($A19,'Annex 2 EHV charges'!$D$11:$O$157,10,FALSE)),"")</f>
        <v/>
      </c>
      <c r="G19" s="130" t="str">
        <f>IFERROR(IF(VLOOKUP($A19,'Annex 2 EHV charges'!$D$11:$O$157,11,FALSE)=0,"",VLOOKUP($A19,'Annex 2 EHV charges'!$D$11:$O$157,11,FALSE)),"")</f>
        <v/>
      </c>
      <c r="H19" s="130" t="str">
        <f>IFERROR(IF(VLOOKUP($A19,'Annex 2 EHV charges'!$D$11:$O$157,12,FALSE)=0,"",VLOOKUP($A19,'Annex 2 EHV charges'!$D$11:$O$157,12,FALSE)),"")</f>
        <v/>
      </c>
    </row>
    <row r="20" spans="1:8" x14ac:dyDescent="0.2">
      <c r="A20" s="110">
        <f t="array" ref="A20">IFERROR(INDEX('Annex 2 EHV charges'!$D$11:$D$157, MATCH(0, IF(ISBLANK('Annex 2 EHV charges'!$D$11:$D$157),1, COUNTIF(A$10:$A19, 'Annex 2 EHV charges'!$D$11:$D$157)), 0)),"")</f>
        <v>609</v>
      </c>
      <c r="B20" s="112">
        <f>IF($A20="","",VLOOKUP($A20,'Annex 2 EHV charges'!$D$11:$O$157,2,0))</f>
        <v>609</v>
      </c>
      <c r="C20" s="110">
        <f>IF($A20="","",VLOOKUP($A20,'Annex 2 EHV charges'!$D$11:$O$157,3,0))</f>
        <v>1100050222552</v>
      </c>
      <c r="D20" s="112" t="str">
        <f>IF($A20="","",VLOOKUP($A20,'Annex 2 EHV charges'!$D$11:$O$157,4,0))</f>
        <v>ABR Foods</v>
      </c>
      <c r="E20" s="128" t="str">
        <f>IFERROR(IF(VLOOKUP($A20,'Annex 2 EHV charges'!$D$11:$O$157,9,FALSE)=0,"",VLOOKUP($A20,'Annex 2 EHV charges'!$D$11:$O$157,9,FALSE)),"")</f>
        <v/>
      </c>
      <c r="F20" s="129" t="str">
        <f>IFERROR(IF(VLOOKUP($A20,'Annex 2 EHV charges'!$D$11:$O$157,10,FALSE)=0,"",VLOOKUP($A20,'Annex 2 EHV charges'!$D$11:$O$157,10,FALSE)),"")</f>
        <v/>
      </c>
      <c r="G20" s="130" t="str">
        <f>IFERROR(IF(VLOOKUP($A20,'Annex 2 EHV charges'!$D$11:$O$157,11,FALSE)=0,"",VLOOKUP($A20,'Annex 2 EHV charges'!$D$11:$O$157,11,FALSE)),"")</f>
        <v/>
      </c>
      <c r="H20" s="130" t="str">
        <f>IFERROR(IF(VLOOKUP($A20,'Annex 2 EHV charges'!$D$11:$O$157,12,FALSE)=0,"",VLOOKUP($A20,'Annex 2 EHV charges'!$D$11:$O$157,12,FALSE)),"")</f>
        <v/>
      </c>
    </row>
    <row r="21" spans="1:8" x14ac:dyDescent="0.2">
      <c r="A21" s="110">
        <f t="array" ref="A21">IFERROR(INDEX('Annex 2 EHV charges'!$D$11:$D$157, MATCH(0, IF(ISBLANK('Annex 2 EHV charges'!$D$11:$D$157),1, COUNTIF(A$10:$A20, 'Annex 2 EHV charges'!$D$11:$D$157)), 0)),"")</f>
        <v>635</v>
      </c>
      <c r="B21" s="112">
        <f>IF($A21="","",VLOOKUP($A21,'Annex 2 EHV charges'!$D$11:$O$157,2,0))</f>
        <v>635</v>
      </c>
      <c r="C21" s="110">
        <f>IF($A21="","",VLOOKUP($A21,'Annex 2 EHV charges'!$D$11:$O$157,3,0))</f>
        <v>1160001236229</v>
      </c>
      <c r="D21" s="112" t="str">
        <f>IF($A21="","",VLOOKUP($A21,'Annex 2 EHV charges'!$D$11:$O$157,4,0))</f>
        <v>Petsoe Wind Farm</v>
      </c>
      <c r="E21" s="128" t="str">
        <f>IFERROR(IF(VLOOKUP($A21,'Annex 2 EHV charges'!$D$11:$O$157,9,FALSE)=0,"",VLOOKUP($A21,'Annex 2 EHV charges'!$D$11:$O$157,9,FALSE)),"")</f>
        <v/>
      </c>
      <c r="F21" s="129">
        <f>IFERROR(IF(VLOOKUP($A21,'Annex 2 EHV charges'!$D$11:$O$157,10,FALSE)=0,"",VLOOKUP($A21,'Annex 2 EHV charges'!$D$11:$O$157,10,FALSE)),"")</f>
        <v>1760.49</v>
      </c>
      <c r="G21" s="130">
        <f>IFERROR(IF(VLOOKUP($A21,'Annex 2 EHV charges'!$D$11:$O$157,11,FALSE)=0,"",VLOOKUP($A21,'Annex 2 EHV charges'!$D$11:$O$157,11,FALSE)),"")</f>
        <v>0.15</v>
      </c>
      <c r="H21" s="130">
        <f>IFERROR(IF(VLOOKUP($A21,'Annex 2 EHV charges'!$D$11:$O$157,12,FALSE)=0,"",VLOOKUP($A21,'Annex 2 EHV charges'!$D$11:$O$157,12,FALSE)),"")</f>
        <v>0.15</v>
      </c>
    </row>
    <row r="22" spans="1:8" x14ac:dyDescent="0.2">
      <c r="A22" s="110">
        <f t="array" ref="A22">IFERROR(INDEX('Annex 2 EHV charges'!$D$11:$D$157, MATCH(0, IF(ISBLANK('Annex 2 EHV charges'!$D$11:$D$157),1, COUNTIF(A$10:$A21, 'Annex 2 EHV charges'!$D$11:$D$157)), 0)),"")</f>
        <v>632</v>
      </c>
      <c r="B22" s="112">
        <f>IF($A22="","",VLOOKUP($A22,'Annex 2 EHV charges'!$D$11:$O$157,2,0))</f>
        <v>632</v>
      </c>
      <c r="C22" s="110">
        <f>IF($A22="","",VLOOKUP($A22,'Annex 2 EHV charges'!$D$11:$O$157,3,0))</f>
        <v>1100050222604</v>
      </c>
      <c r="D22" s="112" t="str">
        <f>IF($A22="","",VLOOKUP($A22,'Annex 2 EHV charges'!$D$11:$O$157,4,0))</f>
        <v>Cov &amp; Sol Waste</v>
      </c>
      <c r="E22" s="128" t="str">
        <f>IFERROR(IF(VLOOKUP($A22,'Annex 2 EHV charges'!$D$11:$O$157,9,FALSE)=0,"",VLOOKUP($A22,'Annex 2 EHV charges'!$D$11:$O$157,9,FALSE)),"")</f>
        <v/>
      </c>
      <c r="F22" s="129" t="str">
        <f>IFERROR(IF(VLOOKUP($A22,'Annex 2 EHV charges'!$D$11:$O$157,10,FALSE)=0,"",VLOOKUP($A22,'Annex 2 EHV charges'!$D$11:$O$157,10,FALSE)),"")</f>
        <v/>
      </c>
      <c r="G22" s="130" t="str">
        <f>IFERROR(IF(VLOOKUP($A22,'Annex 2 EHV charges'!$D$11:$O$157,11,FALSE)=0,"",VLOOKUP($A22,'Annex 2 EHV charges'!$D$11:$O$157,11,FALSE)),"")</f>
        <v/>
      </c>
      <c r="H22" s="130" t="str">
        <f>IFERROR(IF(VLOOKUP($A22,'Annex 2 EHV charges'!$D$11:$O$157,12,FALSE)=0,"",VLOOKUP($A22,'Annex 2 EHV charges'!$D$11:$O$157,12,FALSE)),"")</f>
        <v/>
      </c>
    </row>
    <row r="23" spans="1:8" ht="25.5" x14ac:dyDescent="0.2">
      <c r="A23" s="110">
        <f t="array" ref="A23">IFERROR(INDEX('Annex 2 EHV charges'!$D$11:$D$157, MATCH(0, IF(ISBLANK('Annex 2 EHV charges'!$D$11:$D$157),1, COUNTIF(A$10:$A22, 'Annex 2 EHV charges'!$D$11:$D$157)), 0)),"")</f>
        <v>611</v>
      </c>
      <c r="B23" s="112">
        <f>IF($A23="","",VLOOKUP($A23,'Annex 2 EHV charges'!$D$11:$O$157,2,0))</f>
        <v>611</v>
      </c>
      <c r="C23" s="110" t="str">
        <f>IF($A23="","",VLOOKUP($A23,'Annex 2 EHV charges'!$D$11:$O$157,3,0))</f>
        <v>1170000014584, 1100770280291</v>
      </c>
      <c r="D23" s="112" t="str">
        <f>IF($A23="","",VLOOKUP($A23,'Annex 2 EHV charges'!$D$11:$O$157,4,0))</f>
        <v>Bentinck Generation</v>
      </c>
      <c r="E23" s="128" t="str">
        <f>IFERROR(IF(VLOOKUP($A23,'Annex 2 EHV charges'!$D$11:$O$157,9,FALSE)=0,"",VLOOKUP($A23,'Annex 2 EHV charges'!$D$11:$O$157,9,FALSE)),"")</f>
        <v/>
      </c>
      <c r="F23" s="129">
        <f>IFERROR(IF(VLOOKUP($A23,'Annex 2 EHV charges'!$D$11:$O$157,10,FALSE)=0,"",VLOOKUP($A23,'Annex 2 EHV charges'!$D$11:$O$157,10,FALSE)),"")</f>
        <v>179.83</v>
      </c>
      <c r="G23" s="130">
        <f>IFERROR(IF(VLOOKUP($A23,'Annex 2 EHV charges'!$D$11:$O$157,11,FALSE)=0,"",VLOOKUP($A23,'Annex 2 EHV charges'!$D$11:$O$157,11,FALSE)),"")</f>
        <v>0.15</v>
      </c>
      <c r="H23" s="130">
        <f>IFERROR(IF(VLOOKUP($A23,'Annex 2 EHV charges'!$D$11:$O$157,12,FALSE)=0,"",VLOOKUP($A23,'Annex 2 EHV charges'!$D$11:$O$157,12,FALSE)),"")</f>
        <v>0.15</v>
      </c>
    </row>
    <row r="24" spans="1:8" x14ac:dyDescent="0.2">
      <c r="A24" s="110">
        <f t="array" ref="A24">IFERROR(INDEX('Annex 2 EHV charges'!$D$11:$D$157, MATCH(0, IF(ISBLANK('Annex 2 EHV charges'!$D$11:$D$157),1, COUNTIF(A$10:$A23, 'Annex 2 EHV charges'!$D$11:$D$157)), 0)),"")</f>
        <v>640</v>
      </c>
      <c r="B24" s="112">
        <f>IF($A24="","",VLOOKUP($A24,'Annex 2 EHV charges'!$D$11:$O$157,2,0))</f>
        <v>640</v>
      </c>
      <c r="C24" s="110">
        <f>IF($A24="","",VLOOKUP($A24,'Annex 2 EHV charges'!$D$11:$O$157,3,0))</f>
        <v>1160001479030</v>
      </c>
      <c r="D24" s="112" t="str">
        <f>IF($A24="","",VLOOKUP($A24,'Annex 2 EHV charges'!$D$11:$O$157,4,0))</f>
        <v>Asfordby 132kV</v>
      </c>
      <c r="E24" s="128" t="str">
        <f>IFERROR(IF(VLOOKUP($A24,'Annex 2 EHV charges'!$D$11:$O$157,9,FALSE)=0,"",VLOOKUP($A24,'Annex 2 EHV charges'!$D$11:$O$157,9,FALSE)),"")</f>
        <v/>
      </c>
      <c r="F24" s="129">
        <f>IFERROR(IF(VLOOKUP($A24,'Annex 2 EHV charges'!$D$11:$O$157,10,FALSE)=0,"",VLOOKUP($A24,'Annex 2 EHV charges'!$D$11:$O$157,10,FALSE)),"")</f>
        <v>6671.22</v>
      </c>
      <c r="G24" s="130">
        <f>IFERROR(IF(VLOOKUP($A24,'Annex 2 EHV charges'!$D$11:$O$157,11,FALSE)=0,"",VLOOKUP($A24,'Annex 2 EHV charges'!$D$11:$O$157,11,FALSE)),"")</f>
        <v>0.15</v>
      </c>
      <c r="H24" s="130">
        <f>IFERROR(IF(VLOOKUP($A24,'Annex 2 EHV charges'!$D$11:$O$157,12,FALSE)=0,"",VLOOKUP($A24,'Annex 2 EHV charges'!$D$11:$O$157,12,FALSE)),"")</f>
        <v>0.15</v>
      </c>
    </row>
    <row r="25" spans="1:8" ht="25.5" x14ac:dyDescent="0.2">
      <c r="A25" s="110">
        <f t="array" ref="A25">IFERROR(INDEX('Annex 2 EHV charges'!$D$11:$D$157, MATCH(0, IF(ISBLANK('Annex 2 EHV charges'!$D$11:$D$157),1, COUNTIF(A$10:$A24, 'Annex 2 EHV charges'!$D$11:$D$157)), 0)),"")</f>
        <v>612</v>
      </c>
      <c r="B25" s="112">
        <f>IF($A25="","",VLOOKUP($A25,'Annex 2 EHV charges'!$D$11:$O$157,2,0))</f>
        <v>612</v>
      </c>
      <c r="C25" s="110" t="str">
        <f>IF($A25="","",VLOOKUP($A25,'Annex 2 EHV charges'!$D$11:$O$157,3,0))</f>
        <v>1100770095541, 1130000014463</v>
      </c>
      <c r="D25" s="112" t="str">
        <f>IF($A25="","",VLOOKUP($A25,'Annex 2 EHV charges'!$D$11:$O$157,4,0))</f>
        <v>Calvert Landfill</v>
      </c>
      <c r="E25" s="128" t="str">
        <f>IFERROR(IF(VLOOKUP($A25,'Annex 2 EHV charges'!$D$11:$O$157,9,FALSE)=0,"",VLOOKUP($A25,'Annex 2 EHV charges'!$D$11:$O$157,9,FALSE)),"")</f>
        <v/>
      </c>
      <c r="F25" s="129" t="str">
        <f>IFERROR(IF(VLOOKUP($A25,'Annex 2 EHV charges'!$D$11:$O$157,10,FALSE)=0,"",VLOOKUP($A25,'Annex 2 EHV charges'!$D$11:$O$157,10,FALSE)),"")</f>
        <v/>
      </c>
      <c r="G25" s="130" t="str">
        <f>IFERROR(IF(VLOOKUP($A25,'Annex 2 EHV charges'!$D$11:$O$157,11,FALSE)=0,"",VLOOKUP($A25,'Annex 2 EHV charges'!$D$11:$O$157,11,FALSE)),"")</f>
        <v/>
      </c>
      <c r="H25" s="130" t="str">
        <f>IFERROR(IF(VLOOKUP($A25,'Annex 2 EHV charges'!$D$11:$O$157,12,FALSE)=0,"",VLOOKUP($A25,'Annex 2 EHV charges'!$D$11:$O$157,12,FALSE)),"")</f>
        <v/>
      </c>
    </row>
    <row r="26" spans="1:8" x14ac:dyDescent="0.2">
      <c r="A26" s="110">
        <f t="array" ref="A26">IFERROR(INDEX('Annex 2 EHV charges'!$D$11:$D$157, MATCH(0, IF(ISBLANK('Annex 2 EHV charges'!$D$11:$D$157),1, COUNTIF(A$10:$A25, 'Annex 2 EHV charges'!$D$11:$D$157)), 0)),"")</f>
        <v>613</v>
      </c>
      <c r="B26" s="112">
        <f>IF($A26="","",VLOOKUP($A26,'Annex 2 EHV charges'!$D$11:$O$157,2,0))</f>
        <v>613</v>
      </c>
      <c r="C26" s="110">
        <f>IF($A26="","",VLOOKUP($A26,'Annex 2 EHV charges'!$D$11:$O$157,3,0))</f>
        <v>1100770104693</v>
      </c>
      <c r="D26" s="112" t="str">
        <f>IF($A26="","",VLOOKUP($A26,'Annex 2 EHV charges'!$D$11:$O$157,4,0))</f>
        <v>Weldon Landfill</v>
      </c>
      <c r="E26" s="128" t="str">
        <f>IFERROR(IF(VLOOKUP($A26,'Annex 2 EHV charges'!$D$11:$O$157,9,FALSE)=0,"",VLOOKUP($A26,'Annex 2 EHV charges'!$D$11:$O$157,9,FALSE)),"")</f>
        <v/>
      </c>
      <c r="F26" s="129" t="str">
        <f>IFERROR(IF(VLOOKUP($A26,'Annex 2 EHV charges'!$D$11:$O$157,10,FALSE)=0,"",VLOOKUP($A26,'Annex 2 EHV charges'!$D$11:$O$157,10,FALSE)),"")</f>
        <v/>
      </c>
      <c r="G26" s="130" t="str">
        <f>IFERROR(IF(VLOOKUP($A26,'Annex 2 EHV charges'!$D$11:$O$157,11,FALSE)=0,"",VLOOKUP($A26,'Annex 2 EHV charges'!$D$11:$O$157,11,FALSE)),"")</f>
        <v/>
      </c>
      <c r="H26" s="130" t="str">
        <f>IFERROR(IF(VLOOKUP($A26,'Annex 2 EHV charges'!$D$11:$O$157,12,FALSE)=0,"",VLOOKUP($A26,'Annex 2 EHV charges'!$D$11:$O$157,12,FALSE)),"")</f>
        <v/>
      </c>
    </row>
    <row r="27" spans="1:8" x14ac:dyDescent="0.2">
      <c r="A27" s="110">
        <f t="array" ref="A27">IFERROR(INDEX('Annex 2 EHV charges'!$D$11:$D$157, MATCH(0, IF(ISBLANK('Annex 2 EHV charges'!$D$11:$D$157),1, COUNTIF(A$10:$A26, 'Annex 2 EHV charges'!$D$11:$D$157)), 0)),"")</f>
        <v>614</v>
      </c>
      <c r="B27" s="112">
        <f>IF($A27="","",VLOOKUP($A27,'Annex 2 EHV charges'!$D$11:$O$157,2,0))</f>
        <v>614</v>
      </c>
      <c r="C27" s="110">
        <f>IF($A27="","",VLOOKUP($A27,'Annex 2 EHV charges'!$D$11:$O$157,3,0))</f>
        <v>1100770099927</v>
      </c>
      <c r="D27" s="112" t="str">
        <f>IF($A27="","",VLOOKUP($A27,'Annex 2 EHV charges'!$D$11:$O$157,4,0))</f>
        <v>Goosy Lodge Power</v>
      </c>
      <c r="E27" s="128" t="str">
        <f>IFERROR(IF(VLOOKUP($A27,'Annex 2 EHV charges'!$D$11:$O$157,9,FALSE)=0,"",VLOOKUP($A27,'Annex 2 EHV charges'!$D$11:$O$157,9,FALSE)),"")</f>
        <v/>
      </c>
      <c r="F27" s="129" t="str">
        <f>IFERROR(IF(VLOOKUP($A27,'Annex 2 EHV charges'!$D$11:$O$157,10,FALSE)=0,"",VLOOKUP($A27,'Annex 2 EHV charges'!$D$11:$O$157,10,FALSE)),"")</f>
        <v/>
      </c>
      <c r="G27" s="130" t="str">
        <f>IFERROR(IF(VLOOKUP($A27,'Annex 2 EHV charges'!$D$11:$O$157,11,FALSE)=0,"",VLOOKUP($A27,'Annex 2 EHV charges'!$D$11:$O$157,11,FALSE)),"")</f>
        <v/>
      </c>
      <c r="H27" s="130" t="str">
        <f>IFERROR(IF(VLOOKUP($A27,'Annex 2 EHV charges'!$D$11:$O$157,12,FALSE)=0,"",VLOOKUP($A27,'Annex 2 EHV charges'!$D$11:$O$157,12,FALSE)),"")</f>
        <v/>
      </c>
    </row>
    <row r="28" spans="1:8" x14ac:dyDescent="0.2">
      <c r="A28" s="110">
        <f t="array" ref="A28">IFERROR(INDEX('Annex 2 EHV charges'!$D$11:$D$157, MATCH(0, IF(ISBLANK('Annex 2 EHV charges'!$D$11:$D$157),1, COUNTIF(A$10:$A27, 'Annex 2 EHV charges'!$D$11:$D$157)), 0)),"")</f>
        <v>615</v>
      </c>
      <c r="B28" s="112">
        <f>IF($A28="","",VLOOKUP($A28,'Annex 2 EHV charges'!$D$11:$O$157,2,0))</f>
        <v>615</v>
      </c>
      <c r="C28" s="110">
        <f>IF($A28="","",VLOOKUP($A28,'Annex 2 EHV charges'!$D$11:$O$157,3,0))</f>
        <v>1160000226336</v>
      </c>
      <c r="D28" s="112" t="str">
        <f>IF($A28="","",VLOOKUP($A28,'Annex 2 EHV charges'!$D$11:$O$157,4,0))</f>
        <v>Burton Wolds Wind Farm</v>
      </c>
      <c r="E28" s="128" t="str">
        <f>IFERROR(IF(VLOOKUP($A28,'Annex 2 EHV charges'!$D$11:$O$157,9,FALSE)=0,"",VLOOKUP($A28,'Annex 2 EHV charges'!$D$11:$O$157,9,FALSE)),"")</f>
        <v/>
      </c>
      <c r="F28" s="129" t="str">
        <f>IFERROR(IF(VLOOKUP($A28,'Annex 2 EHV charges'!$D$11:$O$157,10,FALSE)=0,"",VLOOKUP($A28,'Annex 2 EHV charges'!$D$11:$O$157,10,FALSE)),"")</f>
        <v/>
      </c>
      <c r="G28" s="130" t="str">
        <f>IFERROR(IF(VLOOKUP($A28,'Annex 2 EHV charges'!$D$11:$O$157,11,FALSE)=0,"",VLOOKUP($A28,'Annex 2 EHV charges'!$D$11:$O$157,11,FALSE)),"")</f>
        <v/>
      </c>
      <c r="H28" s="130" t="str">
        <f>IFERROR(IF(VLOOKUP($A28,'Annex 2 EHV charges'!$D$11:$O$157,12,FALSE)=0,"",VLOOKUP($A28,'Annex 2 EHV charges'!$D$11:$O$157,12,FALSE)),"")</f>
        <v/>
      </c>
    </row>
    <row r="29" spans="1:8" x14ac:dyDescent="0.2">
      <c r="A29" s="110">
        <f t="array" ref="A29">IFERROR(INDEX('Annex 2 EHV charges'!$D$11:$D$157, MATCH(0, IF(ISBLANK('Annex 2 EHV charges'!$D$11:$D$157),1, COUNTIF(A$10:$A28, 'Annex 2 EHV charges'!$D$11:$D$157)), 0)),"")</f>
        <v>616</v>
      </c>
      <c r="B29" s="112">
        <f>IF($A29="","",VLOOKUP($A29,'Annex 2 EHV charges'!$D$11:$O$157,2,0))</f>
        <v>616</v>
      </c>
      <c r="C29" s="110" t="str">
        <f>IF($A29="","",VLOOKUP($A29,'Annex 2 EHV charges'!$D$11:$O$157,3,0))</f>
        <v xml:space="preserve"> </v>
      </c>
      <c r="D29" s="112" t="str">
        <f>IF($A29="","",VLOOKUP($A29,'Annex 2 EHV charges'!$D$11:$O$157,4,0))</f>
        <v>Network Rail Bretton</v>
      </c>
      <c r="E29" s="128" t="str">
        <f>IFERROR(IF(VLOOKUP($A29,'Annex 2 EHV charges'!$D$11:$O$157,9,FALSE)=0,"",VLOOKUP($A29,'Annex 2 EHV charges'!$D$11:$O$157,9,FALSE)),"")</f>
        <v/>
      </c>
      <c r="F29" s="129" t="str">
        <f>IFERROR(IF(VLOOKUP($A29,'Annex 2 EHV charges'!$D$11:$O$157,10,FALSE)=0,"",VLOOKUP($A29,'Annex 2 EHV charges'!$D$11:$O$157,10,FALSE)),"")</f>
        <v/>
      </c>
      <c r="G29" s="130" t="str">
        <f>IFERROR(IF(VLOOKUP($A29,'Annex 2 EHV charges'!$D$11:$O$157,11,FALSE)=0,"",VLOOKUP($A29,'Annex 2 EHV charges'!$D$11:$O$157,11,FALSE)),"")</f>
        <v/>
      </c>
      <c r="H29" s="130" t="str">
        <f>IFERROR(IF(VLOOKUP($A29,'Annex 2 EHV charges'!$D$11:$O$157,12,FALSE)=0,"",VLOOKUP($A29,'Annex 2 EHV charges'!$D$11:$O$157,12,FALSE)),"")</f>
        <v/>
      </c>
    </row>
    <row r="30" spans="1:8" x14ac:dyDescent="0.2">
      <c r="A30" s="110">
        <f t="array" ref="A30">IFERROR(INDEX('Annex 2 EHV charges'!$D$11:$D$157, MATCH(0, IF(ISBLANK('Annex 2 EHV charges'!$D$11:$D$157),1, COUNTIF(A$10:$A29, 'Annex 2 EHV charges'!$D$11:$D$157)), 0)),"")</f>
        <v>617</v>
      </c>
      <c r="B30" s="112">
        <f>IF($A30="","",VLOOKUP($A30,'Annex 2 EHV charges'!$D$11:$O$157,2,0))</f>
        <v>617</v>
      </c>
      <c r="C30" s="110">
        <f>IF($A30="","",VLOOKUP($A30,'Annex 2 EHV charges'!$D$11:$O$157,3,0))</f>
        <v>1100770683377</v>
      </c>
      <c r="D30" s="112" t="str">
        <f>IF($A30="","",VLOOKUP($A30,'Annex 2 EHV charges'!$D$11:$O$157,4,0))</f>
        <v>Bambers Farm Wind Farm Import</v>
      </c>
      <c r="E30" s="128" t="str">
        <f>IFERROR(IF(VLOOKUP($A30,'Annex 2 EHV charges'!$D$11:$O$157,9,FALSE)=0,"",VLOOKUP($A30,'Annex 2 EHV charges'!$D$11:$O$157,9,FALSE)),"")</f>
        <v/>
      </c>
      <c r="F30" s="129" t="str">
        <f>IFERROR(IF(VLOOKUP($A30,'Annex 2 EHV charges'!$D$11:$O$157,10,FALSE)=0,"",VLOOKUP($A30,'Annex 2 EHV charges'!$D$11:$O$157,10,FALSE)),"")</f>
        <v/>
      </c>
      <c r="G30" s="130" t="str">
        <f>IFERROR(IF(VLOOKUP($A30,'Annex 2 EHV charges'!$D$11:$O$157,11,FALSE)=0,"",VLOOKUP($A30,'Annex 2 EHV charges'!$D$11:$O$157,11,FALSE)),"")</f>
        <v/>
      </c>
      <c r="H30" s="130" t="str">
        <f>IFERROR(IF(VLOOKUP($A30,'Annex 2 EHV charges'!$D$11:$O$157,12,FALSE)=0,"",VLOOKUP($A30,'Annex 2 EHV charges'!$D$11:$O$157,12,FALSE)),"")</f>
        <v/>
      </c>
    </row>
    <row r="31" spans="1:8" x14ac:dyDescent="0.2">
      <c r="A31" s="110">
        <f t="array" ref="A31">IFERROR(INDEX('Annex 2 EHV charges'!$D$11:$D$157, MATCH(0, IF(ISBLANK('Annex 2 EHV charges'!$D$11:$D$157),1, COUNTIF(A$10:$A30, 'Annex 2 EHV charges'!$D$11:$D$157)), 0)),"")</f>
        <v>618</v>
      </c>
      <c r="B31" s="112">
        <f>IF($A31="","",VLOOKUP($A31,'Annex 2 EHV charges'!$D$11:$O$157,2,0))</f>
        <v>618</v>
      </c>
      <c r="C31" s="110">
        <f>IF($A31="","",VLOOKUP($A31,'Annex 2 EHV charges'!$D$11:$O$157,3,0))</f>
        <v>1160000213610</v>
      </c>
      <c r="D31" s="112" t="str">
        <f>IF($A31="","",VLOOKUP($A31,'Annex 2 EHV charges'!$D$11:$O$157,4,0))</f>
        <v>Vine House Wind Farm Import</v>
      </c>
      <c r="E31" s="128" t="str">
        <f>IFERROR(IF(VLOOKUP($A31,'Annex 2 EHV charges'!$D$11:$O$157,9,FALSE)=0,"",VLOOKUP($A31,'Annex 2 EHV charges'!$D$11:$O$157,9,FALSE)),"")</f>
        <v/>
      </c>
      <c r="F31" s="129" t="str">
        <f>IFERROR(IF(VLOOKUP($A31,'Annex 2 EHV charges'!$D$11:$O$157,10,FALSE)=0,"",VLOOKUP($A31,'Annex 2 EHV charges'!$D$11:$O$157,10,FALSE)),"")</f>
        <v/>
      </c>
      <c r="G31" s="130" t="str">
        <f>IFERROR(IF(VLOOKUP($A31,'Annex 2 EHV charges'!$D$11:$O$157,11,FALSE)=0,"",VLOOKUP($A31,'Annex 2 EHV charges'!$D$11:$O$157,11,FALSE)),"")</f>
        <v/>
      </c>
      <c r="H31" s="130" t="str">
        <f>IFERROR(IF(VLOOKUP($A31,'Annex 2 EHV charges'!$D$11:$O$157,12,FALSE)=0,"",VLOOKUP($A31,'Annex 2 EHV charges'!$D$11:$O$157,12,FALSE)),"")</f>
        <v/>
      </c>
    </row>
    <row r="32" spans="1:8" x14ac:dyDescent="0.2">
      <c r="A32" s="110">
        <f t="array" ref="A32">IFERROR(INDEX('Annex 2 EHV charges'!$D$11:$D$157, MATCH(0, IF(ISBLANK('Annex 2 EHV charges'!$D$11:$D$157),1, COUNTIF(A$10:$A31, 'Annex 2 EHV charges'!$D$11:$D$157)), 0)),"")</f>
        <v>619</v>
      </c>
      <c r="B32" s="112">
        <f>IF($A32="","",VLOOKUP($A32,'Annex 2 EHV charges'!$D$11:$O$157,2,0))</f>
        <v>619</v>
      </c>
      <c r="C32" s="110">
        <f>IF($A32="","",VLOOKUP($A32,'Annex 2 EHV charges'!$D$11:$O$157,3,0))</f>
        <v>1160000154160</v>
      </c>
      <c r="D32" s="112" t="str">
        <f>IF($A32="","",VLOOKUP($A32,'Annex 2 EHV charges'!$D$11:$O$157,4,0))</f>
        <v>Red House Wind Farm Import</v>
      </c>
      <c r="E32" s="128" t="str">
        <f>IFERROR(IF(VLOOKUP($A32,'Annex 2 EHV charges'!$D$11:$O$157,9,FALSE)=0,"",VLOOKUP($A32,'Annex 2 EHV charges'!$D$11:$O$157,9,FALSE)),"")</f>
        <v/>
      </c>
      <c r="F32" s="129" t="str">
        <f>IFERROR(IF(VLOOKUP($A32,'Annex 2 EHV charges'!$D$11:$O$157,10,FALSE)=0,"",VLOOKUP($A32,'Annex 2 EHV charges'!$D$11:$O$157,10,FALSE)),"")</f>
        <v/>
      </c>
      <c r="G32" s="130" t="str">
        <f>IFERROR(IF(VLOOKUP($A32,'Annex 2 EHV charges'!$D$11:$O$157,11,FALSE)=0,"",VLOOKUP($A32,'Annex 2 EHV charges'!$D$11:$O$157,11,FALSE)),"")</f>
        <v/>
      </c>
      <c r="H32" s="130" t="str">
        <f>IFERROR(IF(VLOOKUP($A32,'Annex 2 EHV charges'!$D$11:$O$157,12,FALSE)=0,"",VLOOKUP($A32,'Annex 2 EHV charges'!$D$11:$O$157,12,FALSE)),"")</f>
        <v/>
      </c>
    </row>
    <row r="33" spans="1:8" x14ac:dyDescent="0.2">
      <c r="A33" s="110">
        <f t="array" ref="A33">IFERROR(INDEX('Annex 2 EHV charges'!$D$11:$D$157, MATCH(0, IF(ISBLANK('Annex 2 EHV charges'!$D$11:$D$157),1, COUNTIF(A$10:$A32, 'Annex 2 EHV charges'!$D$11:$D$157)), 0)),"")</f>
        <v>620</v>
      </c>
      <c r="B33" s="112">
        <f>IF($A33="","",VLOOKUP($A33,'Annex 2 EHV charges'!$D$11:$O$157,2,0))</f>
        <v>620</v>
      </c>
      <c r="C33" s="110">
        <f>IF($A33="","",VLOOKUP($A33,'Annex 2 EHV charges'!$D$11:$O$157,3,0))</f>
        <v>1160000186560</v>
      </c>
      <c r="D33" s="112" t="str">
        <f>IF($A33="","",VLOOKUP($A33,'Annex 2 EHV charges'!$D$11:$O$157,4,0))</f>
        <v>Daneshill Landfill</v>
      </c>
      <c r="E33" s="128" t="str">
        <f>IFERROR(IF(VLOOKUP($A33,'Annex 2 EHV charges'!$D$11:$O$157,9,FALSE)=0,"",VLOOKUP($A33,'Annex 2 EHV charges'!$D$11:$O$157,9,FALSE)),"")</f>
        <v/>
      </c>
      <c r="F33" s="129" t="str">
        <f>IFERROR(IF(VLOOKUP($A33,'Annex 2 EHV charges'!$D$11:$O$157,10,FALSE)=0,"",VLOOKUP($A33,'Annex 2 EHV charges'!$D$11:$O$157,10,FALSE)),"")</f>
        <v/>
      </c>
      <c r="G33" s="130" t="str">
        <f>IFERROR(IF(VLOOKUP($A33,'Annex 2 EHV charges'!$D$11:$O$157,11,FALSE)=0,"",VLOOKUP($A33,'Annex 2 EHV charges'!$D$11:$O$157,11,FALSE)),"")</f>
        <v/>
      </c>
      <c r="H33" s="130" t="str">
        <f>IFERROR(IF(VLOOKUP($A33,'Annex 2 EHV charges'!$D$11:$O$157,12,FALSE)=0,"",VLOOKUP($A33,'Annex 2 EHV charges'!$D$11:$O$157,12,FALSE)),"")</f>
        <v/>
      </c>
    </row>
    <row r="34" spans="1:8" ht="25.5" x14ac:dyDescent="0.2">
      <c r="A34" s="110">
        <f t="array" ref="A34">IFERROR(INDEX('Annex 2 EHV charges'!$D$11:$D$157, MATCH(0, IF(ISBLANK('Annex 2 EHV charges'!$D$11:$D$157),1, COUNTIF(A$10:$A33, 'Annex 2 EHV charges'!$D$11:$D$157)), 0)),"")</f>
        <v>621</v>
      </c>
      <c r="B34" s="112">
        <f>IF($A34="","",VLOOKUP($A34,'Annex 2 EHV charges'!$D$11:$O$157,2,0))</f>
        <v>621</v>
      </c>
      <c r="C34" s="110" t="str">
        <f>IF($A34="","",VLOOKUP($A34,'Annex 2 EHV charges'!$D$11:$O$157,3,0))</f>
        <v>1160000745066, 1130000079897</v>
      </c>
      <c r="D34" s="112" t="str">
        <f>IF($A34="","",VLOOKUP($A34,'Annex 2 EHV charges'!$D$11:$O$157,4,0))</f>
        <v>Newton Longville</v>
      </c>
      <c r="E34" s="128" t="str">
        <f>IFERROR(IF(VLOOKUP($A34,'Annex 2 EHV charges'!$D$11:$O$157,9,FALSE)=0,"",VLOOKUP($A34,'Annex 2 EHV charges'!$D$11:$O$157,9,FALSE)),"")</f>
        <v/>
      </c>
      <c r="F34" s="129" t="str">
        <f>IFERROR(IF(VLOOKUP($A34,'Annex 2 EHV charges'!$D$11:$O$157,10,FALSE)=0,"",VLOOKUP($A34,'Annex 2 EHV charges'!$D$11:$O$157,10,FALSE)),"")</f>
        <v/>
      </c>
      <c r="G34" s="130" t="str">
        <f>IFERROR(IF(VLOOKUP($A34,'Annex 2 EHV charges'!$D$11:$O$157,11,FALSE)=0,"",VLOOKUP($A34,'Annex 2 EHV charges'!$D$11:$O$157,11,FALSE)),"")</f>
        <v/>
      </c>
      <c r="H34" s="130" t="str">
        <f>IFERROR(IF(VLOOKUP($A34,'Annex 2 EHV charges'!$D$11:$O$157,12,FALSE)=0,"",VLOOKUP($A34,'Annex 2 EHV charges'!$D$11:$O$157,12,FALSE)),"")</f>
        <v/>
      </c>
    </row>
    <row r="35" spans="1:8" x14ac:dyDescent="0.2">
      <c r="A35" s="110">
        <f t="array" ref="A35">IFERROR(INDEX('Annex 2 EHV charges'!$D$11:$D$157, MATCH(0, IF(ISBLANK('Annex 2 EHV charges'!$D$11:$D$157),1, COUNTIF(A$10:$A34, 'Annex 2 EHV charges'!$D$11:$D$157)), 0)),"")</f>
        <v>622</v>
      </c>
      <c r="B35" s="112">
        <f>IF($A35="","",VLOOKUP($A35,'Annex 2 EHV charges'!$D$11:$O$157,2,0))</f>
        <v>622</v>
      </c>
      <c r="C35" s="110">
        <f>IF($A35="","",VLOOKUP($A35,'Annex 2 EHV charges'!$D$11:$O$157,3,0))</f>
        <v>1160000909840</v>
      </c>
      <c r="D35" s="112" t="str">
        <f>IF($A35="","",VLOOKUP($A35,'Annex 2 EHV charges'!$D$11:$O$157,4,0))</f>
        <v>Hollies Wind Farm</v>
      </c>
      <c r="E35" s="128" t="str">
        <f>IFERROR(IF(VLOOKUP($A35,'Annex 2 EHV charges'!$D$11:$O$157,9,FALSE)=0,"",VLOOKUP($A35,'Annex 2 EHV charges'!$D$11:$O$157,9,FALSE)),"")</f>
        <v/>
      </c>
      <c r="F35" s="129">
        <f>IFERROR(IF(VLOOKUP($A35,'Annex 2 EHV charges'!$D$11:$O$157,10,FALSE)=0,"",VLOOKUP($A35,'Annex 2 EHV charges'!$D$11:$O$157,10,FALSE)),"")</f>
        <v>270.76</v>
      </c>
      <c r="G35" s="130">
        <f>IFERROR(IF(VLOOKUP($A35,'Annex 2 EHV charges'!$D$11:$O$157,11,FALSE)=0,"",VLOOKUP($A35,'Annex 2 EHV charges'!$D$11:$O$157,11,FALSE)),"")</f>
        <v>0.15</v>
      </c>
      <c r="H35" s="130">
        <f>IFERROR(IF(VLOOKUP($A35,'Annex 2 EHV charges'!$D$11:$O$157,12,FALSE)=0,"",VLOOKUP($A35,'Annex 2 EHV charges'!$D$11:$O$157,12,FALSE)),"")</f>
        <v>0.15</v>
      </c>
    </row>
    <row r="36" spans="1:8" x14ac:dyDescent="0.2">
      <c r="A36" s="110">
        <f t="array" ref="A36">IFERROR(INDEX('Annex 2 EHV charges'!$D$11:$D$157, MATCH(0, IF(ISBLANK('Annex 2 EHV charges'!$D$11:$D$157),1, COUNTIF(A$10:$A35, 'Annex 2 EHV charges'!$D$11:$D$157)), 0)),"")</f>
        <v>629</v>
      </c>
      <c r="B36" s="112">
        <f>IF($A36="","",VLOOKUP($A36,'Annex 2 EHV charges'!$D$11:$O$157,2,0))</f>
        <v>629</v>
      </c>
      <c r="C36" s="110">
        <f>IF($A36="","",VLOOKUP($A36,'Annex 2 EHV charges'!$D$11:$O$157,3,0))</f>
        <v>1130000044013</v>
      </c>
      <c r="D36" s="112" t="str">
        <f>IF($A36="","",VLOOKUP($A36,'Annex 2 EHV charges'!$D$11:$O$157,4,0))</f>
        <v>Lynn</v>
      </c>
      <c r="E36" s="128" t="str">
        <f>IFERROR(IF(VLOOKUP($A36,'Annex 2 EHV charges'!$D$11:$O$157,9,FALSE)=0,"",VLOOKUP($A36,'Annex 2 EHV charges'!$D$11:$O$157,9,FALSE)),"")</f>
        <v/>
      </c>
      <c r="F36" s="129" t="str">
        <f>IFERROR(IF(VLOOKUP($A36,'Annex 2 EHV charges'!$D$11:$O$157,10,FALSE)=0,"",VLOOKUP($A36,'Annex 2 EHV charges'!$D$11:$O$157,10,FALSE)),"")</f>
        <v/>
      </c>
      <c r="G36" s="130" t="str">
        <f>IFERROR(IF(VLOOKUP($A36,'Annex 2 EHV charges'!$D$11:$O$157,11,FALSE)=0,"",VLOOKUP($A36,'Annex 2 EHV charges'!$D$11:$O$157,11,FALSE)),"")</f>
        <v/>
      </c>
      <c r="H36" s="130" t="str">
        <f>IFERROR(IF(VLOOKUP($A36,'Annex 2 EHV charges'!$D$11:$O$157,12,FALSE)=0,"",VLOOKUP($A36,'Annex 2 EHV charges'!$D$11:$O$157,12,FALSE)),"")</f>
        <v/>
      </c>
    </row>
    <row r="37" spans="1:8" x14ac:dyDescent="0.2">
      <c r="A37" s="110">
        <f t="array" ref="A37">IFERROR(INDEX('Annex 2 EHV charges'!$D$11:$D$157, MATCH(0, IF(ISBLANK('Annex 2 EHV charges'!$D$11:$D$157),1, COUNTIF(A$10:$A36, 'Annex 2 EHV charges'!$D$11:$D$157)), 0)),"")</f>
        <v>630</v>
      </c>
      <c r="B37" s="112">
        <f>IF($A37="","",VLOOKUP($A37,'Annex 2 EHV charges'!$D$11:$O$157,2,0))</f>
        <v>630</v>
      </c>
      <c r="C37" s="110">
        <f>IF($A37="","",VLOOKUP($A37,'Annex 2 EHV charges'!$D$11:$O$157,3,0))</f>
        <v>1130000044031</v>
      </c>
      <c r="D37" s="112" t="str">
        <f>IF($A37="","",VLOOKUP($A37,'Annex 2 EHV charges'!$D$11:$O$157,4,0))</f>
        <v>Inner Dowsing</v>
      </c>
      <c r="E37" s="128" t="str">
        <f>IFERROR(IF(VLOOKUP($A37,'Annex 2 EHV charges'!$D$11:$O$157,9,FALSE)=0,"",VLOOKUP($A37,'Annex 2 EHV charges'!$D$11:$O$157,9,FALSE)),"")</f>
        <v/>
      </c>
      <c r="F37" s="129" t="str">
        <f>IFERROR(IF(VLOOKUP($A37,'Annex 2 EHV charges'!$D$11:$O$157,10,FALSE)=0,"",VLOOKUP($A37,'Annex 2 EHV charges'!$D$11:$O$157,10,FALSE)),"")</f>
        <v/>
      </c>
      <c r="G37" s="130" t="str">
        <f>IFERROR(IF(VLOOKUP($A37,'Annex 2 EHV charges'!$D$11:$O$157,11,FALSE)=0,"",VLOOKUP($A37,'Annex 2 EHV charges'!$D$11:$O$157,11,FALSE)),"")</f>
        <v/>
      </c>
      <c r="H37" s="130" t="str">
        <f>IFERROR(IF(VLOOKUP($A37,'Annex 2 EHV charges'!$D$11:$O$157,12,FALSE)=0,"",VLOOKUP($A37,'Annex 2 EHV charges'!$D$11:$O$157,12,FALSE)),"")</f>
        <v/>
      </c>
    </row>
    <row r="38" spans="1:8" x14ac:dyDescent="0.2">
      <c r="A38" s="110">
        <f t="array" ref="A38">IFERROR(INDEX('Annex 2 EHV charges'!$D$11:$D$157, MATCH(0, IF(ISBLANK('Annex 2 EHV charges'!$D$11:$D$157),1, COUNTIF(A$10:$A37, 'Annex 2 EHV charges'!$D$11:$D$157)), 0)),"")</f>
        <v>631</v>
      </c>
      <c r="B38" s="112">
        <f>IF($A38="","",VLOOKUP($A38,'Annex 2 EHV charges'!$D$11:$O$157,2,0))</f>
        <v>631</v>
      </c>
      <c r="C38" s="110">
        <f>IF($A38="","",VLOOKUP($A38,'Annex 2 EHV charges'!$D$11:$O$157,3,0))</f>
        <v>1160000999046</v>
      </c>
      <c r="D38" s="112" t="str">
        <f>IF($A38="","",VLOOKUP($A38,'Annex 2 EHV charges'!$D$11:$O$157,4,0))</f>
        <v>Bicker Fen</v>
      </c>
      <c r="E38" s="128" t="str">
        <f>IFERROR(IF(VLOOKUP($A38,'Annex 2 EHV charges'!$D$11:$O$157,9,FALSE)=0,"",VLOOKUP($A38,'Annex 2 EHV charges'!$D$11:$O$157,9,FALSE)),"")</f>
        <v/>
      </c>
      <c r="F38" s="129">
        <f>IFERROR(IF(VLOOKUP($A38,'Annex 2 EHV charges'!$D$11:$O$157,10,FALSE)=0,"",VLOOKUP($A38,'Annex 2 EHV charges'!$D$11:$O$157,10,FALSE)),"")</f>
        <v>1855.23</v>
      </c>
      <c r="G38" s="130">
        <f>IFERROR(IF(VLOOKUP($A38,'Annex 2 EHV charges'!$D$11:$O$157,11,FALSE)=0,"",VLOOKUP($A38,'Annex 2 EHV charges'!$D$11:$O$157,11,FALSE)),"")</f>
        <v>0.15</v>
      </c>
      <c r="H38" s="130">
        <f>IFERROR(IF(VLOOKUP($A38,'Annex 2 EHV charges'!$D$11:$O$157,12,FALSE)=0,"",VLOOKUP($A38,'Annex 2 EHV charges'!$D$11:$O$157,12,FALSE)),"")</f>
        <v>0.15</v>
      </c>
    </row>
    <row r="39" spans="1:8" x14ac:dyDescent="0.2">
      <c r="A39" s="110">
        <f t="array" ref="A39">IFERROR(INDEX('Annex 2 EHV charges'!$D$11:$D$157, MATCH(0, IF(ISBLANK('Annex 2 EHV charges'!$D$11:$D$157),1, COUNTIF(A$10:$A38, 'Annex 2 EHV charges'!$D$11:$D$157)), 0)),"")</f>
        <v>634</v>
      </c>
      <c r="B39" s="112">
        <f>IF($A39="","",VLOOKUP($A39,'Annex 2 EHV charges'!$D$11:$O$157,2,0))</f>
        <v>634</v>
      </c>
      <c r="C39" s="110">
        <f>IF($A39="","",VLOOKUP($A39,'Annex 2 EHV charges'!$D$11:$O$157,3,0))</f>
        <v>1100050222473</v>
      </c>
      <c r="D39" s="112" t="str">
        <f>IF($A39="","",VLOOKUP($A39,'Annex 2 EHV charges'!$D$11:$O$157,4,0))</f>
        <v>London Road Heat Station</v>
      </c>
      <c r="E39" s="128" t="str">
        <f>IFERROR(IF(VLOOKUP($A39,'Annex 2 EHV charges'!$D$11:$O$157,9,FALSE)=0,"",VLOOKUP($A39,'Annex 2 EHV charges'!$D$11:$O$157,9,FALSE)),"")</f>
        <v/>
      </c>
      <c r="F39" s="129" t="str">
        <f>IFERROR(IF(VLOOKUP($A39,'Annex 2 EHV charges'!$D$11:$O$157,10,FALSE)=0,"",VLOOKUP($A39,'Annex 2 EHV charges'!$D$11:$O$157,10,FALSE)),"")</f>
        <v/>
      </c>
      <c r="G39" s="130" t="str">
        <f>IFERROR(IF(VLOOKUP($A39,'Annex 2 EHV charges'!$D$11:$O$157,11,FALSE)=0,"",VLOOKUP($A39,'Annex 2 EHV charges'!$D$11:$O$157,11,FALSE)),"")</f>
        <v/>
      </c>
      <c r="H39" s="130" t="str">
        <f>IFERROR(IF(VLOOKUP($A39,'Annex 2 EHV charges'!$D$11:$O$157,12,FALSE)=0,"",VLOOKUP($A39,'Annex 2 EHV charges'!$D$11:$O$157,12,FALSE)),"")</f>
        <v/>
      </c>
    </row>
    <row r="40" spans="1:8" x14ac:dyDescent="0.2">
      <c r="A40" s="110">
        <f t="array" ref="A40">IFERROR(INDEX('Annex 2 EHV charges'!$D$11:$D$157, MATCH(0, IF(ISBLANK('Annex 2 EHV charges'!$D$11:$D$157),1, COUNTIF(A$10:$A39, 'Annex 2 EHV charges'!$D$11:$D$157)), 0)),"")</f>
        <v>633</v>
      </c>
      <c r="B40" s="112">
        <f>IF($A40="","",VLOOKUP($A40,'Annex 2 EHV charges'!$D$11:$O$157,2,0))</f>
        <v>633</v>
      </c>
      <c r="C40" s="110">
        <f>IF($A40="","",VLOOKUP($A40,'Annex 2 EHV charges'!$D$11:$O$157,3,0))</f>
        <v>1160001253321</v>
      </c>
      <c r="D40" s="112" t="str">
        <f>IF($A40="","",VLOOKUP($A40,'Annex 2 EHV charges'!$D$11:$O$157,4,0))</f>
        <v>Lindhurst Wind Farm</v>
      </c>
      <c r="E40" s="128" t="str">
        <f>IFERROR(IF(VLOOKUP($A40,'Annex 2 EHV charges'!$D$11:$O$157,9,FALSE)=0,"",VLOOKUP($A40,'Annex 2 EHV charges'!$D$11:$O$157,9,FALSE)),"")</f>
        <v/>
      </c>
      <c r="F40" s="129">
        <f>IFERROR(IF(VLOOKUP($A40,'Annex 2 EHV charges'!$D$11:$O$157,10,FALSE)=0,"",VLOOKUP($A40,'Annex 2 EHV charges'!$D$11:$O$157,10,FALSE)),"")</f>
        <v>2795.73</v>
      </c>
      <c r="G40" s="130">
        <f>IFERROR(IF(VLOOKUP($A40,'Annex 2 EHV charges'!$D$11:$O$157,11,FALSE)=0,"",VLOOKUP($A40,'Annex 2 EHV charges'!$D$11:$O$157,11,FALSE)),"")</f>
        <v>0.15</v>
      </c>
      <c r="H40" s="130">
        <f>IFERROR(IF(VLOOKUP($A40,'Annex 2 EHV charges'!$D$11:$O$157,12,FALSE)=0,"",VLOOKUP($A40,'Annex 2 EHV charges'!$D$11:$O$157,12,FALSE)),"")</f>
        <v>0.15</v>
      </c>
    </row>
    <row r="41" spans="1:8" x14ac:dyDescent="0.2">
      <c r="A41" s="110">
        <f t="array" ref="A41">IFERROR(INDEX('Annex 2 EHV charges'!$D$11:$D$157, MATCH(0, IF(ISBLANK('Annex 2 EHV charges'!$D$11:$D$157),1, COUNTIF(A$10:$A40, 'Annex 2 EHV charges'!$D$11:$D$157)), 0)),"")</f>
        <v>636</v>
      </c>
      <c r="B41" s="112">
        <f>IF($A41="","",VLOOKUP($A41,'Annex 2 EHV charges'!$D$11:$O$157,2,0))</f>
        <v>636</v>
      </c>
      <c r="C41" s="110">
        <f>IF($A41="","",VLOOKUP($A41,'Annex 2 EHV charges'!$D$11:$O$157,3,0))</f>
        <v>1100050222464</v>
      </c>
      <c r="D41" s="112" t="str">
        <f>IF($A41="","",VLOOKUP($A41,'Annex 2 EHV charges'!$D$11:$O$157,4,0))</f>
        <v>Boots Thane Road</v>
      </c>
      <c r="E41" s="128" t="str">
        <f>IFERROR(IF(VLOOKUP($A41,'Annex 2 EHV charges'!$D$11:$O$157,9,FALSE)=0,"",VLOOKUP($A41,'Annex 2 EHV charges'!$D$11:$O$157,9,FALSE)),"")</f>
        <v/>
      </c>
      <c r="F41" s="129" t="str">
        <f>IFERROR(IF(VLOOKUP($A41,'Annex 2 EHV charges'!$D$11:$O$157,10,FALSE)=0,"",VLOOKUP($A41,'Annex 2 EHV charges'!$D$11:$O$157,10,FALSE)),"")</f>
        <v/>
      </c>
      <c r="G41" s="130" t="str">
        <f>IFERROR(IF(VLOOKUP($A41,'Annex 2 EHV charges'!$D$11:$O$157,11,FALSE)=0,"",VLOOKUP($A41,'Annex 2 EHV charges'!$D$11:$O$157,11,FALSE)),"")</f>
        <v/>
      </c>
      <c r="H41" s="130" t="str">
        <f>IFERROR(IF(VLOOKUP($A41,'Annex 2 EHV charges'!$D$11:$O$157,12,FALSE)=0,"",VLOOKUP($A41,'Annex 2 EHV charges'!$D$11:$O$157,12,FALSE)),"")</f>
        <v/>
      </c>
    </row>
    <row r="42" spans="1:8" x14ac:dyDescent="0.2">
      <c r="A42" s="110">
        <f t="array" ref="A42">IFERROR(INDEX('Annex 2 EHV charges'!$D$11:$D$157, MATCH(0, IF(ISBLANK('Annex 2 EHV charges'!$D$11:$D$157),1, COUNTIF(A$10:$A41, 'Annex 2 EHV charges'!$D$11:$D$157)), 0)),"")</f>
        <v>608</v>
      </c>
      <c r="B42" s="112">
        <f>IF($A42="","",VLOOKUP($A42,'Annex 2 EHV charges'!$D$11:$O$157,2,0))</f>
        <v>608</v>
      </c>
      <c r="C42" s="110">
        <f>IF($A42="","",VLOOKUP($A42,'Annex 2 EHV charges'!$D$11:$O$157,3,0))</f>
        <v>1100050222446</v>
      </c>
      <c r="D42" s="112" t="str">
        <f>IF($A42="","",VLOOKUP($A42,'Annex 2 EHV charges'!$D$11:$O$157,4,0))</f>
        <v>QMC</v>
      </c>
      <c r="E42" s="128" t="str">
        <f>IFERROR(IF(VLOOKUP($A42,'Annex 2 EHV charges'!$D$11:$O$157,9,FALSE)=0,"",VLOOKUP($A42,'Annex 2 EHV charges'!$D$11:$O$157,9,FALSE)),"")</f>
        <v/>
      </c>
      <c r="F42" s="129" t="str">
        <f>IFERROR(IF(VLOOKUP($A42,'Annex 2 EHV charges'!$D$11:$O$157,10,FALSE)=0,"",VLOOKUP($A42,'Annex 2 EHV charges'!$D$11:$O$157,10,FALSE)),"")</f>
        <v/>
      </c>
      <c r="G42" s="130" t="str">
        <f>IFERROR(IF(VLOOKUP($A42,'Annex 2 EHV charges'!$D$11:$O$157,11,FALSE)=0,"",VLOOKUP($A42,'Annex 2 EHV charges'!$D$11:$O$157,11,FALSE)),"")</f>
        <v/>
      </c>
      <c r="H42" s="130" t="str">
        <f>IFERROR(IF(VLOOKUP($A42,'Annex 2 EHV charges'!$D$11:$O$157,12,FALSE)=0,"",VLOOKUP($A42,'Annex 2 EHV charges'!$D$11:$O$157,12,FALSE)),"")</f>
        <v/>
      </c>
    </row>
    <row r="43" spans="1:8" x14ac:dyDescent="0.2">
      <c r="A43" s="110">
        <f t="array" ref="A43">IFERROR(INDEX('Annex 2 EHV charges'!$D$11:$D$157, MATCH(0, IF(ISBLANK('Annex 2 EHV charges'!$D$11:$D$157),1, COUNTIF(A$10:$A42, 'Annex 2 EHV charges'!$D$11:$D$157)), 0)),"")</f>
        <v>637</v>
      </c>
      <c r="B43" s="112">
        <f>IF($A43="","",VLOOKUP($A43,'Annex 2 EHV charges'!$D$11:$O$157,2,0))</f>
        <v>637</v>
      </c>
      <c r="C43" s="110">
        <f>IF($A43="","",VLOOKUP($A43,'Annex 2 EHV charges'!$D$11:$O$157,3,0))</f>
        <v>1160001059394</v>
      </c>
      <c r="D43" s="112" t="str">
        <f>IF($A43="","",VLOOKUP($A43,'Annex 2 EHV charges'!$D$11:$O$157,4,0))</f>
        <v>B&amp;Q Manton</v>
      </c>
      <c r="E43" s="128" t="str">
        <f>IFERROR(IF(VLOOKUP($A43,'Annex 2 EHV charges'!$D$11:$O$157,9,FALSE)=0,"",VLOOKUP($A43,'Annex 2 EHV charges'!$D$11:$O$157,9,FALSE)),"")</f>
        <v/>
      </c>
      <c r="F43" s="129">
        <f>IFERROR(IF(VLOOKUP($A43,'Annex 2 EHV charges'!$D$11:$O$157,10,FALSE)=0,"",VLOOKUP($A43,'Annex 2 EHV charges'!$D$11:$O$157,10,FALSE)),"")</f>
        <v>57.75</v>
      </c>
      <c r="G43" s="130">
        <f>IFERROR(IF(VLOOKUP($A43,'Annex 2 EHV charges'!$D$11:$O$157,11,FALSE)=0,"",VLOOKUP($A43,'Annex 2 EHV charges'!$D$11:$O$157,11,FALSE)),"")</f>
        <v>0.15</v>
      </c>
      <c r="H43" s="130">
        <f>IFERROR(IF(VLOOKUP($A43,'Annex 2 EHV charges'!$D$11:$O$157,12,FALSE)=0,"",VLOOKUP($A43,'Annex 2 EHV charges'!$D$11:$O$157,12,FALSE)),"")</f>
        <v>0.15</v>
      </c>
    </row>
    <row r="44" spans="1:8" x14ac:dyDescent="0.2">
      <c r="A44" s="110">
        <f t="array" ref="A44">IFERROR(INDEX('Annex 2 EHV charges'!$D$11:$D$157, MATCH(0, IF(ISBLANK('Annex 2 EHV charges'!$D$11:$D$157),1, COUNTIF(A$10:$A43, 'Annex 2 EHV charges'!$D$11:$D$157)), 0)),"")</f>
        <v>638</v>
      </c>
      <c r="B44" s="112">
        <f>IF($A44="","",VLOOKUP($A44,'Annex 2 EHV charges'!$D$11:$O$157,2,0))</f>
        <v>638</v>
      </c>
      <c r="C44" s="110">
        <f>IF($A44="","",VLOOKUP($A44,'Annex 2 EHV charges'!$D$11:$O$157,3,0))</f>
        <v>1160001363380</v>
      </c>
      <c r="D44" s="112" t="str">
        <f>IF($A44="","",VLOOKUP($A44,'Annex 2 EHV charges'!$D$11:$O$157,4,0))</f>
        <v>LOW SPINNEY WIND FARM</v>
      </c>
      <c r="E44" s="128" t="str">
        <f>IFERROR(IF(VLOOKUP($A44,'Annex 2 EHV charges'!$D$11:$O$157,9,FALSE)=0,"",VLOOKUP($A44,'Annex 2 EHV charges'!$D$11:$O$157,9,FALSE)),"")</f>
        <v/>
      </c>
      <c r="F44" s="129">
        <f>IFERROR(IF(VLOOKUP($A44,'Annex 2 EHV charges'!$D$11:$O$157,10,FALSE)=0,"",VLOOKUP($A44,'Annex 2 EHV charges'!$D$11:$O$157,10,FALSE)),"")</f>
        <v>2941.87</v>
      </c>
      <c r="G44" s="130">
        <f>IFERROR(IF(VLOOKUP($A44,'Annex 2 EHV charges'!$D$11:$O$157,11,FALSE)=0,"",VLOOKUP($A44,'Annex 2 EHV charges'!$D$11:$O$157,11,FALSE)),"")</f>
        <v>0.15</v>
      </c>
      <c r="H44" s="130">
        <f>IFERROR(IF(VLOOKUP($A44,'Annex 2 EHV charges'!$D$11:$O$157,12,FALSE)=0,"",VLOOKUP($A44,'Annex 2 EHV charges'!$D$11:$O$157,12,FALSE)),"")</f>
        <v>0.15</v>
      </c>
    </row>
    <row r="45" spans="1:8" x14ac:dyDescent="0.2">
      <c r="A45" s="110">
        <f t="array" ref="A45">IFERROR(INDEX('Annex 2 EHV charges'!$D$11:$D$157, MATCH(0, IF(ISBLANK('Annex 2 EHV charges'!$D$11:$D$157),1, COUNTIF(A$10:$A44, 'Annex 2 EHV charges'!$D$11:$D$157)), 0)),"")</f>
        <v>639</v>
      </c>
      <c r="B45" s="112">
        <f>IF($A45="","",VLOOKUP($A45,'Annex 2 EHV charges'!$D$11:$O$157,2,0))</f>
        <v>639</v>
      </c>
      <c r="C45" s="110">
        <f>IF($A45="","",VLOOKUP($A45,'Annex 2 EHV charges'!$D$11:$O$157,3,0))</f>
        <v>1160001457408</v>
      </c>
      <c r="D45" s="112" t="str">
        <f>IF($A45="","",VLOOKUP($A45,'Annex 2 EHV charges'!$D$11:$O$157,4,0))</f>
        <v>SWINFORD WINDFARM</v>
      </c>
      <c r="E45" s="128" t="str">
        <f>IFERROR(IF(VLOOKUP($A45,'Annex 2 EHV charges'!$D$11:$O$157,9,FALSE)=0,"",VLOOKUP($A45,'Annex 2 EHV charges'!$D$11:$O$157,9,FALSE)),"")</f>
        <v/>
      </c>
      <c r="F45" s="129">
        <f>IFERROR(IF(VLOOKUP($A45,'Annex 2 EHV charges'!$D$11:$O$157,10,FALSE)=0,"",VLOOKUP($A45,'Annex 2 EHV charges'!$D$11:$O$157,10,FALSE)),"")</f>
        <v>2534.0100000000002</v>
      </c>
      <c r="G45" s="130">
        <f>IFERROR(IF(VLOOKUP($A45,'Annex 2 EHV charges'!$D$11:$O$157,11,FALSE)=0,"",VLOOKUP($A45,'Annex 2 EHV charges'!$D$11:$O$157,11,FALSE)),"")</f>
        <v>0.15</v>
      </c>
      <c r="H45" s="130">
        <f>IFERROR(IF(VLOOKUP($A45,'Annex 2 EHV charges'!$D$11:$O$157,12,FALSE)=0,"",VLOOKUP($A45,'Annex 2 EHV charges'!$D$11:$O$157,12,FALSE)),"")</f>
        <v>0.15</v>
      </c>
    </row>
    <row r="46" spans="1:8" x14ac:dyDescent="0.2">
      <c r="A46" s="110">
        <f t="array" ref="A46">IFERROR(INDEX('Annex 2 EHV charges'!$D$11:$D$157, MATCH(0, IF(ISBLANK('Annex 2 EHV charges'!$D$11:$D$157),1, COUNTIF(A$10:$A45, 'Annex 2 EHV charges'!$D$11:$D$157)), 0)),"")</f>
        <v>641</v>
      </c>
      <c r="B46" s="112">
        <f>IF($A46="","",VLOOKUP($A46,'Annex 2 EHV charges'!$D$11:$O$157,2,0))</f>
        <v>641</v>
      </c>
      <c r="C46" s="110">
        <f>IF($A46="","",VLOOKUP($A46,'Annex 2 EHV charges'!$D$11:$O$157,3,0))</f>
        <v>1170000117980</v>
      </c>
      <c r="D46" s="112" t="str">
        <f>IF($A46="","",VLOOKUP($A46,'Annex 2 EHV charges'!$D$11:$O$157,4,0))</f>
        <v>Yelvertoft Wind Farm</v>
      </c>
      <c r="E46" s="128" t="str">
        <f>IFERROR(IF(VLOOKUP($A46,'Annex 2 EHV charges'!$D$11:$O$157,9,FALSE)=0,"",VLOOKUP($A46,'Annex 2 EHV charges'!$D$11:$O$157,9,FALSE)),"")</f>
        <v/>
      </c>
      <c r="F46" s="129">
        <f>IFERROR(IF(VLOOKUP($A46,'Annex 2 EHV charges'!$D$11:$O$157,10,FALSE)=0,"",VLOOKUP($A46,'Annex 2 EHV charges'!$D$11:$O$157,10,FALSE)),"")</f>
        <v>2438.21</v>
      </c>
      <c r="G46" s="130">
        <f>IFERROR(IF(VLOOKUP($A46,'Annex 2 EHV charges'!$D$11:$O$157,11,FALSE)=0,"",VLOOKUP($A46,'Annex 2 EHV charges'!$D$11:$O$157,11,FALSE)),"")</f>
        <v>0.15</v>
      </c>
      <c r="H46" s="130">
        <f>IFERROR(IF(VLOOKUP($A46,'Annex 2 EHV charges'!$D$11:$O$157,12,FALSE)=0,"",VLOOKUP($A46,'Annex 2 EHV charges'!$D$11:$O$157,12,FALSE)),"")</f>
        <v>0.15</v>
      </c>
    </row>
    <row r="47" spans="1:8" x14ac:dyDescent="0.2">
      <c r="A47" s="110">
        <f t="array" ref="A47">IFERROR(INDEX('Annex 2 EHV charges'!$D$11:$D$157, MATCH(0, IF(ISBLANK('Annex 2 EHV charges'!$D$11:$D$157),1, COUNTIF(A$10:$A46, 'Annex 2 EHV charges'!$D$11:$D$157)), 0)),"")</f>
        <v>650</v>
      </c>
      <c r="B47" s="112">
        <f>IF($A47="","",VLOOKUP($A47,'Annex 2 EHV charges'!$D$11:$O$157,2,0))</f>
        <v>650</v>
      </c>
      <c r="C47" s="110">
        <f>IF($A47="","",VLOOKUP($A47,'Annex 2 EHV charges'!$D$11:$O$157,3,0))</f>
        <v>1170000199798</v>
      </c>
      <c r="D47" s="112" t="str">
        <f>IF($A47="","",VLOOKUP($A47,'Annex 2 EHV charges'!$D$11:$O$157,4,0))</f>
        <v>Burton Wolds Wind Farm phase 2</v>
      </c>
      <c r="E47" s="128" t="str">
        <f>IFERROR(IF(VLOOKUP($A47,'Annex 2 EHV charges'!$D$11:$O$157,9,FALSE)=0,"",VLOOKUP($A47,'Annex 2 EHV charges'!$D$11:$O$157,9,FALSE)),"")</f>
        <v/>
      </c>
      <c r="F47" s="129">
        <f>IFERROR(IF(VLOOKUP($A47,'Annex 2 EHV charges'!$D$11:$O$157,10,FALSE)=0,"",VLOOKUP($A47,'Annex 2 EHV charges'!$D$11:$O$157,10,FALSE)),"")</f>
        <v>2033.18</v>
      </c>
      <c r="G47" s="130">
        <f>IFERROR(IF(VLOOKUP($A47,'Annex 2 EHV charges'!$D$11:$O$157,11,FALSE)=0,"",VLOOKUP($A47,'Annex 2 EHV charges'!$D$11:$O$157,11,FALSE)),"")</f>
        <v>0.15</v>
      </c>
      <c r="H47" s="130">
        <f>IFERROR(IF(VLOOKUP($A47,'Annex 2 EHV charges'!$D$11:$O$157,12,FALSE)=0,"",VLOOKUP($A47,'Annex 2 EHV charges'!$D$11:$O$157,12,FALSE)),"")</f>
        <v>0.15</v>
      </c>
    </row>
    <row r="48" spans="1:8" x14ac:dyDescent="0.2">
      <c r="A48" s="110">
        <f t="array" ref="A48">IFERROR(INDEX('Annex 2 EHV charges'!$D$11:$D$157, MATCH(0, IF(ISBLANK('Annex 2 EHV charges'!$D$11:$D$157),1, COUNTIF(A$10:$A47, 'Annex 2 EHV charges'!$D$11:$D$157)), 0)),"")</f>
        <v>651</v>
      </c>
      <c r="B48" s="112">
        <f>IF($A48="","",VLOOKUP($A48,'Annex 2 EHV charges'!$D$11:$O$157,2,0))</f>
        <v>651</v>
      </c>
      <c r="C48" s="110">
        <f>IF($A48="","",VLOOKUP($A48,'Annex 2 EHV charges'!$D$11:$O$157,3,0))</f>
        <v>1170000137588</v>
      </c>
      <c r="D48" s="112" t="str">
        <f>IF($A48="","",VLOOKUP($A48,'Annex 2 EHV charges'!$D$11:$O$157,4,0))</f>
        <v>Shacks Barn Generation</v>
      </c>
      <c r="E48" s="128" t="str">
        <f>IFERROR(IF(VLOOKUP($A48,'Annex 2 EHV charges'!$D$11:$O$157,9,FALSE)=0,"",VLOOKUP($A48,'Annex 2 EHV charges'!$D$11:$O$157,9,FALSE)),"")</f>
        <v/>
      </c>
      <c r="F48" s="129" t="str">
        <f>IFERROR(IF(VLOOKUP($A48,'Annex 2 EHV charges'!$D$11:$O$157,10,FALSE)=0,"",VLOOKUP($A48,'Annex 2 EHV charges'!$D$11:$O$157,10,FALSE)),"")</f>
        <v/>
      </c>
      <c r="G48" s="130">
        <f>IFERROR(IF(VLOOKUP($A48,'Annex 2 EHV charges'!$D$11:$O$157,11,FALSE)=0,"",VLOOKUP($A48,'Annex 2 EHV charges'!$D$11:$O$157,11,FALSE)),"")</f>
        <v>0.15</v>
      </c>
      <c r="H48" s="130">
        <f>IFERROR(IF(VLOOKUP($A48,'Annex 2 EHV charges'!$D$11:$O$157,12,FALSE)=0,"",VLOOKUP($A48,'Annex 2 EHV charges'!$D$11:$O$157,12,FALSE)),"")</f>
        <v>0.15</v>
      </c>
    </row>
    <row r="49" spans="1:8" x14ac:dyDescent="0.2">
      <c r="A49" s="110">
        <f t="array" ref="A49">IFERROR(INDEX('Annex 2 EHV charges'!$D$11:$D$157, MATCH(0, IF(ISBLANK('Annex 2 EHV charges'!$D$11:$D$157),1, COUNTIF(A$10:$A48, 'Annex 2 EHV charges'!$D$11:$D$157)), 0)),"")</f>
        <v>642</v>
      </c>
      <c r="B49" s="112">
        <f>IF($A49="","",VLOOKUP($A49,'Annex 2 EHV charges'!$D$11:$O$157,2,0))</f>
        <v>642</v>
      </c>
      <c r="C49" s="110">
        <f>IF($A49="","",VLOOKUP($A49,'Annex 2 EHV charges'!$D$11:$O$157,3,0))</f>
        <v>1170000112486</v>
      </c>
      <c r="D49" s="112" t="str">
        <f>IF($A49="","",VLOOKUP($A49,'Annex 2 EHV charges'!$D$11:$O$157,4,0))</f>
        <v>North Hykeham EFW</v>
      </c>
      <c r="E49" s="128">
        <f>IFERROR(IF(VLOOKUP($A49,'Annex 2 EHV charges'!$D$11:$O$157,9,FALSE)=0,"",VLOOKUP($A49,'Annex 2 EHV charges'!$D$11:$O$157,9,FALSE)),"")</f>
        <v>-0.20300000000000001</v>
      </c>
      <c r="F49" s="129" t="str">
        <f>IFERROR(IF(VLOOKUP($A49,'Annex 2 EHV charges'!$D$11:$O$157,10,FALSE)=0,"",VLOOKUP($A49,'Annex 2 EHV charges'!$D$11:$O$157,10,FALSE)),"")</f>
        <v/>
      </c>
      <c r="G49" s="130">
        <f>IFERROR(IF(VLOOKUP($A49,'Annex 2 EHV charges'!$D$11:$O$157,11,FALSE)=0,"",VLOOKUP($A49,'Annex 2 EHV charges'!$D$11:$O$157,11,FALSE)),"")</f>
        <v>0.15</v>
      </c>
      <c r="H49" s="130">
        <f>IFERROR(IF(VLOOKUP($A49,'Annex 2 EHV charges'!$D$11:$O$157,12,FALSE)=0,"",VLOOKUP($A49,'Annex 2 EHV charges'!$D$11:$O$157,12,FALSE)),"")</f>
        <v>0.15</v>
      </c>
    </row>
    <row r="50" spans="1:8" x14ac:dyDescent="0.2">
      <c r="A50" s="110">
        <f t="array" ref="A50">IFERROR(INDEX('Annex 2 EHV charges'!$D$11:$D$157, MATCH(0, IF(ISBLANK('Annex 2 EHV charges'!$D$11:$D$157),1, COUNTIF(A$10:$A49, 'Annex 2 EHV charges'!$D$11:$D$157)), 0)),"")</f>
        <v>643</v>
      </c>
      <c r="B50" s="112">
        <f>IF($A50="","",VLOOKUP($A50,'Annex 2 EHV charges'!$D$11:$O$157,2,0))</f>
        <v>643</v>
      </c>
      <c r="C50" s="110">
        <f>IF($A50="","",VLOOKUP($A50,'Annex 2 EHV charges'!$D$11:$O$157,3,0))</f>
        <v>1160001415356</v>
      </c>
      <c r="D50" s="112" t="str">
        <f>IF($A50="","",VLOOKUP($A50,'Annex 2 EHV charges'!$D$11:$O$157,4,0))</f>
        <v>Sleaford Renewable Energy Plant</v>
      </c>
      <c r="E50" s="128" t="str">
        <f>IFERROR(IF(VLOOKUP($A50,'Annex 2 EHV charges'!$D$11:$O$157,9,FALSE)=0,"",VLOOKUP($A50,'Annex 2 EHV charges'!$D$11:$O$157,9,FALSE)),"")</f>
        <v/>
      </c>
      <c r="F50" s="129" t="str">
        <f>IFERROR(IF(VLOOKUP($A50,'Annex 2 EHV charges'!$D$11:$O$157,10,FALSE)=0,"",VLOOKUP($A50,'Annex 2 EHV charges'!$D$11:$O$157,10,FALSE)),"")</f>
        <v/>
      </c>
      <c r="G50" s="130">
        <f>IFERROR(IF(VLOOKUP($A50,'Annex 2 EHV charges'!$D$11:$O$157,11,FALSE)=0,"",VLOOKUP($A50,'Annex 2 EHV charges'!$D$11:$O$157,11,FALSE)),"")</f>
        <v>0.15</v>
      </c>
      <c r="H50" s="130">
        <f>IFERROR(IF(VLOOKUP($A50,'Annex 2 EHV charges'!$D$11:$O$157,12,FALSE)=0,"",VLOOKUP($A50,'Annex 2 EHV charges'!$D$11:$O$157,12,FALSE)),"")</f>
        <v>0.15</v>
      </c>
    </row>
    <row r="51" spans="1:8" x14ac:dyDescent="0.2">
      <c r="A51" s="110">
        <f t="array" ref="A51">IFERROR(INDEX('Annex 2 EHV charges'!$D$11:$D$157, MATCH(0, IF(ISBLANK('Annex 2 EHV charges'!$D$11:$D$157),1, COUNTIF(A$10:$A50, 'Annex 2 EHV charges'!$D$11:$D$157)), 0)),"")</f>
        <v>644</v>
      </c>
      <c r="B51" s="112">
        <f>IF($A51="","",VLOOKUP($A51,'Annex 2 EHV charges'!$D$11:$O$157,2,0))</f>
        <v>644</v>
      </c>
      <c r="C51" s="110">
        <f>IF($A51="","",VLOOKUP($A51,'Annex 2 EHV charges'!$D$11:$O$157,3,0))</f>
        <v>1170000059186</v>
      </c>
      <c r="D51" s="112" t="str">
        <f>IF($A51="","",VLOOKUP($A51,'Annex 2 EHV charges'!$D$11:$O$157,4,0))</f>
        <v>Bilsthorpe Wind Farm (Import)</v>
      </c>
      <c r="E51" s="128" t="str">
        <f>IFERROR(IF(VLOOKUP($A51,'Annex 2 EHV charges'!$D$11:$O$157,9,FALSE)=0,"",VLOOKUP($A51,'Annex 2 EHV charges'!$D$11:$O$157,9,FALSE)),"")</f>
        <v/>
      </c>
      <c r="F51" s="129">
        <f>IFERROR(IF(VLOOKUP($A51,'Annex 2 EHV charges'!$D$11:$O$157,10,FALSE)=0,"",VLOOKUP($A51,'Annex 2 EHV charges'!$D$11:$O$157,10,FALSE)),"")</f>
        <v>296.35000000000002</v>
      </c>
      <c r="G51" s="130">
        <f>IFERROR(IF(VLOOKUP($A51,'Annex 2 EHV charges'!$D$11:$O$157,11,FALSE)=0,"",VLOOKUP($A51,'Annex 2 EHV charges'!$D$11:$O$157,11,FALSE)),"")</f>
        <v>0.15</v>
      </c>
      <c r="H51" s="130">
        <f>IFERROR(IF(VLOOKUP($A51,'Annex 2 EHV charges'!$D$11:$O$157,12,FALSE)=0,"",VLOOKUP($A51,'Annex 2 EHV charges'!$D$11:$O$157,12,FALSE)),"")</f>
        <v>0.15</v>
      </c>
    </row>
    <row r="52" spans="1:8" x14ac:dyDescent="0.2">
      <c r="A52" s="110">
        <f t="array" ref="A52">IFERROR(INDEX('Annex 2 EHV charges'!$D$11:$D$157, MATCH(0, IF(ISBLANK('Annex 2 EHV charges'!$D$11:$D$157),1, COUNTIF(A$10:$A51, 'Annex 2 EHV charges'!$D$11:$D$157)), 0)),"")</f>
        <v>645</v>
      </c>
      <c r="B52" s="112">
        <f>IF($A52="","",VLOOKUP($A52,'Annex 2 EHV charges'!$D$11:$O$157,2,0))</f>
        <v>645</v>
      </c>
      <c r="C52" s="110">
        <f>IF($A52="","",VLOOKUP($A52,'Annex 2 EHV charges'!$D$11:$O$157,3,0))</f>
        <v>1170000117953</v>
      </c>
      <c r="D52" s="112" t="str">
        <f>IF($A52="","",VLOOKUP($A52,'Annex 2 EHV charges'!$D$11:$O$157,4,0))</f>
        <v>Old Dalby Lodge</v>
      </c>
      <c r="E52" s="128" t="str">
        <f>IFERROR(IF(VLOOKUP($A52,'Annex 2 EHV charges'!$D$11:$O$157,9,FALSE)=0,"",VLOOKUP($A52,'Annex 2 EHV charges'!$D$11:$O$157,9,FALSE)),"")</f>
        <v/>
      </c>
      <c r="F52" s="129">
        <f>IFERROR(IF(VLOOKUP($A52,'Annex 2 EHV charges'!$D$11:$O$157,10,FALSE)=0,"",VLOOKUP($A52,'Annex 2 EHV charges'!$D$11:$O$157,10,FALSE)),"")</f>
        <v>364.17</v>
      </c>
      <c r="G52" s="130">
        <f>IFERROR(IF(VLOOKUP($A52,'Annex 2 EHV charges'!$D$11:$O$157,11,FALSE)=0,"",VLOOKUP($A52,'Annex 2 EHV charges'!$D$11:$O$157,11,FALSE)),"")</f>
        <v>0.15</v>
      </c>
      <c r="H52" s="130">
        <f>IFERROR(IF(VLOOKUP($A52,'Annex 2 EHV charges'!$D$11:$O$157,12,FALSE)=0,"",VLOOKUP($A52,'Annex 2 EHV charges'!$D$11:$O$157,12,FALSE)),"")</f>
        <v>0.15</v>
      </c>
    </row>
    <row r="53" spans="1:8" x14ac:dyDescent="0.2">
      <c r="A53" s="110">
        <f t="array" ref="A53">IFERROR(INDEX('Annex 2 EHV charges'!$D$11:$D$157, MATCH(0, IF(ISBLANK('Annex 2 EHV charges'!$D$11:$D$157),1, COUNTIF(A$10:$A52, 'Annex 2 EHV charges'!$D$11:$D$157)), 0)),"")</f>
        <v>652</v>
      </c>
      <c r="B53" s="112">
        <f>IF($A53="","",VLOOKUP($A53,'Annex 2 EHV charges'!$D$11:$O$157,2,0))</f>
        <v>652</v>
      </c>
      <c r="C53" s="110">
        <f>IF($A53="","",VLOOKUP($A53,'Annex 2 EHV charges'!$D$11:$O$157,3,0))</f>
        <v>1170000146680</v>
      </c>
      <c r="D53" s="112" t="str">
        <f>IF($A53="","",VLOOKUP($A53,'Annex 2 EHV charges'!$D$11:$O$157,4,0))</f>
        <v>Willoughby STOR generation</v>
      </c>
      <c r="E53" s="128" t="str">
        <f>IFERROR(IF(VLOOKUP($A53,'Annex 2 EHV charges'!$D$11:$O$157,9,FALSE)=0,"",VLOOKUP($A53,'Annex 2 EHV charges'!$D$11:$O$157,9,FALSE)),"")</f>
        <v/>
      </c>
      <c r="F53" s="129">
        <f>IFERROR(IF(VLOOKUP($A53,'Annex 2 EHV charges'!$D$11:$O$157,10,FALSE)=0,"",VLOOKUP($A53,'Annex 2 EHV charges'!$D$11:$O$157,10,FALSE)),"")</f>
        <v>82.72</v>
      </c>
      <c r="G53" s="130">
        <f>IFERROR(IF(VLOOKUP($A53,'Annex 2 EHV charges'!$D$11:$O$157,11,FALSE)=0,"",VLOOKUP($A53,'Annex 2 EHV charges'!$D$11:$O$157,11,FALSE)),"")</f>
        <v>0.15</v>
      </c>
      <c r="H53" s="130">
        <f>IFERROR(IF(VLOOKUP($A53,'Annex 2 EHV charges'!$D$11:$O$157,12,FALSE)=0,"",VLOOKUP($A53,'Annex 2 EHV charges'!$D$11:$O$157,12,FALSE)),"")</f>
        <v>0.15</v>
      </c>
    </row>
    <row r="54" spans="1:8" x14ac:dyDescent="0.2">
      <c r="A54" s="110">
        <f t="array" ref="A54">IFERROR(INDEX('Annex 2 EHV charges'!$D$11:$D$157, MATCH(0, IF(ISBLANK('Annex 2 EHV charges'!$D$11:$D$157),1, COUNTIF(A$10:$A53, 'Annex 2 EHV charges'!$D$11:$D$157)), 0)),"")</f>
        <v>647</v>
      </c>
      <c r="B54" s="112">
        <f>IF($A54="","",VLOOKUP($A54,'Annex 2 EHV charges'!$D$11:$O$157,2,0))</f>
        <v>647</v>
      </c>
      <c r="C54" s="110">
        <f>IF($A54="","",VLOOKUP($A54,'Annex 2 EHV charges'!$D$11:$O$157,3,0))</f>
        <v>1170000110610</v>
      </c>
      <c r="D54" s="112" t="str">
        <f>IF($A54="","",VLOOKUP($A54,'Annex 2 EHV charges'!$D$11:$O$157,4,0))</f>
        <v>The Grange Wind Farm</v>
      </c>
      <c r="E54" s="128" t="str">
        <f>IFERROR(IF(VLOOKUP($A54,'Annex 2 EHV charges'!$D$11:$O$157,9,FALSE)=0,"",VLOOKUP($A54,'Annex 2 EHV charges'!$D$11:$O$157,9,FALSE)),"")</f>
        <v/>
      </c>
      <c r="F54" s="129">
        <f>IFERROR(IF(VLOOKUP($A54,'Annex 2 EHV charges'!$D$11:$O$157,10,FALSE)=0,"",VLOOKUP($A54,'Annex 2 EHV charges'!$D$11:$O$157,10,FALSE)),"")</f>
        <v>2908.12</v>
      </c>
      <c r="G54" s="130">
        <f>IFERROR(IF(VLOOKUP($A54,'Annex 2 EHV charges'!$D$11:$O$157,11,FALSE)=0,"",VLOOKUP($A54,'Annex 2 EHV charges'!$D$11:$O$157,11,FALSE)),"")</f>
        <v>0.15</v>
      </c>
      <c r="H54" s="130">
        <f>IFERROR(IF(VLOOKUP($A54,'Annex 2 EHV charges'!$D$11:$O$157,12,FALSE)=0,"",VLOOKUP($A54,'Annex 2 EHV charges'!$D$11:$O$157,12,FALSE)),"")</f>
        <v>0.15</v>
      </c>
    </row>
    <row r="55" spans="1:8" x14ac:dyDescent="0.2">
      <c r="A55" s="110">
        <f t="array" ref="A55">IFERROR(INDEX('Annex 2 EHV charges'!$D$11:$D$157, MATCH(0, IF(ISBLANK('Annex 2 EHV charges'!$D$11:$D$157),1, COUNTIF(A$10:$A54, 'Annex 2 EHV charges'!$D$11:$D$157)), 0)),"")</f>
        <v>648</v>
      </c>
      <c r="B55" s="112">
        <f>IF($A55="","",VLOOKUP($A55,'Annex 2 EHV charges'!$D$11:$O$157,2,0))</f>
        <v>648</v>
      </c>
      <c r="C55" s="110">
        <f>IF($A55="","",VLOOKUP($A55,'Annex 2 EHV charges'!$D$11:$O$157,3,0))</f>
        <v>1170000111890</v>
      </c>
      <c r="D55" s="112" t="str">
        <f>IF($A55="","",VLOOKUP($A55,'Annex 2 EHV charges'!$D$11:$O$157,4,0))</f>
        <v>Clay Lake</v>
      </c>
      <c r="E55" s="128" t="str">
        <f>IFERROR(IF(VLOOKUP($A55,'Annex 2 EHV charges'!$D$11:$O$157,9,FALSE)=0,"",VLOOKUP($A55,'Annex 2 EHV charges'!$D$11:$O$157,9,FALSE)),"")</f>
        <v/>
      </c>
      <c r="F55" s="129" t="str">
        <f>IFERROR(IF(VLOOKUP($A55,'Annex 2 EHV charges'!$D$11:$O$157,10,FALSE)=0,"",VLOOKUP($A55,'Annex 2 EHV charges'!$D$11:$O$157,10,FALSE)),"")</f>
        <v/>
      </c>
      <c r="G55" s="130">
        <f>IFERROR(IF(VLOOKUP($A55,'Annex 2 EHV charges'!$D$11:$O$157,11,FALSE)=0,"",VLOOKUP($A55,'Annex 2 EHV charges'!$D$11:$O$157,11,FALSE)),"")</f>
        <v>0.15</v>
      </c>
      <c r="H55" s="130">
        <f>IFERROR(IF(VLOOKUP($A55,'Annex 2 EHV charges'!$D$11:$O$157,12,FALSE)=0,"",VLOOKUP($A55,'Annex 2 EHV charges'!$D$11:$O$157,12,FALSE)),"")</f>
        <v>0.15</v>
      </c>
    </row>
    <row r="56" spans="1:8" x14ac:dyDescent="0.2">
      <c r="A56" s="110">
        <f t="array" ref="A56">IFERROR(INDEX('Annex 2 EHV charges'!$D$11:$D$157, MATCH(0, IF(ISBLANK('Annex 2 EHV charges'!$D$11:$D$157),1, COUNTIF(A$10:$A55, 'Annex 2 EHV charges'!$D$11:$D$157)), 0)),"")</f>
        <v>649</v>
      </c>
      <c r="B56" s="112">
        <f>IF($A56="","",VLOOKUP($A56,'Annex 2 EHV charges'!$D$11:$O$157,2,0))</f>
        <v>649</v>
      </c>
      <c r="C56" s="110">
        <f>IF($A56="","",VLOOKUP($A56,'Annex 2 EHV charges'!$D$11:$O$157,3,0))</f>
        <v>1170000113452</v>
      </c>
      <c r="D56" s="112" t="str">
        <f>IF($A56="","",VLOOKUP($A56,'Annex 2 EHV charges'!$D$11:$O$157,4,0))</f>
        <v>Balderton STOR</v>
      </c>
      <c r="E56" s="128" t="str">
        <f>IFERROR(IF(VLOOKUP($A56,'Annex 2 EHV charges'!$D$11:$O$157,9,FALSE)=0,"",VLOOKUP($A56,'Annex 2 EHV charges'!$D$11:$O$157,9,FALSE)),"")</f>
        <v/>
      </c>
      <c r="F56" s="129" t="str">
        <f>IFERROR(IF(VLOOKUP($A56,'Annex 2 EHV charges'!$D$11:$O$157,10,FALSE)=0,"",VLOOKUP($A56,'Annex 2 EHV charges'!$D$11:$O$157,10,FALSE)),"")</f>
        <v/>
      </c>
      <c r="G56" s="130">
        <f>IFERROR(IF(VLOOKUP($A56,'Annex 2 EHV charges'!$D$11:$O$157,11,FALSE)=0,"",VLOOKUP($A56,'Annex 2 EHV charges'!$D$11:$O$157,11,FALSE)),"")</f>
        <v>0.15</v>
      </c>
      <c r="H56" s="130">
        <f>IFERROR(IF(VLOOKUP($A56,'Annex 2 EHV charges'!$D$11:$O$157,12,FALSE)=0,"",VLOOKUP($A56,'Annex 2 EHV charges'!$D$11:$O$157,12,FALSE)),"")</f>
        <v>0.15</v>
      </c>
    </row>
    <row r="57" spans="1:8" x14ac:dyDescent="0.2">
      <c r="A57" s="110">
        <f t="array" ref="A57">IFERROR(INDEX('Annex 2 EHV charges'!$D$11:$D$157, MATCH(0, IF(ISBLANK('Annex 2 EHV charges'!$D$11:$D$157),1, COUNTIF(A$10:$A56, 'Annex 2 EHV charges'!$D$11:$D$157)), 0)),"")</f>
        <v>653</v>
      </c>
      <c r="B57" s="112">
        <f>IF($A57="","",VLOOKUP($A57,'Annex 2 EHV charges'!$D$11:$O$157,2,0))</f>
        <v>653</v>
      </c>
      <c r="C57" s="110">
        <f>IF($A57="","",VLOOKUP($A57,'Annex 2 EHV charges'!$D$11:$O$157,3,0))</f>
        <v>1170000172963</v>
      </c>
      <c r="D57" s="112" t="str">
        <f>IF($A57="","",VLOOKUP($A57,'Annex 2 EHV charges'!$D$11:$O$157,4,0))</f>
        <v>Wymeswold Solar Park</v>
      </c>
      <c r="E57" s="128" t="str">
        <f>IFERROR(IF(VLOOKUP($A57,'Annex 2 EHV charges'!$D$11:$O$157,9,FALSE)=0,"",VLOOKUP($A57,'Annex 2 EHV charges'!$D$11:$O$157,9,FALSE)),"")</f>
        <v/>
      </c>
      <c r="F57" s="129">
        <f>IFERROR(IF(VLOOKUP($A57,'Annex 2 EHV charges'!$D$11:$O$157,10,FALSE)=0,"",VLOOKUP($A57,'Annex 2 EHV charges'!$D$11:$O$157,10,FALSE)),"")</f>
        <v>2488.9899999999998</v>
      </c>
      <c r="G57" s="130">
        <f>IFERROR(IF(VLOOKUP($A57,'Annex 2 EHV charges'!$D$11:$O$157,11,FALSE)=0,"",VLOOKUP($A57,'Annex 2 EHV charges'!$D$11:$O$157,11,FALSE)),"")</f>
        <v>0.15</v>
      </c>
      <c r="H57" s="130">
        <f>IFERROR(IF(VLOOKUP($A57,'Annex 2 EHV charges'!$D$11:$O$157,12,FALSE)=0,"",VLOOKUP($A57,'Annex 2 EHV charges'!$D$11:$O$157,12,FALSE)),"")</f>
        <v>0.15</v>
      </c>
    </row>
    <row r="58" spans="1:8" x14ac:dyDescent="0.2">
      <c r="A58" s="110">
        <f t="array" ref="A58">IFERROR(INDEX('Annex 2 EHV charges'!$D$11:$D$157, MATCH(0, IF(ISBLANK('Annex 2 EHV charges'!$D$11:$D$157),1, COUNTIF(A$10:$A57, 'Annex 2 EHV charges'!$D$11:$D$157)), 0)),"")</f>
        <v>654</v>
      </c>
      <c r="B58" s="112">
        <f>IF($A58="","",VLOOKUP($A58,'Annex 2 EHV charges'!$D$11:$O$157,2,0))</f>
        <v>654</v>
      </c>
      <c r="C58" s="110" t="str">
        <f>IF($A58="","",VLOOKUP($A58,'Annex 2 EHV charges'!$D$11:$O$157,3,0))</f>
        <v>New Connection</v>
      </c>
      <c r="D58" s="112" t="str">
        <f>IF($A58="","",VLOOKUP($A58,'Annex 2 EHV charges'!$D$11:$O$157,4,0))</f>
        <v>French Farm Wind Farm</v>
      </c>
      <c r="E58" s="128" t="str">
        <f>IFERROR(IF(VLOOKUP($A58,'Annex 2 EHV charges'!$D$11:$O$157,9,FALSE)=0,"",VLOOKUP($A58,'Annex 2 EHV charges'!$D$11:$O$157,9,FALSE)),"")</f>
        <v/>
      </c>
      <c r="F58" s="129">
        <f>IFERROR(IF(VLOOKUP($A58,'Annex 2 EHV charges'!$D$11:$O$157,10,FALSE)=0,"",VLOOKUP($A58,'Annex 2 EHV charges'!$D$11:$O$157,10,FALSE)),"")</f>
        <v>2300.21</v>
      </c>
      <c r="G58" s="130">
        <f>IFERROR(IF(VLOOKUP($A58,'Annex 2 EHV charges'!$D$11:$O$157,11,FALSE)=0,"",VLOOKUP($A58,'Annex 2 EHV charges'!$D$11:$O$157,11,FALSE)),"")</f>
        <v>0.15</v>
      </c>
      <c r="H58" s="130">
        <f>IFERROR(IF(VLOOKUP($A58,'Annex 2 EHV charges'!$D$11:$O$157,12,FALSE)=0,"",VLOOKUP($A58,'Annex 2 EHV charges'!$D$11:$O$157,12,FALSE)),"")</f>
        <v>0.15</v>
      </c>
    </row>
    <row r="59" spans="1:8" x14ac:dyDescent="0.2">
      <c r="A59" s="110">
        <f t="array" ref="A59">IFERROR(INDEX('Annex 2 EHV charges'!$D$11:$D$157, MATCH(0, IF(ISBLANK('Annex 2 EHV charges'!$D$11:$D$157),1, COUNTIF(A$10:$A58, 'Annex 2 EHV charges'!$D$11:$D$157)), 0)),"")</f>
        <v>646</v>
      </c>
      <c r="B59" s="112">
        <f>IF($A59="","",VLOOKUP($A59,'Annex 2 EHV charges'!$D$11:$O$157,2,0))</f>
        <v>646</v>
      </c>
      <c r="C59" s="110" t="str">
        <f>IF($A59="","",VLOOKUP($A59,'Annex 2 EHV charges'!$D$11:$O$157,3,0))</f>
        <v>New Connection</v>
      </c>
      <c r="D59" s="112" t="str">
        <f>IF($A59="","",VLOOKUP($A59,'Annex 2 EHV charges'!$D$11:$O$157,4,0))</f>
        <v>Lilbourne Wind Farm</v>
      </c>
      <c r="E59" s="128" t="str">
        <f>IFERROR(IF(VLOOKUP($A59,'Annex 2 EHV charges'!$D$11:$O$157,9,FALSE)=0,"",VLOOKUP($A59,'Annex 2 EHV charges'!$D$11:$O$157,9,FALSE)),"")</f>
        <v/>
      </c>
      <c r="F59" s="129">
        <f>IFERROR(IF(VLOOKUP($A59,'Annex 2 EHV charges'!$D$11:$O$157,10,FALSE)=0,"",VLOOKUP($A59,'Annex 2 EHV charges'!$D$11:$O$157,10,FALSE)),"")</f>
        <v>3875.33</v>
      </c>
      <c r="G59" s="130">
        <f>IFERROR(IF(VLOOKUP($A59,'Annex 2 EHV charges'!$D$11:$O$157,11,FALSE)=0,"",VLOOKUP($A59,'Annex 2 EHV charges'!$D$11:$O$157,11,FALSE)),"")</f>
        <v>0.15</v>
      </c>
      <c r="H59" s="130">
        <f>IFERROR(IF(VLOOKUP($A59,'Annex 2 EHV charges'!$D$11:$O$157,12,FALSE)=0,"",VLOOKUP($A59,'Annex 2 EHV charges'!$D$11:$O$157,12,FALSE)),"")</f>
        <v>0.15</v>
      </c>
    </row>
    <row r="60" spans="1:8" x14ac:dyDescent="0.2">
      <c r="A60" s="110">
        <f t="array" ref="A60">IFERROR(INDEX('Annex 2 EHV charges'!$D$11:$D$157, MATCH(0, IF(ISBLANK('Annex 2 EHV charges'!$D$11:$D$157),1, COUNTIF(A$10:$A59, 'Annex 2 EHV charges'!$D$11:$D$157)), 0)),"")</f>
        <v>655</v>
      </c>
      <c r="B60" s="112">
        <f>IF($A60="","",VLOOKUP($A60,'Annex 2 EHV charges'!$D$11:$O$157,2,0))</f>
        <v>655</v>
      </c>
      <c r="C60" s="110">
        <f>IF($A60="","",VLOOKUP($A60,'Annex 2 EHV charges'!$D$11:$O$157,3,0))</f>
        <v>1170000154547</v>
      </c>
      <c r="D60" s="112" t="str">
        <f>IF($A60="","",VLOOKUP($A60,'Annex 2 EHV charges'!$D$11:$O$157,4,0))</f>
        <v>Chelvaston Renewable</v>
      </c>
      <c r="E60" s="128" t="str">
        <f>IFERROR(IF(VLOOKUP($A60,'Annex 2 EHV charges'!$D$11:$O$157,9,FALSE)=0,"",VLOOKUP($A60,'Annex 2 EHV charges'!$D$11:$O$157,9,FALSE)),"")</f>
        <v/>
      </c>
      <c r="F60" s="129">
        <f>IFERROR(IF(VLOOKUP($A60,'Annex 2 EHV charges'!$D$11:$O$157,10,FALSE)=0,"",VLOOKUP($A60,'Annex 2 EHV charges'!$D$11:$O$157,10,FALSE)),"")</f>
        <v>2987.98</v>
      </c>
      <c r="G60" s="130">
        <f>IFERROR(IF(VLOOKUP($A60,'Annex 2 EHV charges'!$D$11:$O$157,11,FALSE)=0,"",VLOOKUP($A60,'Annex 2 EHV charges'!$D$11:$O$157,11,FALSE)),"")</f>
        <v>0.15</v>
      </c>
      <c r="H60" s="130">
        <f>IFERROR(IF(VLOOKUP($A60,'Annex 2 EHV charges'!$D$11:$O$157,12,FALSE)=0,"",VLOOKUP($A60,'Annex 2 EHV charges'!$D$11:$O$157,12,FALSE)),"")</f>
        <v>0.15</v>
      </c>
    </row>
    <row r="61" spans="1:8" x14ac:dyDescent="0.2">
      <c r="A61" s="110">
        <f t="array" ref="A61">IFERROR(INDEX('Annex 2 EHV charges'!$D$11:$D$157, MATCH(0, IF(ISBLANK('Annex 2 EHV charges'!$D$11:$D$157),1, COUNTIF(A$10:$A60, 'Annex 2 EHV charges'!$D$11:$D$157)), 0)),"")</f>
        <v>656</v>
      </c>
      <c r="B61" s="112">
        <f>IF($A61="","",VLOOKUP($A61,'Annex 2 EHV charges'!$D$11:$O$157,2,0))</f>
        <v>656</v>
      </c>
      <c r="C61" s="110">
        <f>IF($A61="","",VLOOKUP($A61,'Annex 2 EHV charges'!$D$11:$O$157,3,0))</f>
        <v>1170000174836</v>
      </c>
      <c r="D61" s="112" t="str">
        <f>IF($A61="","",VLOOKUP($A61,'Annex 2 EHV charges'!$D$11:$O$157,4,0))</f>
        <v>Beachampton Solar</v>
      </c>
      <c r="E61" s="128" t="str">
        <f>IFERROR(IF(VLOOKUP($A61,'Annex 2 EHV charges'!$D$11:$O$157,9,FALSE)=0,"",VLOOKUP($A61,'Annex 2 EHV charges'!$D$11:$O$157,9,FALSE)),"")</f>
        <v/>
      </c>
      <c r="F61" s="129">
        <f>IFERROR(IF(VLOOKUP($A61,'Annex 2 EHV charges'!$D$11:$O$157,10,FALSE)=0,"",VLOOKUP($A61,'Annex 2 EHV charges'!$D$11:$O$157,10,FALSE)),"")</f>
        <v>437.7</v>
      </c>
      <c r="G61" s="130">
        <f>IFERROR(IF(VLOOKUP($A61,'Annex 2 EHV charges'!$D$11:$O$157,11,FALSE)=0,"",VLOOKUP($A61,'Annex 2 EHV charges'!$D$11:$O$157,11,FALSE)),"")</f>
        <v>0.15</v>
      </c>
      <c r="H61" s="130">
        <f>IFERROR(IF(VLOOKUP($A61,'Annex 2 EHV charges'!$D$11:$O$157,12,FALSE)=0,"",VLOOKUP($A61,'Annex 2 EHV charges'!$D$11:$O$157,12,FALSE)),"")</f>
        <v>0.15</v>
      </c>
    </row>
    <row r="62" spans="1:8" x14ac:dyDescent="0.2">
      <c r="A62" s="110">
        <f t="array" ref="A62">IFERROR(INDEX('Annex 2 EHV charges'!$D$11:$D$157, MATCH(0, IF(ISBLANK('Annex 2 EHV charges'!$D$11:$D$157),1, COUNTIF(A$10:$A61, 'Annex 2 EHV charges'!$D$11:$D$157)), 0)),"")</f>
        <v>657</v>
      </c>
      <c r="B62" s="112">
        <f>IF($A62="","",VLOOKUP($A62,'Annex 2 EHV charges'!$D$11:$O$157,2,0))</f>
        <v>657</v>
      </c>
      <c r="C62" s="110">
        <f>IF($A62="","",VLOOKUP($A62,'Annex 2 EHV charges'!$D$11:$O$157,3,0))</f>
        <v>1170000182970</v>
      </c>
      <c r="D62" s="112" t="str">
        <f>IF($A62="","",VLOOKUP($A62,'Annex 2 EHV charges'!$D$11:$O$157,4,0))</f>
        <v>Croft End Solar Farm</v>
      </c>
      <c r="E62" s="128" t="str">
        <f>IFERROR(IF(VLOOKUP($A62,'Annex 2 EHV charges'!$D$11:$O$157,9,FALSE)=0,"",VLOOKUP($A62,'Annex 2 EHV charges'!$D$11:$O$157,9,FALSE)),"")</f>
        <v/>
      </c>
      <c r="F62" s="129">
        <f>IFERROR(IF(VLOOKUP($A62,'Annex 2 EHV charges'!$D$11:$O$157,10,FALSE)=0,"",VLOOKUP($A62,'Annex 2 EHV charges'!$D$11:$O$157,10,FALSE)),"")</f>
        <v>524.36</v>
      </c>
      <c r="G62" s="130">
        <f>IFERROR(IF(VLOOKUP($A62,'Annex 2 EHV charges'!$D$11:$O$157,11,FALSE)=0,"",VLOOKUP($A62,'Annex 2 EHV charges'!$D$11:$O$157,11,FALSE)),"")</f>
        <v>0.15</v>
      </c>
      <c r="H62" s="130">
        <f>IFERROR(IF(VLOOKUP($A62,'Annex 2 EHV charges'!$D$11:$O$157,12,FALSE)=0,"",VLOOKUP($A62,'Annex 2 EHV charges'!$D$11:$O$157,12,FALSE)),"")</f>
        <v>0.15</v>
      </c>
    </row>
    <row r="63" spans="1:8" x14ac:dyDescent="0.2">
      <c r="A63" s="110">
        <f t="array" ref="A63">IFERROR(INDEX('Annex 2 EHV charges'!$D$11:$D$157, MATCH(0, IF(ISBLANK('Annex 2 EHV charges'!$D$11:$D$157),1, COUNTIF(A$10:$A62, 'Annex 2 EHV charges'!$D$11:$D$157)), 0)),"")</f>
        <v>658</v>
      </c>
      <c r="B63" s="112">
        <f>IF($A63="","",VLOOKUP($A63,'Annex 2 EHV charges'!$D$11:$O$157,2,0))</f>
        <v>658</v>
      </c>
      <c r="C63" s="110">
        <f>IF($A63="","",VLOOKUP($A63,'Annex 2 EHV charges'!$D$11:$O$157,3,0))</f>
        <v>1170000233570</v>
      </c>
      <c r="D63" s="112" t="str">
        <f>IF($A63="","",VLOOKUP($A63,'Annex 2 EHV charges'!$D$11:$O$157,4,0))</f>
        <v>M1 Wind Farm</v>
      </c>
      <c r="E63" s="128" t="str">
        <f>IFERROR(IF(VLOOKUP($A63,'Annex 2 EHV charges'!$D$11:$O$157,9,FALSE)=0,"",VLOOKUP($A63,'Annex 2 EHV charges'!$D$11:$O$157,9,FALSE)),"")</f>
        <v/>
      </c>
      <c r="F63" s="129">
        <f>IFERROR(IF(VLOOKUP($A63,'Annex 2 EHV charges'!$D$11:$O$157,10,FALSE)=0,"",VLOOKUP($A63,'Annex 2 EHV charges'!$D$11:$O$157,10,FALSE)),"")</f>
        <v>258.62</v>
      </c>
      <c r="G63" s="130">
        <f>IFERROR(IF(VLOOKUP($A63,'Annex 2 EHV charges'!$D$11:$O$157,11,FALSE)=0,"",VLOOKUP($A63,'Annex 2 EHV charges'!$D$11:$O$157,11,FALSE)),"")</f>
        <v>0.15</v>
      </c>
      <c r="H63" s="130">
        <f>IFERROR(IF(VLOOKUP($A63,'Annex 2 EHV charges'!$D$11:$O$157,12,FALSE)=0,"",VLOOKUP($A63,'Annex 2 EHV charges'!$D$11:$O$157,12,FALSE)),"")</f>
        <v>0.15</v>
      </c>
    </row>
    <row r="64" spans="1:8" x14ac:dyDescent="0.2">
      <c r="A64" s="110">
        <f t="array" ref="A64">IFERROR(INDEX('Annex 2 EHV charges'!$D$11:$D$157, MATCH(0, IF(ISBLANK('Annex 2 EHV charges'!$D$11:$D$157),1, COUNTIF(A$10:$A63, 'Annex 2 EHV charges'!$D$11:$D$157)), 0)),"")</f>
        <v>659</v>
      </c>
      <c r="B64" s="112">
        <f>IF($A64="","",VLOOKUP($A64,'Annex 2 EHV charges'!$D$11:$O$157,2,0))</f>
        <v>659</v>
      </c>
      <c r="C64" s="110">
        <f>IF($A64="","",VLOOKUP($A64,'Annex 2 EHV charges'!$D$11:$O$157,3,0))</f>
        <v>1170000265280</v>
      </c>
      <c r="D64" s="112" t="str">
        <f>IF($A64="","",VLOOKUP($A64,'Annex 2 EHV charges'!$D$11:$O$157,4,0))</f>
        <v>Leamington STOR</v>
      </c>
      <c r="E64" s="128" t="str">
        <f>IFERROR(IF(VLOOKUP($A64,'Annex 2 EHV charges'!$D$11:$O$157,9,FALSE)=0,"",VLOOKUP($A64,'Annex 2 EHV charges'!$D$11:$O$157,9,FALSE)),"")</f>
        <v/>
      </c>
      <c r="F64" s="129">
        <f>IFERROR(IF(VLOOKUP($A64,'Annex 2 EHV charges'!$D$11:$O$157,10,FALSE)=0,"",VLOOKUP($A64,'Annex 2 EHV charges'!$D$11:$O$157,10,FALSE)),"")</f>
        <v>1197.8699999999999</v>
      </c>
      <c r="G64" s="130">
        <f>IFERROR(IF(VLOOKUP($A64,'Annex 2 EHV charges'!$D$11:$O$157,11,FALSE)=0,"",VLOOKUP($A64,'Annex 2 EHV charges'!$D$11:$O$157,11,FALSE)),"")</f>
        <v>0.15</v>
      </c>
      <c r="H64" s="130">
        <f>IFERROR(IF(VLOOKUP($A64,'Annex 2 EHV charges'!$D$11:$O$157,12,FALSE)=0,"",VLOOKUP($A64,'Annex 2 EHV charges'!$D$11:$O$157,12,FALSE)),"")</f>
        <v>0.15</v>
      </c>
    </row>
    <row r="65" spans="1:8" x14ac:dyDescent="0.2">
      <c r="A65" s="110">
        <f t="array" ref="A65">IFERROR(INDEX('Annex 2 EHV charges'!$D$11:$D$157, MATCH(0, IF(ISBLANK('Annex 2 EHV charges'!$D$11:$D$157),1, COUNTIF(A$10:$A64, 'Annex 2 EHV charges'!$D$11:$D$157)), 0)),"")</f>
        <v>660</v>
      </c>
      <c r="B65" s="112">
        <f>IF($A65="","",VLOOKUP($A65,'Annex 2 EHV charges'!$D$11:$O$157,2,0))</f>
        <v>660</v>
      </c>
      <c r="C65" s="110">
        <f>IF($A65="","",VLOOKUP($A65,'Annex 2 EHV charges'!$D$11:$O$157,3,0))</f>
        <v>1170000280117</v>
      </c>
      <c r="D65" s="112" t="str">
        <f>IF($A65="","",VLOOKUP($A65,'Annex 2 EHV charges'!$D$11:$O$157,4,0))</f>
        <v>Low Farm Anaerobic Dig</v>
      </c>
      <c r="E65" s="128" t="str">
        <f>IFERROR(IF(VLOOKUP($A65,'Annex 2 EHV charges'!$D$11:$O$157,9,FALSE)=0,"",VLOOKUP($A65,'Annex 2 EHV charges'!$D$11:$O$157,9,FALSE)),"")</f>
        <v/>
      </c>
      <c r="F65" s="129">
        <f>IFERROR(IF(VLOOKUP($A65,'Annex 2 EHV charges'!$D$11:$O$157,10,FALSE)=0,"",VLOOKUP($A65,'Annex 2 EHV charges'!$D$11:$O$157,10,FALSE)),"")</f>
        <v>924.81</v>
      </c>
      <c r="G65" s="130">
        <f>IFERROR(IF(VLOOKUP($A65,'Annex 2 EHV charges'!$D$11:$O$157,11,FALSE)=0,"",VLOOKUP($A65,'Annex 2 EHV charges'!$D$11:$O$157,11,FALSE)),"")</f>
        <v>0.15</v>
      </c>
      <c r="H65" s="130">
        <f>IFERROR(IF(VLOOKUP($A65,'Annex 2 EHV charges'!$D$11:$O$157,12,FALSE)=0,"",VLOOKUP($A65,'Annex 2 EHV charges'!$D$11:$O$157,12,FALSE)),"")</f>
        <v>0.15</v>
      </c>
    </row>
    <row r="66" spans="1:8" x14ac:dyDescent="0.2">
      <c r="A66" s="110">
        <f t="array" ref="A66">IFERROR(INDEX('Annex 2 EHV charges'!$D$11:$D$157, MATCH(0, IF(ISBLANK('Annex 2 EHV charges'!$D$11:$D$157),1, COUNTIF(A$10:$A65, 'Annex 2 EHV charges'!$D$11:$D$157)), 0)),"")</f>
        <v>691</v>
      </c>
      <c r="B66" s="112">
        <f>IF($A66="","",VLOOKUP($A66,'Annex 2 EHV charges'!$D$11:$O$157,2,0))</f>
        <v>691</v>
      </c>
      <c r="C66" s="110">
        <f>IF($A66="","",VLOOKUP($A66,'Annex 2 EHV charges'!$D$11:$O$157,3,0))</f>
        <v>1170000280970</v>
      </c>
      <c r="D66" s="112" t="str">
        <f>IF($A66="","",VLOOKUP($A66,'Annex 2 EHV charges'!$D$11:$O$157,4,0))</f>
        <v>Turweston Airfield Solar Farm</v>
      </c>
      <c r="E66" s="128" t="str">
        <f>IFERROR(IF(VLOOKUP($A66,'Annex 2 EHV charges'!$D$11:$O$157,9,FALSE)=0,"",VLOOKUP($A66,'Annex 2 EHV charges'!$D$11:$O$157,9,FALSE)),"")</f>
        <v/>
      </c>
      <c r="F66" s="129">
        <f>IFERROR(IF(VLOOKUP($A66,'Annex 2 EHV charges'!$D$11:$O$157,10,FALSE)=0,"",VLOOKUP($A66,'Annex 2 EHV charges'!$D$11:$O$157,10,FALSE)),"")</f>
        <v>324.86</v>
      </c>
      <c r="G66" s="130">
        <f>IFERROR(IF(VLOOKUP($A66,'Annex 2 EHV charges'!$D$11:$O$157,11,FALSE)=0,"",VLOOKUP($A66,'Annex 2 EHV charges'!$D$11:$O$157,11,FALSE)),"")</f>
        <v>0.15</v>
      </c>
      <c r="H66" s="130">
        <f>IFERROR(IF(VLOOKUP($A66,'Annex 2 EHV charges'!$D$11:$O$157,12,FALSE)=0,"",VLOOKUP($A66,'Annex 2 EHV charges'!$D$11:$O$157,12,FALSE)),"")</f>
        <v>0.15</v>
      </c>
    </row>
    <row r="67" spans="1:8" x14ac:dyDescent="0.2">
      <c r="A67" s="110">
        <f t="array" ref="A67">IFERROR(INDEX('Annex 2 EHV charges'!$D$11:$D$157, MATCH(0, IF(ISBLANK('Annex 2 EHV charges'!$D$11:$D$157),1, COUNTIF(A$10:$A66, 'Annex 2 EHV charges'!$D$11:$D$157)), 0)),"")</f>
        <v>692</v>
      </c>
      <c r="B67" s="112">
        <f>IF($A67="","",VLOOKUP($A67,'Annex 2 EHV charges'!$D$11:$O$157,2,0))</f>
        <v>692</v>
      </c>
      <c r="C67" s="110">
        <f>IF($A67="","",VLOOKUP($A67,'Annex 2 EHV charges'!$D$11:$O$157,3,0))</f>
        <v>1170000281193</v>
      </c>
      <c r="D67" s="112" t="str">
        <f>IF($A67="","",VLOOKUP($A67,'Annex 2 EHV charges'!$D$11:$O$157,4,0))</f>
        <v>Burton Pedwadine Wind Farm</v>
      </c>
      <c r="E67" s="128" t="str">
        <f>IFERROR(IF(VLOOKUP($A67,'Annex 2 EHV charges'!$D$11:$O$157,9,FALSE)=0,"",VLOOKUP($A67,'Annex 2 EHV charges'!$D$11:$O$157,9,FALSE)),"")</f>
        <v/>
      </c>
      <c r="F67" s="129">
        <f>IFERROR(IF(VLOOKUP($A67,'Annex 2 EHV charges'!$D$11:$O$157,10,FALSE)=0,"",VLOOKUP($A67,'Annex 2 EHV charges'!$D$11:$O$157,10,FALSE)),"")</f>
        <v>483.27</v>
      </c>
      <c r="G67" s="130">
        <f>IFERROR(IF(VLOOKUP($A67,'Annex 2 EHV charges'!$D$11:$O$157,11,FALSE)=0,"",VLOOKUP($A67,'Annex 2 EHV charges'!$D$11:$O$157,11,FALSE)),"")</f>
        <v>0.15</v>
      </c>
      <c r="H67" s="130">
        <f>IFERROR(IF(VLOOKUP($A67,'Annex 2 EHV charges'!$D$11:$O$157,12,FALSE)=0,"",VLOOKUP($A67,'Annex 2 EHV charges'!$D$11:$O$157,12,FALSE)),"")</f>
        <v>0.15</v>
      </c>
    </row>
    <row r="68" spans="1:8" x14ac:dyDescent="0.2">
      <c r="A68" s="110" t="str">
        <f t="array" ref="A68">IFERROR(INDEX('Annex 2 EHV charges'!$D$11:$D$157, MATCH(0, IF(ISBLANK('Annex 2 EHV charges'!$D$11:$D$157),1, COUNTIF(A$10:$A67, 'Annex 2 EHV charges'!$D$11:$D$157)), 0)),"")</f>
        <v>New Export 1</v>
      </c>
      <c r="B68" s="112" t="str">
        <f>IF($A68="","",VLOOKUP($A68,'Annex 2 EHV charges'!$D$11:$O$157,2,0))</f>
        <v>New Export 1</v>
      </c>
      <c r="C68" s="110" t="str">
        <f>IF($A68="","",VLOOKUP($A68,'Annex 2 EHV charges'!$D$11:$O$157,3,0))</f>
        <v>New Export 1</v>
      </c>
      <c r="D68" s="112" t="str">
        <f>IF($A68="","",VLOOKUP($A68,'Annex 2 EHV charges'!$D$11:$O$157,4,0))</f>
        <v>Barnwell Manor Solar Farm</v>
      </c>
      <c r="E68" s="128" t="str">
        <f>IFERROR(IF(VLOOKUP($A68,'Annex 2 EHV charges'!$D$11:$O$157,9,FALSE)=0,"",VLOOKUP($A68,'Annex 2 EHV charges'!$D$11:$O$157,9,FALSE)),"")</f>
        <v/>
      </c>
      <c r="F68" s="129">
        <f>IFERROR(IF(VLOOKUP($A68,'Annex 2 EHV charges'!$D$11:$O$157,10,FALSE)=0,"",VLOOKUP($A68,'Annex 2 EHV charges'!$D$11:$O$157,10,FALSE)),"")</f>
        <v>3527.77</v>
      </c>
      <c r="G68" s="130">
        <f>IFERROR(IF(VLOOKUP($A68,'Annex 2 EHV charges'!$D$11:$O$157,11,FALSE)=0,"",VLOOKUP($A68,'Annex 2 EHV charges'!$D$11:$O$157,11,FALSE)),"")</f>
        <v>0.15</v>
      </c>
      <c r="H68" s="130">
        <f>IFERROR(IF(VLOOKUP($A68,'Annex 2 EHV charges'!$D$11:$O$157,12,FALSE)=0,"",VLOOKUP($A68,'Annex 2 EHV charges'!$D$11:$O$157,12,FALSE)),"")</f>
        <v>0.15</v>
      </c>
    </row>
    <row r="69" spans="1:8" x14ac:dyDescent="0.2">
      <c r="A69" s="110">
        <f t="array" ref="A69">IFERROR(INDEX('Annex 2 EHV charges'!$D$11:$D$157, MATCH(0, IF(ISBLANK('Annex 2 EHV charges'!$D$11:$D$157),1, COUNTIF(A$10:$A68, 'Annex 2 EHV charges'!$D$11:$D$157)), 0)),"")</f>
        <v>7015</v>
      </c>
      <c r="B69" s="112">
        <f>IF($A69="","",VLOOKUP($A69,'Annex 2 EHV charges'!$D$11:$O$157,2,0))</f>
        <v>7015</v>
      </c>
      <c r="C69" s="110" t="str">
        <f>IF($A69="","",VLOOKUP($A69,'Annex 2 EHV charges'!$D$11:$O$157,3,0))</f>
        <v>CVA</v>
      </c>
      <c r="D69" s="112" t="str">
        <f>IF($A69="","",VLOOKUP($A69,'Annex 2 EHV charges'!$D$11:$O$157,4,0))</f>
        <v>Corby Power Generation</v>
      </c>
      <c r="E69" s="128" t="str">
        <f>IFERROR(IF(VLOOKUP($A69,'Annex 2 EHV charges'!$D$11:$O$157,9,FALSE)=0,"",VLOOKUP($A69,'Annex 2 EHV charges'!$D$11:$O$157,9,FALSE)),"")</f>
        <v/>
      </c>
      <c r="F69" s="129">
        <f>IFERROR(IF(VLOOKUP($A69,'Annex 2 EHV charges'!$D$11:$O$157,10,FALSE)=0,"",VLOOKUP($A69,'Annex 2 EHV charges'!$D$11:$O$157,10,FALSE)),"")</f>
        <v>184.81</v>
      </c>
      <c r="G69" s="130">
        <f>IFERROR(IF(VLOOKUP($A69,'Annex 2 EHV charges'!$D$11:$O$157,11,FALSE)=0,"",VLOOKUP($A69,'Annex 2 EHV charges'!$D$11:$O$157,11,FALSE)),"")</f>
        <v>0.15</v>
      </c>
      <c r="H69" s="130">
        <f>IFERROR(IF(VLOOKUP($A69,'Annex 2 EHV charges'!$D$11:$O$157,12,FALSE)=0,"",VLOOKUP($A69,'Annex 2 EHV charges'!$D$11:$O$157,12,FALSE)),"")</f>
        <v>0.15</v>
      </c>
    </row>
    <row r="70" spans="1:8" x14ac:dyDescent="0.2">
      <c r="A70" s="110" t="str">
        <f t="array" ref="A70">IFERROR(INDEX('Annex 2 EHV charges'!$D$11:$D$157, MATCH(0, IF(ISBLANK('Annex 2 EHV charges'!$D$11:$D$157),1, COUNTIF(A$10:$A69, 'Annex 2 EHV charges'!$D$11:$D$157)), 0)),"")</f>
        <v>New Export 2</v>
      </c>
      <c r="B70" s="112" t="str">
        <f>IF($A70="","",VLOOKUP($A70,'Annex 2 EHV charges'!$D$11:$O$157,2,0))</f>
        <v>New Export 2</v>
      </c>
      <c r="C70" s="110" t="str">
        <f>IF($A70="","",VLOOKUP($A70,'Annex 2 EHV charges'!$D$11:$O$157,3,0))</f>
        <v>New Export 2</v>
      </c>
      <c r="D70" s="112" t="str">
        <f>IF($A70="","",VLOOKUP($A70,'Annex 2 EHV charges'!$D$11:$O$157,4,0))</f>
        <v>Decoy Farm Crowland</v>
      </c>
      <c r="E70" s="128" t="str">
        <f>IFERROR(IF(VLOOKUP($A70,'Annex 2 EHV charges'!$D$11:$O$157,9,FALSE)=0,"",VLOOKUP($A70,'Annex 2 EHV charges'!$D$11:$O$157,9,FALSE)),"")</f>
        <v/>
      </c>
      <c r="F70" s="129">
        <f>IFERROR(IF(VLOOKUP($A70,'Annex 2 EHV charges'!$D$11:$O$157,10,FALSE)=0,"",VLOOKUP($A70,'Annex 2 EHV charges'!$D$11:$O$157,10,FALSE)),"")</f>
        <v>317.87</v>
      </c>
      <c r="G70" s="130">
        <f>IFERROR(IF(VLOOKUP($A70,'Annex 2 EHV charges'!$D$11:$O$157,11,FALSE)=0,"",VLOOKUP($A70,'Annex 2 EHV charges'!$D$11:$O$157,11,FALSE)),"")</f>
        <v>0.15</v>
      </c>
      <c r="H70" s="130">
        <f>IFERROR(IF(VLOOKUP($A70,'Annex 2 EHV charges'!$D$11:$O$157,12,FALSE)=0,"",VLOOKUP($A70,'Annex 2 EHV charges'!$D$11:$O$157,12,FALSE)),"")</f>
        <v>0.15</v>
      </c>
    </row>
    <row r="71" spans="1:8" x14ac:dyDescent="0.2">
      <c r="A71" s="110">
        <f t="array" ref="A71">IFERROR(INDEX('Annex 2 EHV charges'!$D$11:$D$157, MATCH(0, IF(ISBLANK('Annex 2 EHV charges'!$D$11:$D$157),1, COUNTIF(A$10:$A70, 'Annex 2 EHV charges'!$D$11:$D$157)), 0)),"")</f>
        <v>695</v>
      </c>
      <c r="B71" s="112">
        <f>IF($A71="","",VLOOKUP($A71,'Annex 2 EHV charges'!$D$11:$O$157,2,0))</f>
        <v>695</v>
      </c>
      <c r="C71" s="110">
        <f>IF($A71="","",VLOOKUP($A71,'Annex 2 EHV charges'!$D$11:$O$157,3,0))</f>
        <v>1170000313171</v>
      </c>
      <c r="D71" s="112" t="str">
        <f>IF($A71="","",VLOOKUP($A71,'Annex 2 EHV charges'!$D$11:$O$157,4,0))</f>
        <v>Ermine Farm PV</v>
      </c>
      <c r="E71" s="128" t="str">
        <f>IFERROR(IF(VLOOKUP($A71,'Annex 2 EHV charges'!$D$11:$O$157,9,FALSE)=0,"",VLOOKUP($A71,'Annex 2 EHV charges'!$D$11:$O$157,9,FALSE)),"")</f>
        <v/>
      </c>
      <c r="F71" s="129">
        <f>IFERROR(IF(VLOOKUP($A71,'Annex 2 EHV charges'!$D$11:$O$157,10,FALSE)=0,"",VLOOKUP($A71,'Annex 2 EHV charges'!$D$11:$O$157,10,FALSE)),"")</f>
        <v>5761.75</v>
      </c>
      <c r="G71" s="130">
        <f>IFERROR(IF(VLOOKUP($A71,'Annex 2 EHV charges'!$D$11:$O$157,11,FALSE)=0,"",VLOOKUP($A71,'Annex 2 EHV charges'!$D$11:$O$157,11,FALSE)),"")</f>
        <v>0.15</v>
      </c>
      <c r="H71" s="130">
        <f>IFERROR(IF(VLOOKUP($A71,'Annex 2 EHV charges'!$D$11:$O$157,12,FALSE)=0,"",VLOOKUP($A71,'Annex 2 EHV charges'!$D$11:$O$157,12,FALSE)),"")</f>
        <v>0.15</v>
      </c>
    </row>
    <row r="72" spans="1:8" x14ac:dyDescent="0.2">
      <c r="A72" s="110" t="str">
        <f t="array" ref="A72">IFERROR(INDEX('Annex 2 EHV charges'!$D$11:$D$157, MATCH(0, IF(ISBLANK('Annex 2 EHV charges'!$D$11:$D$157),1, COUNTIF(A$10:$A71, 'Annex 2 EHV charges'!$D$11:$D$157)), 0)),"")</f>
        <v>New Export 4</v>
      </c>
      <c r="B72" s="112" t="str">
        <f>IF($A72="","",VLOOKUP($A72,'Annex 2 EHV charges'!$D$11:$O$157,2,0))</f>
        <v>New Export 4</v>
      </c>
      <c r="C72" s="110" t="str">
        <f>IF($A72="","",VLOOKUP($A72,'Annex 2 EHV charges'!$D$11:$O$157,3,0))</f>
        <v>New Export 4</v>
      </c>
      <c r="D72" s="112" t="str">
        <f>IF($A72="","",VLOOKUP($A72,'Annex 2 EHV charges'!$D$11:$O$157,4,0))</f>
        <v>Grange Fm Kirkby on Bain PV</v>
      </c>
      <c r="E72" s="128" t="str">
        <f>IFERROR(IF(VLOOKUP($A72,'Annex 2 EHV charges'!$D$11:$O$157,9,FALSE)=0,"",VLOOKUP($A72,'Annex 2 EHV charges'!$D$11:$O$157,9,FALSE)),"")</f>
        <v/>
      </c>
      <c r="F72" s="129">
        <f>IFERROR(IF(VLOOKUP($A72,'Annex 2 EHV charges'!$D$11:$O$157,10,FALSE)=0,"",VLOOKUP($A72,'Annex 2 EHV charges'!$D$11:$O$157,10,FALSE)),"")</f>
        <v>286.06</v>
      </c>
      <c r="G72" s="130">
        <f>IFERROR(IF(VLOOKUP($A72,'Annex 2 EHV charges'!$D$11:$O$157,11,FALSE)=0,"",VLOOKUP($A72,'Annex 2 EHV charges'!$D$11:$O$157,11,FALSE)),"")</f>
        <v>0.15</v>
      </c>
      <c r="H72" s="130">
        <f>IFERROR(IF(VLOOKUP($A72,'Annex 2 EHV charges'!$D$11:$O$157,12,FALSE)=0,"",VLOOKUP($A72,'Annex 2 EHV charges'!$D$11:$O$157,12,FALSE)),"")</f>
        <v>0.15</v>
      </c>
    </row>
    <row r="73" spans="1:8" x14ac:dyDescent="0.2">
      <c r="A73" s="110" t="str">
        <f t="array" ref="A73">IFERROR(INDEX('Annex 2 EHV charges'!$D$11:$D$157, MATCH(0, IF(ISBLANK('Annex 2 EHV charges'!$D$11:$D$157),1, COUNTIF(A$10:$A72, 'Annex 2 EHV charges'!$D$11:$D$157)), 0)),"")</f>
        <v>New Export 5</v>
      </c>
      <c r="B73" s="112" t="str">
        <f>IF($A73="","",VLOOKUP($A73,'Annex 2 EHV charges'!$D$11:$O$157,2,0))</f>
        <v>New Export 5</v>
      </c>
      <c r="C73" s="110" t="str">
        <f>IF($A73="","",VLOOKUP($A73,'Annex 2 EHV charges'!$D$11:$O$157,3,0))</f>
        <v>New Export 5</v>
      </c>
      <c r="D73" s="112" t="str">
        <f>IF($A73="","",VLOOKUP($A73,'Annex 2 EHV charges'!$D$11:$O$157,4,0))</f>
        <v>Highfield Fm Honington PV</v>
      </c>
      <c r="E73" s="128" t="str">
        <f>IFERROR(IF(VLOOKUP($A73,'Annex 2 EHV charges'!$D$11:$O$157,9,FALSE)=0,"",VLOOKUP($A73,'Annex 2 EHV charges'!$D$11:$O$157,9,FALSE)),"")</f>
        <v/>
      </c>
      <c r="F73" s="129">
        <f>IFERROR(IF(VLOOKUP($A73,'Annex 2 EHV charges'!$D$11:$O$157,10,FALSE)=0,"",VLOOKUP($A73,'Annex 2 EHV charges'!$D$11:$O$157,10,FALSE)),"")</f>
        <v>262.89</v>
      </c>
      <c r="G73" s="130">
        <f>IFERROR(IF(VLOOKUP($A73,'Annex 2 EHV charges'!$D$11:$O$157,11,FALSE)=0,"",VLOOKUP($A73,'Annex 2 EHV charges'!$D$11:$O$157,11,FALSE)),"")</f>
        <v>0.15</v>
      </c>
      <c r="H73" s="130">
        <f>IFERROR(IF(VLOOKUP($A73,'Annex 2 EHV charges'!$D$11:$O$157,12,FALSE)=0,"",VLOOKUP($A73,'Annex 2 EHV charges'!$D$11:$O$157,12,FALSE)),"")</f>
        <v>0.15</v>
      </c>
    </row>
    <row r="74" spans="1:8" x14ac:dyDescent="0.2">
      <c r="A74" s="110" t="str">
        <f t="array" ref="A74">IFERROR(INDEX('Annex 2 EHV charges'!$D$11:$D$157, MATCH(0, IF(ISBLANK('Annex 2 EHV charges'!$D$11:$D$157),1, COUNTIF(A$10:$A73, 'Annex 2 EHV charges'!$D$11:$D$157)), 0)),"")</f>
        <v>New Export 6</v>
      </c>
      <c r="B74" s="112" t="str">
        <f>IF($A74="","",VLOOKUP($A74,'Annex 2 EHV charges'!$D$11:$O$157,2,0))</f>
        <v>New Export 6</v>
      </c>
      <c r="C74" s="110" t="str">
        <f>IF($A74="","",VLOOKUP($A74,'Annex 2 EHV charges'!$D$11:$O$157,3,0))</f>
        <v>New Export 6</v>
      </c>
      <c r="D74" s="112" t="str">
        <f>IF($A74="","",VLOOKUP($A74,'Annex 2 EHV charges'!$D$11:$O$157,4,0))</f>
        <v>Horsemoor Drove Wind Farm</v>
      </c>
      <c r="E74" s="128" t="str">
        <f>IFERROR(IF(VLOOKUP($A74,'Annex 2 EHV charges'!$D$11:$O$157,9,FALSE)=0,"",VLOOKUP($A74,'Annex 2 EHV charges'!$D$11:$O$157,9,FALSE)),"")</f>
        <v/>
      </c>
      <c r="F74" s="129">
        <f>IFERROR(IF(VLOOKUP($A74,'Annex 2 EHV charges'!$D$11:$O$157,10,FALSE)=0,"",VLOOKUP($A74,'Annex 2 EHV charges'!$D$11:$O$157,10,FALSE)),"")</f>
        <v>1564.8</v>
      </c>
      <c r="G74" s="130">
        <f>IFERROR(IF(VLOOKUP($A74,'Annex 2 EHV charges'!$D$11:$O$157,11,FALSE)=0,"",VLOOKUP($A74,'Annex 2 EHV charges'!$D$11:$O$157,11,FALSE)),"")</f>
        <v>0.15</v>
      </c>
      <c r="H74" s="130">
        <f>IFERROR(IF(VLOOKUP($A74,'Annex 2 EHV charges'!$D$11:$O$157,12,FALSE)=0,"",VLOOKUP($A74,'Annex 2 EHV charges'!$D$11:$O$157,12,FALSE)),"")</f>
        <v>0.15</v>
      </c>
    </row>
    <row r="75" spans="1:8" x14ac:dyDescent="0.2">
      <c r="A75" s="110">
        <f t="array" ref="A75">IFERROR(INDEX('Annex 2 EHV charges'!$D$11:$D$157, MATCH(0, IF(ISBLANK('Annex 2 EHV charges'!$D$11:$D$157),1, COUNTIF(A$10:$A74, 'Annex 2 EHV charges'!$D$11:$D$157)), 0)),"")</f>
        <v>693</v>
      </c>
      <c r="B75" s="112">
        <f>IF($A75="","",VLOOKUP($A75,'Annex 2 EHV charges'!$D$11:$O$157,2,0))</f>
        <v>693</v>
      </c>
      <c r="C75" s="110">
        <f>IF($A75="","",VLOOKUP($A75,'Annex 2 EHV charges'!$D$11:$O$157,3,0))</f>
        <v>1170000306918</v>
      </c>
      <c r="D75" s="112" t="str">
        <f>IF($A75="","",VLOOKUP($A75,'Annex 2 EHV charges'!$D$11:$O$157,4,0))</f>
        <v>Little Morton Farm</v>
      </c>
      <c r="E75" s="128" t="str">
        <f>IFERROR(IF(VLOOKUP($A75,'Annex 2 EHV charges'!$D$11:$O$157,9,FALSE)=0,"",VLOOKUP($A75,'Annex 2 EHV charges'!$D$11:$O$157,9,FALSE)),"")</f>
        <v/>
      </c>
      <c r="F75" s="129">
        <f>IFERROR(IF(VLOOKUP($A75,'Annex 2 EHV charges'!$D$11:$O$157,10,FALSE)=0,"",VLOOKUP($A75,'Annex 2 EHV charges'!$D$11:$O$157,10,FALSE)),"")</f>
        <v>423.77</v>
      </c>
      <c r="G75" s="130">
        <f>IFERROR(IF(VLOOKUP($A75,'Annex 2 EHV charges'!$D$11:$O$157,11,FALSE)=0,"",VLOOKUP($A75,'Annex 2 EHV charges'!$D$11:$O$157,11,FALSE)),"")</f>
        <v>0.15</v>
      </c>
      <c r="H75" s="130">
        <f>IFERROR(IF(VLOOKUP($A75,'Annex 2 EHV charges'!$D$11:$O$157,12,FALSE)=0,"",VLOOKUP($A75,'Annex 2 EHV charges'!$D$11:$O$157,12,FALSE)),"")</f>
        <v>0.15</v>
      </c>
    </row>
    <row r="76" spans="1:8" x14ac:dyDescent="0.2">
      <c r="A76" s="110">
        <f t="array" ref="A76">IFERROR(INDEX('Annex 2 EHV charges'!$D$11:$D$157, MATCH(0, IF(ISBLANK('Annex 2 EHV charges'!$D$11:$D$157),1, COUNTIF(A$10:$A75, 'Annex 2 EHV charges'!$D$11:$D$157)), 0)),"")</f>
        <v>694</v>
      </c>
      <c r="B76" s="112">
        <f>IF($A76="","",VLOOKUP($A76,'Annex 2 EHV charges'!$D$11:$O$157,2,0))</f>
        <v>694</v>
      </c>
      <c r="C76" s="110">
        <f>IF($A76="","",VLOOKUP($A76,'Annex 2 EHV charges'!$D$11:$O$157,3,0))</f>
        <v>1170000306893</v>
      </c>
      <c r="D76" s="112" t="str">
        <f>IF($A76="","",VLOOKUP($A76,'Annex 2 EHV charges'!$D$11:$O$157,4,0))</f>
        <v>Lodge Farm</v>
      </c>
      <c r="E76" s="128" t="str">
        <f>IFERROR(IF(VLOOKUP($A76,'Annex 2 EHV charges'!$D$11:$O$157,9,FALSE)=0,"",VLOOKUP($A76,'Annex 2 EHV charges'!$D$11:$O$157,9,FALSE)),"")</f>
        <v/>
      </c>
      <c r="F76" s="129">
        <f>IFERROR(IF(VLOOKUP($A76,'Annex 2 EHV charges'!$D$11:$O$157,10,FALSE)=0,"",VLOOKUP($A76,'Annex 2 EHV charges'!$D$11:$O$157,10,FALSE)),"")</f>
        <v>1024.8</v>
      </c>
      <c r="G76" s="130">
        <f>IFERROR(IF(VLOOKUP($A76,'Annex 2 EHV charges'!$D$11:$O$157,11,FALSE)=0,"",VLOOKUP($A76,'Annex 2 EHV charges'!$D$11:$O$157,11,FALSE)),"")</f>
        <v>0.15</v>
      </c>
      <c r="H76" s="130">
        <f>IFERROR(IF(VLOOKUP($A76,'Annex 2 EHV charges'!$D$11:$O$157,12,FALSE)=0,"",VLOOKUP($A76,'Annex 2 EHV charges'!$D$11:$O$157,12,FALSE)),"")</f>
        <v>0.15</v>
      </c>
    </row>
    <row r="77" spans="1:8" x14ac:dyDescent="0.2">
      <c r="A77" s="110" t="str">
        <f t="array" ref="A77">IFERROR(INDEX('Annex 2 EHV charges'!$D$11:$D$157, MATCH(0, IF(ISBLANK('Annex 2 EHV charges'!$D$11:$D$157),1, COUNTIF(A$10:$A76, 'Annex 2 EHV charges'!$D$11:$D$157)), 0)),"")</f>
        <v>New Export 9</v>
      </c>
      <c r="B77" s="112" t="str">
        <f>IF($A77="","",VLOOKUP($A77,'Annex 2 EHV charges'!$D$11:$O$157,2,0))</f>
        <v>New Export 9</v>
      </c>
      <c r="C77" s="110" t="str">
        <f>IF($A77="","",VLOOKUP($A77,'Annex 2 EHV charges'!$D$11:$O$157,3,0))</f>
        <v>New Export 9</v>
      </c>
      <c r="D77" s="112" t="str">
        <f>IF($A77="","",VLOOKUP($A77,'Annex 2 EHV charges'!$D$11:$O$157,4,0))</f>
        <v>Lound Solar Farm</v>
      </c>
      <c r="E77" s="128" t="str">
        <f>IFERROR(IF(VLOOKUP($A77,'Annex 2 EHV charges'!$D$11:$O$157,9,FALSE)=0,"",VLOOKUP($A77,'Annex 2 EHV charges'!$D$11:$O$157,9,FALSE)),"")</f>
        <v/>
      </c>
      <c r="F77" s="129">
        <f>IFERROR(IF(VLOOKUP($A77,'Annex 2 EHV charges'!$D$11:$O$157,10,FALSE)=0,"",VLOOKUP($A77,'Annex 2 EHV charges'!$D$11:$O$157,10,FALSE)),"")</f>
        <v>800.19</v>
      </c>
      <c r="G77" s="130">
        <f>IFERROR(IF(VLOOKUP($A77,'Annex 2 EHV charges'!$D$11:$O$157,11,FALSE)=0,"",VLOOKUP($A77,'Annex 2 EHV charges'!$D$11:$O$157,11,FALSE)),"")</f>
        <v>0.15</v>
      </c>
      <c r="H77" s="130">
        <f>IFERROR(IF(VLOOKUP($A77,'Annex 2 EHV charges'!$D$11:$O$157,12,FALSE)=0,"",VLOOKUP($A77,'Annex 2 EHV charges'!$D$11:$O$157,12,FALSE)),"")</f>
        <v>0.15</v>
      </c>
    </row>
    <row r="78" spans="1:8" x14ac:dyDescent="0.2">
      <c r="A78" s="110" t="str">
        <f t="array" ref="A78">IFERROR(INDEX('Annex 2 EHV charges'!$D$11:$D$157, MATCH(0, IF(ISBLANK('Annex 2 EHV charges'!$D$11:$D$157),1, COUNTIF(A$10:$A77, 'Annex 2 EHV charges'!$D$11:$D$157)), 0)),"")</f>
        <v>New Export 10</v>
      </c>
      <c r="B78" s="112" t="str">
        <f>IF($A78="","",VLOOKUP($A78,'Annex 2 EHV charges'!$D$11:$O$157,2,0))</f>
        <v>New Export 10</v>
      </c>
      <c r="C78" s="110" t="str">
        <f>IF($A78="","",VLOOKUP($A78,'Annex 2 EHV charges'!$D$11:$O$157,3,0))</f>
        <v>New Export 10</v>
      </c>
      <c r="D78" s="112" t="str">
        <f>IF($A78="","",VLOOKUP($A78,'Annex 2 EHV charges'!$D$11:$O$157,4,0))</f>
        <v>MIRA  Nuneaton</v>
      </c>
      <c r="E78" s="128" t="str">
        <f>IFERROR(IF(VLOOKUP($A78,'Annex 2 EHV charges'!$D$11:$O$157,9,FALSE)=0,"",VLOOKUP($A78,'Annex 2 EHV charges'!$D$11:$O$157,9,FALSE)),"")</f>
        <v/>
      </c>
      <c r="F78" s="129" t="str">
        <f>IFERROR(IF(VLOOKUP($A78,'Annex 2 EHV charges'!$D$11:$O$157,10,FALSE)=0,"",VLOOKUP($A78,'Annex 2 EHV charges'!$D$11:$O$157,10,FALSE)),"")</f>
        <v/>
      </c>
      <c r="G78" s="130" t="str">
        <f>IFERROR(IF(VLOOKUP($A78,'Annex 2 EHV charges'!$D$11:$O$157,11,FALSE)=0,"",VLOOKUP($A78,'Annex 2 EHV charges'!$D$11:$O$157,11,FALSE)),"")</f>
        <v/>
      </c>
      <c r="H78" s="130" t="str">
        <f>IFERROR(IF(VLOOKUP($A78,'Annex 2 EHV charges'!$D$11:$O$157,12,FALSE)=0,"",VLOOKUP($A78,'Annex 2 EHV charges'!$D$11:$O$157,12,FALSE)),"")</f>
        <v/>
      </c>
    </row>
    <row r="79" spans="1:8" x14ac:dyDescent="0.2">
      <c r="A79" s="110" t="str">
        <f t="array" ref="A79">IFERROR(INDEX('Annex 2 EHV charges'!$D$11:$D$157, MATCH(0, IF(ISBLANK('Annex 2 EHV charges'!$D$11:$D$157),1, COUNTIF(A$10:$A78, 'Annex 2 EHV charges'!$D$11:$D$157)), 0)),"")</f>
        <v>New Export 11</v>
      </c>
      <c r="B79" s="112" t="str">
        <f>IF($A79="","",VLOOKUP($A79,'Annex 2 EHV charges'!$D$11:$O$157,2,0))</f>
        <v>New Export 11</v>
      </c>
      <c r="C79" s="110" t="str">
        <f>IF($A79="","",VLOOKUP($A79,'Annex 2 EHV charges'!$D$11:$O$157,3,0))</f>
        <v>New Export 11</v>
      </c>
      <c r="D79" s="112" t="str">
        <f>IF($A79="","",VLOOKUP($A79,'Annex 2 EHV charges'!$D$11:$O$157,4,0))</f>
        <v>Moat Farm PV</v>
      </c>
      <c r="E79" s="128" t="str">
        <f>IFERROR(IF(VLOOKUP($A79,'Annex 2 EHV charges'!$D$11:$O$157,9,FALSE)=0,"",VLOOKUP($A79,'Annex 2 EHV charges'!$D$11:$O$157,9,FALSE)),"")</f>
        <v/>
      </c>
      <c r="F79" s="129">
        <f>IFERROR(IF(VLOOKUP($A79,'Annex 2 EHV charges'!$D$11:$O$157,10,FALSE)=0,"",VLOOKUP($A79,'Annex 2 EHV charges'!$D$11:$O$157,10,FALSE)),"")</f>
        <v>994.82</v>
      </c>
      <c r="G79" s="130">
        <f>IFERROR(IF(VLOOKUP($A79,'Annex 2 EHV charges'!$D$11:$O$157,11,FALSE)=0,"",VLOOKUP($A79,'Annex 2 EHV charges'!$D$11:$O$157,11,FALSE)),"")</f>
        <v>0.15</v>
      </c>
      <c r="H79" s="130">
        <f>IFERROR(IF(VLOOKUP($A79,'Annex 2 EHV charges'!$D$11:$O$157,12,FALSE)=0,"",VLOOKUP($A79,'Annex 2 EHV charges'!$D$11:$O$157,12,FALSE)),"")</f>
        <v>0.15</v>
      </c>
    </row>
    <row r="80" spans="1:8" x14ac:dyDescent="0.2">
      <c r="A80" s="110" t="str">
        <f t="array" ref="A80">IFERROR(INDEX('Annex 2 EHV charges'!$D$11:$D$157, MATCH(0, IF(ISBLANK('Annex 2 EHV charges'!$D$11:$D$157),1, COUNTIF(A$10:$A79, 'Annex 2 EHV charges'!$D$11:$D$157)), 0)),"")</f>
        <v>New Export 12</v>
      </c>
      <c r="B80" s="112" t="str">
        <f>IF($A80="","",VLOOKUP($A80,'Annex 2 EHV charges'!$D$11:$O$157,2,0))</f>
        <v>New Export 12</v>
      </c>
      <c r="C80" s="110" t="str">
        <f>IF($A80="","",VLOOKUP($A80,'Annex 2 EHV charges'!$D$11:$O$157,3,0))</f>
        <v>New Export 12</v>
      </c>
      <c r="D80" s="112" t="str">
        <f>IF($A80="","",VLOOKUP($A80,'Annex 2 EHV charges'!$D$11:$O$157,4,0))</f>
        <v>New Albion Wind Farm</v>
      </c>
      <c r="E80" s="128" t="str">
        <f>IFERROR(IF(VLOOKUP($A80,'Annex 2 EHV charges'!$D$11:$O$157,9,FALSE)=0,"",VLOOKUP($A80,'Annex 2 EHV charges'!$D$11:$O$157,9,FALSE)),"")</f>
        <v/>
      </c>
      <c r="F80" s="129">
        <f>IFERROR(IF(VLOOKUP($A80,'Annex 2 EHV charges'!$D$11:$O$157,10,FALSE)=0,"",VLOOKUP($A80,'Annex 2 EHV charges'!$D$11:$O$157,10,FALSE)),"")</f>
        <v>2660.29</v>
      </c>
      <c r="G80" s="130">
        <f>IFERROR(IF(VLOOKUP($A80,'Annex 2 EHV charges'!$D$11:$O$157,11,FALSE)=0,"",VLOOKUP($A80,'Annex 2 EHV charges'!$D$11:$O$157,11,FALSE)),"")</f>
        <v>0.15</v>
      </c>
      <c r="H80" s="130">
        <f>IFERROR(IF(VLOOKUP($A80,'Annex 2 EHV charges'!$D$11:$O$157,12,FALSE)=0,"",VLOOKUP($A80,'Annex 2 EHV charges'!$D$11:$O$157,12,FALSE)),"")</f>
        <v>0.15</v>
      </c>
    </row>
    <row r="81" spans="1:8" x14ac:dyDescent="0.2">
      <c r="A81" s="110" t="str">
        <f t="array" ref="A81">IFERROR(INDEX('Annex 2 EHV charges'!$D$11:$D$157, MATCH(0, IF(ISBLANK('Annex 2 EHV charges'!$D$11:$D$157),1, COUNTIF(A$10:$A80, 'Annex 2 EHV charges'!$D$11:$D$157)), 0)),"")</f>
        <v>New Export 13</v>
      </c>
      <c r="B81" s="112" t="str">
        <f>IF($A81="","",VLOOKUP($A81,'Annex 2 EHV charges'!$D$11:$O$157,2,0))</f>
        <v>New Export 13</v>
      </c>
      <c r="C81" s="110" t="str">
        <f>IF($A81="","",VLOOKUP($A81,'Annex 2 EHV charges'!$D$11:$O$157,3,0))</f>
        <v>New Export 13</v>
      </c>
      <c r="D81" s="112" t="str">
        <f>IF($A81="","",VLOOKUP($A81,'Annex 2 EHV charges'!$D$11:$O$157,4,0))</f>
        <v>Rugby Gateway</v>
      </c>
      <c r="E81" s="128" t="str">
        <f>IFERROR(IF(VLOOKUP($A81,'Annex 2 EHV charges'!$D$11:$O$157,9,FALSE)=0,"",VLOOKUP($A81,'Annex 2 EHV charges'!$D$11:$O$157,9,FALSE)),"")</f>
        <v/>
      </c>
      <c r="F81" s="129" t="str">
        <f>IFERROR(IF(VLOOKUP($A81,'Annex 2 EHV charges'!$D$11:$O$157,10,FALSE)=0,"",VLOOKUP($A81,'Annex 2 EHV charges'!$D$11:$O$157,10,FALSE)),"")</f>
        <v/>
      </c>
      <c r="G81" s="130" t="str">
        <f>IFERROR(IF(VLOOKUP($A81,'Annex 2 EHV charges'!$D$11:$O$157,11,FALSE)=0,"",VLOOKUP($A81,'Annex 2 EHV charges'!$D$11:$O$157,11,FALSE)),"")</f>
        <v/>
      </c>
      <c r="H81" s="130" t="str">
        <f>IFERROR(IF(VLOOKUP($A81,'Annex 2 EHV charges'!$D$11:$O$157,12,FALSE)=0,"",VLOOKUP($A81,'Annex 2 EHV charges'!$D$11:$O$157,12,FALSE)),"")</f>
        <v/>
      </c>
    </row>
    <row r="82" spans="1:8" x14ac:dyDescent="0.2">
      <c r="A82" s="110" t="str">
        <f t="array" ref="A82">IFERROR(INDEX('Annex 2 EHV charges'!$D$11:$D$157, MATCH(0, IF(ISBLANK('Annex 2 EHV charges'!$D$11:$D$157),1, COUNTIF(A$10:$A81, 'Annex 2 EHV charges'!$D$11:$D$157)), 0)),"")</f>
        <v>New Export 14</v>
      </c>
      <c r="B82" s="112" t="str">
        <f>IF($A82="","",VLOOKUP($A82,'Annex 2 EHV charges'!$D$11:$O$157,2,0))</f>
        <v>New Export 14</v>
      </c>
      <c r="C82" s="110" t="str">
        <f>IF($A82="","",VLOOKUP($A82,'Annex 2 EHV charges'!$D$11:$O$157,3,0))</f>
        <v>New Export 14</v>
      </c>
      <c r="D82" s="112" t="str">
        <f>IF($A82="","",VLOOKUP($A82,'Annex 2 EHV charges'!$D$11:$O$157,4,0))</f>
        <v>Watford Lodge Wind Farm</v>
      </c>
      <c r="E82" s="128" t="str">
        <f>IFERROR(IF(VLOOKUP($A82,'Annex 2 EHV charges'!$D$11:$O$157,9,FALSE)=0,"",VLOOKUP($A82,'Annex 2 EHV charges'!$D$11:$O$157,9,FALSE)),"")</f>
        <v/>
      </c>
      <c r="F82" s="129">
        <f>IFERROR(IF(VLOOKUP($A82,'Annex 2 EHV charges'!$D$11:$O$157,10,FALSE)=0,"",VLOOKUP($A82,'Annex 2 EHV charges'!$D$11:$O$157,10,FALSE)),"")</f>
        <v>3199.29</v>
      </c>
      <c r="G82" s="130">
        <f>IFERROR(IF(VLOOKUP($A82,'Annex 2 EHV charges'!$D$11:$O$157,11,FALSE)=0,"",VLOOKUP($A82,'Annex 2 EHV charges'!$D$11:$O$157,11,FALSE)),"")</f>
        <v>0.15</v>
      </c>
      <c r="H82" s="130">
        <f>IFERROR(IF(VLOOKUP($A82,'Annex 2 EHV charges'!$D$11:$O$157,12,FALSE)=0,"",VLOOKUP($A82,'Annex 2 EHV charges'!$D$11:$O$157,12,FALSE)),"")</f>
        <v>0.15</v>
      </c>
    </row>
    <row r="83" spans="1:8" x14ac:dyDescent="0.2">
      <c r="A83" s="110" t="str">
        <f t="array" ref="A83">IFERROR(INDEX('Annex 2 EHV charges'!$D$11:$D$157, MATCH(0, IF(ISBLANK('Annex 2 EHV charges'!$D$11:$D$157),1, COUNTIF(A$10:$A82, 'Annex 2 EHV charges'!$D$11:$D$157)), 0)),"")</f>
        <v>New Export 15</v>
      </c>
      <c r="B83" s="112" t="str">
        <f>IF($A83="","",VLOOKUP($A83,'Annex 2 EHV charges'!$D$11:$O$157,2,0))</f>
        <v>New Export 15</v>
      </c>
      <c r="C83" s="110" t="str">
        <f>IF($A83="","",VLOOKUP($A83,'Annex 2 EHV charges'!$D$11:$O$157,3,0))</f>
        <v>New Export 15</v>
      </c>
      <c r="D83" s="112" t="str">
        <f>IF($A83="","",VLOOKUP($A83,'Annex 2 EHV charges'!$D$11:$O$157,4,0))</f>
        <v>Welbeck Colliery PV</v>
      </c>
      <c r="E83" s="128" t="str">
        <f>IFERROR(IF(VLOOKUP($A83,'Annex 2 EHV charges'!$D$11:$O$157,9,FALSE)=0,"",VLOOKUP($A83,'Annex 2 EHV charges'!$D$11:$O$157,9,FALSE)),"")</f>
        <v/>
      </c>
      <c r="F83" s="129">
        <f>IFERROR(IF(VLOOKUP($A83,'Annex 2 EHV charges'!$D$11:$O$157,10,FALSE)=0,"",VLOOKUP($A83,'Annex 2 EHV charges'!$D$11:$O$157,10,FALSE)),"")</f>
        <v>264.88</v>
      </c>
      <c r="G83" s="130">
        <f>IFERROR(IF(VLOOKUP($A83,'Annex 2 EHV charges'!$D$11:$O$157,11,FALSE)=0,"",VLOOKUP($A83,'Annex 2 EHV charges'!$D$11:$O$157,11,FALSE)),"")</f>
        <v>0.15</v>
      </c>
      <c r="H83" s="130">
        <f>IFERROR(IF(VLOOKUP($A83,'Annex 2 EHV charges'!$D$11:$O$157,12,FALSE)=0,"",VLOOKUP($A83,'Annex 2 EHV charges'!$D$11:$O$157,12,FALSE)),"")</f>
        <v>0.15</v>
      </c>
    </row>
    <row r="84" spans="1:8" x14ac:dyDescent="0.2">
      <c r="A84" s="110" t="str">
        <f t="array" ref="A84">IFERROR(INDEX('Annex 2 EHV charges'!$D$11:$D$157, MATCH(0, IF(ISBLANK('Annex 2 EHV charges'!$D$11:$D$157),1, COUNTIF(A$10:$A83, 'Annex 2 EHV charges'!$D$11:$D$157)), 0)),"")</f>
        <v>New Export 16</v>
      </c>
      <c r="B84" s="112" t="str">
        <f>IF($A84="","",VLOOKUP($A84,'Annex 2 EHV charges'!$D$11:$O$157,2,0))</f>
        <v>New Export 16</v>
      </c>
      <c r="C84" s="110" t="str">
        <f>IF($A84="","",VLOOKUP($A84,'Annex 2 EHV charges'!$D$11:$O$157,3,0))</f>
        <v>New Export 16</v>
      </c>
      <c r="D84" s="112" t="str">
        <f>IF($A84="","",VLOOKUP($A84,'Annex 2 EHV charges'!$D$11:$O$157,4,0))</f>
        <v>Wilsthorpe Farm</v>
      </c>
      <c r="E84" s="128" t="str">
        <f>IFERROR(IF(VLOOKUP($A84,'Annex 2 EHV charges'!$D$11:$O$157,9,FALSE)=0,"",VLOOKUP($A84,'Annex 2 EHV charges'!$D$11:$O$157,9,FALSE)),"")</f>
        <v/>
      </c>
      <c r="F84" s="129">
        <f>IFERROR(IF(VLOOKUP($A84,'Annex 2 EHV charges'!$D$11:$O$157,10,FALSE)=0,"",VLOOKUP($A84,'Annex 2 EHV charges'!$D$11:$O$157,10,FALSE)),"")</f>
        <v>263.35000000000002</v>
      </c>
      <c r="G84" s="130">
        <f>IFERROR(IF(VLOOKUP($A84,'Annex 2 EHV charges'!$D$11:$O$157,11,FALSE)=0,"",VLOOKUP($A84,'Annex 2 EHV charges'!$D$11:$O$157,11,FALSE)),"")</f>
        <v>0.15</v>
      </c>
      <c r="H84" s="130">
        <f>IFERROR(IF(VLOOKUP($A84,'Annex 2 EHV charges'!$D$11:$O$157,12,FALSE)=0,"",VLOOKUP($A84,'Annex 2 EHV charges'!$D$11:$O$157,12,FALSE)),"")</f>
        <v>0.15</v>
      </c>
    </row>
    <row r="85" spans="1:8" ht="12.75" customHeight="1" x14ac:dyDescent="0.2">
      <c r="A85" s="110" t="str">
        <f t="array" ref="A85">IFERROR(INDEX('Annex 2 EHV charges'!$D$11:$D$157, MATCH(0, IF(ISBLANK('Annex 2 EHV charges'!$D$11:$D$157),1, COUNTIF(A$10:$A84, 'Annex 2 EHV charges'!$D$11:$D$157)), 0)),"")</f>
        <v/>
      </c>
      <c r="B85" s="112" t="str">
        <f>IF($A85="","",VLOOKUP($A85,'Annex 2 EHV charges'!$D$11:$O$157,2,0))</f>
        <v/>
      </c>
      <c r="C85" s="110" t="str">
        <f>IF($A85="","",VLOOKUP($A85,'Annex 2 EHV charges'!$D$11:$O$157,3,0))</f>
        <v/>
      </c>
      <c r="D85" s="112" t="str">
        <f>IF($A85="","",VLOOKUP($A85,'Annex 2 EHV charges'!$D$11:$O$157,4,0))</f>
        <v/>
      </c>
      <c r="E85" s="128" t="str">
        <f>IFERROR(IF(VLOOKUP($A85,'Annex 2 EHV charges'!$D$11:$O$157,9,FALSE)=0,"",VLOOKUP($A85,'Annex 2 EHV charges'!$D$11:$O$157,9,FALSE)),"")</f>
        <v/>
      </c>
      <c r="F85" s="129" t="str">
        <f>IFERROR(IF(VLOOKUP($A85,'Annex 2 EHV charges'!$D$11:$O$157,10,FALSE)=0,"",VLOOKUP($A85,'Annex 2 EHV charges'!$D$11:$O$157,10,FALSE)),"")</f>
        <v/>
      </c>
      <c r="G85" s="130" t="str">
        <f>IFERROR(IF(VLOOKUP($A85,'Annex 2 EHV charges'!$D$11:$O$157,11,FALSE)=0,"",VLOOKUP($A85,'Annex 2 EHV charges'!$D$11:$O$157,11,FALSE)),"")</f>
        <v/>
      </c>
      <c r="H85" s="130" t="str">
        <f>IFERROR(IF(VLOOKUP($A85,'Annex 2 EHV charges'!$D$11:$O$157,12,FALSE)=0,"",VLOOKUP($A85,'Annex 2 EHV charges'!$D$11:$O$157,12,FALSE)),"")</f>
        <v/>
      </c>
    </row>
    <row r="86" spans="1:8" ht="12.75" customHeight="1" x14ac:dyDescent="0.2">
      <c r="A86" s="110" t="str">
        <f t="array" ref="A86">IFERROR(INDEX('Annex 2 EHV charges'!$D$11:$D$157, MATCH(0, IF(ISBLANK('Annex 2 EHV charges'!$D$11:$D$157),1, COUNTIF(A$10:$A85, 'Annex 2 EHV charges'!$D$11:$D$157)), 0)),"")</f>
        <v/>
      </c>
      <c r="B86" s="112" t="str">
        <f>IF($A86="","",VLOOKUP($A86,'Annex 2 EHV charges'!$D$11:$O$157,2,0))</f>
        <v/>
      </c>
      <c r="C86" s="110" t="str">
        <f>IF($A86="","",VLOOKUP($A86,'Annex 2 EHV charges'!$D$11:$O$157,3,0))</f>
        <v/>
      </c>
      <c r="D86" s="112" t="str">
        <f>IF($A86="","",VLOOKUP($A86,'Annex 2 EHV charges'!$D$11:$O$157,4,0))</f>
        <v/>
      </c>
      <c r="E86" s="128" t="str">
        <f>IFERROR(IF(VLOOKUP($A86,'Annex 2 EHV charges'!$D$11:$O$157,9,FALSE)=0,"",VLOOKUP($A86,'Annex 2 EHV charges'!$D$11:$O$157,9,FALSE)),"")</f>
        <v/>
      </c>
      <c r="F86" s="129" t="str">
        <f>IFERROR(IF(VLOOKUP($A86,'Annex 2 EHV charges'!$D$11:$O$157,10,FALSE)=0,"",VLOOKUP($A86,'Annex 2 EHV charges'!$D$11:$O$157,10,FALSE)),"")</f>
        <v/>
      </c>
      <c r="G86" s="130" t="str">
        <f>IFERROR(IF(VLOOKUP($A86,'Annex 2 EHV charges'!$D$11:$O$157,11,FALSE)=0,"",VLOOKUP($A86,'Annex 2 EHV charges'!$D$11:$O$157,11,FALSE)),"")</f>
        <v/>
      </c>
      <c r="H86" s="130" t="str">
        <f>IFERROR(IF(VLOOKUP($A86,'Annex 2 EHV charges'!$D$11:$O$157,12,FALSE)=0,"",VLOOKUP($A86,'Annex 2 EHV charges'!$D$11:$O$157,12,FALSE)),"")</f>
        <v/>
      </c>
    </row>
    <row r="87" spans="1:8" ht="12.75" customHeight="1" x14ac:dyDescent="0.2">
      <c r="A87" s="110" t="str">
        <f t="array" ref="A87">IFERROR(INDEX('Annex 2 EHV charges'!$D$11:$D$157, MATCH(0, IF(ISBLANK('Annex 2 EHV charges'!$D$11:$D$157),1, COUNTIF(A$10:$A86, 'Annex 2 EHV charges'!$D$11:$D$157)), 0)),"")</f>
        <v/>
      </c>
      <c r="B87" s="112" t="str">
        <f>IF($A87="","",VLOOKUP($A87,'Annex 2 EHV charges'!$D$11:$O$157,2,0))</f>
        <v/>
      </c>
      <c r="C87" s="110" t="str">
        <f>IF($A87="","",VLOOKUP($A87,'Annex 2 EHV charges'!$D$11:$O$157,3,0))</f>
        <v/>
      </c>
      <c r="D87" s="112" t="str">
        <f>IF($A87="","",VLOOKUP($A87,'Annex 2 EHV charges'!$D$11:$O$157,4,0))</f>
        <v/>
      </c>
      <c r="E87" s="128" t="str">
        <f>IFERROR(IF(VLOOKUP($A87,'Annex 2 EHV charges'!$D$11:$O$157,9,FALSE)=0,"",VLOOKUP($A87,'Annex 2 EHV charges'!$D$11:$O$157,9,FALSE)),"")</f>
        <v/>
      </c>
      <c r="F87" s="129" t="str">
        <f>IFERROR(IF(VLOOKUP($A87,'Annex 2 EHV charges'!$D$11:$O$157,10,FALSE)=0,"",VLOOKUP($A87,'Annex 2 EHV charges'!$D$11:$O$157,10,FALSE)),"")</f>
        <v/>
      </c>
      <c r="G87" s="130" t="str">
        <f>IFERROR(IF(VLOOKUP($A87,'Annex 2 EHV charges'!$D$11:$O$157,11,FALSE)=0,"",VLOOKUP($A87,'Annex 2 EHV charges'!$D$11:$O$157,11,FALSE)),"")</f>
        <v/>
      </c>
      <c r="H87" s="130" t="str">
        <f>IFERROR(IF(VLOOKUP($A87,'Annex 2 EHV charges'!$D$11:$O$157,12,FALSE)=0,"",VLOOKUP($A87,'Annex 2 EHV charges'!$D$11:$O$157,12,FALSE)),"")</f>
        <v/>
      </c>
    </row>
    <row r="88" spans="1:8" ht="12.75" customHeight="1" x14ac:dyDescent="0.2">
      <c r="A88" s="110" t="str">
        <f t="array" ref="A88">IFERROR(INDEX('Annex 2 EHV charges'!$D$11:$D$157, MATCH(0, IF(ISBLANK('Annex 2 EHV charges'!$D$11:$D$157),1, COUNTIF(A$10:$A87, 'Annex 2 EHV charges'!$D$11:$D$157)), 0)),"")</f>
        <v/>
      </c>
      <c r="B88" s="112" t="str">
        <f>IF($A88="","",VLOOKUP($A88,'Annex 2 EHV charges'!$D$11:$O$157,2,0))</f>
        <v/>
      </c>
      <c r="C88" s="110" t="str">
        <f>IF($A88="","",VLOOKUP($A88,'Annex 2 EHV charges'!$D$11:$O$157,3,0))</f>
        <v/>
      </c>
      <c r="D88" s="112" t="str">
        <f>IF($A88="","",VLOOKUP($A88,'Annex 2 EHV charges'!$D$11:$O$157,4,0))</f>
        <v/>
      </c>
      <c r="E88" s="128" t="str">
        <f>IFERROR(IF(VLOOKUP($A88,'Annex 2 EHV charges'!$D$11:$O$157,9,FALSE)=0,"",VLOOKUP($A88,'Annex 2 EHV charges'!$D$11:$O$157,9,FALSE)),"")</f>
        <v/>
      </c>
      <c r="F88" s="129" t="str">
        <f>IFERROR(IF(VLOOKUP($A88,'Annex 2 EHV charges'!$D$11:$O$157,10,FALSE)=0,"",VLOOKUP($A88,'Annex 2 EHV charges'!$D$11:$O$157,10,FALSE)),"")</f>
        <v/>
      </c>
      <c r="G88" s="130" t="str">
        <f>IFERROR(IF(VLOOKUP($A88,'Annex 2 EHV charges'!$D$11:$O$157,11,FALSE)=0,"",VLOOKUP($A88,'Annex 2 EHV charges'!$D$11:$O$157,11,FALSE)),"")</f>
        <v/>
      </c>
      <c r="H88" s="130" t="str">
        <f>IFERROR(IF(VLOOKUP($A88,'Annex 2 EHV charges'!$D$11:$O$157,12,FALSE)=0,"",VLOOKUP($A88,'Annex 2 EHV charges'!$D$11:$O$157,12,FALSE)),"")</f>
        <v/>
      </c>
    </row>
    <row r="89" spans="1:8" ht="12.75" customHeight="1" x14ac:dyDescent="0.2">
      <c r="A89" s="110" t="str">
        <f t="array" ref="A89">IFERROR(INDEX('Annex 2 EHV charges'!$D$11:$D$157, MATCH(0, IF(ISBLANK('Annex 2 EHV charges'!$D$11:$D$157),1, COUNTIF(A$10:$A88, 'Annex 2 EHV charges'!$D$11:$D$157)), 0)),"")</f>
        <v/>
      </c>
      <c r="B89" s="112" t="str">
        <f>IF($A89="","",VLOOKUP($A89,'Annex 2 EHV charges'!$D$11:$O$157,2,0))</f>
        <v/>
      </c>
      <c r="C89" s="110" t="str">
        <f>IF($A89="","",VLOOKUP($A89,'Annex 2 EHV charges'!$D$11:$O$157,3,0))</f>
        <v/>
      </c>
      <c r="D89" s="112" t="str">
        <f>IF($A89="","",VLOOKUP($A89,'Annex 2 EHV charges'!$D$11:$O$157,4,0))</f>
        <v/>
      </c>
      <c r="E89" s="128" t="str">
        <f>IFERROR(IF(VLOOKUP($A89,'Annex 2 EHV charges'!$D$11:$O$157,9,FALSE)=0,"",VLOOKUP($A89,'Annex 2 EHV charges'!$D$11:$O$157,9,FALSE)),"")</f>
        <v/>
      </c>
      <c r="F89" s="129" t="str">
        <f>IFERROR(IF(VLOOKUP($A89,'Annex 2 EHV charges'!$D$11:$O$157,10,FALSE)=0,"",VLOOKUP($A89,'Annex 2 EHV charges'!$D$11:$O$157,10,FALSE)),"")</f>
        <v/>
      </c>
      <c r="G89" s="130" t="str">
        <f>IFERROR(IF(VLOOKUP($A89,'Annex 2 EHV charges'!$D$11:$O$157,11,FALSE)=0,"",VLOOKUP($A89,'Annex 2 EHV charges'!$D$11:$O$157,11,FALSE)),"")</f>
        <v/>
      </c>
      <c r="H89" s="130" t="str">
        <f>IFERROR(IF(VLOOKUP($A89,'Annex 2 EHV charges'!$D$11:$O$157,12,FALSE)=0,"",VLOOKUP($A89,'Annex 2 EHV charges'!$D$11:$O$157,12,FALSE)),"")</f>
        <v/>
      </c>
    </row>
    <row r="90" spans="1:8" ht="12.75" customHeight="1" x14ac:dyDescent="0.2">
      <c r="A90" s="110" t="str">
        <f t="array" ref="A90">IFERROR(INDEX('Annex 2 EHV charges'!$D$11:$D$157, MATCH(0, IF(ISBLANK('Annex 2 EHV charges'!$D$11:$D$157),1, COUNTIF(A$10:$A89, 'Annex 2 EHV charges'!$D$11:$D$157)), 0)),"")</f>
        <v/>
      </c>
      <c r="B90" s="112" t="str">
        <f>IF($A90="","",VLOOKUP($A90,'Annex 2 EHV charges'!$D$11:$O$157,2,0))</f>
        <v/>
      </c>
      <c r="C90" s="110" t="str">
        <f>IF($A90="","",VLOOKUP($A90,'Annex 2 EHV charges'!$D$11:$O$157,3,0))</f>
        <v/>
      </c>
      <c r="D90" s="112" t="str">
        <f>IF($A90="","",VLOOKUP($A90,'Annex 2 EHV charges'!$D$11:$O$157,4,0))</f>
        <v/>
      </c>
      <c r="E90" s="128" t="str">
        <f>IFERROR(IF(VLOOKUP($A90,'Annex 2 EHV charges'!$D$11:$O$157,9,FALSE)=0,"",VLOOKUP($A90,'Annex 2 EHV charges'!$D$11:$O$157,9,FALSE)),"")</f>
        <v/>
      </c>
      <c r="F90" s="129" t="str">
        <f>IFERROR(IF(VLOOKUP($A90,'Annex 2 EHV charges'!$D$11:$O$157,10,FALSE)=0,"",VLOOKUP($A90,'Annex 2 EHV charges'!$D$11:$O$157,10,FALSE)),"")</f>
        <v/>
      </c>
      <c r="G90" s="130" t="str">
        <f>IFERROR(IF(VLOOKUP($A90,'Annex 2 EHV charges'!$D$11:$O$157,11,FALSE)=0,"",VLOOKUP($A90,'Annex 2 EHV charges'!$D$11:$O$157,11,FALSE)),"")</f>
        <v/>
      </c>
      <c r="H90" s="130" t="str">
        <f>IFERROR(IF(VLOOKUP($A90,'Annex 2 EHV charges'!$D$11:$O$157,12,FALSE)=0,"",VLOOKUP($A90,'Annex 2 EHV charges'!$D$11:$O$157,12,FALSE)),"")</f>
        <v/>
      </c>
    </row>
    <row r="91" spans="1:8" ht="12.75" customHeight="1" x14ac:dyDescent="0.2">
      <c r="A91" s="110" t="str">
        <f t="array" ref="A91">IFERROR(INDEX('Annex 2 EHV charges'!$D$11:$D$157, MATCH(0, IF(ISBLANK('Annex 2 EHV charges'!$D$11:$D$157),1, COUNTIF(A$10:$A90, 'Annex 2 EHV charges'!$D$11:$D$157)), 0)),"")</f>
        <v/>
      </c>
      <c r="B91" s="112" t="str">
        <f>IF($A91="","",VLOOKUP($A91,'Annex 2 EHV charges'!$D$11:$O$157,2,0))</f>
        <v/>
      </c>
      <c r="C91" s="110" t="str">
        <f>IF($A91="","",VLOOKUP($A91,'Annex 2 EHV charges'!$D$11:$O$157,3,0))</f>
        <v/>
      </c>
      <c r="D91" s="112" t="str">
        <f>IF($A91="","",VLOOKUP($A91,'Annex 2 EHV charges'!$D$11:$O$157,4,0))</f>
        <v/>
      </c>
      <c r="E91" s="128" t="str">
        <f>IFERROR(IF(VLOOKUP($A91,'Annex 2 EHV charges'!$D$11:$O$157,9,FALSE)=0,"",VLOOKUP($A91,'Annex 2 EHV charges'!$D$11:$O$157,9,FALSE)),"")</f>
        <v/>
      </c>
      <c r="F91" s="129" t="str">
        <f>IFERROR(IF(VLOOKUP($A91,'Annex 2 EHV charges'!$D$11:$O$157,10,FALSE)=0,"",VLOOKUP($A91,'Annex 2 EHV charges'!$D$11:$O$157,10,FALSE)),"")</f>
        <v/>
      </c>
      <c r="G91" s="130" t="str">
        <f>IFERROR(IF(VLOOKUP($A91,'Annex 2 EHV charges'!$D$11:$O$157,11,FALSE)=0,"",VLOOKUP($A91,'Annex 2 EHV charges'!$D$11:$O$157,11,FALSE)),"")</f>
        <v/>
      </c>
      <c r="H91" s="130" t="str">
        <f>IFERROR(IF(VLOOKUP($A91,'Annex 2 EHV charges'!$D$11:$O$157,12,FALSE)=0,"",VLOOKUP($A91,'Annex 2 EHV charges'!$D$11:$O$157,12,FALSE)),"")</f>
        <v/>
      </c>
    </row>
    <row r="92" spans="1:8" ht="12.75" customHeight="1" x14ac:dyDescent="0.2">
      <c r="A92" s="110" t="str">
        <f t="array" ref="A92">IFERROR(INDEX('Annex 2 EHV charges'!$D$11:$D$157, MATCH(0, IF(ISBLANK('Annex 2 EHV charges'!$D$11:$D$157),1, COUNTIF(A$10:$A91, 'Annex 2 EHV charges'!$D$11:$D$157)), 0)),"")</f>
        <v/>
      </c>
      <c r="B92" s="112" t="str">
        <f>IF($A92="","",VLOOKUP($A92,'Annex 2 EHV charges'!$D$11:$O$157,2,0))</f>
        <v/>
      </c>
      <c r="C92" s="110" t="str">
        <f>IF($A92="","",VLOOKUP($A92,'Annex 2 EHV charges'!$D$11:$O$157,3,0))</f>
        <v/>
      </c>
      <c r="D92" s="112" t="str">
        <f>IF($A92="","",VLOOKUP($A92,'Annex 2 EHV charges'!$D$11:$O$157,4,0))</f>
        <v/>
      </c>
      <c r="E92" s="128" t="str">
        <f>IFERROR(IF(VLOOKUP($A92,'Annex 2 EHV charges'!$D$11:$O$157,9,FALSE)=0,"",VLOOKUP($A92,'Annex 2 EHV charges'!$D$11:$O$157,9,FALSE)),"")</f>
        <v/>
      </c>
      <c r="F92" s="129" t="str">
        <f>IFERROR(IF(VLOOKUP($A92,'Annex 2 EHV charges'!$D$11:$O$157,10,FALSE)=0,"",VLOOKUP($A92,'Annex 2 EHV charges'!$D$11:$O$157,10,FALSE)),"")</f>
        <v/>
      </c>
      <c r="G92" s="130" t="str">
        <f>IFERROR(IF(VLOOKUP($A92,'Annex 2 EHV charges'!$D$11:$O$157,11,FALSE)=0,"",VLOOKUP($A92,'Annex 2 EHV charges'!$D$11:$O$157,11,FALSE)),"")</f>
        <v/>
      </c>
      <c r="H92" s="130" t="str">
        <f>IFERROR(IF(VLOOKUP($A92,'Annex 2 EHV charges'!$D$11:$O$157,12,FALSE)=0,"",VLOOKUP($A92,'Annex 2 EHV charges'!$D$11:$O$157,12,FALSE)),"")</f>
        <v/>
      </c>
    </row>
    <row r="93" spans="1:8" ht="12.75" customHeight="1" x14ac:dyDescent="0.2">
      <c r="A93" s="110" t="str">
        <f t="array" ref="A93">IFERROR(INDEX('Annex 2 EHV charges'!$D$11:$D$157, MATCH(0, IF(ISBLANK('Annex 2 EHV charges'!$D$11:$D$157),1, COUNTIF(A$10:$A92, 'Annex 2 EHV charges'!$D$11:$D$157)), 0)),"")</f>
        <v/>
      </c>
      <c r="B93" s="112" t="str">
        <f>IF($A93="","",VLOOKUP($A93,'Annex 2 EHV charges'!$D$11:$O$157,2,0))</f>
        <v/>
      </c>
      <c r="C93" s="110" t="str">
        <f>IF($A93="","",VLOOKUP($A93,'Annex 2 EHV charges'!$D$11:$O$157,3,0))</f>
        <v/>
      </c>
      <c r="D93" s="112" t="str">
        <f>IF($A93="","",VLOOKUP($A93,'Annex 2 EHV charges'!$D$11:$O$157,4,0))</f>
        <v/>
      </c>
      <c r="E93" s="128" t="str">
        <f>IFERROR(IF(VLOOKUP($A93,'Annex 2 EHV charges'!$D$11:$O$157,9,FALSE)=0,"",VLOOKUP($A93,'Annex 2 EHV charges'!$D$11:$O$157,9,FALSE)),"")</f>
        <v/>
      </c>
      <c r="F93" s="129" t="str">
        <f>IFERROR(IF(VLOOKUP($A93,'Annex 2 EHV charges'!$D$11:$O$157,10,FALSE)=0,"",VLOOKUP($A93,'Annex 2 EHV charges'!$D$11:$O$157,10,FALSE)),"")</f>
        <v/>
      </c>
      <c r="G93" s="130" t="str">
        <f>IFERROR(IF(VLOOKUP($A93,'Annex 2 EHV charges'!$D$11:$O$157,11,FALSE)=0,"",VLOOKUP($A93,'Annex 2 EHV charges'!$D$11:$O$157,11,FALSE)),"")</f>
        <v/>
      </c>
      <c r="H93" s="130" t="str">
        <f>IFERROR(IF(VLOOKUP($A93,'Annex 2 EHV charges'!$D$11:$O$157,12,FALSE)=0,"",VLOOKUP($A93,'Annex 2 EHV charges'!$D$11:$O$157,12,FALSE)),"")</f>
        <v/>
      </c>
    </row>
    <row r="94" spans="1:8" ht="12.75" customHeight="1" x14ac:dyDescent="0.2">
      <c r="A94" s="110" t="str">
        <f t="array" ref="A94">IFERROR(INDEX('Annex 2 EHV charges'!$D$11:$D$157, MATCH(0, IF(ISBLANK('Annex 2 EHV charges'!$D$11:$D$157),1, COUNTIF(A$10:$A93, 'Annex 2 EHV charges'!$D$11:$D$157)), 0)),"")</f>
        <v/>
      </c>
      <c r="B94" s="112" t="str">
        <f>IF($A94="","",VLOOKUP($A94,'Annex 2 EHV charges'!$D$11:$O$157,2,0))</f>
        <v/>
      </c>
      <c r="C94" s="110" t="str">
        <f>IF($A94="","",VLOOKUP($A94,'Annex 2 EHV charges'!$D$11:$O$157,3,0))</f>
        <v/>
      </c>
      <c r="D94" s="112" t="str">
        <f>IF($A94="","",VLOOKUP($A94,'Annex 2 EHV charges'!$D$11:$O$157,4,0))</f>
        <v/>
      </c>
      <c r="E94" s="128" t="str">
        <f>IFERROR(IF(VLOOKUP($A94,'Annex 2 EHV charges'!$D$11:$O$157,9,FALSE)=0,"",VLOOKUP($A94,'Annex 2 EHV charges'!$D$11:$O$157,9,FALSE)),"")</f>
        <v/>
      </c>
      <c r="F94" s="129" t="str">
        <f>IFERROR(IF(VLOOKUP($A94,'Annex 2 EHV charges'!$D$11:$O$157,10,FALSE)=0,"",VLOOKUP($A94,'Annex 2 EHV charges'!$D$11:$O$157,10,FALSE)),"")</f>
        <v/>
      </c>
      <c r="G94" s="130" t="str">
        <f>IFERROR(IF(VLOOKUP($A94,'Annex 2 EHV charges'!$D$11:$O$157,11,FALSE)=0,"",VLOOKUP($A94,'Annex 2 EHV charges'!$D$11:$O$157,11,FALSE)),"")</f>
        <v/>
      </c>
      <c r="H94" s="130" t="str">
        <f>IFERROR(IF(VLOOKUP($A94,'Annex 2 EHV charges'!$D$11:$O$157,12,FALSE)=0,"",VLOOKUP($A94,'Annex 2 EHV charges'!$D$11:$O$157,12,FALSE)),"")</f>
        <v/>
      </c>
    </row>
    <row r="95" spans="1:8" ht="12.75" customHeight="1" x14ac:dyDescent="0.2">
      <c r="A95" s="110" t="str">
        <f t="array" ref="A95">IFERROR(INDEX('Annex 2 EHV charges'!$D$11:$D$157, MATCH(0, IF(ISBLANK('Annex 2 EHV charges'!$D$11:$D$157),1, COUNTIF(A$10:$A94, 'Annex 2 EHV charges'!$D$11:$D$157)), 0)),"")</f>
        <v/>
      </c>
      <c r="B95" s="112" t="str">
        <f>IF($A95="","",VLOOKUP($A95,'Annex 2 EHV charges'!$D$11:$O$157,2,0))</f>
        <v/>
      </c>
      <c r="C95" s="110" t="str">
        <f>IF($A95="","",VLOOKUP($A95,'Annex 2 EHV charges'!$D$11:$O$157,3,0))</f>
        <v/>
      </c>
      <c r="D95" s="112" t="str">
        <f>IF($A95="","",VLOOKUP($A95,'Annex 2 EHV charges'!$D$11:$O$157,4,0))</f>
        <v/>
      </c>
      <c r="E95" s="128" t="str">
        <f>IFERROR(IF(VLOOKUP($A95,'Annex 2 EHV charges'!$D$11:$O$157,9,FALSE)=0,"",VLOOKUP($A95,'Annex 2 EHV charges'!$D$11:$O$157,9,FALSE)),"")</f>
        <v/>
      </c>
      <c r="F95" s="129" t="str">
        <f>IFERROR(IF(VLOOKUP($A95,'Annex 2 EHV charges'!$D$11:$O$157,10,FALSE)=0,"",VLOOKUP($A95,'Annex 2 EHV charges'!$D$11:$O$157,10,FALSE)),"")</f>
        <v/>
      </c>
      <c r="G95" s="130" t="str">
        <f>IFERROR(IF(VLOOKUP($A95,'Annex 2 EHV charges'!$D$11:$O$157,11,FALSE)=0,"",VLOOKUP($A95,'Annex 2 EHV charges'!$D$11:$O$157,11,FALSE)),"")</f>
        <v/>
      </c>
      <c r="H95" s="130" t="str">
        <f>IFERROR(IF(VLOOKUP($A95,'Annex 2 EHV charges'!$D$11:$O$157,12,FALSE)=0,"",VLOOKUP($A95,'Annex 2 EHV charges'!$D$11:$O$157,12,FALSE)),"")</f>
        <v/>
      </c>
    </row>
    <row r="96" spans="1:8" ht="12.75" customHeight="1" x14ac:dyDescent="0.2">
      <c r="A96" s="110" t="str">
        <f t="array" ref="A96">IFERROR(INDEX('Annex 2 EHV charges'!$D$11:$D$157, MATCH(0, IF(ISBLANK('Annex 2 EHV charges'!$D$11:$D$157),1, COUNTIF(A$10:$A95, 'Annex 2 EHV charges'!$D$11:$D$157)), 0)),"")</f>
        <v/>
      </c>
      <c r="B96" s="112" t="str">
        <f>IF($A96="","",VLOOKUP($A96,'Annex 2 EHV charges'!$D$11:$O$157,2,0))</f>
        <v/>
      </c>
      <c r="C96" s="110" t="str">
        <f>IF($A96="","",VLOOKUP($A96,'Annex 2 EHV charges'!$D$11:$O$157,3,0))</f>
        <v/>
      </c>
      <c r="D96" s="112" t="str">
        <f>IF($A96="","",VLOOKUP($A96,'Annex 2 EHV charges'!$D$11:$O$157,4,0))</f>
        <v/>
      </c>
      <c r="E96" s="128" t="str">
        <f>IFERROR(IF(VLOOKUP($A96,'Annex 2 EHV charges'!$D$11:$O$157,9,FALSE)=0,"",VLOOKUP($A96,'Annex 2 EHV charges'!$D$11:$O$157,9,FALSE)),"")</f>
        <v/>
      </c>
      <c r="F96" s="129" t="str">
        <f>IFERROR(IF(VLOOKUP($A96,'Annex 2 EHV charges'!$D$11:$O$157,10,FALSE)=0,"",VLOOKUP($A96,'Annex 2 EHV charges'!$D$11:$O$157,10,FALSE)),"")</f>
        <v/>
      </c>
      <c r="G96" s="130" t="str">
        <f>IFERROR(IF(VLOOKUP($A96,'Annex 2 EHV charges'!$D$11:$O$157,11,FALSE)=0,"",VLOOKUP($A96,'Annex 2 EHV charges'!$D$11:$O$157,11,FALSE)),"")</f>
        <v/>
      </c>
      <c r="H96" s="130" t="str">
        <f>IFERROR(IF(VLOOKUP($A96,'Annex 2 EHV charges'!$D$11:$O$157,12,FALSE)=0,"",VLOOKUP($A96,'Annex 2 EHV charges'!$D$11:$O$157,12,FALSE)),"")</f>
        <v/>
      </c>
    </row>
    <row r="97" spans="1:8" ht="12.75" customHeight="1" x14ac:dyDescent="0.2">
      <c r="A97" s="110" t="str">
        <f t="array" ref="A97">IFERROR(INDEX('Annex 2 EHV charges'!$D$11:$D$157, MATCH(0, IF(ISBLANK('Annex 2 EHV charges'!$D$11:$D$157),1, COUNTIF(A$10:$A96, 'Annex 2 EHV charges'!$D$11:$D$157)), 0)),"")</f>
        <v/>
      </c>
      <c r="B97" s="112" t="str">
        <f>IF($A97="","",VLOOKUP($A97,'Annex 2 EHV charges'!$D$11:$O$157,2,0))</f>
        <v/>
      </c>
      <c r="C97" s="110" t="str">
        <f>IF($A97="","",VLOOKUP($A97,'Annex 2 EHV charges'!$D$11:$O$157,3,0))</f>
        <v/>
      </c>
      <c r="D97" s="112" t="str">
        <f>IF($A97="","",VLOOKUP($A97,'Annex 2 EHV charges'!$D$11:$O$157,4,0))</f>
        <v/>
      </c>
      <c r="E97" s="128" t="str">
        <f>IFERROR(IF(VLOOKUP($A97,'Annex 2 EHV charges'!$D$11:$O$157,9,FALSE)=0,"",VLOOKUP($A97,'Annex 2 EHV charges'!$D$11:$O$157,9,FALSE)),"")</f>
        <v/>
      </c>
      <c r="F97" s="129" t="str">
        <f>IFERROR(IF(VLOOKUP($A97,'Annex 2 EHV charges'!$D$11:$O$157,10,FALSE)=0,"",VLOOKUP($A97,'Annex 2 EHV charges'!$D$11:$O$157,10,FALSE)),"")</f>
        <v/>
      </c>
      <c r="G97" s="130" t="str">
        <f>IFERROR(IF(VLOOKUP($A97,'Annex 2 EHV charges'!$D$11:$O$157,11,FALSE)=0,"",VLOOKUP($A97,'Annex 2 EHV charges'!$D$11:$O$157,11,FALSE)),"")</f>
        <v/>
      </c>
      <c r="H97" s="130" t="str">
        <f>IFERROR(IF(VLOOKUP($A97,'Annex 2 EHV charges'!$D$11:$O$157,12,FALSE)=0,"",VLOOKUP($A97,'Annex 2 EHV charges'!$D$11:$O$157,12,FALSE)),"")</f>
        <v/>
      </c>
    </row>
    <row r="98" spans="1:8" ht="12.75" customHeight="1" x14ac:dyDescent="0.2">
      <c r="A98" s="110" t="str">
        <f t="array" ref="A98">IFERROR(INDEX('Annex 2 EHV charges'!$D$11:$D$157, MATCH(0, IF(ISBLANK('Annex 2 EHV charges'!$D$11:$D$157),1, COUNTIF(A$10:$A97, 'Annex 2 EHV charges'!$D$11:$D$157)), 0)),"")</f>
        <v/>
      </c>
      <c r="B98" s="112" t="str">
        <f>IF($A98="","",VLOOKUP($A98,'Annex 2 EHV charges'!$D$11:$O$157,2,0))</f>
        <v/>
      </c>
      <c r="C98" s="110" t="str">
        <f>IF($A98="","",VLOOKUP($A98,'Annex 2 EHV charges'!$D$11:$O$157,3,0))</f>
        <v/>
      </c>
      <c r="D98" s="112" t="str">
        <f>IF($A98="","",VLOOKUP($A98,'Annex 2 EHV charges'!$D$11:$O$157,4,0))</f>
        <v/>
      </c>
      <c r="E98" s="128" t="str">
        <f>IFERROR(IF(VLOOKUP($A98,'Annex 2 EHV charges'!$D$11:$O$157,9,FALSE)=0,"",VLOOKUP($A98,'Annex 2 EHV charges'!$D$11:$O$157,9,FALSE)),"")</f>
        <v/>
      </c>
      <c r="F98" s="129" t="str">
        <f>IFERROR(IF(VLOOKUP($A98,'Annex 2 EHV charges'!$D$11:$O$157,10,FALSE)=0,"",VLOOKUP($A98,'Annex 2 EHV charges'!$D$11:$O$157,10,FALSE)),"")</f>
        <v/>
      </c>
      <c r="G98" s="130" t="str">
        <f>IFERROR(IF(VLOOKUP($A98,'Annex 2 EHV charges'!$D$11:$O$157,11,FALSE)=0,"",VLOOKUP($A98,'Annex 2 EHV charges'!$D$11:$O$157,11,FALSE)),"")</f>
        <v/>
      </c>
      <c r="H98" s="130" t="str">
        <f>IFERROR(IF(VLOOKUP($A98,'Annex 2 EHV charges'!$D$11:$O$157,12,FALSE)=0,"",VLOOKUP($A98,'Annex 2 EHV charges'!$D$11:$O$157,12,FALSE)),"")</f>
        <v/>
      </c>
    </row>
    <row r="99" spans="1:8" ht="12.75" customHeight="1" x14ac:dyDescent="0.2">
      <c r="A99" s="110" t="str">
        <f t="array" ref="A99">IFERROR(INDEX('Annex 2 EHV charges'!$D$11:$D$157, MATCH(0, IF(ISBLANK('Annex 2 EHV charges'!$D$11:$D$157),1, COUNTIF(A$10:$A98, 'Annex 2 EHV charges'!$D$11:$D$157)), 0)),"")</f>
        <v/>
      </c>
      <c r="B99" s="112" t="str">
        <f>IF($A99="","",VLOOKUP($A99,'Annex 2 EHV charges'!$D$11:$O$157,2,0))</f>
        <v/>
      </c>
      <c r="C99" s="110" t="str">
        <f>IF($A99="","",VLOOKUP($A99,'Annex 2 EHV charges'!$D$11:$O$157,3,0))</f>
        <v/>
      </c>
      <c r="D99" s="112" t="str">
        <f>IF($A99="","",VLOOKUP($A99,'Annex 2 EHV charges'!$D$11:$O$157,4,0))</f>
        <v/>
      </c>
      <c r="E99" s="128" t="str">
        <f>IFERROR(IF(VLOOKUP($A99,'Annex 2 EHV charges'!$D$11:$O$157,9,FALSE)=0,"",VLOOKUP($A99,'Annex 2 EHV charges'!$D$11:$O$157,9,FALSE)),"")</f>
        <v/>
      </c>
      <c r="F99" s="129" t="str">
        <f>IFERROR(IF(VLOOKUP($A99,'Annex 2 EHV charges'!$D$11:$O$157,10,FALSE)=0,"",VLOOKUP($A99,'Annex 2 EHV charges'!$D$11:$O$157,10,FALSE)),"")</f>
        <v/>
      </c>
      <c r="G99" s="130" t="str">
        <f>IFERROR(IF(VLOOKUP($A99,'Annex 2 EHV charges'!$D$11:$O$157,11,FALSE)=0,"",VLOOKUP($A99,'Annex 2 EHV charges'!$D$11:$O$157,11,FALSE)),"")</f>
        <v/>
      </c>
      <c r="H99" s="130" t="str">
        <f>IFERROR(IF(VLOOKUP($A99,'Annex 2 EHV charges'!$D$11:$O$157,12,FALSE)=0,"",VLOOKUP($A99,'Annex 2 EHV charges'!$D$11:$O$157,12,FALSE)),"")</f>
        <v/>
      </c>
    </row>
    <row r="100" spans="1:8" ht="12.75" customHeight="1" x14ac:dyDescent="0.2">
      <c r="A100" s="110" t="str">
        <f t="array" ref="A100">IFERROR(INDEX('Annex 2 EHV charges'!$D$11:$D$157, MATCH(0, IF(ISBLANK('Annex 2 EHV charges'!$D$11:$D$157),1, COUNTIF(A$10:$A99, 'Annex 2 EHV charges'!$D$11:$D$157)), 0)),"")</f>
        <v/>
      </c>
      <c r="B100" s="112" t="str">
        <f>IF($A100="","",VLOOKUP($A100,'Annex 2 EHV charges'!$D$11:$O$157,2,0))</f>
        <v/>
      </c>
      <c r="C100" s="110" t="str">
        <f>IF($A100="","",VLOOKUP($A100,'Annex 2 EHV charges'!$D$11:$O$157,3,0))</f>
        <v/>
      </c>
      <c r="D100" s="112" t="str">
        <f>IF($A100="","",VLOOKUP($A100,'Annex 2 EHV charges'!$D$11:$O$157,4,0))</f>
        <v/>
      </c>
      <c r="E100" s="128" t="str">
        <f>IFERROR(IF(VLOOKUP($A100,'Annex 2 EHV charges'!$D$11:$O$157,9,FALSE)=0,"",VLOOKUP($A100,'Annex 2 EHV charges'!$D$11:$O$157,9,FALSE)),"")</f>
        <v/>
      </c>
      <c r="F100" s="129" t="str">
        <f>IFERROR(IF(VLOOKUP($A100,'Annex 2 EHV charges'!$D$11:$O$157,10,FALSE)=0,"",VLOOKUP($A100,'Annex 2 EHV charges'!$D$11:$O$157,10,FALSE)),"")</f>
        <v/>
      </c>
      <c r="G100" s="130" t="str">
        <f>IFERROR(IF(VLOOKUP($A100,'Annex 2 EHV charges'!$D$11:$O$157,11,FALSE)=0,"",VLOOKUP($A100,'Annex 2 EHV charges'!$D$11:$O$157,11,FALSE)),"")</f>
        <v/>
      </c>
      <c r="H100" s="130" t="str">
        <f>IFERROR(IF(VLOOKUP($A100,'Annex 2 EHV charges'!$D$11:$O$157,12,FALSE)=0,"",VLOOKUP($A100,'Annex 2 EHV charges'!$D$11:$O$157,12,FALSE)),"")</f>
        <v/>
      </c>
    </row>
    <row r="101" spans="1:8" ht="12.75" customHeight="1" x14ac:dyDescent="0.2">
      <c r="A101" s="110" t="str">
        <f t="array" ref="A101">IFERROR(INDEX('Annex 2 EHV charges'!$D$11:$D$157, MATCH(0, IF(ISBLANK('Annex 2 EHV charges'!$D$11:$D$157),1, COUNTIF(A$10:$A100, 'Annex 2 EHV charges'!$D$11:$D$157)), 0)),"")</f>
        <v/>
      </c>
      <c r="B101" s="112" t="str">
        <f>IF($A101="","",VLOOKUP($A101,'Annex 2 EHV charges'!$D$11:$O$157,2,0))</f>
        <v/>
      </c>
      <c r="C101" s="110" t="str">
        <f>IF($A101="","",VLOOKUP($A101,'Annex 2 EHV charges'!$D$11:$O$157,3,0))</f>
        <v/>
      </c>
      <c r="D101" s="112" t="str">
        <f>IF($A101="","",VLOOKUP($A101,'Annex 2 EHV charges'!$D$11:$O$157,4,0))</f>
        <v/>
      </c>
      <c r="E101" s="128" t="str">
        <f>IFERROR(IF(VLOOKUP($A101,'Annex 2 EHV charges'!$D$11:$O$157,9,FALSE)=0,"",VLOOKUP($A101,'Annex 2 EHV charges'!$D$11:$O$157,9,FALSE)),"")</f>
        <v/>
      </c>
      <c r="F101" s="129" t="str">
        <f>IFERROR(IF(VLOOKUP($A101,'Annex 2 EHV charges'!$D$11:$O$157,10,FALSE)=0,"",VLOOKUP($A101,'Annex 2 EHV charges'!$D$11:$O$157,10,FALSE)),"")</f>
        <v/>
      </c>
      <c r="G101" s="130" t="str">
        <f>IFERROR(IF(VLOOKUP($A101,'Annex 2 EHV charges'!$D$11:$O$157,11,FALSE)=0,"",VLOOKUP($A101,'Annex 2 EHV charges'!$D$11:$O$157,11,FALSE)),"")</f>
        <v/>
      </c>
      <c r="H101" s="130" t="str">
        <f>IFERROR(IF(VLOOKUP($A101,'Annex 2 EHV charges'!$D$11:$O$157,12,FALSE)=0,"",VLOOKUP($A101,'Annex 2 EHV charges'!$D$11:$O$157,12,FALSE)),"")</f>
        <v/>
      </c>
    </row>
    <row r="102" spans="1:8" ht="12.75" customHeight="1" x14ac:dyDescent="0.2">
      <c r="A102" s="110" t="str">
        <f t="array" ref="A102">IFERROR(INDEX('Annex 2 EHV charges'!$D$11:$D$157, MATCH(0, IF(ISBLANK('Annex 2 EHV charges'!$D$11:$D$157),1, COUNTIF(A$10:$A101, 'Annex 2 EHV charges'!$D$11:$D$157)), 0)),"")</f>
        <v/>
      </c>
      <c r="B102" s="112" t="str">
        <f>IF($A102="","",VLOOKUP($A102,'Annex 2 EHV charges'!$D$11:$O$157,2,0))</f>
        <v/>
      </c>
      <c r="C102" s="110" t="str">
        <f>IF($A102="","",VLOOKUP($A102,'Annex 2 EHV charges'!$D$11:$O$157,3,0))</f>
        <v/>
      </c>
      <c r="D102" s="112" t="str">
        <f>IF($A102="","",VLOOKUP($A102,'Annex 2 EHV charges'!$D$11:$O$157,4,0))</f>
        <v/>
      </c>
      <c r="E102" s="128" t="str">
        <f>IFERROR(IF(VLOOKUP($A102,'Annex 2 EHV charges'!$D$11:$O$157,9,FALSE)=0,"",VLOOKUP($A102,'Annex 2 EHV charges'!$D$11:$O$157,9,FALSE)),"")</f>
        <v/>
      </c>
      <c r="F102" s="129" t="str">
        <f>IFERROR(IF(VLOOKUP($A102,'Annex 2 EHV charges'!$D$11:$O$157,10,FALSE)=0,"",VLOOKUP($A102,'Annex 2 EHV charges'!$D$11:$O$157,10,FALSE)),"")</f>
        <v/>
      </c>
      <c r="G102" s="130" t="str">
        <f>IFERROR(IF(VLOOKUP($A102,'Annex 2 EHV charges'!$D$11:$O$157,11,FALSE)=0,"",VLOOKUP($A102,'Annex 2 EHV charges'!$D$11:$O$157,11,FALSE)),"")</f>
        <v/>
      </c>
      <c r="H102" s="130" t="str">
        <f>IFERROR(IF(VLOOKUP($A102,'Annex 2 EHV charges'!$D$11:$O$157,12,FALSE)=0,"",VLOOKUP($A102,'Annex 2 EHV charges'!$D$11:$O$157,12,FALSE)),"")</f>
        <v/>
      </c>
    </row>
    <row r="103" spans="1:8" ht="12.75" customHeight="1" x14ac:dyDescent="0.2">
      <c r="A103" s="110" t="str">
        <f t="array" ref="A103">IFERROR(INDEX('Annex 2 EHV charges'!$D$11:$D$157, MATCH(0, IF(ISBLANK('Annex 2 EHV charges'!$D$11:$D$157),1, COUNTIF(A$10:$A102, 'Annex 2 EHV charges'!$D$11:$D$157)), 0)),"")</f>
        <v/>
      </c>
      <c r="B103" s="112" t="str">
        <f>IF($A103="","",VLOOKUP($A103,'Annex 2 EHV charges'!$D$11:$O$157,2,0))</f>
        <v/>
      </c>
      <c r="C103" s="110" t="str">
        <f>IF($A103="","",VLOOKUP($A103,'Annex 2 EHV charges'!$D$11:$O$157,3,0))</f>
        <v/>
      </c>
      <c r="D103" s="112" t="str">
        <f>IF($A103="","",VLOOKUP($A103,'Annex 2 EHV charges'!$D$11:$O$157,4,0))</f>
        <v/>
      </c>
      <c r="E103" s="128" t="str">
        <f>IFERROR(IF(VLOOKUP($A103,'Annex 2 EHV charges'!$D$11:$O$157,9,FALSE)=0,"",VLOOKUP($A103,'Annex 2 EHV charges'!$D$11:$O$157,9,FALSE)),"")</f>
        <v/>
      </c>
      <c r="F103" s="129" t="str">
        <f>IFERROR(IF(VLOOKUP($A103,'Annex 2 EHV charges'!$D$11:$O$157,10,FALSE)=0,"",VLOOKUP($A103,'Annex 2 EHV charges'!$D$11:$O$157,10,FALSE)),"")</f>
        <v/>
      </c>
      <c r="G103" s="130" t="str">
        <f>IFERROR(IF(VLOOKUP($A103,'Annex 2 EHV charges'!$D$11:$O$157,11,FALSE)=0,"",VLOOKUP($A103,'Annex 2 EHV charges'!$D$11:$O$157,11,FALSE)),"")</f>
        <v/>
      </c>
      <c r="H103" s="130" t="str">
        <f>IFERROR(IF(VLOOKUP($A103,'Annex 2 EHV charges'!$D$11:$O$157,12,FALSE)=0,"",VLOOKUP($A103,'Annex 2 EHV charges'!$D$11:$O$157,12,FALSE)),"")</f>
        <v/>
      </c>
    </row>
    <row r="104" spans="1:8" ht="12.75" customHeight="1" x14ac:dyDescent="0.2">
      <c r="A104" s="110" t="str">
        <f t="array" ref="A104">IFERROR(INDEX('Annex 2 EHV charges'!$D$11:$D$157, MATCH(0, IF(ISBLANK('Annex 2 EHV charges'!$D$11:$D$157),1, COUNTIF(A$10:$A103, 'Annex 2 EHV charges'!$D$11:$D$157)), 0)),"")</f>
        <v/>
      </c>
      <c r="B104" s="112" t="str">
        <f>IF($A104="","",VLOOKUP($A104,'Annex 2 EHV charges'!$D$11:$O$157,2,0))</f>
        <v/>
      </c>
      <c r="C104" s="110" t="str">
        <f>IF($A104="","",VLOOKUP($A104,'Annex 2 EHV charges'!$D$11:$O$157,3,0))</f>
        <v/>
      </c>
      <c r="D104" s="112" t="str">
        <f>IF($A104="","",VLOOKUP($A104,'Annex 2 EHV charges'!$D$11:$O$157,4,0))</f>
        <v/>
      </c>
      <c r="E104" s="128" t="str">
        <f>IFERROR(IF(VLOOKUP($A104,'Annex 2 EHV charges'!$D$11:$O$157,9,FALSE)=0,"",VLOOKUP($A104,'Annex 2 EHV charges'!$D$11:$O$157,9,FALSE)),"")</f>
        <v/>
      </c>
      <c r="F104" s="129" t="str">
        <f>IFERROR(IF(VLOOKUP($A104,'Annex 2 EHV charges'!$D$11:$O$157,10,FALSE)=0,"",VLOOKUP($A104,'Annex 2 EHV charges'!$D$11:$O$157,10,FALSE)),"")</f>
        <v/>
      </c>
      <c r="G104" s="130" t="str">
        <f>IFERROR(IF(VLOOKUP($A104,'Annex 2 EHV charges'!$D$11:$O$157,11,FALSE)=0,"",VLOOKUP($A104,'Annex 2 EHV charges'!$D$11:$O$157,11,FALSE)),"")</f>
        <v/>
      </c>
      <c r="H104" s="130" t="str">
        <f>IFERROR(IF(VLOOKUP($A104,'Annex 2 EHV charges'!$D$11:$O$157,12,FALSE)=0,"",VLOOKUP($A104,'Annex 2 EHV charges'!$D$11:$O$157,12,FALSE)),"")</f>
        <v/>
      </c>
    </row>
    <row r="105" spans="1:8" ht="12.75" customHeight="1" x14ac:dyDescent="0.2">
      <c r="A105" s="110" t="str">
        <f t="array" ref="A105">IFERROR(INDEX('Annex 2 EHV charges'!$D$11:$D$157, MATCH(0, IF(ISBLANK('Annex 2 EHV charges'!$D$11:$D$157),1, COUNTIF(A$10:$A104, 'Annex 2 EHV charges'!$D$11:$D$157)), 0)),"")</f>
        <v/>
      </c>
      <c r="B105" s="112" t="str">
        <f>IF($A105="","",VLOOKUP($A105,'Annex 2 EHV charges'!$D$11:$O$157,2,0))</f>
        <v/>
      </c>
      <c r="C105" s="110" t="str">
        <f>IF($A105="","",VLOOKUP($A105,'Annex 2 EHV charges'!$D$11:$O$157,3,0))</f>
        <v/>
      </c>
      <c r="D105" s="112" t="str">
        <f>IF($A105="","",VLOOKUP($A105,'Annex 2 EHV charges'!$D$11:$O$157,4,0))</f>
        <v/>
      </c>
      <c r="E105" s="128" t="str">
        <f>IFERROR(IF(VLOOKUP($A105,'Annex 2 EHV charges'!$D$11:$O$157,9,FALSE)=0,"",VLOOKUP($A105,'Annex 2 EHV charges'!$D$11:$O$157,9,FALSE)),"")</f>
        <v/>
      </c>
      <c r="F105" s="129" t="str">
        <f>IFERROR(IF(VLOOKUP($A105,'Annex 2 EHV charges'!$D$11:$O$157,10,FALSE)=0,"",VLOOKUP($A105,'Annex 2 EHV charges'!$D$11:$O$157,10,FALSE)),"")</f>
        <v/>
      </c>
      <c r="G105" s="130" t="str">
        <f>IFERROR(IF(VLOOKUP($A105,'Annex 2 EHV charges'!$D$11:$O$157,11,FALSE)=0,"",VLOOKUP($A105,'Annex 2 EHV charges'!$D$11:$O$157,11,FALSE)),"")</f>
        <v/>
      </c>
      <c r="H105" s="130" t="str">
        <f>IFERROR(IF(VLOOKUP($A105,'Annex 2 EHV charges'!$D$11:$O$157,12,FALSE)=0,"",VLOOKUP($A105,'Annex 2 EHV charges'!$D$11:$O$157,12,FALSE)),"")</f>
        <v/>
      </c>
    </row>
    <row r="106" spans="1:8" ht="12.75" customHeight="1" x14ac:dyDescent="0.2">
      <c r="A106" s="110" t="str">
        <f t="array" ref="A106">IFERROR(INDEX('Annex 2 EHV charges'!$D$11:$D$157, MATCH(0, IF(ISBLANK('Annex 2 EHV charges'!$D$11:$D$157),1, COUNTIF(A$10:$A105, 'Annex 2 EHV charges'!$D$11:$D$157)), 0)),"")</f>
        <v/>
      </c>
      <c r="B106" s="112" t="str">
        <f>IF($A106="","",VLOOKUP($A106,'Annex 2 EHV charges'!$D$11:$O$157,2,0))</f>
        <v/>
      </c>
      <c r="C106" s="110" t="str">
        <f>IF($A106="","",VLOOKUP($A106,'Annex 2 EHV charges'!$D$11:$O$157,3,0))</f>
        <v/>
      </c>
      <c r="D106" s="112" t="str">
        <f>IF($A106="","",VLOOKUP($A106,'Annex 2 EHV charges'!$D$11:$O$157,4,0))</f>
        <v/>
      </c>
      <c r="E106" s="128" t="str">
        <f>IFERROR(IF(VLOOKUP($A106,'Annex 2 EHV charges'!$D$11:$O$157,9,FALSE)=0,"",VLOOKUP($A106,'Annex 2 EHV charges'!$D$11:$O$157,9,FALSE)),"")</f>
        <v/>
      </c>
      <c r="F106" s="129" t="str">
        <f>IFERROR(IF(VLOOKUP($A106,'Annex 2 EHV charges'!$D$11:$O$157,10,FALSE)=0,"",VLOOKUP($A106,'Annex 2 EHV charges'!$D$11:$O$157,10,FALSE)),"")</f>
        <v/>
      </c>
      <c r="G106" s="130" t="str">
        <f>IFERROR(IF(VLOOKUP($A106,'Annex 2 EHV charges'!$D$11:$O$157,11,FALSE)=0,"",VLOOKUP($A106,'Annex 2 EHV charges'!$D$11:$O$157,11,FALSE)),"")</f>
        <v/>
      </c>
      <c r="H106" s="130" t="str">
        <f>IFERROR(IF(VLOOKUP($A106,'Annex 2 EHV charges'!$D$11:$O$157,12,FALSE)=0,"",VLOOKUP($A106,'Annex 2 EHV charges'!$D$11:$O$157,12,FALSE)),"")</f>
        <v/>
      </c>
    </row>
    <row r="107" spans="1:8" ht="12.75" customHeight="1" x14ac:dyDescent="0.2">
      <c r="A107" s="110" t="str">
        <f t="array" ref="A107">IFERROR(INDEX('Annex 2 EHV charges'!$D$11:$D$157, MATCH(0, IF(ISBLANK('Annex 2 EHV charges'!$D$11:$D$157),1, COUNTIF(A$10:$A106, 'Annex 2 EHV charges'!$D$11:$D$157)), 0)),"")</f>
        <v/>
      </c>
      <c r="B107" s="112" t="str">
        <f>IF($A107="","",VLOOKUP($A107,'Annex 2 EHV charges'!$D$11:$O$157,2,0))</f>
        <v/>
      </c>
      <c r="C107" s="110" t="str">
        <f>IF($A107="","",VLOOKUP($A107,'Annex 2 EHV charges'!$D$11:$O$157,3,0))</f>
        <v/>
      </c>
      <c r="D107" s="112" t="str">
        <f>IF($A107="","",VLOOKUP($A107,'Annex 2 EHV charges'!$D$11:$O$157,4,0))</f>
        <v/>
      </c>
      <c r="E107" s="128" t="str">
        <f>IFERROR(IF(VLOOKUP($A107,'Annex 2 EHV charges'!$D$11:$O$157,9,FALSE)=0,"",VLOOKUP($A107,'Annex 2 EHV charges'!$D$11:$O$157,9,FALSE)),"")</f>
        <v/>
      </c>
      <c r="F107" s="129" t="str">
        <f>IFERROR(IF(VLOOKUP($A107,'Annex 2 EHV charges'!$D$11:$O$157,10,FALSE)=0,"",VLOOKUP($A107,'Annex 2 EHV charges'!$D$11:$O$157,10,FALSE)),"")</f>
        <v/>
      </c>
      <c r="G107" s="130" t="str">
        <f>IFERROR(IF(VLOOKUP($A107,'Annex 2 EHV charges'!$D$11:$O$157,11,FALSE)=0,"",VLOOKUP($A107,'Annex 2 EHV charges'!$D$11:$O$157,11,FALSE)),"")</f>
        <v/>
      </c>
      <c r="H107" s="130" t="str">
        <f>IFERROR(IF(VLOOKUP($A107,'Annex 2 EHV charges'!$D$11:$O$157,12,FALSE)=0,"",VLOOKUP($A107,'Annex 2 EHV charges'!$D$11:$O$157,12,FALSE)),"")</f>
        <v/>
      </c>
    </row>
    <row r="108" spans="1:8" ht="12.75" customHeight="1" x14ac:dyDescent="0.2">
      <c r="A108" s="110" t="str">
        <f t="array" ref="A108">IFERROR(INDEX('Annex 2 EHV charges'!$D$11:$D$157, MATCH(0, IF(ISBLANK('Annex 2 EHV charges'!$D$11:$D$157),1, COUNTIF(A$10:$A107, 'Annex 2 EHV charges'!$D$11:$D$157)), 0)),"")</f>
        <v/>
      </c>
      <c r="B108" s="112" t="str">
        <f>IF($A108="","",VLOOKUP($A108,'Annex 2 EHV charges'!$D$11:$O$157,2,0))</f>
        <v/>
      </c>
      <c r="C108" s="110" t="str">
        <f>IF($A108="","",VLOOKUP($A108,'Annex 2 EHV charges'!$D$11:$O$157,3,0))</f>
        <v/>
      </c>
      <c r="D108" s="112" t="str">
        <f>IF($A108="","",VLOOKUP($A108,'Annex 2 EHV charges'!$D$11:$O$157,4,0))</f>
        <v/>
      </c>
      <c r="E108" s="128" t="str">
        <f>IFERROR(IF(VLOOKUP($A108,'Annex 2 EHV charges'!$D$11:$O$157,9,FALSE)=0,"",VLOOKUP($A108,'Annex 2 EHV charges'!$D$11:$O$157,9,FALSE)),"")</f>
        <v/>
      </c>
      <c r="F108" s="129" t="str">
        <f>IFERROR(IF(VLOOKUP($A108,'Annex 2 EHV charges'!$D$11:$O$157,10,FALSE)=0,"",VLOOKUP($A108,'Annex 2 EHV charges'!$D$11:$O$157,10,FALSE)),"")</f>
        <v/>
      </c>
      <c r="G108" s="130" t="str">
        <f>IFERROR(IF(VLOOKUP($A108,'Annex 2 EHV charges'!$D$11:$O$157,11,FALSE)=0,"",VLOOKUP($A108,'Annex 2 EHV charges'!$D$11:$O$157,11,FALSE)),"")</f>
        <v/>
      </c>
      <c r="H108" s="130" t="str">
        <f>IFERROR(IF(VLOOKUP($A108,'Annex 2 EHV charges'!$D$11:$O$157,12,FALSE)=0,"",VLOOKUP($A108,'Annex 2 EHV charges'!$D$11:$O$157,12,FALSE)),"")</f>
        <v/>
      </c>
    </row>
    <row r="109" spans="1:8" ht="12.75" customHeight="1" x14ac:dyDescent="0.2">
      <c r="A109" s="110" t="str">
        <f t="array" ref="A109">IFERROR(INDEX('Annex 2 EHV charges'!$D$11:$D$157, MATCH(0, IF(ISBLANK('Annex 2 EHV charges'!$D$11:$D$157),1, COUNTIF(A$10:$A108, 'Annex 2 EHV charges'!$D$11:$D$157)), 0)),"")</f>
        <v/>
      </c>
      <c r="B109" s="112" t="str">
        <f>IF($A109="","",VLOOKUP($A109,'Annex 2 EHV charges'!$D$11:$O$157,2,0))</f>
        <v/>
      </c>
      <c r="C109" s="110" t="str">
        <f>IF($A109="","",VLOOKUP($A109,'Annex 2 EHV charges'!$D$11:$O$157,3,0))</f>
        <v/>
      </c>
      <c r="D109" s="112" t="str">
        <f>IF($A109="","",VLOOKUP($A109,'Annex 2 EHV charges'!$D$11:$O$157,4,0))</f>
        <v/>
      </c>
      <c r="E109" s="128" t="str">
        <f>IFERROR(IF(VLOOKUP($A109,'Annex 2 EHV charges'!$D$11:$O$157,9,FALSE)=0,"",VLOOKUP($A109,'Annex 2 EHV charges'!$D$11:$O$157,9,FALSE)),"")</f>
        <v/>
      </c>
      <c r="F109" s="129" t="str">
        <f>IFERROR(IF(VLOOKUP($A109,'Annex 2 EHV charges'!$D$11:$O$157,10,FALSE)=0,"",VLOOKUP($A109,'Annex 2 EHV charges'!$D$11:$O$157,10,FALSE)),"")</f>
        <v/>
      </c>
      <c r="G109" s="130" t="str">
        <f>IFERROR(IF(VLOOKUP($A109,'Annex 2 EHV charges'!$D$11:$O$157,11,FALSE)=0,"",VLOOKUP($A109,'Annex 2 EHV charges'!$D$11:$O$157,11,FALSE)),"")</f>
        <v/>
      </c>
      <c r="H109" s="130" t="str">
        <f>IFERROR(IF(VLOOKUP($A109,'Annex 2 EHV charges'!$D$11:$O$157,12,FALSE)=0,"",VLOOKUP($A109,'Annex 2 EHV charges'!$D$11:$O$157,12,FALSE)),"")</f>
        <v/>
      </c>
    </row>
    <row r="110" spans="1:8" ht="12.75" customHeight="1" x14ac:dyDescent="0.2">
      <c r="A110" s="110" t="str">
        <f t="array" ref="A110">IFERROR(INDEX('Annex 2 EHV charges'!$D$11:$D$157, MATCH(0, IF(ISBLANK('Annex 2 EHV charges'!$D$11:$D$157),1, COUNTIF(A$10:$A109, 'Annex 2 EHV charges'!$D$11:$D$157)), 0)),"")</f>
        <v/>
      </c>
      <c r="B110" s="112" t="str">
        <f>IF($A110="","",VLOOKUP($A110,'Annex 2 EHV charges'!$D$11:$O$157,2,0))</f>
        <v/>
      </c>
      <c r="C110" s="110" t="str">
        <f>IF($A110="","",VLOOKUP($A110,'Annex 2 EHV charges'!$D$11:$O$157,3,0))</f>
        <v/>
      </c>
      <c r="D110" s="112" t="str">
        <f>IF($A110="","",VLOOKUP($A110,'Annex 2 EHV charges'!$D$11:$O$157,4,0))</f>
        <v/>
      </c>
      <c r="E110" s="128" t="str">
        <f>IFERROR(IF(VLOOKUP($A110,'Annex 2 EHV charges'!$D$11:$O$157,9,FALSE)=0,"",VLOOKUP($A110,'Annex 2 EHV charges'!$D$11:$O$157,9,FALSE)),"")</f>
        <v/>
      </c>
      <c r="F110" s="129" t="str">
        <f>IFERROR(IF(VLOOKUP($A110,'Annex 2 EHV charges'!$D$11:$O$157,10,FALSE)=0,"",VLOOKUP($A110,'Annex 2 EHV charges'!$D$11:$O$157,10,FALSE)),"")</f>
        <v/>
      </c>
      <c r="G110" s="130" t="str">
        <f>IFERROR(IF(VLOOKUP($A110,'Annex 2 EHV charges'!$D$11:$O$157,11,FALSE)=0,"",VLOOKUP($A110,'Annex 2 EHV charges'!$D$11:$O$157,11,FALSE)),"")</f>
        <v/>
      </c>
      <c r="H110" s="130" t="str">
        <f>IFERROR(IF(VLOOKUP($A110,'Annex 2 EHV charges'!$D$11:$O$157,12,FALSE)=0,"",VLOOKUP($A110,'Annex 2 EHV charges'!$D$11:$O$157,12,FALSE)),"")</f>
        <v/>
      </c>
    </row>
    <row r="111" spans="1:8" ht="12.75" customHeight="1" x14ac:dyDescent="0.2">
      <c r="A111" s="110" t="str">
        <f t="array" ref="A111">IFERROR(INDEX('Annex 2 EHV charges'!$D$11:$D$157, MATCH(0, IF(ISBLANK('Annex 2 EHV charges'!$D$11:$D$157),1, COUNTIF(A$10:$A110, 'Annex 2 EHV charges'!$D$11:$D$157)), 0)),"")</f>
        <v/>
      </c>
      <c r="B111" s="112" t="str">
        <f>IF($A111="","",VLOOKUP($A111,'Annex 2 EHV charges'!$D$11:$O$157,2,0))</f>
        <v/>
      </c>
      <c r="C111" s="110" t="str">
        <f>IF($A111="","",VLOOKUP($A111,'Annex 2 EHV charges'!$D$11:$O$157,3,0))</f>
        <v/>
      </c>
      <c r="D111" s="112" t="str">
        <f>IF($A111="","",VLOOKUP($A111,'Annex 2 EHV charges'!$D$11:$O$157,4,0))</f>
        <v/>
      </c>
      <c r="E111" s="128" t="str">
        <f>IFERROR(IF(VLOOKUP($A111,'Annex 2 EHV charges'!$D$11:$O$157,9,FALSE)=0,"",VLOOKUP($A111,'Annex 2 EHV charges'!$D$11:$O$157,9,FALSE)),"")</f>
        <v/>
      </c>
      <c r="F111" s="129" t="str">
        <f>IFERROR(IF(VLOOKUP($A111,'Annex 2 EHV charges'!$D$11:$O$157,10,FALSE)=0,"",VLOOKUP($A111,'Annex 2 EHV charges'!$D$11:$O$157,10,FALSE)),"")</f>
        <v/>
      </c>
      <c r="G111" s="130" t="str">
        <f>IFERROR(IF(VLOOKUP($A111,'Annex 2 EHV charges'!$D$11:$O$157,11,FALSE)=0,"",VLOOKUP($A111,'Annex 2 EHV charges'!$D$11:$O$157,11,FALSE)),"")</f>
        <v/>
      </c>
      <c r="H111" s="130" t="str">
        <f>IFERROR(IF(VLOOKUP($A111,'Annex 2 EHV charges'!$D$11:$O$157,12,FALSE)=0,"",VLOOKUP($A111,'Annex 2 EHV charges'!$D$11:$O$157,12,FALSE)),"")</f>
        <v/>
      </c>
    </row>
    <row r="112" spans="1:8" ht="12.75" customHeight="1" x14ac:dyDescent="0.2">
      <c r="A112" s="110" t="str">
        <f t="array" ref="A112">IFERROR(INDEX('Annex 2 EHV charges'!$D$11:$D$157, MATCH(0, IF(ISBLANK('Annex 2 EHV charges'!$D$11:$D$157),1, COUNTIF(A$10:$A111, 'Annex 2 EHV charges'!$D$11:$D$157)), 0)),"")</f>
        <v/>
      </c>
      <c r="B112" s="112" t="str">
        <f>IF($A112="","",VLOOKUP($A112,'Annex 2 EHV charges'!$D$11:$O$157,2,0))</f>
        <v/>
      </c>
      <c r="C112" s="110" t="str">
        <f>IF($A112="","",VLOOKUP($A112,'Annex 2 EHV charges'!$D$11:$O$157,3,0))</f>
        <v/>
      </c>
      <c r="D112" s="112" t="str">
        <f>IF($A112="","",VLOOKUP($A112,'Annex 2 EHV charges'!$D$11:$O$157,4,0))</f>
        <v/>
      </c>
      <c r="E112" s="128" t="str">
        <f>IFERROR(IF(VLOOKUP($A112,'Annex 2 EHV charges'!$D$11:$O$157,9,FALSE)=0,"",VLOOKUP($A112,'Annex 2 EHV charges'!$D$11:$O$157,9,FALSE)),"")</f>
        <v/>
      </c>
      <c r="F112" s="129" t="str">
        <f>IFERROR(IF(VLOOKUP($A112,'Annex 2 EHV charges'!$D$11:$O$157,10,FALSE)=0,"",VLOOKUP($A112,'Annex 2 EHV charges'!$D$11:$O$157,10,FALSE)),"")</f>
        <v/>
      </c>
      <c r="G112" s="130" t="str">
        <f>IFERROR(IF(VLOOKUP($A112,'Annex 2 EHV charges'!$D$11:$O$157,11,FALSE)=0,"",VLOOKUP($A112,'Annex 2 EHV charges'!$D$11:$O$157,11,FALSE)),"")</f>
        <v/>
      </c>
      <c r="H112" s="130" t="str">
        <f>IFERROR(IF(VLOOKUP($A112,'Annex 2 EHV charges'!$D$11:$O$157,12,FALSE)=0,"",VLOOKUP($A112,'Annex 2 EHV charges'!$D$11:$O$157,12,FALSE)),"")</f>
        <v/>
      </c>
    </row>
    <row r="113" spans="1:8" ht="12.75" customHeight="1" x14ac:dyDescent="0.2">
      <c r="A113" s="110" t="str">
        <f t="array" ref="A113">IFERROR(INDEX('Annex 2 EHV charges'!$D$11:$D$157, MATCH(0, IF(ISBLANK('Annex 2 EHV charges'!$D$11:$D$157),1, COUNTIF(A$10:$A112, 'Annex 2 EHV charges'!$D$11:$D$157)), 0)),"")</f>
        <v/>
      </c>
      <c r="B113" s="112" t="str">
        <f>IF($A113="","",VLOOKUP($A113,'Annex 2 EHV charges'!$D$11:$O$157,2,0))</f>
        <v/>
      </c>
      <c r="C113" s="110" t="str">
        <f>IF($A113="","",VLOOKUP($A113,'Annex 2 EHV charges'!$D$11:$O$157,3,0))</f>
        <v/>
      </c>
      <c r="D113" s="112" t="str">
        <f>IF($A113="","",VLOOKUP($A113,'Annex 2 EHV charges'!$D$11:$O$157,4,0))</f>
        <v/>
      </c>
      <c r="E113" s="128" t="str">
        <f>IFERROR(IF(VLOOKUP($A113,'Annex 2 EHV charges'!$D$11:$O$157,9,FALSE)=0,"",VLOOKUP($A113,'Annex 2 EHV charges'!$D$11:$O$157,9,FALSE)),"")</f>
        <v/>
      </c>
      <c r="F113" s="129" t="str">
        <f>IFERROR(IF(VLOOKUP($A113,'Annex 2 EHV charges'!$D$11:$O$157,10,FALSE)=0,"",VLOOKUP($A113,'Annex 2 EHV charges'!$D$11:$O$157,10,FALSE)),"")</f>
        <v/>
      </c>
      <c r="G113" s="130" t="str">
        <f>IFERROR(IF(VLOOKUP($A113,'Annex 2 EHV charges'!$D$11:$O$157,11,FALSE)=0,"",VLOOKUP($A113,'Annex 2 EHV charges'!$D$11:$O$157,11,FALSE)),"")</f>
        <v/>
      </c>
      <c r="H113" s="130" t="str">
        <f>IFERROR(IF(VLOOKUP($A113,'Annex 2 EHV charges'!$D$11:$O$157,12,FALSE)=0,"",VLOOKUP($A113,'Annex 2 EHV charges'!$D$11:$O$157,12,FALSE)),"")</f>
        <v/>
      </c>
    </row>
    <row r="114" spans="1:8" ht="12.75" customHeight="1" x14ac:dyDescent="0.2">
      <c r="A114" s="110" t="str">
        <f t="array" ref="A114">IFERROR(INDEX('Annex 2 EHV charges'!$D$11:$D$157, MATCH(0, IF(ISBLANK('Annex 2 EHV charges'!$D$11:$D$157),1, COUNTIF(A$10:$A113, 'Annex 2 EHV charges'!$D$11:$D$157)), 0)),"")</f>
        <v/>
      </c>
      <c r="B114" s="112" t="str">
        <f>IF($A114="","",VLOOKUP($A114,'Annex 2 EHV charges'!$D$11:$O$157,2,0))</f>
        <v/>
      </c>
      <c r="C114" s="110" t="str">
        <f>IF($A114="","",VLOOKUP($A114,'Annex 2 EHV charges'!$D$11:$O$157,3,0))</f>
        <v/>
      </c>
      <c r="D114" s="112" t="str">
        <f>IF($A114="","",VLOOKUP($A114,'Annex 2 EHV charges'!$D$11:$O$157,4,0))</f>
        <v/>
      </c>
      <c r="E114" s="128" t="str">
        <f>IFERROR(IF(VLOOKUP($A114,'Annex 2 EHV charges'!$D$11:$O$157,9,FALSE)=0,"",VLOOKUP($A114,'Annex 2 EHV charges'!$D$11:$O$157,9,FALSE)),"")</f>
        <v/>
      </c>
      <c r="F114" s="129" t="str">
        <f>IFERROR(IF(VLOOKUP($A114,'Annex 2 EHV charges'!$D$11:$O$157,10,FALSE)=0,"",VLOOKUP($A114,'Annex 2 EHV charges'!$D$11:$O$157,10,FALSE)),"")</f>
        <v/>
      </c>
      <c r="G114" s="130" t="str">
        <f>IFERROR(IF(VLOOKUP($A114,'Annex 2 EHV charges'!$D$11:$O$157,11,FALSE)=0,"",VLOOKUP($A114,'Annex 2 EHV charges'!$D$11:$O$157,11,FALSE)),"")</f>
        <v/>
      </c>
      <c r="H114" s="130" t="str">
        <f>IFERROR(IF(VLOOKUP($A114,'Annex 2 EHV charges'!$D$11:$O$157,12,FALSE)=0,"",VLOOKUP($A114,'Annex 2 EHV charges'!$D$11:$O$157,12,FALSE)),"")</f>
        <v/>
      </c>
    </row>
    <row r="115" spans="1:8" ht="12.75" customHeight="1" x14ac:dyDescent="0.2">
      <c r="A115" s="110" t="str">
        <f t="array" ref="A115">IFERROR(INDEX('Annex 2 EHV charges'!$D$11:$D$157, MATCH(0, IF(ISBLANK('Annex 2 EHV charges'!$D$11:$D$157),1, COUNTIF(A$10:$A114, 'Annex 2 EHV charges'!$D$11:$D$157)), 0)),"")</f>
        <v/>
      </c>
      <c r="B115" s="112" t="str">
        <f>IF($A115="","",VLOOKUP($A115,'Annex 2 EHV charges'!$D$11:$O$157,2,0))</f>
        <v/>
      </c>
      <c r="C115" s="110" t="str">
        <f>IF($A115="","",VLOOKUP($A115,'Annex 2 EHV charges'!$D$11:$O$157,3,0))</f>
        <v/>
      </c>
      <c r="D115" s="112" t="str">
        <f>IF($A115="","",VLOOKUP($A115,'Annex 2 EHV charges'!$D$11:$O$157,4,0))</f>
        <v/>
      </c>
      <c r="E115" s="128" t="str">
        <f>IFERROR(IF(VLOOKUP($A115,'Annex 2 EHV charges'!$D$11:$O$157,9,FALSE)=0,"",VLOOKUP($A115,'Annex 2 EHV charges'!$D$11:$O$157,9,FALSE)),"")</f>
        <v/>
      </c>
      <c r="F115" s="129" t="str">
        <f>IFERROR(IF(VLOOKUP($A115,'Annex 2 EHV charges'!$D$11:$O$157,10,FALSE)=0,"",VLOOKUP($A115,'Annex 2 EHV charges'!$D$11:$O$157,10,FALSE)),"")</f>
        <v/>
      </c>
      <c r="G115" s="130" t="str">
        <f>IFERROR(IF(VLOOKUP($A115,'Annex 2 EHV charges'!$D$11:$O$157,11,FALSE)=0,"",VLOOKUP($A115,'Annex 2 EHV charges'!$D$11:$O$157,11,FALSE)),"")</f>
        <v/>
      </c>
      <c r="H115" s="130" t="str">
        <f>IFERROR(IF(VLOOKUP($A115,'Annex 2 EHV charges'!$D$11:$O$157,12,FALSE)=0,"",VLOOKUP($A115,'Annex 2 EHV charges'!$D$11:$O$157,12,FALSE)),"")</f>
        <v/>
      </c>
    </row>
    <row r="116" spans="1:8" ht="12.75" customHeight="1" x14ac:dyDescent="0.2">
      <c r="A116" s="110" t="str">
        <f t="array" ref="A116">IFERROR(INDEX('Annex 2 EHV charges'!$D$11:$D$157, MATCH(0, IF(ISBLANK('Annex 2 EHV charges'!$D$11:$D$157),1, COUNTIF(A$10:$A115, 'Annex 2 EHV charges'!$D$11:$D$157)), 0)),"")</f>
        <v/>
      </c>
      <c r="B116" s="112" t="str">
        <f>IF($A116="","",VLOOKUP($A116,'Annex 2 EHV charges'!$D$11:$O$157,2,0))</f>
        <v/>
      </c>
      <c r="C116" s="110" t="str">
        <f>IF($A116="","",VLOOKUP($A116,'Annex 2 EHV charges'!$D$11:$O$157,3,0))</f>
        <v/>
      </c>
      <c r="D116" s="112" t="str">
        <f>IF($A116="","",VLOOKUP($A116,'Annex 2 EHV charges'!$D$11:$O$157,4,0))</f>
        <v/>
      </c>
      <c r="E116" s="128" t="str">
        <f>IFERROR(IF(VLOOKUP($A116,'Annex 2 EHV charges'!$D$11:$O$157,9,FALSE)=0,"",VLOOKUP($A116,'Annex 2 EHV charges'!$D$11:$O$157,9,FALSE)),"")</f>
        <v/>
      </c>
      <c r="F116" s="129" t="str">
        <f>IFERROR(IF(VLOOKUP($A116,'Annex 2 EHV charges'!$D$11:$O$157,10,FALSE)=0,"",VLOOKUP($A116,'Annex 2 EHV charges'!$D$11:$O$157,10,FALSE)),"")</f>
        <v/>
      </c>
      <c r="G116" s="130" t="str">
        <f>IFERROR(IF(VLOOKUP($A116,'Annex 2 EHV charges'!$D$11:$O$157,11,FALSE)=0,"",VLOOKUP($A116,'Annex 2 EHV charges'!$D$11:$O$157,11,FALSE)),"")</f>
        <v/>
      </c>
      <c r="H116" s="130" t="str">
        <f>IFERROR(IF(VLOOKUP($A116,'Annex 2 EHV charges'!$D$11:$O$157,12,FALSE)=0,"",VLOOKUP($A116,'Annex 2 EHV charges'!$D$11:$O$157,12,FALSE)),"")</f>
        <v/>
      </c>
    </row>
    <row r="117" spans="1:8" ht="12.75" customHeight="1" x14ac:dyDescent="0.2">
      <c r="A117" s="110" t="str">
        <f t="array" ref="A117">IFERROR(INDEX('Annex 2 EHV charges'!$D$11:$D$157, MATCH(0, IF(ISBLANK('Annex 2 EHV charges'!$D$11:$D$157),1, COUNTIF(A$10:$A116, 'Annex 2 EHV charges'!$D$11:$D$157)), 0)),"")</f>
        <v/>
      </c>
      <c r="B117" s="112" t="str">
        <f>IF($A117="","",VLOOKUP($A117,'Annex 2 EHV charges'!$D$11:$O$157,2,0))</f>
        <v/>
      </c>
      <c r="C117" s="110" t="str">
        <f>IF($A117="","",VLOOKUP($A117,'Annex 2 EHV charges'!$D$11:$O$157,3,0))</f>
        <v/>
      </c>
      <c r="D117" s="112" t="str">
        <f>IF($A117="","",VLOOKUP($A117,'Annex 2 EHV charges'!$D$11:$O$157,4,0))</f>
        <v/>
      </c>
      <c r="E117" s="128" t="str">
        <f>IFERROR(IF(VLOOKUP($A117,'Annex 2 EHV charges'!$D$11:$O$157,9,FALSE)=0,"",VLOOKUP($A117,'Annex 2 EHV charges'!$D$11:$O$157,9,FALSE)),"")</f>
        <v/>
      </c>
      <c r="F117" s="129" t="str">
        <f>IFERROR(IF(VLOOKUP($A117,'Annex 2 EHV charges'!$D$11:$O$157,10,FALSE)=0,"",VLOOKUP($A117,'Annex 2 EHV charges'!$D$11:$O$157,10,FALSE)),"")</f>
        <v/>
      </c>
      <c r="G117" s="130" t="str">
        <f>IFERROR(IF(VLOOKUP($A117,'Annex 2 EHV charges'!$D$11:$O$157,11,FALSE)=0,"",VLOOKUP($A117,'Annex 2 EHV charges'!$D$11:$O$157,11,FALSE)),"")</f>
        <v/>
      </c>
      <c r="H117" s="130" t="str">
        <f>IFERROR(IF(VLOOKUP($A117,'Annex 2 EHV charges'!$D$11:$O$157,12,FALSE)=0,"",VLOOKUP($A117,'Annex 2 EHV charges'!$D$11:$O$157,12,FALSE)),"")</f>
        <v/>
      </c>
    </row>
    <row r="118" spans="1:8" ht="12.75" customHeight="1" x14ac:dyDescent="0.2">
      <c r="A118" s="110" t="str">
        <f t="array" ref="A118">IFERROR(INDEX('Annex 2 EHV charges'!$D$11:$D$157, MATCH(0, IF(ISBLANK('Annex 2 EHV charges'!$D$11:$D$157),1, COUNTIF(A$10:$A117, 'Annex 2 EHV charges'!$D$11:$D$157)), 0)),"")</f>
        <v/>
      </c>
      <c r="B118" s="112" t="str">
        <f>IF($A118="","",VLOOKUP($A118,'Annex 2 EHV charges'!$D$11:$O$157,2,0))</f>
        <v/>
      </c>
      <c r="C118" s="110" t="str">
        <f>IF($A118="","",VLOOKUP($A118,'Annex 2 EHV charges'!$D$11:$O$157,3,0))</f>
        <v/>
      </c>
      <c r="D118" s="112" t="str">
        <f>IF($A118="","",VLOOKUP($A118,'Annex 2 EHV charges'!$D$11:$O$157,4,0))</f>
        <v/>
      </c>
      <c r="E118" s="128" t="str">
        <f>IFERROR(IF(VLOOKUP($A118,'Annex 2 EHV charges'!$D$11:$O$157,9,FALSE)=0,"",VLOOKUP($A118,'Annex 2 EHV charges'!$D$11:$O$157,9,FALSE)),"")</f>
        <v/>
      </c>
      <c r="F118" s="129" t="str">
        <f>IFERROR(IF(VLOOKUP($A118,'Annex 2 EHV charges'!$D$11:$O$157,10,FALSE)=0,"",VLOOKUP($A118,'Annex 2 EHV charges'!$D$11:$O$157,10,FALSE)),"")</f>
        <v/>
      </c>
      <c r="G118" s="130" t="str">
        <f>IFERROR(IF(VLOOKUP($A118,'Annex 2 EHV charges'!$D$11:$O$157,11,FALSE)=0,"",VLOOKUP($A118,'Annex 2 EHV charges'!$D$11:$O$157,11,FALSE)),"")</f>
        <v/>
      </c>
      <c r="H118" s="130" t="str">
        <f>IFERROR(IF(VLOOKUP($A118,'Annex 2 EHV charges'!$D$11:$O$157,12,FALSE)=0,"",VLOOKUP($A118,'Annex 2 EHV charges'!$D$11:$O$157,12,FALSE)),"")</f>
        <v/>
      </c>
    </row>
    <row r="119" spans="1:8" ht="12.75" customHeight="1" x14ac:dyDescent="0.2">
      <c r="A119" s="110" t="str">
        <f t="array" ref="A119">IFERROR(INDEX('Annex 2 EHV charges'!$D$11:$D$157, MATCH(0, IF(ISBLANK('Annex 2 EHV charges'!$D$11:$D$157),1, COUNTIF(A$10:$A118, 'Annex 2 EHV charges'!$D$11:$D$157)), 0)),"")</f>
        <v/>
      </c>
      <c r="B119" s="112" t="str">
        <f>IF($A119="","",VLOOKUP($A119,'Annex 2 EHV charges'!$D$11:$O$157,2,0))</f>
        <v/>
      </c>
      <c r="C119" s="110" t="str">
        <f>IF($A119="","",VLOOKUP($A119,'Annex 2 EHV charges'!$D$11:$O$157,3,0))</f>
        <v/>
      </c>
      <c r="D119" s="112" t="str">
        <f>IF($A119="","",VLOOKUP($A119,'Annex 2 EHV charges'!$D$11:$O$157,4,0))</f>
        <v/>
      </c>
      <c r="E119" s="128" t="str">
        <f>IFERROR(IF(VLOOKUP($A119,'Annex 2 EHV charges'!$D$11:$O$157,9,FALSE)=0,"",VLOOKUP($A119,'Annex 2 EHV charges'!$D$11:$O$157,9,FALSE)),"")</f>
        <v/>
      </c>
      <c r="F119" s="129" t="str">
        <f>IFERROR(IF(VLOOKUP($A119,'Annex 2 EHV charges'!$D$11:$O$157,10,FALSE)=0,"",VLOOKUP($A119,'Annex 2 EHV charges'!$D$11:$O$157,10,FALSE)),"")</f>
        <v/>
      </c>
      <c r="G119" s="130" t="str">
        <f>IFERROR(IF(VLOOKUP($A119,'Annex 2 EHV charges'!$D$11:$O$157,11,FALSE)=0,"",VLOOKUP($A119,'Annex 2 EHV charges'!$D$11:$O$157,11,FALSE)),"")</f>
        <v/>
      </c>
      <c r="H119" s="130" t="str">
        <f>IFERROR(IF(VLOOKUP($A119,'Annex 2 EHV charges'!$D$11:$O$157,12,FALSE)=0,"",VLOOKUP($A119,'Annex 2 EHV charges'!$D$11:$O$157,12,FALSE)),"")</f>
        <v/>
      </c>
    </row>
    <row r="120" spans="1:8" ht="12.75" customHeight="1" x14ac:dyDescent="0.2">
      <c r="A120" s="110" t="str">
        <f t="array" ref="A120">IFERROR(INDEX('Annex 2 EHV charges'!$D$11:$D$157, MATCH(0, IF(ISBLANK('Annex 2 EHV charges'!$D$11:$D$157),1, COUNTIF(A$10:$A119, 'Annex 2 EHV charges'!$D$11:$D$157)), 0)),"")</f>
        <v/>
      </c>
      <c r="B120" s="112" t="str">
        <f>IF($A120="","",VLOOKUP($A120,'Annex 2 EHV charges'!$D$11:$O$157,2,0))</f>
        <v/>
      </c>
      <c r="C120" s="110" t="str">
        <f>IF($A120="","",VLOOKUP($A120,'Annex 2 EHV charges'!$D$11:$O$157,3,0))</f>
        <v/>
      </c>
      <c r="D120" s="112" t="str">
        <f>IF($A120="","",VLOOKUP($A120,'Annex 2 EHV charges'!$D$11:$O$157,4,0))</f>
        <v/>
      </c>
      <c r="E120" s="128" t="str">
        <f>IFERROR(IF(VLOOKUP($A120,'Annex 2 EHV charges'!$D$11:$O$157,9,FALSE)=0,"",VLOOKUP($A120,'Annex 2 EHV charges'!$D$11:$O$157,9,FALSE)),"")</f>
        <v/>
      </c>
      <c r="F120" s="129" t="str">
        <f>IFERROR(IF(VLOOKUP($A120,'Annex 2 EHV charges'!$D$11:$O$157,10,FALSE)=0,"",VLOOKUP($A120,'Annex 2 EHV charges'!$D$11:$O$157,10,FALSE)),"")</f>
        <v/>
      </c>
      <c r="G120" s="130" t="str">
        <f>IFERROR(IF(VLOOKUP($A120,'Annex 2 EHV charges'!$D$11:$O$157,11,FALSE)=0,"",VLOOKUP($A120,'Annex 2 EHV charges'!$D$11:$O$157,11,FALSE)),"")</f>
        <v/>
      </c>
      <c r="H120" s="130" t="str">
        <f>IFERROR(IF(VLOOKUP($A120,'Annex 2 EHV charges'!$D$11:$O$157,12,FALSE)=0,"",VLOOKUP($A120,'Annex 2 EHV charges'!$D$11:$O$157,12,FALSE)),"")</f>
        <v/>
      </c>
    </row>
    <row r="121" spans="1:8" ht="12.75" customHeight="1" x14ac:dyDescent="0.2">
      <c r="A121" s="110" t="str">
        <f t="array" ref="A121">IFERROR(INDEX('Annex 2 EHV charges'!$D$11:$D$157, MATCH(0, IF(ISBLANK('Annex 2 EHV charges'!$D$11:$D$157),1, COUNTIF(A$10:$A120, 'Annex 2 EHV charges'!$D$11:$D$157)), 0)),"")</f>
        <v/>
      </c>
      <c r="B121" s="112" t="str">
        <f>IF($A121="","",VLOOKUP($A121,'Annex 2 EHV charges'!$D$11:$O$157,2,0))</f>
        <v/>
      </c>
      <c r="C121" s="110" t="str">
        <f>IF($A121="","",VLOOKUP($A121,'Annex 2 EHV charges'!$D$11:$O$157,3,0))</f>
        <v/>
      </c>
      <c r="D121" s="112" t="str">
        <f>IF($A121="","",VLOOKUP($A121,'Annex 2 EHV charges'!$D$11:$O$157,4,0))</f>
        <v/>
      </c>
      <c r="E121" s="128" t="str">
        <f>IFERROR(IF(VLOOKUP($A121,'Annex 2 EHV charges'!$D$11:$O$157,9,FALSE)=0,"",VLOOKUP($A121,'Annex 2 EHV charges'!$D$11:$O$157,9,FALSE)),"")</f>
        <v/>
      </c>
      <c r="F121" s="129" t="str">
        <f>IFERROR(IF(VLOOKUP($A121,'Annex 2 EHV charges'!$D$11:$O$157,10,FALSE)=0,"",VLOOKUP($A121,'Annex 2 EHV charges'!$D$11:$O$157,10,FALSE)),"")</f>
        <v/>
      </c>
      <c r="G121" s="130" t="str">
        <f>IFERROR(IF(VLOOKUP($A121,'Annex 2 EHV charges'!$D$11:$O$157,11,FALSE)=0,"",VLOOKUP($A121,'Annex 2 EHV charges'!$D$11:$O$157,11,FALSE)),"")</f>
        <v/>
      </c>
      <c r="H121" s="130" t="str">
        <f>IFERROR(IF(VLOOKUP($A121,'Annex 2 EHV charges'!$D$11:$O$157,12,FALSE)=0,"",VLOOKUP($A121,'Annex 2 EHV charges'!$D$11:$O$157,12,FALSE)),"")</f>
        <v/>
      </c>
    </row>
    <row r="122" spans="1:8" ht="12.75" customHeight="1" x14ac:dyDescent="0.2">
      <c r="A122" s="110" t="str">
        <f t="array" ref="A122">IFERROR(INDEX('Annex 2 EHV charges'!$D$11:$D$157, MATCH(0, IF(ISBLANK('Annex 2 EHV charges'!$D$11:$D$157),1, COUNTIF(A$10:$A121, 'Annex 2 EHV charges'!$D$11:$D$157)), 0)),"")</f>
        <v/>
      </c>
      <c r="B122" s="112" t="str">
        <f>IF($A122="","",VLOOKUP($A122,'Annex 2 EHV charges'!$D$11:$O$157,2,0))</f>
        <v/>
      </c>
      <c r="C122" s="110" t="str">
        <f>IF($A122="","",VLOOKUP($A122,'Annex 2 EHV charges'!$D$11:$O$157,3,0))</f>
        <v/>
      </c>
      <c r="D122" s="112" t="str">
        <f>IF($A122="","",VLOOKUP($A122,'Annex 2 EHV charges'!$D$11:$O$157,4,0))</f>
        <v/>
      </c>
      <c r="E122" s="128" t="str">
        <f>IFERROR(IF(VLOOKUP($A122,'Annex 2 EHV charges'!$D$11:$O$157,9,FALSE)=0,"",VLOOKUP($A122,'Annex 2 EHV charges'!$D$11:$O$157,9,FALSE)),"")</f>
        <v/>
      </c>
      <c r="F122" s="129" t="str">
        <f>IFERROR(IF(VLOOKUP($A122,'Annex 2 EHV charges'!$D$11:$O$157,10,FALSE)=0,"",VLOOKUP($A122,'Annex 2 EHV charges'!$D$11:$O$157,10,FALSE)),"")</f>
        <v/>
      </c>
      <c r="G122" s="130" t="str">
        <f>IFERROR(IF(VLOOKUP($A122,'Annex 2 EHV charges'!$D$11:$O$157,11,FALSE)=0,"",VLOOKUP($A122,'Annex 2 EHV charges'!$D$11:$O$157,11,FALSE)),"")</f>
        <v/>
      </c>
      <c r="H122" s="130" t="str">
        <f>IFERROR(IF(VLOOKUP($A122,'Annex 2 EHV charges'!$D$11:$O$157,12,FALSE)=0,"",VLOOKUP($A122,'Annex 2 EHV charges'!$D$11:$O$157,12,FALSE)),"")</f>
        <v/>
      </c>
    </row>
    <row r="123" spans="1:8" ht="12.75" customHeight="1" x14ac:dyDescent="0.2">
      <c r="A123" s="110" t="str">
        <f t="array" ref="A123">IFERROR(INDEX('Annex 2 EHV charges'!$D$11:$D$157, MATCH(0, IF(ISBLANK('Annex 2 EHV charges'!$D$11:$D$157),1, COUNTIF(A$10:$A122, 'Annex 2 EHV charges'!$D$11:$D$157)), 0)),"")</f>
        <v/>
      </c>
      <c r="B123" s="112" t="str">
        <f>IF($A123="","",VLOOKUP($A123,'Annex 2 EHV charges'!$D$11:$O$157,2,0))</f>
        <v/>
      </c>
      <c r="C123" s="110" t="str">
        <f>IF($A123="","",VLOOKUP($A123,'Annex 2 EHV charges'!$D$11:$O$157,3,0))</f>
        <v/>
      </c>
      <c r="D123" s="112" t="str">
        <f>IF($A123="","",VLOOKUP($A123,'Annex 2 EHV charges'!$D$11:$O$157,4,0))</f>
        <v/>
      </c>
      <c r="E123" s="128" t="str">
        <f>IFERROR(IF(VLOOKUP($A123,'Annex 2 EHV charges'!$D$11:$O$157,9,FALSE)=0,"",VLOOKUP($A123,'Annex 2 EHV charges'!$D$11:$O$157,9,FALSE)),"")</f>
        <v/>
      </c>
      <c r="F123" s="129" t="str">
        <f>IFERROR(IF(VLOOKUP($A123,'Annex 2 EHV charges'!$D$11:$O$157,10,FALSE)=0,"",VLOOKUP($A123,'Annex 2 EHV charges'!$D$11:$O$157,10,FALSE)),"")</f>
        <v/>
      </c>
      <c r="G123" s="130" t="str">
        <f>IFERROR(IF(VLOOKUP($A123,'Annex 2 EHV charges'!$D$11:$O$157,11,FALSE)=0,"",VLOOKUP($A123,'Annex 2 EHV charges'!$D$11:$O$157,11,FALSE)),"")</f>
        <v/>
      </c>
      <c r="H123" s="130" t="str">
        <f>IFERROR(IF(VLOOKUP($A123,'Annex 2 EHV charges'!$D$11:$O$157,12,FALSE)=0,"",VLOOKUP($A123,'Annex 2 EHV charges'!$D$11:$O$157,12,FALSE)),"")</f>
        <v/>
      </c>
    </row>
    <row r="124" spans="1:8" ht="12.75" customHeight="1" x14ac:dyDescent="0.2">
      <c r="A124" s="110" t="str">
        <f t="array" ref="A124">IFERROR(INDEX('Annex 2 EHV charges'!$D$11:$D$157, MATCH(0, IF(ISBLANK('Annex 2 EHV charges'!$D$11:$D$157),1, COUNTIF(A$10:$A123, 'Annex 2 EHV charges'!$D$11:$D$157)), 0)),"")</f>
        <v/>
      </c>
      <c r="B124" s="112" t="str">
        <f>IF($A124="","",VLOOKUP($A124,'Annex 2 EHV charges'!$D$11:$O$157,2,0))</f>
        <v/>
      </c>
      <c r="C124" s="110" t="str">
        <f>IF($A124="","",VLOOKUP($A124,'Annex 2 EHV charges'!$D$11:$O$157,3,0))</f>
        <v/>
      </c>
      <c r="D124" s="112" t="str">
        <f>IF($A124="","",VLOOKUP($A124,'Annex 2 EHV charges'!$D$11:$O$157,4,0))</f>
        <v/>
      </c>
      <c r="E124" s="128" t="str">
        <f>IFERROR(IF(VLOOKUP($A124,'Annex 2 EHV charges'!$D$11:$O$157,9,FALSE)=0,"",VLOOKUP($A124,'Annex 2 EHV charges'!$D$11:$O$157,9,FALSE)),"")</f>
        <v/>
      </c>
      <c r="F124" s="129" t="str">
        <f>IFERROR(IF(VLOOKUP($A124,'Annex 2 EHV charges'!$D$11:$O$157,10,FALSE)=0,"",VLOOKUP($A124,'Annex 2 EHV charges'!$D$11:$O$157,10,FALSE)),"")</f>
        <v/>
      </c>
      <c r="G124" s="130" t="str">
        <f>IFERROR(IF(VLOOKUP($A124,'Annex 2 EHV charges'!$D$11:$O$157,11,FALSE)=0,"",VLOOKUP($A124,'Annex 2 EHV charges'!$D$11:$O$157,11,FALSE)),"")</f>
        <v/>
      </c>
      <c r="H124" s="130" t="str">
        <f>IFERROR(IF(VLOOKUP($A124,'Annex 2 EHV charges'!$D$11:$O$157,12,FALSE)=0,"",VLOOKUP($A124,'Annex 2 EHV charges'!$D$11:$O$157,12,FALSE)),"")</f>
        <v/>
      </c>
    </row>
    <row r="125" spans="1:8" ht="12.75" customHeight="1" x14ac:dyDescent="0.2">
      <c r="A125" s="110" t="str">
        <f t="array" ref="A125">IFERROR(INDEX('Annex 2 EHV charges'!$D$11:$D$157, MATCH(0, IF(ISBLANK('Annex 2 EHV charges'!$D$11:$D$157),1, COUNTIF(A$10:$A124, 'Annex 2 EHV charges'!$D$11:$D$157)), 0)),"")</f>
        <v/>
      </c>
      <c r="B125" s="112" t="str">
        <f>IF($A125="","",VLOOKUP($A125,'Annex 2 EHV charges'!$D$11:$O$157,2,0))</f>
        <v/>
      </c>
      <c r="C125" s="110" t="str">
        <f>IF($A125="","",VLOOKUP($A125,'Annex 2 EHV charges'!$D$11:$O$157,3,0))</f>
        <v/>
      </c>
      <c r="D125" s="112" t="str">
        <f>IF($A125="","",VLOOKUP($A125,'Annex 2 EHV charges'!$D$11:$O$157,4,0))</f>
        <v/>
      </c>
      <c r="E125" s="128" t="str">
        <f>IFERROR(IF(VLOOKUP($A125,'Annex 2 EHV charges'!$D$11:$O$157,9,FALSE)=0,"",VLOOKUP($A125,'Annex 2 EHV charges'!$D$11:$O$157,9,FALSE)),"")</f>
        <v/>
      </c>
      <c r="F125" s="129" t="str">
        <f>IFERROR(IF(VLOOKUP($A125,'Annex 2 EHV charges'!$D$11:$O$157,10,FALSE)=0,"",VLOOKUP($A125,'Annex 2 EHV charges'!$D$11:$O$157,10,FALSE)),"")</f>
        <v/>
      </c>
      <c r="G125" s="130" t="str">
        <f>IFERROR(IF(VLOOKUP($A125,'Annex 2 EHV charges'!$D$11:$O$157,11,FALSE)=0,"",VLOOKUP($A125,'Annex 2 EHV charges'!$D$11:$O$157,11,FALSE)),"")</f>
        <v/>
      </c>
      <c r="H125" s="130" t="str">
        <f>IFERROR(IF(VLOOKUP($A125,'Annex 2 EHV charges'!$D$11:$O$157,12,FALSE)=0,"",VLOOKUP($A125,'Annex 2 EHV charges'!$D$11:$O$157,12,FALSE)),"")</f>
        <v/>
      </c>
    </row>
    <row r="126" spans="1:8" ht="12.75" customHeight="1" x14ac:dyDescent="0.2">
      <c r="A126" s="110" t="str">
        <f t="array" ref="A126">IFERROR(INDEX('Annex 2 EHV charges'!$D$11:$D$157, MATCH(0, IF(ISBLANK('Annex 2 EHV charges'!$D$11:$D$157),1, COUNTIF(A$10:$A125, 'Annex 2 EHV charges'!$D$11:$D$157)), 0)),"")</f>
        <v/>
      </c>
      <c r="B126" s="112" t="str">
        <f>IF($A126="","",VLOOKUP($A126,'Annex 2 EHV charges'!$D$11:$O$157,2,0))</f>
        <v/>
      </c>
      <c r="C126" s="110" t="str">
        <f>IF($A126="","",VLOOKUP($A126,'Annex 2 EHV charges'!$D$11:$O$157,3,0))</f>
        <v/>
      </c>
      <c r="D126" s="112" t="str">
        <f>IF($A126="","",VLOOKUP($A126,'Annex 2 EHV charges'!$D$11:$O$157,4,0))</f>
        <v/>
      </c>
      <c r="E126" s="128" t="str">
        <f>IFERROR(IF(VLOOKUP($A126,'Annex 2 EHV charges'!$D$11:$O$157,9,FALSE)=0,"",VLOOKUP($A126,'Annex 2 EHV charges'!$D$11:$O$157,9,FALSE)),"")</f>
        <v/>
      </c>
      <c r="F126" s="129" t="str">
        <f>IFERROR(IF(VLOOKUP($A126,'Annex 2 EHV charges'!$D$11:$O$157,10,FALSE)=0,"",VLOOKUP($A126,'Annex 2 EHV charges'!$D$11:$O$157,10,FALSE)),"")</f>
        <v/>
      </c>
      <c r="G126" s="130" t="str">
        <f>IFERROR(IF(VLOOKUP($A126,'Annex 2 EHV charges'!$D$11:$O$157,11,FALSE)=0,"",VLOOKUP($A126,'Annex 2 EHV charges'!$D$11:$O$157,11,FALSE)),"")</f>
        <v/>
      </c>
      <c r="H126" s="130" t="str">
        <f>IFERROR(IF(VLOOKUP($A126,'Annex 2 EHV charges'!$D$11:$O$157,12,FALSE)=0,"",VLOOKUP($A126,'Annex 2 EHV charges'!$D$11:$O$157,12,FALSE)),"")</f>
        <v/>
      </c>
    </row>
    <row r="127" spans="1:8" ht="12.75" customHeight="1" x14ac:dyDescent="0.2">
      <c r="A127" s="110" t="str">
        <f t="array" ref="A127">IFERROR(INDEX('Annex 2 EHV charges'!$D$11:$D$157, MATCH(0, IF(ISBLANK('Annex 2 EHV charges'!$D$11:$D$157),1, COUNTIF(A$10:$A126, 'Annex 2 EHV charges'!$D$11:$D$157)), 0)),"")</f>
        <v/>
      </c>
      <c r="B127" s="112" t="str">
        <f>IF($A127="","",VLOOKUP($A127,'Annex 2 EHV charges'!$D$11:$O$157,2,0))</f>
        <v/>
      </c>
      <c r="C127" s="110" t="str">
        <f>IF($A127="","",VLOOKUP($A127,'Annex 2 EHV charges'!$D$11:$O$157,3,0))</f>
        <v/>
      </c>
      <c r="D127" s="112" t="str">
        <f>IF($A127="","",VLOOKUP($A127,'Annex 2 EHV charges'!$D$11:$O$157,4,0))</f>
        <v/>
      </c>
      <c r="E127" s="128" t="str">
        <f>IFERROR(IF(VLOOKUP($A127,'Annex 2 EHV charges'!$D$11:$O$157,9,FALSE)=0,"",VLOOKUP($A127,'Annex 2 EHV charges'!$D$11:$O$157,9,FALSE)),"")</f>
        <v/>
      </c>
      <c r="F127" s="129" t="str">
        <f>IFERROR(IF(VLOOKUP($A127,'Annex 2 EHV charges'!$D$11:$O$157,10,FALSE)=0,"",VLOOKUP($A127,'Annex 2 EHV charges'!$D$11:$O$157,10,FALSE)),"")</f>
        <v/>
      </c>
      <c r="G127" s="130" t="str">
        <f>IFERROR(IF(VLOOKUP($A127,'Annex 2 EHV charges'!$D$11:$O$157,11,FALSE)=0,"",VLOOKUP($A127,'Annex 2 EHV charges'!$D$11:$O$157,11,FALSE)),"")</f>
        <v/>
      </c>
      <c r="H127" s="130" t="str">
        <f>IFERROR(IF(VLOOKUP($A127,'Annex 2 EHV charges'!$D$11:$O$157,12,FALSE)=0,"",VLOOKUP($A127,'Annex 2 EHV charges'!$D$11:$O$157,12,FALSE)),"")</f>
        <v/>
      </c>
    </row>
    <row r="128" spans="1:8" ht="12.75" customHeight="1" x14ac:dyDescent="0.2">
      <c r="A128" s="110" t="str">
        <f t="array" ref="A128">IFERROR(INDEX('Annex 2 EHV charges'!$D$11:$D$157, MATCH(0, IF(ISBLANK('Annex 2 EHV charges'!$D$11:$D$157),1, COUNTIF(A$10:$A127, 'Annex 2 EHV charges'!$D$11:$D$157)), 0)),"")</f>
        <v/>
      </c>
      <c r="B128" s="112" t="str">
        <f>IF($A128="","",VLOOKUP($A128,'Annex 2 EHV charges'!$D$11:$O$157,2,0))</f>
        <v/>
      </c>
      <c r="C128" s="110" t="str">
        <f>IF($A128="","",VLOOKUP($A128,'Annex 2 EHV charges'!$D$11:$O$157,3,0))</f>
        <v/>
      </c>
      <c r="D128" s="112" t="str">
        <f>IF($A128="","",VLOOKUP($A128,'Annex 2 EHV charges'!$D$11:$O$157,4,0))</f>
        <v/>
      </c>
      <c r="E128" s="128" t="str">
        <f>IFERROR(IF(VLOOKUP($A128,'Annex 2 EHV charges'!$D$11:$O$157,9,FALSE)=0,"",VLOOKUP($A128,'Annex 2 EHV charges'!$D$11:$O$157,9,FALSE)),"")</f>
        <v/>
      </c>
      <c r="F128" s="129" t="str">
        <f>IFERROR(IF(VLOOKUP($A128,'Annex 2 EHV charges'!$D$11:$O$157,10,FALSE)=0,"",VLOOKUP($A128,'Annex 2 EHV charges'!$D$11:$O$157,10,FALSE)),"")</f>
        <v/>
      </c>
      <c r="G128" s="130" t="str">
        <f>IFERROR(IF(VLOOKUP($A128,'Annex 2 EHV charges'!$D$11:$O$157,11,FALSE)=0,"",VLOOKUP($A128,'Annex 2 EHV charges'!$D$11:$O$157,11,FALSE)),"")</f>
        <v/>
      </c>
      <c r="H128" s="130" t="str">
        <f>IFERROR(IF(VLOOKUP($A128,'Annex 2 EHV charges'!$D$11:$O$157,12,FALSE)=0,"",VLOOKUP($A128,'Annex 2 EHV charges'!$D$11:$O$157,12,FALSE)),"")</f>
        <v/>
      </c>
    </row>
    <row r="129" spans="1:8" ht="12.75" customHeight="1" x14ac:dyDescent="0.2">
      <c r="A129" s="110" t="str">
        <f t="array" ref="A129">IFERROR(INDEX('Annex 2 EHV charges'!$D$11:$D$157, MATCH(0, IF(ISBLANK('Annex 2 EHV charges'!$D$11:$D$157),1, COUNTIF(A$10:$A128, 'Annex 2 EHV charges'!$D$11:$D$157)), 0)),"")</f>
        <v/>
      </c>
      <c r="B129" s="112" t="str">
        <f>IF($A129="","",VLOOKUP($A129,'Annex 2 EHV charges'!$D$11:$O$157,2,0))</f>
        <v/>
      </c>
      <c r="C129" s="110" t="str">
        <f>IF($A129="","",VLOOKUP($A129,'Annex 2 EHV charges'!$D$11:$O$157,3,0))</f>
        <v/>
      </c>
      <c r="D129" s="112" t="str">
        <f>IF($A129="","",VLOOKUP($A129,'Annex 2 EHV charges'!$D$11:$O$157,4,0))</f>
        <v/>
      </c>
      <c r="E129" s="128" t="str">
        <f>IFERROR(IF(VLOOKUP($A129,'Annex 2 EHV charges'!$D$11:$O$157,9,FALSE)=0,"",VLOOKUP($A129,'Annex 2 EHV charges'!$D$11:$O$157,9,FALSE)),"")</f>
        <v/>
      </c>
      <c r="F129" s="129" t="str">
        <f>IFERROR(IF(VLOOKUP($A129,'Annex 2 EHV charges'!$D$11:$O$157,10,FALSE)=0,"",VLOOKUP($A129,'Annex 2 EHV charges'!$D$11:$O$157,10,FALSE)),"")</f>
        <v/>
      </c>
      <c r="G129" s="130" t="str">
        <f>IFERROR(IF(VLOOKUP($A129,'Annex 2 EHV charges'!$D$11:$O$157,11,FALSE)=0,"",VLOOKUP($A129,'Annex 2 EHV charges'!$D$11:$O$157,11,FALSE)),"")</f>
        <v/>
      </c>
      <c r="H129" s="130" t="str">
        <f>IFERROR(IF(VLOOKUP($A129,'Annex 2 EHV charges'!$D$11:$O$157,12,FALSE)=0,"",VLOOKUP($A129,'Annex 2 EHV charges'!$D$11:$O$157,12,FALSE)),"")</f>
        <v/>
      </c>
    </row>
    <row r="130" spans="1:8" ht="12.75" customHeight="1" x14ac:dyDescent="0.2">
      <c r="A130" s="110" t="str">
        <f t="array" ref="A130">IFERROR(INDEX('Annex 2 EHV charges'!$D$11:$D$157, MATCH(0, IF(ISBLANK('Annex 2 EHV charges'!$D$11:$D$157),1, COUNTIF(A$10:$A129, 'Annex 2 EHV charges'!$D$11:$D$157)), 0)),"")</f>
        <v/>
      </c>
      <c r="B130" s="112" t="str">
        <f>IF($A130="","",VLOOKUP($A130,'Annex 2 EHV charges'!$D$11:$O$157,2,0))</f>
        <v/>
      </c>
      <c r="C130" s="110" t="str">
        <f>IF($A130="","",VLOOKUP($A130,'Annex 2 EHV charges'!$D$11:$O$157,3,0))</f>
        <v/>
      </c>
      <c r="D130" s="112" t="str">
        <f>IF($A130="","",VLOOKUP($A130,'Annex 2 EHV charges'!$D$11:$O$157,4,0))</f>
        <v/>
      </c>
      <c r="E130" s="128" t="str">
        <f>IFERROR(IF(VLOOKUP($A130,'Annex 2 EHV charges'!$D$11:$O$157,9,FALSE)=0,"",VLOOKUP($A130,'Annex 2 EHV charges'!$D$11:$O$157,9,FALSE)),"")</f>
        <v/>
      </c>
      <c r="F130" s="129" t="str">
        <f>IFERROR(IF(VLOOKUP($A130,'Annex 2 EHV charges'!$D$11:$O$157,10,FALSE)=0,"",VLOOKUP($A130,'Annex 2 EHV charges'!$D$11:$O$157,10,FALSE)),"")</f>
        <v/>
      </c>
      <c r="G130" s="130" t="str">
        <f>IFERROR(IF(VLOOKUP($A130,'Annex 2 EHV charges'!$D$11:$O$157,11,FALSE)=0,"",VLOOKUP($A130,'Annex 2 EHV charges'!$D$11:$O$157,11,FALSE)),"")</f>
        <v/>
      </c>
      <c r="H130" s="130" t="str">
        <f>IFERROR(IF(VLOOKUP($A130,'Annex 2 EHV charges'!$D$11:$O$157,12,FALSE)=0,"",VLOOKUP($A130,'Annex 2 EHV charges'!$D$11:$O$157,12,FALSE)),"")</f>
        <v/>
      </c>
    </row>
    <row r="131" spans="1:8" ht="12.75" customHeight="1" x14ac:dyDescent="0.2">
      <c r="A131" s="110" t="str">
        <f t="array" ref="A131">IFERROR(INDEX('Annex 2 EHV charges'!$D$11:$D$157, MATCH(0, IF(ISBLANK('Annex 2 EHV charges'!$D$11:$D$157),1, COUNTIF(A$10:$A130, 'Annex 2 EHV charges'!$D$11:$D$157)), 0)),"")</f>
        <v/>
      </c>
      <c r="B131" s="112" t="str">
        <f>IF($A131="","",VLOOKUP($A131,'Annex 2 EHV charges'!$D$11:$O$157,2,0))</f>
        <v/>
      </c>
      <c r="C131" s="110" t="str">
        <f>IF($A131="","",VLOOKUP($A131,'Annex 2 EHV charges'!$D$11:$O$157,3,0))</f>
        <v/>
      </c>
      <c r="D131" s="112" t="str">
        <f>IF($A131="","",VLOOKUP($A131,'Annex 2 EHV charges'!$D$11:$O$157,4,0))</f>
        <v/>
      </c>
      <c r="E131" s="128" t="str">
        <f>IFERROR(IF(VLOOKUP($A131,'Annex 2 EHV charges'!$D$11:$O$157,9,FALSE)=0,"",VLOOKUP($A131,'Annex 2 EHV charges'!$D$11:$O$157,9,FALSE)),"")</f>
        <v/>
      </c>
      <c r="F131" s="129" t="str">
        <f>IFERROR(IF(VLOOKUP($A131,'Annex 2 EHV charges'!$D$11:$O$157,10,FALSE)=0,"",VLOOKUP($A131,'Annex 2 EHV charges'!$D$11:$O$157,10,FALSE)),"")</f>
        <v/>
      </c>
      <c r="G131" s="130" t="str">
        <f>IFERROR(IF(VLOOKUP($A131,'Annex 2 EHV charges'!$D$11:$O$157,11,FALSE)=0,"",VLOOKUP($A131,'Annex 2 EHV charges'!$D$11:$O$157,11,FALSE)),"")</f>
        <v/>
      </c>
      <c r="H131" s="130" t="str">
        <f>IFERROR(IF(VLOOKUP($A131,'Annex 2 EHV charges'!$D$11:$O$157,12,FALSE)=0,"",VLOOKUP($A131,'Annex 2 EHV charges'!$D$11:$O$157,12,FALSE)),"")</f>
        <v/>
      </c>
    </row>
    <row r="132" spans="1:8" ht="12.75" customHeight="1" x14ac:dyDescent="0.2">
      <c r="A132" s="110" t="str">
        <f t="array" ref="A132">IFERROR(INDEX('Annex 2 EHV charges'!$D$11:$D$157, MATCH(0, IF(ISBLANK('Annex 2 EHV charges'!$D$11:$D$157),1, COUNTIF(A$10:$A131, 'Annex 2 EHV charges'!$D$11:$D$157)), 0)),"")</f>
        <v/>
      </c>
      <c r="B132" s="112" t="str">
        <f>IF($A132="","",VLOOKUP($A132,'Annex 2 EHV charges'!$D$11:$O$157,2,0))</f>
        <v/>
      </c>
      <c r="C132" s="110" t="str">
        <f>IF($A132="","",VLOOKUP($A132,'Annex 2 EHV charges'!$D$11:$O$157,3,0))</f>
        <v/>
      </c>
      <c r="D132" s="112" t="str">
        <f>IF($A132="","",VLOOKUP($A132,'Annex 2 EHV charges'!$D$11:$O$157,4,0))</f>
        <v/>
      </c>
      <c r="E132" s="128" t="str">
        <f>IFERROR(IF(VLOOKUP($A132,'Annex 2 EHV charges'!$D$11:$O$157,9,FALSE)=0,"",VLOOKUP($A132,'Annex 2 EHV charges'!$D$11:$O$157,9,FALSE)),"")</f>
        <v/>
      </c>
      <c r="F132" s="129" t="str">
        <f>IFERROR(IF(VLOOKUP($A132,'Annex 2 EHV charges'!$D$11:$O$157,10,FALSE)=0,"",VLOOKUP($A132,'Annex 2 EHV charges'!$D$11:$O$157,10,FALSE)),"")</f>
        <v/>
      </c>
      <c r="G132" s="130" t="str">
        <f>IFERROR(IF(VLOOKUP($A132,'Annex 2 EHV charges'!$D$11:$O$157,11,FALSE)=0,"",VLOOKUP($A132,'Annex 2 EHV charges'!$D$11:$O$157,11,FALSE)),"")</f>
        <v/>
      </c>
      <c r="H132" s="130" t="str">
        <f>IFERROR(IF(VLOOKUP($A132,'Annex 2 EHV charges'!$D$11:$O$157,12,FALSE)=0,"",VLOOKUP($A132,'Annex 2 EHV charges'!$D$11:$O$157,12,FALSE)),"")</f>
        <v/>
      </c>
    </row>
    <row r="133" spans="1:8" ht="12.75" customHeight="1" x14ac:dyDescent="0.2">
      <c r="A133" s="110" t="str">
        <f t="array" ref="A133">IFERROR(INDEX('Annex 2 EHV charges'!$D$11:$D$157, MATCH(0, IF(ISBLANK('Annex 2 EHV charges'!$D$11:$D$157),1, COUNTIF(A$10:$A132, 'Annex 2 EHV charges'!$D$11:$D$157)), 0)),"")</f>
        <v/>
      </c>
      <c r="B133" s="112" t="str">
        <f>IF($A133="","",VLOOKUP($A133,'Annex 2 EHV charges'!$D$11:$O$157,2,0))</f>
        <v/>
      </c>
      <c r="C133" s="110" t="str">
        <f>IF($A133="","",VLOOKUP($A133,'Annex 2 EHV charges'!$D$11:$O$157,3,0))</f>
        <v/>
      </c>
      <c r="D133" s="112" t="str">
        <f>IF($A133="","",VLOOKUP($A133,'Annex 2 EHV charges'!$D$11:$O$157,4,0))</f>
        <v/>
      </c>
      <c r="E133" s="128" t="str">
        <f>IFERROR(IF(VLOOKUP($A133,'Annex 2 EHV charges'!$D$11:$O$157,9,FALSE)=0,"",VLOOKUP($A133,'Annex 2 EHV charges'!$D$11:$O$157,9,FALSE)),"")</f>
        <v/>
      </c>
      <c r="F133" s="129" t="str">
        <f>IFERROR(IF(VLOOKUP($A133,'Annex 2 EHV charges'!$D$11:$O$157,10,FALSE)=0,"",VLOOKUP($A133,'Annex 2 EHV charges'!$D$11:$O$157,10,FALSE)),"")</f>
        <v/>
      </c>
      <c r="G133" s="130" t="str">
        <f>IFERROR(IF(VLOOKUP($A133,'Annex 2 EHV charges'!$D$11:$O$157,11,FALSE)=0,"",VLOOKUP($A133,'Annex 2 EHV charges'!$D$11:$O$157,11,FALSE)),"")</f>
        <v/>
      </c>
      <c r="H133" s="130" t="str">
        <f>IFERROR(IF(VLOOKUP($A133,'Annex 2 EHV charges'!$D$11:$O$157,12,FALSE)=0,"",VLOOKUP($A133,'Annex 2 EHV charges'!$D$11:$O$157,12,FALSE)),"")</f>
        <v/>
      </c>
    </row>
    <row r="134" spans="1:8" ht="12.75" customHeight="1" x14ac:dyDescent="0.2">
      <c r="A134" s="110" t="str">
        <f t="array" ref="A134">IFERROR(INDEX('Annex 2 EHV charges'!$D$11:$D$157, MATCH(0, IF(ISBLANK('Annex 2 EHV charges'!$D$11:$D$157),1, COUNTIF(A$10:$A133, 'Annex 2 EHV charges'!$D$11:$D$157)), 0)),"")</f>
        <v/>
      </c>
      <c r="B134" s="112" t="str">
        <f>IF($A134="","",VLOOKUP($A134,'Annex 2 EHV charges'!$D$11:$O$157,2,0))</f>
        <v/>
      </c>
      <c r="C134" s="110" t="str">
        <f>IF($A134="","",VLOOKUP($A134,'Annex 2 EHV charges'!$D$11:$O$157,3,0))</f>
        <v/>
      </c>
      <c r="D134" s="112" t="str">
        <f>IF($A134="","",VLOOKUP($A134,'Annex 2 EHV charges'!$D$11:$O$157,4,0))</f>
        <v/>
      </c>
      <c r="E134" s="128" t="str">
        <f>IFERROR(IF(VLOOKUP($A134,'Annex 2 EHV charges'!$D$11:$O$157,9,FALSE)=0,"",VLOOKUP($A134,'Annex 2 EHV charges'!$D$11:$O$157,9,FALSE)),"")</f>
        <v/>
      </c>
      <c r="F134" s="129" t="str">
        <f>IFERROR(IF(VLOOKUP($A134,'Annex 2 EHV charges'!$D$11:$O$157,10,FALSE)=0,"",VLOOKUP($A134,'Annex 2 EHV charges'!$D$11:$O$157,10,FALSE)),"")</f>
        <v/>
      </c>
      <c r="G134" s="130" t="str">
        <f>IFERROR(IF(VLOOKUP($A134,'Annex 2 EHV charges'!$D$11:$O$157,11,FALSE)=0,"",VLOOKUP($A134,'Annex 2 EHV charges'!$D$11:$O$157,11,FALSE)),"")</f>
        <v/>
      </c>
      <c r="H134" s="130" t="str">
        <f>IFERROR(IF(VLOOKUP($A134,'Annex 2 EHV charges'!$D$11:$O$157,12,FALSE)=0,"",VLOOKUP($A134,'Annex 2 EHV charges'!$D$11:$O$157,12,FALSE)),"")</f>
        <v/>
      </c>
    </row>
    <row r="135" spans="1:8" ht="12.75" customHeight="1" x14ac:dyDescent="0.2">
      <c r="A135" s="110" t="str">
        <f t="array" ref="A135">IFERROR(INDEX('Annex 2 EHV charges'!$D$11:$D$157, MATCH(0, IF(ISBLANK('Annex 2 EHV charges'!$D$11:$D$157),1, COUNTIF(A$10:$A134, 'Annex 2 EHV charges'!$D$11:$D$157)), 0)),"")</f>
        <v/>
      </c>
      <c r="B135" s="112" t="str">
        <f>IF($A135="","",VLOOKUP($A135,'Annex 2 EHV charges'!$D$11:$O$157,2,0))</f>
        <v/>
      </c>
      <c r="C135" s="110" t="str">
        <f>IF($A135="","",VLOOKUP($A135,'Annex 2 EHV charges'!$D$11:$O$157,3,0))</f>
        <v/>
      </c>
      <c r="D135" s="112" t="str">
        <f>IF($A135="","",VLOOKUP($A135,'Annex 2 EHV charges'!$D$11:$O$157,4,0))</f>
        <v/>
      </c>
      <c r="E135" s="128" t="str">
        <f>IFERROR(IF(VLOOKUP($A135,'Annex 2 EHV charges'!$D$11:$O$157,9,FALSE)=0,"",VLOOKUP($A135,'Annex 2 EHV charges'!$D$11:$O$157,9,FALSE)),"")</f>
        <v/>
      </c>
      <c r="F135" s="129" t="str">
        <f>IFERROR(IF(VLOOKUP($A135,'Annex 2 EHV charges'!$D$11:$O$157,10,FALSE)=0,"",VLOOKUP($A135,'Annex 2 EHV charges'!$D$11:$O$157,10,FALSE)),"")</f>
        <v/>
      </c>
      <c r="G135" s="130" t="str">
        <f>IFERROR(IF(VLOOKUP($A135,'Annex 2 EHV charges'!$D$11:$O$157,11,FALSE)=0,"",VLOOKUP($A135,'Annex 2 EHV charges'!$D$11:$O$157,11,FALSE)),"")</f>
        <v/>
      </c>
      <c r="H135" s="130" t="str">
        <f>IFERROR(IF(VLOOKUP($A135,'Annex 2 EHV charges'!$D$11:$O$157,12,FALSE)=0,"",VLOOKUP($A135,'Annex 2 EHV charges'!$D$11:$O$157,12,FALSE)),"")</f>
        <v/>
      </c>
    </row>
    <row r="136" spans="1:8" ht="12.75" customHeight="1" x14ac:dyDescent="0.2">
      <c r="A136" s="110" t="str">
        <f t="array" ref="A136">IFERROR(INDEX('Annex 2 EHV charges'!$D$11:$D$157, MATCH(0, IF(ISBLANK('Annex 2 EHV charges'!$D$11:$D$157),1, COUNTIF(A$10:$A135, 'Annex 2 EHV charges'!$D$11:$D$157)), 0)),"")</f>
        <v/>
      </c>
      <c r="B136" s="112" t="str">
        <f>IF($A136="","",VLOOKUP($A136,'Annex 2 EHV charges'!$D$11:$O$157,2,0))</f>
        <v/>
      </c>
      <c r="C136" s="110" t="str">
        <f>IF($A136="","",VLOOKUP($A136,'Annex 2 EHV charges'!$D$11:$O$157,3,0))</f>
        <v/>
      </c>
      <c r="D136" s="112" t="str">
        <f>IF($A136="","",VLOOKUP($A136,'Annex 2 EHV charges'!$D$11:$O$157,4,0))</f>
        <v/>
      </c>
      <c r="E136" s="128" t="str">
        <f>IFERROR(IF(VLOOKUP($A136,'Annex 2 EHV charges'!$D$11:$O$157,9,FALSE)=0,"",VLOOKUP($A136,'Annex 2 EHV charges'!$D$11:$O$157,9,FALSE)),"")</f>
        <v/>
      </c>
      <c r="F136" s="129" t="str">
        <f>IFERROR(IF(VLOOKUP($A136,'Annex 2 EHV charges'!$D$11:$O$157,10,FALSE)=0,"",VLOOKUP($A136,'Annex 2 EHV charges'!$D$11:$O$157,10,FALSE)),"")</f>
        <v/>
      </c>
      <c r="G136" s="130" t="str">
        <f>IFERROR(IF(VLOOKUP($A136,'Annex 2 EHV charges'!$D$11:$O$157,11,FALSE)=0,"",VLOOKUP($A136,'Annex 2 EHV charges'!$D$11:$O$157,11,FALSE)),"")</f>
        <v/>
      </c>
      <c r="H136" s="130" t="str">
        <f>IFERROR(IF(VLOOKUP($A136,'Annex 2 EHV charges'!$D$11:$O$157,12,FALSE)=0,"",VLOOKUP($A136,'Annex 2 EHV charges'!$D$11:$O$157,12,FALSE)),"")</f>
        <v/>
      </c>
    </row>
    <row r="137" spans="1:8" ht="12.75" customHeight="1" x14ac:dyDescent="0.2">
      <c r="A137" s="110" t="str">
        <f t="array" ref="A137">IFERROR(INDEX('Annex 2 EHV charges'!$D$11:$D$157, MATCH(0, IF(ISBLANK('Annex 2 EHV charges'!$D$11:$D$157),1, COUNTIF(A$10:$A136, 'Annex 2 EHV charges'!$D$11:$D$157)), 0)),"")</f>
        <v/>
      </c>
      <c r="B137" s="112" t="str">
        <f>IF($A137="","",VLOOKUP($A137,'Annex 2 EHV charges'!$D$11:$O$157,2,0))</f>
        <v/>
      </c>
      <c r="C137" s="110" t="str">
        <f>IF($A137="","",VLOOKUP($A137,'Annex 2 EHV charges'!$D$11:$O$157,3,0))</f>
        <v/>
      </c>
      <c r="D137" s="112" t="str">
        <f>IF($A137="","",VLOOKUP($A137,'Annex 2 EHV charges'!$D$11:$O$157,4,0))</f>
        <v/>
      </c>
      <c r="E137" s="128" t="str">
        <f>IFERROR(IF(VLOOKUP($A137,'Annex 2 EHV charges'!$D$11:$O$157,9,FALSE)=0,"",VLOOKUP($A137,'Annex 2 EHV charges'!$D$11:$O$157,9,FALSE)),"")</f>
        <v/>
      </c>
      <c r="F137" s="129" t="str">
        <f>IFERROR(IF(VLOOKUP($A137,'Annex 2 EHV charges'!$D$11:$O$157,10,FALSE)=0,"",VLOOKUP($A137,'Annex 2 EHV charges'!$D$11:$O$157,10,FALSE)),"")</f>
        <v/>
      </c>
      <c r="G137" s="130" t="str">
        <f>IFERROR(IF(VLOOKUP($A137,'Annex 2 EHV charges'!$D$11:$O$157,11,FALSE)=0,"",VLOOKUP($A137,'Annex 2 EHV charges'!$D$11:$O$157,11,FALSE)),"")</f>
        <v/>
      </c>
      <c r="H137" s="130" t="str">
        <f>IFERROR(IF(VLOOKUP($A137,'Annex 2 EHV charges'!$D$11:$O$157,12,FALSE)=0,"",VLOOKUP($A137,'Annex 2 EHV charges'!$D$11:$O$157,12,FALSE)),"")</f>
        <v/>
      </c>
    </row>
    <row r="138" spans="1:8" ht="12.75" customHeight="1" x14ac:dyDescent="0.2">
      <c r="A138" s="110" t="str">
        <f t="array" ref="A138">IFERROR(INDEX('Annex 2 EHV charges'!$D$11:$D$157, MATCH(0, IF(ISBLANK('Annex 2 EHV charges'!$D$11:$D$157),1, COUNTIF(A$10:$A137, 'Annex 2 EHV charges'!$D$11:$D$157)), 0)),"")</f>
        <v/>
      </c>
      <c r="B138" s="112" t="str">
        <f>IF($A138="","",VLOOKUP($A138,'Annex 2 EHV charges'!$D$11:$O$157,2,0))</f>
        <v/>
      </c>
      <c r="C138" s="110" t="str">
        <f>IF($A138="","",VLOOKUP($A138,'Annex 2 EHV charges'!$D$11:$O$157,3,0))</f>
        <v/>
      </c>
      <c r="D138" s="112" t="str">
        <f>IF($A138="","",VLOOKUP($A138,'Annex 2 EHV charges'!$D$11:$O$157,4,0))</f>
        <v/>
      </c>
      <c r="E138" s="128" t="str">
        <f>IFERROR(IF(VLOOKUP($A138,'Annex 2 EHV charges'!$D$11:$O$157,9,FALSE)=0,"",VLOOKUP($A138,'Annex 2 EHV charges'!$D$11:$O$157,9,FALSE)),"")</f>
        <v/>
      </c>
      <c r="F138" s="129" t="str">
        <f>IFERROR(IF(VLOOKUP($A138,'Annex 2 EHV charges'!$D$11:$O$157,10,FALSE)=0,"",VLOOKUP($A138,'Annex 2 EHV charges'!$D$11:$O$157,10,FALSE)),"")</f>
        <v/>
      </c>
      <c r="G138" s="130" t="str">
        <f>IFERROR(IF(VLOOKUP($A138,'Annex 2 EHV charges'!$D$11:$O$157,11,FALSE)=0,"",VLOOKUP($A138,'Annex 2 EHV charges'!$D$11:$O$157,11,FALSE)),"")</f>
        <v/>
      </c>
      <c r="H138" s="130" t="str">
        <f>IFERROR(IF(VLOOKUP($A138,'Annex 2 EHV charges'!$D$11:$O$157,12,FALSE)=0,"",VLOOKUP($A138,'Annex 2 EHV charges'!$D$11:$O$157,12,FALSE)),"")</f>
        <v/>
      </c>
    </row>
    <row r="139" spans="1:8" ht="12.75" customHeight="1" x14ac:dyDescent="0.2">
      <c r="A139" s="110" t="str">
        <f t="array" ref="A139">IFERROR(INDEX('Annex 2 EHV charges'!$D$11:$D$157, MATCH(0, IF(ISBLANK('Annex 2 EHV charges'!$D$11:$D$157),1, COUNTIF(A$10:$A138, 'Annex 2 EHV charges'!$D$11:$D$157)), 0)),"")</f>
        <v/>
      </c>
      <c r="B139" s="112" t="str">
        <f>IF($A139="","",VLOOKUP($A139,'Annex 2 EHV charges'!$D$11:$O$157,2,0))</f>
        <v/>
      </c>
      <c r="C139" s="110" t="str">
        <f>IF($A139="","",VLOOKUP($A139,'Annex 2 EHV charges'!$D$11:$O$157,3,0))</f>
        <v/>
      </c>
      <c r="D139" s="112" t="str">
        <f>IF($A139="","",VLOOKUP($A139,'Annex 2 EHV charges'!$D$11:$O$157,4,0))</f>
        <v/>
      </c>
      <c r="E139" s="128" t="str">
        <f>IFERROR(IF(VLOOKUP($A139,'Annex 2 EHV charges'!$D$11:$O$157,9,FALSE)=0,"",VLOOKUP($A139,'Annex 2 EHV charges'!$D$11:$O$157,9,FALSE)),"")</f>
        <v/>
      </c>
      <c r="F139" s="129" t="str">
        <f>IFERROR(IF(VLOOKUP($A139,'Annex 2 EHV charges'!$D$11:$O$157,10,FALSE)=0,"",VLOOKUP($A139,'Annex 2 EHV charges'!$D$11:$O$157,10,FALSE)),"")</f>
        <v/>
      </c>
      <c r="G139" s="130" t="str">
        <f>IFERROR(IF(VLOOKUP($A139,'Annex 2 EHV charges'!$D$11:$O$157,11,FALSE)=0,"",VLOOKUP($A139,'Annex 2 EHV charges'!$D$11:$O$157,11,FALSE)),"")</f>
        <v/>
      </c>
      <c r="H139" s="130" t="str">
        <f>IFERROR(IF(VLOOKUP($A139,'Annex 2 EHV charges'!$D$11:$O$157,12,FALSE)=0,"",VLOOKUP($A139,'Annex 2 EHV charges'!$D$11:$O$157,12,FALSE)),"")</f>
        <v/>
      </c>
    </row>
    <row r="140" spans="1:8" ht="12.75" customHeight="1" x14ac:dyDescent="0.2">
      <c r="A140" s="110" t="str">
        <f t="array" ref="A140">IFERROR(INDEX('Annex 2 EHV charges'!$D$11:$D$157, MATCH(0, IF(ISBLANK('Annex 2 EHV charges'!$D$11:$D$157),1, COUNTIF(A$10:$A139, 'Annex 2 EHV charges'!$D$11:$D$157)), 0)),"")</f>
        <v/>
      </c>
      <c r="B140" s="112" t="str">
        <f>IF($A140="","",VLOOKUP($A140,'Annex 2 EHV charges'!$D$11:$O$157,2,0))</f>
        <v/>
      </c>
      <c r="C140" s="110" t="str">
        <f>IF($A140="","",VLOOKUP($A140,'Annex 2 EHV charges'!$D$11:$O$157,3,0))</f>
        <v/>
      </c>
      <c r="D140" s="112" t="str">
        <f>IF($A140="","",VLOOKUP($A140,'Annex 2 EHV charges'!$D$11:$O$157,4,0))</f>
        <v/>
      </c>
      <c r="E140" s="128" t="str">
        <f>IFERROR(IF(VLOOKUP($A140,'Annex 2 EHV charges'!$D$11:$O$157,9,FALSE)=0,"",VLOOKUP($A140,'Annex 2 EHV charges'!$D$11:$O$157,9,FALSE)),"")</f>
        <v/>
      </c>
      <c r="F140" s="129" t="str">
        <f>IFERROR(IF(VLOOKUP($A140,'Annex 2 EHV charges'!$D$11:$O$157,10,FALSE)=0,"",VLOOKUP($A140,'Annex 2 EHV charges'!$D$11:$O$157,10,FALSE)),"")</f>
        <v/>
      </c>
      <c r="G140" s="130" t="str">
        <f>IFERROR(IF(VLOOKUP($A140,'Annex 2 EHV charges'!$D$11:$O$157,11,FALSE)=0,"",VLOOKUP($A140,'Annex 2 EHV charges'!$D$11:$O$157,11,FALSE)),"")</f>
        <v/>
      </c>
      <c r="H140" s="130" t="str">
        <f>IFERROR(IF(VLOOKUP($A140,'Annex 2 EHV charges'!$D$11:$O$157,12,FALSE)=0,"",VLOOKUP($A140,'Annex 2 EHV charges'!$D$11:$O$157,12,FALSE)),"")</f>
        <v/>
      </c>
    </row>
    <row r="141" spans="1:8" ht="12.75" customHeight="1" x14ac:dyDescent="0.2">
      <c r="A141" s="110" t="str">
        <f t="array" ref="A141">IFERROR(INDEX('Annex 2 EHV charges'!$D$11:$D$157, MATCH(0, IF(ISBLANK('Annex 2 EHV charges'!$D$11:$D$157),1, COUNTIF(A$10:$A140, 'Annex 2 EHV charges'!$D$11:$D$157)), 0)),"")</f>
        <v/>
      </c>
      <c r="B141" s="112" t="str">
        <f>IF($A141="","",VLOOKUP($A141,'Annex 2 EHV charges'!$D$11:$O$157,2,0))</f>
        <v/>
      </c>
      <c r="C141" s="110" t="str">
        <f>IF($A141="","",VLOOKUP($A141,'Annex 2 EHV charges'!$D$11:$O$157,3,0))</f>
        <v/>
      </c>
      <c r="D141" s="112" t="str">
        <f>IF($A141="","",VLOOKUP($A141,'Annex 2 EHV charges'!$D$11:$O$157,4,0))</f>
        <v/>
      </c>
      <c r="E141" s="128" t="str">
        <f>IFERROR(IF(VLOOKUP($A141,'Annex 2 EHV charges'!$D$11:$O$157,9,FALSE)=0,"",VLOOKUP($A141,'Annex 2 EHV charges'!$D$11:$O$157,9,FALSE)),"")</f>
        <v/>
      </c>
      <c r="F141" s="129" t="str">
        <f>IFERROR(IF(VLOOKUP($A141,'Annex 2 EHV charges'!$D$11:$O$157,10,FALSE)=0,"",VLOOKUP($A141,'Annex 2 EHV charges'!$D$11:$O$157,10,FALSE)),"")</f>
        <v/>
      </c>
      <c r="G141" s="130" t="str">
        <f>IFERROR(IF(VLOOKUP($A141,'Annex 2 EHV charges'!$D$11:$O$157,11,FALSE)=0,"",VLOOKUP($A141,'Annex 2 EHV charges'!$D$11:$O$157,11,FALSE)),"")</f>
        <v/>
      </c>
      <c r="H141" s="130" t="str">
        <f>IFERROR(IF(VLOOKUP($A141,'Annex 2 EHV charges'!$D$11:$O$157,12,FALSE)=0,"",VLOOKUP($A141,'Annex 2 EHV charges'!$D$11:$O$157,12,FALSE)),"")</f>
        <v/>
      </c>
    </row>
    <row r="142" spans="1:8" ht="12.75" customHeight="1" x14ac:dyDescent="0.2">
      <c r="A142" s="110" t="str">
        <f t="array" ref="A142">IFERROR(INDEX('Annex 2 EHV charges'!$D$11:$D$157, MATCH(0, IF(ISBLANK('Annex 2 EHV charges'!$D$11:$D$157),1, COUNTIF(A$10:$A141, 'Annex 2 EHV charges'!$D$11:$D$157)), 0)),"")</f>
        <v/>
      </c>
      <c r="B142" s="112" t="str">
        <f>IF($A142="","",VLOOKUP($A142,'Annex 2 EHV charges'!$D$11:$O$157,2,0))</f>
        <v/>
      </c>
      <c r="C142" s="110" t="str">
        <f>IF($A142="","",VLOOKUP($A142,'Annex 2 EHV charges'!$D$11:$O$157,3,0))</f>
        <v/>
      </c>
      <c r="D142" s="112" t="str">
        <f>IF($A142="","",VLOOKUP($A142,'Annex 2 EHV charges'!$D$11:$O$157,4,0))</f>
        <v/>
      </c>
      <c r="E142" s="128" t="str">
        <f>IFERROR(IF(VLOOKUP($A142,'Annex 2 EHV charges'!$D$11:$O$157,9,FALSE)=0,"",VLOOKUP($A142,'Annex 2 EHV charges'!$D$11:$O$157,9,FALSE)),"")</f>
        <v/>
      </c>
      <c r="F142" s="129" t="str">
        <f>IFERROR(IF(VLOOKUP($A142,'Annex 2 EHV charges'!$D$11:$O$157,10,FALSE)=0,"",VLOOKUP($A142,'Annex 2 EHV charges'!$D$11:$O$157,10,FALSE)),"")</f>
        <v/>
      </c>
      <c r="G142" s="130" t="str">
        <f>IFERROR(IF(VLOOKUP($A142,'Annex 2 EHV charges'!$D$11:$O$157,11,FALSE)=0,"",VLOOKUP($A142,'Annex 2 EHV charges'!$D$11:$O$157,11,FALSE)),"")</f>
        <v/>
      </c>
      <c r="H142" s="130" t="str">
        <f>IFERROR(IF(VLOOKUP($A142,'Annex 2 EHV charges'!$D$11:$O$157,12,FALSE)=0,"",VLOOKUP($A142,'Annex 2 EHV charges'!$D$11:$O$157,12,FALSE)),"")</f>
        <v/>
      </c>
    </row>
    <row r="143" spans="1:8" ht="12.75" customHeight="1" x14ac:dyDescent="0.2">
      <c r="A143" s="110" t="str">
        <f t="array" ref="A143">IFERROR(INDEX('Annex 2 EHV charges'!$D$11:$D$157, MATCH(0, IF(ISBLANK('Annex 2 EHV charges'!$D$11:$D$157),1, COUNTIF(A$10:$A142, 'Annex 2 EHV charges'!$D$11:$D$157)), 0)),"")</f>
        <v/>
      </c>
      <c r="B143" s="112" t="str">
        <f>IF($A143="","",VLOOKUP($A143,'Annex 2 EHV charges'!$D$11:$O$157,2,0))</f>
        <v/>
      </c>
      <c r="C143" s="110" t="str">
        <f>IF($A143="","",VLOOKUP($A143,'Annex 2 EHV charges'!$D$11:$O$157,3,0))</f>
        <v/>
      </c>
      <c r="D143" s="112" t="str">
        <f>IF($A143="","",VLOOKUP($A143,'Annex 2 EHV charges'!$D$11:$O$157,4,0))</f>
        <v/>
      </c>
      <c r="E143" s="128" t="str">
        <f>IFERROR(IF(VLOOKUP($A143,'Annex 2 EHV charges'!$D$11:$O$157,9,FALSE)=0,"",VLOOKUP($A143,'Annex 2 EHV charges'!$D$11:$O$157,9,FALSE)),"")</f>
        <v/>
      </c>
      <c r="F143" s="129" t="str">
        <f>IFERROR(IF(VLOOKUP($A143,'Annex 2 EHV charges'!$D$11:$O$157,10,FALSE)=0,"",VLOOKUP($A143,'Annex 2 EHV charges'!$D$11:$O$157,10,FALSE)),"")</f>
        <v/>
      </c>
      <c r="G143" s="130" t="str">
        <f>IFERROR(IF(VLOOKUP($A143,'Annex 2 EHV charges'!$D$11:$O$157,11,FALSE)=0,"",VLOOKUP($A143,'Annex 2 EHV charges'!$D$11:$O$157,11,FALSE)),"")</f>
        <v/>
      </c>
      <c r="H143" s="130" t="str">
        <f>IFERROR(IF(VLOOKUP($A143,'Annex 2 EHV charges'!$D$11:$O$157,12,FALSE)=0,"",VLOOKUP($A143,'Annex 2 EHV charges'!$D$11:$O$157,12,FALSE)),"")</f>
        <v/>
      </c>
    </row>
    <row r="144" spans="1:8" ht="12.75" customHeight="1" x14ac:dyDescent="0.2">
      <c r="A144" s="110" t="str">
        <f t="array" ref="A144">IFERROR(INDEX('Annex 2 EHV charges'!$D$11:$D$157, MATCH(0, IF(ISBLANK('Annex 2 EHV charges'!$D$11:$D$157),1, COUNTIF(A$10:$A143, 'Annex 2 EHV charges'!$D$11:$D$157)), 0)),"")</f>
        <v/>
      </c>
      <c r="B144" s="112" t="str">
        <f>IF($A144="","",VLOOKUP($A144,'Annex 2 EHV charges'!$D$11:$O$157,2,0))</f>
        <v/>
      </c>
      <c r="C144" s="110" t="str">
        <f>IF($A144="","",VLOOKUP($A144,'Annex 2 EHV charges'!$D$11:$O$157,3,0))</f>
        <v/>
      </c>
      <c r="D144" s="112" t="str">
        <f>IF($A144="","",VLOOKUP($A144,'Annex 2 EHV charges'!$D$11:$O$157,4,0))</f>
        <v/>
      </c>
      <c r="E144" s="128" t="str">
        <f>IFERROR(IF(VLOOKUP($A144,'Annex 2 EHV charges'!$D$11:$O$157,9,FALSE)=0,"",VLOOKUP($A144,'Annex 2 EHV charges'!$D$11:$O$157,9,FALSE)),"")</f>
        <v/>
      </c>
      <c r="F144" s="129" t="str">
        <f>IFERROR(IF(VLOOKUP($A144,'Annex 2 EHV charges'!$D$11:$O$157,10,FALSE)=0,"",VLOOKUP($A144,'Annex 2 EHV charges'!$D$11:$O$157,10,FALSE)),"")</f>
        <v/>
      </c>
      <c r="G144" s="130" t="str">
        <f>IFERROR(IF(VLOOKUP($A144,'Annex 2 EHV charges'!$D$11:$O$157,11,FALSE)=0,"",VLOOKUP($A144,'Annex 2 EHV charges'!$D$11:$O$157,11,FALSE)),"")</f>
        <v/>
      </c>
      <c r="H144" s="130" t="str">
        <f>IFERROR(IF(VLOOKUP($A144,'Annex 2 EHV charges'!$D$11:$O$157,12,FALSE)=0,"",VLOOKUP($A144,'Annex 2 EHV charges'!$D$11:$O$157,12,FALSE)),"")</f>
        <v/>
      </c>
    </row>
    <row r="145" spans="1:8" ht="12.75" customHeight="1" x14ac:dyDescent="0.2">
      <c r="A145" s="110" t="str">
        <f t="array" ref="A145">IFERROR(INDEX('Annex 2 EHV charges'!$D$11:$D$157, MATCH(0, IF(ISBLANK('Annex 2 EHV charges'!$D$11:$D$157),1, COUNTIF(A$10:$A144, 'Annex 2 EHV charges'!$D$11:$D$157)), 0)),"")</f>
        <v/>
      </c>
      <c r="B145" s="112" t="str">
        <f>IF($A145="","",VLOOKUP($A145,'Annex 2 EHV charges'!$D$11:$O$157,2,0))</f>
        <v/>
      </c>
      <c r="C145" s="110" t="str">
        <f>IF($A145="","",VLOOKUP($A145,'Annex 2 EHV charges'!$D$11:$O$157,3,0))</f>
        <v/>
      </c>
      <c r="D145" s="112" t="str">
        <f>IF($A145="","",VLOOKUP($A145,'Annex 2 EHV charges'!$D$11:$O$157,4,0))</f>
        <v/>
      </c>
      <c r="E145" s="128" t="str">
        <f>IFERROR(IF(VLOOKUP($A145,'Annex 2 EHV charges'!$D$11:$O$157,9,FALSE)=0,"",VLOOKUP($A145,'Annex 2 EHV charges'!$D$11:$O$157,9,FALSE)),"")</f>
        <v/>
      </c>
      <c r="F145" s="129" t="str">
        <f>IFERROR(IF(VLOOKUP($A145,'Annex 2 EHV charges'!$D$11:$O$157,10,FALSE)=0,"",VLOOKUP($A145,'Annex 2 EHV charges'!$D$11:$O$157,10,FALSE)),"")</f>
        <v/>
      </c>
      <c r="G145" s="130" t="str">
        <f>IFERROR(IF(VLOOKUP($A145,'Annex 2 EHV charges'!$D$11:$O$157,11,FALSE)=0,"",VLOOKUP($A145,'Annex 2 EHV charges'!$D$11:$O$157,11,FALSE)),"")</f>
        <v/>
      </c>
      <c r="H145" s="130" t="str">
        <f>IFERROR(IF(VLOOKUP($A145,'Annex 2 EHV charges'!$D$11:$O$157,12,FALSE)=0,"",VLOOKUP($A145,'Annex 2 EHV charges'!$D$11:$O$157,12,FALSE)),"")</f>
        <v/>
      </c>
    </row>
    <row r="146" spans="1:8" ht="12.75" customHeight="1" x14ac:dyDescent="0.2">
      <c r="A146" s="110" t="str">
        <f t="array" ref="A146">IFERROR(INDEX('Annex 2 EHV charges'!$D$11:$D$157, MATCH(0, IF(ISBLANK('Annex 2 EHV charges'!$D$11:$D$157),1, COUNTIF(A$10:$A145, 'Annex 2 EHV charges'!$D$11:$D$157)), 0)),"")</f>
        <v/>
      </c>
      <c r="B146" s="112" t="str">
        <f>IF($A146="","",VLOOKUP($A146,'Annex 2 EHV charges'!$D$11:$O$157,2,0))</f>
        <v/>
      </c>
      <c r="C146" s="110" t="str">
        <f>IF($A146="","",VLOOKUP($A146,'Annex 2 EHV charges'!$D$11:$O$157,3,0))</f>
        <v/>
      </c>
      <c r="D146" s="112" t="str">
        <f>IF($A146="","",VLOOKUP($A146,'Annex 2 EHV charges'!$D$11:$O$157,4,0))</f>
        <v/>
      </c>
      <c r="E146" s="128" t="str">
        <f>IFERROR(IF(VLOOKUP($A146,'Annex 2 EHV charges'!$D$11:$O$157,9,FALSE)=0,"",VLOOKUP($A146,'Annex 2 EHV charges'!$D$11:$O$157,9,FALSE)),"")</f>
        <v/>
      </c>
      <c r="F146" s="129" t="str">
        <f>IFERROR(IF(VLOOKUP($A146,'Annex 2 EHV charges'!$D$11:$O$157,10,FALSE)=0,"",VLOOKUP($A146,'Annex 2 EHV charges'!$D$11:$O$157,10,FALSE)),"")</f>
        <v/>
      </c>
      <c r="G146" s="130" t="str">
        <f>IFERROR(IF(VLOOKUP($A146,'Annex 2 EHV charges'!$D$11:$O$157,11,FALSE)=0,"",VLOOKUP($A146,'Annex 2 EHV charges'!$D$11:$O$157,11,FALSE)),"")</f>
        <v/>
      </c>
      <c r="H146" s="130" t="str">
        <f>IFERROR(IF(VLOOKUP($A146,'Annex 2 EHV charges'!$D$11:$O$157,12,FALSE)=0,"",VLOOKUP($A146,'Annex 2 EHV charges'!$D$11:$O$157,12,FALSE)),"")</f>
        <v/>
      </c>
    </row>
    <row r="147" spans="1:8" ht="12.75" customHeight="1" x14ac:dyDescent="0.2">
      <c r="A147" s="110" t="str">
        <f t="array" ref="A147">IFERROR(INDEX('Annex 2 EHV charges'!$D$11:$D$157, MATCH(0, IF(ISBLANK('Annex 2 EHV charges'!$D$11:$D$157),1, COUNTIF(A$10:$A146, 'Annex 2 EHV charges'!$D$11:$D$157)), 0)),"")</f>
        <v/>
      </c>
      <c r="B147" s="112" t="str">
        <f>IF($A147="","",VLOOKUP($A147,'Annex 2 EHV charges'!$D$11:$O$157,2,0))</f>
        <v/>
      </c>
      <c r="C147" s="110" t="str">
        <f>IF($A147="","",VLOOKUP($A147,'Annex 2 EHV charges'!$D$11:$O$157,3,0))</f>
        <v/>
      </c>
      <c r="D147" s="112" t="str">
        <f>IF($A147="","",VLOOKUP($A147,'Annex 2 EHV charges'!$D$11:$O$157,4,0))</f>
        <v/>
      </c>
      <c r="E147" s="128" t="str">
        <f>IFERROR(IF(VLOOKUP($A147,'Annex 2 EHV charges'!$D$11:$O$157,9,FALSE)=0,"",VLOOKUP($A147,'Annex 2 EHV charges'!$D$11:$O$157,9,FALSE)),"")</f>
        <v/>
      </c>
      <c r="F147" s="129" t="str">
        <f>IFERROR(IF(VLOOKUP($A147,'Annex 2 EHV charges'!$D$11:$O$157,10,FALSE)=0,"",VLOOKUP($A147,'Annex 2 EHV charges'!$D$11:$O$157,10,FALSE)),"")</f>
        <v/>
      </c>
      <c r="G147" s="130" t="str">
        <f>IFERROR(IF(VLOOKUP($A147,'Annex 2 EHV charges'!$D$11:$O$157,11,FALSE)=0,"",VLOOKUP($A147,'Annex 2 EHV charges'!$D$11:$O$157,11,FALSE)),"")</f>
        <v/>
      </c>
      <c r="H147" s="130" t="str">
        <f>IFERROR(IF(VLOOKUP($A147,'Annex 2 EHV charges'!$D$11:$O$157,12,FALSE)=0,"",VLOOKUP($A147,'Annex 2 EHV charges'!$D$11:$O$157,12,FALSE)),"")</f>
        <v/>
      </c>
    </row>
    <row r="148" spans="1:8" ht="12.75" customHeight="1" x14ac:dyDescent="0.2">
      <c r="A148" s="110" t="str">
        <f t="array" ref="A148">IFERROR(INDEX('Annex 2 EHV charges'!$D$11:$D$157, MATCH(0, IF(ISBLANK('Annex 2 EHV charges'!$D$11:$D$157),1, COUNTIF(A$10:$A147, 'Annex 2 EHV charges'!$D$11:$D$157)), 0)),"")</f>
        <v/>
      </c>
      <c r="B148" s="112" t="str">
        <f>IF($A148="","",VLOOKUP($A148,'Annex 2 EHV charges'!$D$11:$O$157,2,0))</f>
        <v/>
      </c>
      <c r="C148" s="110" t="str">
        <f>IF($A148="","",VLOOKUP($A148,'Annex 2 EHV charges'!$D$11:$O$157,3,0))</f>
        <v/>
      </c>
      <c r="D148" s="112" t="str">
        <f>IF($A148="","",VLOOKUP($A148,'Annex 2 EHV charges'!$D$11:$O$157,4,0))</f>
        <v/>
      </c>
      <c r="E148" s="128" t="str">
        <f>IFERROR(IF(VLOOKUP($A148,'Annex 2 EHV charges'!$D$11:$O$157,9,FALSE)=0,"",VLOOKUP($A148,'Annex 2 EHV charges'!$D$11:$O$157,9,FALSE)),"")</f>
        <v/>
      </c>
      <c r="F148" s="129" t="str">
        <f>IFERROR(IF(VLOOKUP($A148,'Annex 2 EHV charges'!$D$11:$O$157,10,FALSE)=0,"",VLOOKUP($A148,'Annex 2 EHV charges'!$D$11:$O$157,10,FALSE)),"")</f>
        <v/>
      </c>
      <c r="G148" s="130" t="str">
        <f>IFERROR(IF(VLOOKUP($A148,'Annex 2 EHV charges'!$D$11:$O$157,11,FALSE)=0,"",VLOOKUP($A148,'Annex 2 EHV charges'!$D$11:$O$157,11,FALSE)),"")</f>
        <v/>
      </c>
      <c r="H148" s="130" t="str">
        <f>IFERROR(IF(VLOOKUP($A148,'Annex 2 EHV charges'!$D$11:$O$157,12,FALSE)=0,"",VLOOKUP($A148,'Annex 2 EHV charges'!$D$11:$O$157,12,FALSE)),"")</f>
        <v/>
      </c>
    </row>
    <row r="149" spans="1:8" ht="12.75" customHeight="1" x14ac:dyDescent="0.2">
      <c r="A149" s="110" t="str">
        <f t="array" ref="A149">IFERROR(INDEX('Annex 2 EHV charges'!$D$11:$D$157, MATCH(0, IF(ISBLANK('Annex 2 EHV charges'!$D$11:$D$157),1, COUNTIF(A$10:$A148, 'Annex 2 EHV charges'!$D$11:$D$157)), 0)),"")</f>
        <v/>
      </c>
      <c r="B149" s="112" t="str">
        <f>IF($A149="","",VLOOKUP($A149,'Annex 2 EHV charges'!$D$11:$O$157,2,0))</f>
        <v/>
      </c>
      <c r="C149" s="110" t="str">
        <f>IF($A149="","",VLOOKUP($A149,'Annex 2 EHV charges'!$D$11:$O$157,3,0))</f>
        <v/>
      </c>
      <c r="D149" s="112" t="str">
        <f>IF($A149="","",VLOOKUP($A149,'Annex 2 EHV charges'!$D$11:$O$157,4,0))</f>
        <v/>
      </c>
      <c r="E149" s="128" t="str">
        <f>IFERROR(IF(VLOOKUP($A149,'Annex 2 EHV charges'!$D$11:$O$157,9,FALSE)=0,"",VLOOKUP($A149,'Annex 2 EHV charges'!$D$11:$O$157,9,FALSE)),"")</f>
        <v/>
      </c>
      <c r="F149" s="129" t="str">
        <f>IFERROR(IF(VLOOKUP($A149,'Annex 2 EHV charges'!$D$11:$O$157,10,FALSE)=0,"",VLOOKUP($A149,'Annex 2 EHV charges'!$D$11:$O$157,10,FALSE)),"")</f>
        <v/>
      </c>
      <c r="G149" s="130" t="str">
        <f>IFERROR(IF(VLOOKUP($A149,'Annex 2 EHV charges'!$D$11:$O$157,11,FALSE)=0,"",VLOOKUP($A149,'Annex 2 EHV charges'!$D$11:$O$157,11,FALSE)),"")</f>
        <v/>
      </c>
      <c r="H149" s="130" t="str">
        <f>IFERROR(IF(VLOOKUP($A149,'Annex 2 EHV charges'!$D$11:$O$157,12,FALSE)=0,"",VLOOKUP($A149,'Annex 2 EHV charges'!$D$11:$O$157,12,FALSE)),"")</f>
        <v/>
      </c>
    </row>
    <row r="150" spans="1:8" ht="12.75" customHeight="1" x14ac:dyDescent="0.2">
      <c r="A150" s="110" t="str">
        <f t="array" ref="A150">IFERROR(INDEX('Annex 2 EHV charges'!$D$11:$D$157, MATCH(0, IF(ISBLANK('Annex 2 EHV charges'!$D$11:$D$157),1, COUNTIF(A$10:$A149, 'Annex 2 EHV charges'!$D$11:$D$157)), 0)),"")</f>
        <v/>
      </c>
      <c r="B150" s="112" t="str">
        <f>IF($A150="","",VLOOKUP($A150,'Annex 2 EHV charges'!$D$11:$O$157,2,0))</f>
        <v/>
      </c>
      <c r="C150" s="110" t="str">
        <f>IF($A150="","",VLOOKUP($A150,'Annex 2 EHV charges'!$D$11:$O$157,3,0))</f>
        <v/>
      </c>
      <c r="D150" s="112" t="str">
        <f>IF($A150="","",VLOOKUP($A150,'Annex 2 EHV charges'!$D$11:$O$157,4,0))</f>
        <v/>
      </c>
      <c r="E150" s="128" t="str">
        <f>IFERROR(IF(VLOOKUP($A150,'Annex 2 EHV charges'!$D$11:$O$157,9,FALSE)=0,"",VLOOKUP($A150,'Annex 2 EHV charges'!$D$11:$O$157,9,FALSE)),"")</f>
        <v/>
      </c>
      <c r="F150" s="129" t="str">
        <f>IFERROR(IF(VLOOKUP($A150,'Annex 2 EHV charges'!$D$11:$O$157,10,FALSE)=0,"",VLOOKUP($A150,'Annex 2 EHV charges'!$D$11:$O$157,10,FALSE)),"")</f>
        <v/>
      </c>
      <c r="G150" s="130" t="str">
        <f>IFERROR(IF(VLOOKUP($A150,'Annex 2 EHV charges'!$D$11:$O$157,11,FALSE)=0,"",VLOOKUP($A150,'Annex 2 EHV charges'!$D$11:$O$157,11,FALSE)),"")</f>
        <v/>
      </c>
      <c r="H150" s="130" t="str">
        <f>IFERROR(IF(VLOOKUP($A150,'Annex 2 EHV charges'!$D$11:$O$157,12,FALSE)=0,"",VLOOKUP($A150,'Annex 2 EHV charges'!$D$11:$O$157,12,FALSE)),"")</f>
        <v/>
      </c>
    </row>
    <row r="151" spans="1:8" ht="12.75" customHeight="1" x14ac:dyDescent="0.2">
      <c r="A151" s="110" t="str">
        <f t="array" ref="A151">IFERROR(INDEX('Annex 2 EHV charges'!$D$11:$D$157, MATCH(0, IF(ISBLANK('Annex 2 EHV charges'!$D$11:$D$157),1, COUNTIF(A$10:$A150, 'Annex 2 EHV charges'!$D$11:$D$157)), 0)),"")</f>
        <v/>
      </c>
      <c r="B151" s="112" t="str">
        <f>IF($A151="","",VLOOKUP($A151,'Annex 2 EHV charges'!$D$11:$O$157,2,0))</f>
        <v/>
      </c>
      <c r="C151" s="110" t="str">
        <f>IF($A151="","",VLOOKUP($A151,'Annex 2 EHV charges'!$D$11:$O$157,3,0))</f>
        <v/>
      </c>
      <c r="D151" s="112" t="str">
        <f>IF($A151="","",VLOOKUP($A151,'Annex 2 EHV charges'!$D$11:$O$157,4,0))</f>
        <v/>
      </c>
      <c r="E151" s="128" t="str">
        <f>IFERROR(IF(VLOOKUP($A151,'Annex 2 EHV charges'!$D$11:$O$157,9,FALSE)=0,"",VLOOKUP($A151,'Annex 2 EHV charges'!$D$11:$O$157,9,FALSE)),"")</f>
        <v/>
      </c>
      <c r="F151" s="129" t="str">
        <f>IFERROR(IF(VLOOKUP($A151,'Annex 2 EHV charges'!$D$11:$O$157,10,FALSE)=0,"",VLOOKUP($A151,'Annex 2 EHV charges'!$D$11:$O$157,10,FALSE)),"")</f>
        <v/>
      </c>
      <c r="G151" s="130" t="str">
        <f>IFERROR(IF(VLOOKUP($A151,'Annex 2 EHV charges'!$D$11:$O$157,11,FALSE)=0,"",VLOOKUP($A151,'Annex 2 EHV charges'!$D$11:$O$157,11,FALSE)),"")</f>
        <v/>
      </c>
      <c r="H151" s="130" t="str">
        <f>IFERROR(IF(VLOOKUP($A151,'Annex 2 EHV charges'!$D$11:$O$157,12,FALSE)=0,"",VLOOKUP($A151,'Annex 2 EHV charges'!$D$11:$O$157,12,FALSE)),"")</f>
        <v/>
      </c>
    </row>
    <row r="152" spans="1:8" ht="12.75" customHeight="1" x14ac:dyDescent="0.2">
      <c r="A152" s="110" t="str">
        <f t="array" ref="A152">IFERROR(INDEX('Annex 2 EHV charges'!$D$11:$D$157, MATCH(0, IF(ISBLANK('Annex 2 EHV charges'!$D$11:$D$157),1, COUNTIF(A$10:$A151, 'Annex 2 EHV charges'!$D$11:$D$157)), 0)),"")</f>
        <v/>
      </c>
      <c r="B152" s="112" t="str">
        <f>IF($A152="","",VLOOKUP($A152,'Annex 2 EHV charges'!$D$11:$O$157,2,0))</f>
        <v/>
      </c>
      <c r="C152" s="110" t="str">
        <f>IF($A152="","",VLOOKUP($A152,'Annex 2 EHV charges'!$D$11:$O$157,3,0))</f>
        <v/>
      </c>
      <c r="D152" s="112" t="str">
        <f>IF($A152="","",VLOOKUP($A152,'Annex 2 EHV charges'!$D$11:$O$157,4,0))</f>
        <v/>
      </c>
      <c r="E152" s="128" t="str">
        <f>IFERROR(IF(VLOOKUP($A152,'Annex 2 EHV charges'!$D$11:$O$157,9,FALSE)=0,"",VLOOKUP($A152,'Annex 2 EHV charges'!$D$11:$O$157,9,FALSE)),"")</f>
        <v/>
      </c>
      <c r="F152" s="129" t="str">
        <f>IFERROR(IF(VLOOKUP($A152,'Annex 2 EHV charges'!$D$11:$O$157,10,FALSE)=0,"",VLOOKUP($A152,'Annex 2 EHV charges'!$D$11:$O$157,10,FALSE)),"")</f>
        <v/>
      </c>
      <c r="G152" s="130" t="str">
        <f>IFERROR(IF(VLOOKUP($A152,'Annex 2 EHV charges'!$D$11:$O$157,11,FALSE)=0,"",VLOOKUP($A152,'Annex 2 EHV charges'!$D$11:$O$157,11,FALSE)),"")</f>
        <v/>
      </c>
      <c r="H152" s="130" t="str">
        <f>IFERROR(IF(VLOOKUP($A152,'Annex 2 EHV charges'!$D$11:$O$157,12,FALSE)=0,"",VLOOKUP($A152,'Annex 2 EHV charges'!$D$11:$O$157,12,FALSE)),"")</f>
        <v/>
      </c>
    </row>
    <row r="153" spans="1:8" ht="12.75" customHeight="1" x14ac:dyDescent="0.2">
      <c r="A153" s="110" t="str">
        <f t="array" ref="A153">IFERROR(INDEX('Annex 2 EHV charges'!$D$11:$D$157, MATCH(0, IF(ISBLANK('Annex 2 EHV charges'!$D$11:$D$157),1, COUNTIF(A$10:$A152, 'Annex 2 EHV charges'!$D$11:$D$157)), 0)),"")</f>
        <v/>
      </c>
      <c r="B153" s="112" t="str">
        <f>IF($A153="","",VLOOKUP($A153,'Annex 2 EHV charges'!$D$11:$O$157,2,0))</f>
        <v/>
      </c>
      <c r="C153" s="110" t="str">
        <f>IF($A153="","",VLOOKUP($A153,'Annex 2 EHV charges'!$D$11:$O$157,3,0))</f>
        <v/>
      </c>
      <c r="D153" s="112" t="str">
        <f>IF($A153="","",VLOOKUP($A153,'Annex 2 EHV charges'!$D$11:$O$157,4,0))</f>
        <v/>
      </c>
      <c r="E153" s="128" t="str">
        <f>IFERROR(IF(VLOOKUP($A153,'Annex 2 EHV charges'!$D$11:$O$157,9,FALSE)=0,"",VLOOKUP($A153,'Annex 2 EHV charges'!$D$11:$O$157,9,FALSE)),"")</f>
        <v/>
      </c>
      <c r="F153" s="129" t="str">
        <f>IFERROR(IF(VLOOKUP($A153,'Annex 2 EHV charges'!$D$11:$O$157,10,FALSE)=0,"",VLOOKUP($A153,'Annex 2 EHV charges'!$D$11:$O$157,10,FALSE)),"")</f>
        <v/>
      </c>
      <c r="G153" s="130" t="str">
        <f>IFERROR(IF(VLOOKUP($A153,'Annex 2 EHV charges'!$D$11:$O$157,11,FALSE)=0,"",VLOOKUP($A153,'Annex 2 EHV charges'!$D$11:$O$157,11,FALSE)),"")</f>
        <v/>
      </c>
      <c r="H153" s="130" t="str">
        <f>IFERROR(IF(VLOOKUP($A153,'Annex 2 EHV charges'!$D$11:$O$157,12,FALSE)=0,"",VLOOKUP($A153,'Annex 2 EHV charges'!$D$11:$O$157,12,FALSE)),"")</f>
        <v/>
      </c>
    </row>
    <row r="154" spans="1:8" ht="12.75" customHeight="1" x14ac:dyDescent="0.2">
      <c r="A154" s="110" t="str">
        <f t="array" ref="A154">IFERROR(INDEX('Annex 2 EHV charges'!$D$11:$D$157, MATCH(0, IF(ISBLANK('Annex 2 EHV charges'!$D$11:$D$157),1, COUNTIF(A$10:$A153, 'Annex 2 EHV charges'!$D$11:$D$157)), 0)),"")</f>
        <v/>
      </c>
      <c r="B154" s="112" t="str">
        <f>IF($A154="","",VLOOKUP($A154,'Annex 2 EHV charges'!$D$11:$O$157,2,0))</f>
        <v/>
      </c>
      <c r="C154" s="110" t="str">
        <f>IF($A154="","",VLOOKUP($A154,'Annex 2 EHV charges'!$D$11:$O$157,3,0))</f>
        <v/>
      </c>
      <c r="D154" s="112" t="str">
        <f>IF($A154="","",VLOOKUP($A154,'Annex 2 EHV charges'!$D$11:$O$157,4,0))</f>
        <v/>
      </c>
      <c r="E154" s="128" t="str">
        <f>IFERROR(IF(VLOOKUP($A154,'Annex 2 EHV charges'!$D$11:$O$157,9,FALSE)=0,"",VLOOKUP($A154,'Annex 2 EHV charges'!$D$11:$O$157,9,FALSE)),"")</f>
        <v/>
      </c>
      <c r="F154" s="129" t="str">
        <f>IFERROR(IF(VLOOKUP($A154,'Annex 2 EHV charges'!$D$11:$O$157,10,FALSE)=0,"",VLOOKUP($A154,'Annex 2 EHV charges'!$D$11:$O$157,10,FALSE)),"")</f>
        <v/>
      </c>
      <c r="G154" s="130" t="str">
        <f>IFERROR(IF(VLOOKUP($A154,'Annex 2 EHV charges'!$D$11:$O$157,11,FALSE)=0,"",VLOOKUP($A154,'Annex 2 EHV charges'!$D$11:$O$157,11,FALSE)),"")</f>
        <v/>
      </c>
      <c r="H154" s="130" t="str">
        <f>IFERROR(IF(VLOOKUP($A154,'Annex 2 EHV charges'!$D$11:$O$157,12,FALSE)=0,"",VLOOKUP($A154,'Annex 2 EHV charges'!$D$11:$O$157,12,FALSE)),"")</f>
        <v/>
      </c>
    </row>
    <row r="155" spans="1:8" ht="12.75" customHeight="1" x14ac:dyDescent="0.2">
      <c r="A155" s="110" t="str">
        <f t="array" ref="A155">IFERROR(INDEX('Annex 2 EHV charges'!$D$11:$D$157, MATCH(0, IF(ISBLANK('Annex 2 EHV charges'!$D$11:$D$157),1, COUNTIF(A$10:$A154, 'Annex 2 EHV charges'!$D$11:$D$157)), 0)),"")</f>
        <v/>
      </c>
      <c r="B155" s="112" t="str">
        <f>IF($A155="","",VLOOKUP($A155,'Annex 2 EHV charges'!$D$11:$O$157,2,0))</f>
        <v/>
      </c>
      <c r="C155" s="110" t="str">
        <f>IF($A155="","",VLOOKUP($A155,'Annex 2 EHV charges'!$D$11:$O$157,3,0))</f>
        <v/>
      </c>
      <c r="D155" s="112" t="str">
        <f>IF($A155="","",VLOOKUP($A155,'Annex 2 EHV charges'!$D$11:$O$157,4,0))</f>
        <v/>
      </c>
      <c r="E155" s="128" t="str">
        <f>IFERROR(IF(VLOOKUP($A155,'Annex 2 EHV charges'!$D$11:$O$157,9,FALSE)=0,"",VLOOKUP($A155,'Annex 2 EHV charges'!$D$11:$O$157,9,FALSE)),"")</f>
        <v/>
      </c>
      <c r="F155" s="129" t="str">
        <f>IFERROR(IF(VLOOKUP($A155,'Annex 2 EHV charges'!$D$11:$O$157,10,FALSE)=0,"",VLOOKUP($A155,'Annex 2 EHV charges'!$D$11:$O$157,10,FALSE)),"")</f>
        <v/>
      </c>
      <c r="G155" s="130" t="str">
        <f>IFERROR(IF(VLOOKUP($A155,'Annex 2 EHV charges'!$D$11:$O$157,11,FALSE)=0,"",VLOOKUP($A155,'Annex 2 EHV charges'!$D$11:$O$157,11,FALSE)),"")</f>
        <v/>
      </c>
      <c r="H155" s="130" t="str">
        <f>IFERROR(IF(VLOOKUP($A155,'Annex 2 EHV charges'!$D$11:$O$157,12,FALSE)=0,"",VLOOKUP($A155,'Annex 2 EHV charges'!$D$11:$O$157,12,FALSE)),"")</f>
        <v/>
      </c>
    </row>
    <row r="156" spans="1:8" ht="12.75" customHeight="1" x14ac:dyDescent="0.2">
      <c r="A156" s="110" t="str">
        <f t="array" ref="A156">IFERROR(INDEX('Annex 2 EHV charges'!$D$11:$D$157, MATCH(0, IF(ISBLANK('Annex 2 EHV charges'!$D$11:$D$157),1, COUNTIF(A$10:$A155, 'Annex 2 EHV charges'!$D$11:$D$157)), 0)),"")</f>
        <v/>
      </c>
      <c r="B156" s="112" t="str">
        <f>IF($A156="","",VLOOKUP($A156,'Annex 2 EHV charges'!$D$11:$O$157,2,0))</f>
        <v/>
      </c>
      <c r="C156" s="110" t="str">
        <f>IF($A156="","",VLOOKUP($A156,'Annex 2 EHV charges'!$D$11:$O$157,3,0))</f>
        <v/>
      </c>
      <c r="D156" s="112" t="str">
        <f>IF($A156="","",VLOOKUP($A156,'Annex 2 EHV charges'!$D$11:$O$157,4,0))</f>
        <v/>
      </c>
      <c r="E156" s="128" t="str">
        <f>IFERROR(IF(VLOOKUP($A156,'Annex 2 EHV charges'!$D$11:$O$157,9,FALSE)=0,"",VLOOKUP($A156,'Annex 2 EHV charges'!$D$11:$O$157,9,FALSE)),"")</f>
        <v/>
      </c>
      <c r="F156" s="129" t="str">
        <f>IFERROR(IF(VLOOKUP($A156,'Annex 2 EHV charges'!$D$11:$O$157,10,FALSE)=0,"",VLOOKUP($A156,'Annex 2 EHV charges'!$D$11:$O$157,10,FALSE)),"")</f>
        <v/>
      </c>
      <c r="G156" s="130" t="str">
        <f>IFERROR(IF(VLOOKUP($A156,'Annex 2 EHV charges'!$D$11:$O$157,11,FALSE)=0,"",VLOOKUP($A156,'Annex 2 EHV charges'!$D$11:$O$157,11,FALSE)),"")</f>
        <v/>
      </c>
      <c r="H156" s="130" t="str">
        <f>IFERROR(IF(VLOOKUP($A156,'Annex 2 EHV charges'!$D$11:$O$157,12,FALSE)=0,"",VLOOKUP($A156,'Annex 2 EHV charges'!$D$11:$O$157,12,FALSE)),"")</f>
        <v/>
      </c>
    </row>
    <row r="157" spans="1:8" ht="12.75" customHeight="1" x14ac:dyDescent="0.2">
      <c r="A157" s="110" t="str">
        <f t="array" ref="A157">IFERROR(INDEX('Annex 2 EHV charges'!$D$11:$D$157, MATCH(0, IF(ISBLANK('Annex 2 EHV charges'!$D$11:$D$157),1, COUNTIF(A$10:$A156, 'Annex 2 EHV charges'!$D$11:$D$157)), 0)),"")</f>
        <v/>
      </c>
      <c r="B157" s="112" t="str">
        <f>IF($A157="","",VLOOKUP($A157,'Annex 2 EHV charges'!$D$11:$O$157,2,0))</f>
        <v/>
      </c>
      <c r="C157" s="110" t="str">
        <f>IF($A157="","",VLOOKUP($A157,'Annex 2 EHV charges'!$D$11:$O$157,3,0))</f>
        <v/>
      </c>
      <c r="D157" s="112" t="str">
        <f>IF($A157="","",VLOOKUP($A157,'Annex 2 EHV charges'!$D$11:$O$157,4,0))</f>
        <v/>
      </c>
      <c r="E157" s="128" t="str">
        <f>IFERROR(IF(VLOOKUP($A157,'Annex 2 EHV charges'!$D$11:$O$157,9,FALSE)=0,"",VLOOKUP($A157,'Annex 2 EHV charges'!$D$11:$O$157,9,FALSE)),"")</f>
        <v/>
      </c>
      <c r="F157" s="129" t="str">
        <f>IFERROR(IF(VLOOKUP($A157,'Annex 2 EHV charges'!$D$11:$O$157,10,FALSE)=0,"",VLOOKUP($A157,'Annex 2 EHV charges'!$D$11:$O$157,10,FALSE)),"")</f>
        <v/>
      </c>
      <c r="G157" s="130" t="str">
        <f>IFERROR(IF(VLOOKUP($A157,'Annex 2 EHV charges'!$D$11:$O$157,11,FALSE)=0,"",VLOOKUP($A157,'Annex 2 EHV charges'!$D$11:$O$157,11,FALSE)),"")</f>
        <v/>
      </c>
      <c r="H157" s="130" t="str">
        <f>IFERROR(IF(VLOOKUP($A157,'Annex 2 EHV charges'!$D$11:$O$157,12,FALSE)=0,"",VLOOKUP($A157,'Annex 2 EHV charges'!$D$11:$O$157,12,FALSE)),"")</f>
        <v/>
      </c>
    </row>
  </sheetData>
  <mergeCells count="7">
    <mergeCell ref="A7:C7"/>
    <mergeCell ref="A8:C8"/>
    <mergeCell ref="A2:H2"/>
    <mergeCell ref="A1:H1"/>
    <mergeCell ref="A4:D4"/>
    <mergeCell ref="A5:C5"/>
    <mergeCell ref="A6:C6"/>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ignoredErrors>
    <ignoredError sqref="A11:H157"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zoomScale="80" zoomScaleNormal="80" zoomScaleSheetLayoutView="100" workbookViewId="0">
      <selection activeCell="F29" sqref="F29"/>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7" t="s">
        <v>92</v>
      </c>
      <c r="B1" s="3"/>
      <c r="D1" s="3"/>
      <c r="E1" s="3"/>
      <c r="F1" s="3"/>
      <c r="G1" s="10"/>
      <c r="H1" s="4"/>
      <c r="I1" s="4"/>
    </row>
    <row r="2" spans="1:12" s="2" customFormat="1" ht="27" customHeight="1" x14ac:dyDescent="0.2">
      <c r="A2" s="208" t="str">
        <f>Overview!B4&amp; " - Effective from "&amp;Overview!D4&amp;" - "&amp;Overview!E4&amp;" LV and HV tariffs"</f>
        <v>Western Power Distribution (East Midlands) plc - Effective from 1 April 2014 - Final LV and HV tariffs</v>
      </c>
      <c r="B2" s="208"/>
      <c r="C2" s="208"/>
      <c r="D2" s="208"/>
      <c r="E2" s="208"/>
      <c r="F2" s="208"/>
      <c r="G2" s="208"/>
      <c r="H2" s="208"/>
      <c r="I2" s="208"/>
      <c r="J2" s="208"/>
      <c r="K2" s="4"/>
    </row>
    <row r="3" spans="1:12" s="2" customFormat="1" ht="27" customHeight="1" x14ac:dyDescent="0.2">
      <c r="A3" s="229" t="s">
        <v>489</v>
      </c>
      <c r="B3" s="229"/>
      <c r="C3" s="229"/>
      <c r="D3" s="229"/>
      <c r="E3" s="229"/>
      <c r="F3" s="229"/>
      <c r="G3" s="229"/>
      <c r="H3" s="229"/>
      <c r="I3" s="229"/>
      <c r="J3" s="229"/>
      <c r="K3" s="4"/>
    </row>
    <row r="4" spans="1:12" s="2" customFormat="1" ht="71.25" customHeight="1" x14ac:dyDescent="0.2">
      <c r="A4" s="19"/>
      <c r="B4" s="34" t="s">
        <v>53</v>
      </c>
      <c r="C4" s="18" t="s">
        <v>98</v>
      </c>
      <c r="D4" s="18" t="s">
        <v>99</v>
      </c>
      <c r="E4" s="18" t="s">
        <v>100</v>
      </c>
      <c r="F4" s="18" t="s">
        <v>101</v>
      </c>
      <c r="G4" s="18" t="s">
        <v>102</v>
      </c>
      <c r="H4" s="18"/>
      <c r="I4" s="18"/>
      <c r="J4" s="18"/>
      <c r="K4" s="4"/>
    </row>
    <row r="5" spans="1:12" s="2" customFormat="1" ht="32.25" customHeight="1" x14ac:dyDescent="0.2">
      <c r="A5" s="20" t="s">
        <v>17</v>
      </c>
      <c r="B5" s="33" t="s">
        <v>937</v>
      </c>
      <c r="C5" s="131" t="s">
        <v>21</v>
      </c>
      <c r="D5" s="68">
        <v>1.234</v>
      </c>
      <c r="E5" s="68">
        <v>5.0000000000000001E-3</v>
      </c>
      <c r="F5" s="71">
        <v>0</v>
      </c>
      <c r="G5" s="70">
        <v>246.38</v>
      </c>
      <c r="H5" s="71">
        <v>0</v>
      </c>
      <c r="I5" s="71">
        <v>0</v>
      </c>
      <c r="J5" s="71"/>
      <c r="K5" s="4"/>
      <c r="L5" s="4"/>
    </row>
    <row r="6" spans="1:12" ht="12.75" customHeight="1" x14ac:dyDescent="0.2">
      <c r="A6" s="232" t="s">
        <v>55</v>
      </c>
      <c r="B6" s="236" t="s">
        <v>1594</v>
      </c>
      <c r="C6" s="236"/>
      <c r="D6" s="236"/>
      <c r="E6" s="236"/>
      <c r="F6" s="236"/>
      <c r="G6" s="236"/>
      <c r="H6" s="237"/>
      <c r="I6" s="237"/>
      <c r="J6" s="237"/>
    </row>
    <row r="7" spans="1:12" x14ac:dyDescent="0.2">
      <c r="A7" s="232"/>
      <c r="B7" s="230"/>
      <c r="C7" s="230"/>
      <c r="D7" s="230"/>
      <c r="E7" s="230"/>
      <c r="F7" s="230"/>
      <c r="G7" s="230"/>
      <c r="H7" s="231"/>
      <c r="I7" s="231"/>
      <c r="J7" s="231"/>
    </row>
    <row r="8" spans="1:12" x14ac:dyDescent="0.2">
      <c r="A8" s="232"/>
      <c r="B8" s="230"/>
      <c r="C8" s="230"/>
      <c r="D8" s="230"/>
      <c r="E8" s="230"/>
      <c r="F8" s="230"/>
      <c r="G8" s="230"/>
      <c r="H8" s="231"/>
      <c r="I8" s="231"/>
      <c r="J8" s="231"/>
    </row>
    <row r="9" spans="1:12" x14ac:dyDescent="0.2">
      <c r="A9" s="99"/>
      <c r="B9" s="99"/>
      <c r="C9" s="99"/>
      <c r="D9" s="99"/>
      <c r="E9" s="99"/>
      <c r="F9" s="99"/>
      <c r="G9" s="99"/>
      <c r="H9" s="99"/>
      <c r="I9" s="99"/>
      <c r="J9" s="99"/>
    </row>
    <row r="10" spans="1:12" x14ac:dyDescent="0.2">
      <c r="A10" s="99"/>
      <c r="B10" s="99"/>
      <c r="C10" s="99"/>
      <c r="D10" s="99"/>
      <c r="E10" s="99"/>
      <c r="F10" s="99"/>
      <c r="G10" s="99"/>
      <c r="H10" s="99"/>
      <c r="I10" s="99"/>
      <c r="J10" s="99"/>
    </row>
    <row r="11" spans="1:12" s="2" customFormat="1" ht="27" customHeight="1" x14ac:dyDescent="0.2">
      <c r="A11" s="229" t="s">
        <v>490</v>
      </c>
      <c r="B11" s="229"/>
      <c r="C11" s="229"/>
      <c r="D11" s="229"/>
      <c r="E11" s="229"/>
      <c r="F11" s="229"/>
      <c r="G11" s="229"/>
      <c r="H11" s="229"/>
      <c r="I11" s="229"/>
      <c r="J11" s="229"/>
      <c r="K11" s="4"/>
    </row>
    <row r="12" spans="1:12" s="2" customFormat="1" ht="58.5" customHeight="1" x14ac:dyDescent="0.2">
      <c r="A12" s="19"/>
      <c r="B12" s="34" t="s">
        <v>53</v>
      </c>
      <c r="C12" s="18" t="s">
        <v>98</v>
      </c>
      <c r="D12" s="97" t="s">
        <v>526</v>
      </c>
      <c r="E12" s="97" t="s">
        <v>527</v>
      </c>
      <c r="F12" s="97" t="s">
        <v>528</v>
      </c>
      <c r="G12" s="18" t="s">
        <v>102</v>
      </c>
      <c r="H12" s="18" t="s">
        <v>103</v>
      </c>
      <c r="I12" s="18" t="s">
        <v>488</v>
      </c>
      <c r="J12" s="18" t="s">
        <v>491</v>
      </c>
      <c r="K12" s="4"/>
    </row>
    <row r="13" spans="1:12" s="2" customFormat="1" ht="32.25" customHeight="1" x14ac:dyDescent="0.2">
      <c r="A13" s="20"/>
      <c r="B13" s="33"/>
      <c r="C13" s="21">
        <v>0</v>
      </c>
      <c r="D13" s="22"/>
      <c r="E13" s="22"/>
      <c r="F13" s="22"/>
      <c r="G13" s="23"/>
      <c r="H13" s="23"/>
      <c r="I13" s="22"/>
      <c r="J13" s="23">
        <f>H13</f>
        <v>0</v>
      </c>
      <c r="K13" s="4"/>
    </row>
    <row r="14" spans="1:12" x14ac:dyDescent="0.2">
      <c r="A14" s="232" t="s">
        <v>55</v>
      </c>
      <c r="B14" s="233"/>
      <c r="C14" s="233"/>
      <c r="D14" s="233"/>
      <c r="E14" s="233"/>
      <c r="F14" s="233"/>
      <c r="G14" s="233"/>
      <c r="H14" s="234"/>
      <c r="I14" s="234"/>
      <c r="J14" s="234"/>
    </row>
    <row r="15" spans="1:12" x14ac:dyDescent="0.2">
      <c r="A15" s="232"/>
      <c r="B15" s="230"/>
      <c r="C15" s="230"/>
      <c r="D15" s="230"/>
      <c r="E15" s="230"/>
      <c r="F15" s="230"/>
      <c r="G15" s="230"/>
      <c r="H15" s="231"/>
      <c r="I15" s="231"/>
      <c r="J15" s="231"/>
    </row>
    <row r="16" spans="1:12" x14ac:dyDescent="0.2">
      <c r="A16" s="232"/>
      <c r="B16" s="230"/>
      <c r="C16" s="230"/>
      <c r="D16" s="230"/>
      <c r="E16" s="230"/>
      <c r="F16" s="230"/>
      <c r="G16" s="230"/>
      <c r="H16" s="231"/>
      <c r="I16" s="231"/>
      <c r="J16" s="231"/>
    </row>
    <row r="17" spans="1:10" x14ac:dyDescent="0.2">
      <c r="A17" s="235"/>
      <c r="B17" s="230"/>
      <c r="C17" s="230"/>
      <c r="D17" s="230"/>
      <c r="E17" s="230"/>
      <c r="F17" s="230"/>
      <c r="G17" s="230"/>
      <c r="H17" s="231"/>
      <c r="I17" s="231"/>
      <c r="J17" s="231"/>
    </row>
    <row r="18" spans="1:10" x14ac:dyDescent="0.2">
      <c r="A18" s="235"/>
      <c r="B18" s="230"/>
      <c r="C18" s="230"/>
      <c r="D18" s="230"/>
      <c r="E18" s="230"/>
      <c r="F18" s="230"/>
      <c r="G18" s="230"/>
      <c r="H18" s="231"/>
      <c r="I18" s="231"/>
      <c r="J18" s="231"/>
    </row>
    <row r="19" spans="1:10" x14ac:dyDescent="0.2">
      <c r="A19" s="235"/>
      <c r="B19" s="230"/>
      <c r="C19" s="230"/>
      <c r="D19" s="230"/>
      <c r="E19" s="230"/>
      <c r="F19" s="230"/>
      <c r="G19" s="230"/>
      <c r="H19" s="231"/>
      <c r="I19" s="231"/>
      <c r="J19" s="231"/>
    </row>
    <row r="20" spans="1:10" x14ac:dyDescent="0.2">
      <c r="A20" s="235"/>
      <c r="B20" s="230"/>
      <c r="C20" s="230"/>
      <c r="D20" s="230"/>
      <c r="E20" s="230"/>
      <c r="F20" s="230"/>
      <c r="G20" s="230"/>
      <c r="H20" s="231"/>
      <c r="I20" s="231"/>
      <c r="J20" s="231"/>
    </row>
    <row r="21" spans="1:10" x14ac:dyDescent="0.2">
      <c r="A21" s="235"/>
      <c r="B21" s="230"/>
      <c r="C21" s="230"/>
      <c r="D21" s="230"/>
      <c r="E21" s="230"/>
      <c r="F21" s="230"/>
      <c r="G21" s="230"/>
      <c r="H21" s="231"/>
      <c r="I21" s="231"/>
      <c r="J21" s="231"/>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A2:J2"/>
    <mergeCell ref="A3:J3"/>
    <mergeCell ref="B7:J7"/>
    <mergeCell ref="B17:J17"/>
    <mergeCell ref="B8:J8"/>
    <mergeCell ref="A6:A8"/>
    <mergeCell ref="A11:J11"/>
    <mergeCell ref="B14:J14"/>
    <mergeCell ref="B15:J15"/>
    <mergeCell ref="B16:J16"/>
    <mergeCell ref="A14:A21"/>
    <mergeCell ref="B6:J6"/>
    <mergeCell ref="B19:J19"/>
    <mergeCell ref="B20:J20"/>
    <mergeCell ref="B21:J21"/>
    <mergeCell ref="B18:J18"/>
  </mergeCells>
  <phoneticPr fontId="8"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87" fitToHeight="0" orientation="landscape" r:id="rId2"/>
  <headerFooter scaleWithDoc="0">
    <oddHeader>&amp;L&amp;"Arial,Bold"Annex 3&amp;"Arial,Regular" - Schedule of Chargesfor use of the Distribution System to Preserved/Additional LLFC Classes</oddHeader>
  </headerFooter>
  <ignoredErrors>
    <ignoredError sqref="J13"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178"/>
  <sheetViews>
    <sheetView topLeftCell="A172" zoomScale="80" zoomScaleNormal="80" zoomScaleSheetLayoutView="85" workbookViewId="0">
      <selection activeCell="G154" sqref="G154:G155"/>
    </sheetView>
  </sheetViews>
  <sheetFormatPr defaultRowHeight="27.75" customHeight="1" x14ac:dyDescent="0.2"/>
  <cols>
    <col min="1" max="1" width="50.5703125" style="2" customWidth="1"/>
    <col min="2" max="2" width="17.85546875" style="3" customWidth="1"/>
    <col min="3" max="4" width="17.85546875" style="2" customWidth="1"/>
    <col min="5" max="7" width="17.85546875" style="3" customWidth="1"/>
    <col min="8" max="9" width="17.85546875" style="9" customWidth="1"/>
    <col min="10" max="10" width="17.85546875" style="4" customWidth="1"/>
    <col min="11" max="12" width="15.5703125" style="4" customWidth="1"/>
    <col min="13" max="18" width="15.5703125" style="2" customWidth="1"/>
    <col min="19" max="16384" width="9.140625" style="2"/>
  </cols>
  <sheetData>
    <row r="1" spans="1:14" ht="27.75" customHeight="1" x14ac:dyDescent="0.2">
      <c r="A1" s="17" t="s">
        <v>92</v>
      </c>
      <c r="D1" s="3"/>
      <c r="G1" s="10"/>
      <c r="H1" s="4"/>
      <c r="I1" s="4"/>
      <c r="J1" s="2"/>
      <c r="K1" s="2"/>
      <c r="L1" s="2"/>
    </row>
    <row r="2" spans="1:14" ht="31.5" customHeight="1" x14ac:dyDescent="0.2">
      <c r="A2" s="238" t="str">
        <f>Overview!B4&amp; " - Effective from "&amp;Overview!D4&amp;" - "&amp;Overview!E4&amp;" LDNO tariffs"</f>
        <v>Western Power Distribution (East Midlands) plc - Effective from 1 April 2014 - Final LDNO tariffs</v>
      </c>
      <c r="B2" s="238"/>
      <c r="C2" s="238"/>
      <c r="D2" s="238"/>
      <c r="E2" s="238"/>
      <c r="F2" s="238"/>
      <c r="G2" s="238"/>
      <c r="H2" s="238"/>
      <c r="I2" s="238"/>
      <c r="J2" s="238"/>
    </row>
    <row r="3" spans="1:14" ht="8.25" customHeight="1" x14ac:dyDescent="0.2">
      <c r="A3" s="155"/>
      <c r="B3" s="155"/>
      <c r="C3" s="155"/>
      <c r="D3" s="155"/>
      <c r="E3" s="155"/>
      <c r="F3" s="155"/>
      <c r="G3" s="155"/>
      <c r="H3" s="155"/>
      <c r="I3" s="155"/>
      <c r="J3" s="155"/>
    </row>
    <row r="4" spans="1:14" ht="18" x14ac:dyDescent="0.2">
      <c r="A4" s="208" t="s">
        <v>588</v>
      </c>
      <c r="B4" s="208"/>
      <c r="C4" s="208"/>
      <c r="D4" s="208"/>
      <c r="E4" s="159"/>
      <c r="F4" s="208" t="s">
        <v>587</v>
      </c>
      <c r="G4" s="208"/>
      <c r="H4" s="208"/>
      <c r="I4" s="208"/>
      <c r="J4" s="208"/>
      <c r="M4" s="4"/>
    </row>
    <row r="5" spans="1:14" ht="30" x14ac:dyDescent="0.2">
      <c r="A5" s="144" t="s">
        <v>84</v>
      </c>
      <c r="B5" s="173" t="s">
        <v>581</v>
      </c>
      <c r="C5" s="185" t="s">
        <v>582</v>
      </c>
      <c r="D5" s="146" t="s">
        <v>583</v>
      </c>
      <c r="E5" s="151"/>
      <c r="F5" s="213"/>
      <c r="G5" s="214"/>
      <c r="H5" s="148" t="s">
        <v>585</v>
      </c>
      <c r="I5" s="149" t="s">
        <v>586</v>
      </c>
      <c r="J5" s="146" t="s">
        <v>583</v>
      </c>
      <c r="K5" s="151"/>
      <c r="L5" s="151"/>
      <c r="M5" s="4"/>
      <c r="N5" s="4"/>
    </row>
    <row r="6" spans="1:14" ht="25.5" x14ac:dyDescent="0.2">
      <c r="A6" s="174" t="s">
        <v>826</v>
      </c>
      <c r="B6" s="26" t="s">
        <v>827</v>
      </c>
      <c r="C6" s="172" t="s">
        <v>828</v>
      </c>
      <c r="D6" s="147" t="s">
        <v>829</v>
      </c>
      <c r="E6" s="151"/>
      <c r="F6" s="198" t="s">
        <v>830</v>
      </c>
      <c r="G6" s="198"/>
      <c r="H6" s="26" t="s">
        <v>827</v>
      </c>
      <c r="I6" s="150" t="s">
        <v>828</v>
      </c>
      <c r="J6" s="150" t="s">
        <v>829</v>
      </c>
      <c r="K6" s="151"/>
      <c r="L6" s="151"/>
      <c r="M6" s="4"/>
      <c r="N6" s="4"/>
    </row>
    <row r="7" spans="1:14" ht="25.5" x14ac:dyDescent="0.2">
      <c r="A7" s="174" t="s">
        <v>831</v>
      </c>
      <c r="B7" s="171"/>
      <c r="C7" s="180"/>
      <c r="D7" s="150" t="s">
        <v>832</v>
      </c>
      <c r="E7" s="151"/>
      <c r="F7" s="198" t="s">
        <v>833</v>
      </c>
      <c r="G7" s="198"/>
      <c r="H7" s="171"/>
      <c r="I7" s="150" t="s">
        <v>834</v>
      </c>
      <c r="J7" s="150" t="s">
        <v>829</v>
      </c>
      <c r="K7" s="151"/>
      <c r="L7" s="151"/>
      <c r="M7" s="4"/>
      <c r="N7" s="4"/>
    </row>
    <row r="8" spans="1:14" ht="18" x14ac:dyDescent="0.2">
      <c r="A8" s="175" t="s">
        <v>85</v>
      </c>
      <c r="B8" s="199" t="s">
        <v>86</v>
      </c>
      <c r="C8" s="199"/>
      <c r="D8" s="199"/>
      <c r="E8" s="151"/>
      <c r="F8" s="198" t="s">
        <v>831</v>
      </c>
      <c r="G8" s="198"/>
      <c r="H8" s="171"/>
      <c r="I8" s="171"/>
      <c r="J8" s="150" t="s">
        <v>832</v>
      </c>
      <c r="K8" s="151"/>
      <c r="L8" s="151"/>
      <c r="M8" s="4"/>
      <c r="N8" s="4"/>
    </row>
    <row r="9" spans="1:14" s="145" customFormat="1" ht="18" x14ac:dyDescent="0.2">
      <c r="A9" s="181"/>
      <c r="B9" s="178"/>
      <c r="C9" s="182"/>
      <c r="D9" s="178"/>
      <c r="E9" s="156"/>
      <c r="F9" s="198" t="s">
        <v>85</v>
      </c>
      <c r="G9" s="198"/>
      <c r="H9" s="205" t="s">
        <v>86</v>
      </c>
      <c r="I9" s="206"/>
      <c r="J9" s="207"/>
      <c r="K9" s="151"/>
      <c r="L9" s="151"/>
      <c r="M9" s="99"/>
      <c r="N9" s="99"/>
    </row>
    <row r="10" spans="1:14" s="153" customFormat="1" ht="18" x14ac:dyDescent="0.2">
      <c r="A10" s="177"/>
      <c r="B10" s="204"/>
      <c r="C10" s="204"/>
      <c r="D10" s="204"/>
      <c r="E10" s="183"/>
      <c r="F10" s="241"/>
      <c r="G10" s="242"/>
      <c r="H10" s="184"/>
      <c r="I10" s="178"/>
      <c r="J10" s="178"/>
      <c r="K10" s="151"/>
      <c r="L10" s="151"/>
      <c r="M10" s="152"/>
      <c r="N10" s="152"/>
    </row>
    <row r="11" spans="1:14" s="153" customFormat="1" ht="18" x14ac:dyDescent="0.2">
      <c r="A11" s="151"/>
      <c r="B11" s="151"/>
      <c r="C11" s="151"/>
      <c r="D11" s="151"/>
      <c r="E11" s="151"/>
      <c r="F11" s="243"/>
      <c r="G11" s="244"/>
      <c r="H11" s="245"/>
      <c r="I11" s="201"/>
      <c r="J11" s="201"/>
      <c r="K11" s="152"/>
      <c r="L11" s="152"/>
      <c r="M11" s="152"/>
    </row>
    <row r="12" spans="1:14" s="153" customFormat="1" ht="18" x14ac:dyDescent="0.2">
      <c r="A12" s="151"/>
      <c r="B12" s="151"/>
      <c r="C12" s="151"/>
      <c r="D12" s="151"/>
      <c r="E12" s="151"/>
      <c r="F12" s="157"/>
      <c r="G12" s="157"/>
      <c r="H12" s="158"/>
      <c r="I12" s="158"/>
      <c r="J12" s="158"/>
      <c r="K12" s="152"/>
      <c r="L12" s="152"/>
      <c r="M12" s="152"/>
    </row>
    <row r="13" spans="1:14" ht="58.5" customHeight="1" x14ac:dyDescent="0.2">
      <c r="A13" s="53" t="s">
        <v>603</v>
      </c>
      <c r="B13" s="50" t="s">
        <v>228</v>
      </c>
      <c r="C13" s="29" t="s">
        <v>98</v>
      </c>
      <c r="D13" s="142" t="s">
        <v>526</v>
      </c>
      <c r="E13" s="142" t="s">
        <v>527</v>
      </c>
      <c r="F13" s="142" t="s">
        <v>528</v>
      </c>
      <c r="G13" s="29" t="s">
        <v>102</v>
      </c>
      <c r="H13" s="29" t="s">
        <v>103</v>
      </c>
      <c r="I13" s="29" t="s">
        <v>488</v>
      </c>
      <c r="J13" s="50" t="s">
        <v>492</v>
      </c>
      <c r="K13" s="2"/>
      <c r="L13" s="2"/>
    </row>
    <row r="14" spans="1:14" ht="27" customHeight="1" x14ac:dyDescent="0.2">
      <c r="A14" s="30" t="s">
        <v>22</v>
      </c>
      <c r="B14" s="33" t="s">
        <v>938</v>
      </c>
      <c r="C14" s="80">
        <v>1</v>
      </c>
      <c r="D14" s="68">
        <v>1.609</v>
      </c>
      <c r="E14" s="71">
        <v>0</v>
      </c>
      <c r="F14" s="71">
        <v>0</v>
      </c>
      <c r="G14" s="81">
        <v>0.64999999999999991</v>
      </c>
      <c r="H14" s="71">
        <v>0</v>
      </c>
      <c r="I14" s="71">
        <v>0</v>
      </c>
      <c r="J14" s="96"/>
      <c r="K14" s="191">
        <v>2.02</v>
      </c>
      <c r="L14" s="2">
        <f>K14-ROUND(500/365,2)</f>
        <v>0.64999999999999991</v>
      </c>
    </row>
    <row r="15" spans="1:14" ht="27" customHeight="1" x14ac:dyDescent="0.2">
      <c r="A15" s="30" t="s">
        <v>23</v>
      </c>
      <c r="B15" s="33" t="s">
        <v>939</v>
      </c>
      <c r="C15" s="80">
        <v>2</v>
      </c>
      <c r="D15" s="68">
        <v>1.865</v>
      </c>
      <c r="E15" s="68">
        <v>3.1E-2</v>
      </c>
      <c r="F15" s="71">
        <v>0</v>
      </c>
      <c r="G15" s="81">
        <v>0.64999999999999991</v>
      </c>
      <c r="H15" s="71">
        <v>0</v>
      </c>
      <c r="I15" s="71">
        <v>0</v>
      </c>
      <c r="J15" s="96"/>
      <c r="K15" s="191">
        <v>2.02</v>
      </c>
      <c r="L15" s="2">
        <f>K15-ROUND(500/365,2)</f>
        <v>0.64999999999999991</v>
      </c>
    </row>
    <row r="16" spans="1:14" ht="27" customHeight="1" x14ac:dyDescent="0.2">
      <c r="A16" s="30" t="s">
        <v>24</v>
      </c>
      <c r="B16" s="33" t="s">
        <v>940</v>
      </c>
      <c r="C16" s="80">
        <v>2</v>
      </c>
      <c r="D16" s="68">
        <v>0.35099999999999998</v>
      </c>
      <c r="E16" s="71">
        <v>0</v>
      </c>
      <c r="F16" s="71">
        <v>0</v>
      </c>
      <c r="G16" s="71">
        <v>0</v>
      </c>
      <c r="H16" s="71">
        <v>0</v>
      </c>
      <c r="I16" s="71">
        <v>0</v>
      </c>
      <c r="J16" s="96"/>
      <c r="K16" s="2"/>
      <c r="L16" s="2"/>
    </row>
    <row r="17" spans="1:12" ht="27" customHeight="1" x14ac:dyDescent="0.2">
      <c r="A17" s="30" t="s">
        <v>25</v>
      </c>
      <c r="B17" s="33" t="s">
        <v>941</v>
      </c>
      <c r="C17" s="80">
        <v>3</v>
      </c>
      <c r="D17" s="68">
        <v>1.24</v>
      </c>
      <c r="E17" s="71">
        <v>0</v>
      </c>
      <c r="F17" s="71">
        <v>0</v>
      </c>
      <c r="G17" s="81">
        <v>3.79</v>
      </c>
      <c r="H17" s="71">
        <v>0</v>
      </c>
      <c r="I17" s="71">
        <v>0</v>
      </c>
      <c r="J17" s="96"/>
      <c r="K17" s="2"/>
      <c r="L17" s="2"/>
    </row>
    <row r="18" spans="1:12" ht="27" customHeight="1" x14ac:dyDescent="0.2">
      <c r="A18" s="30" t="s">
        <v>26</v>
      </c>
      <c r="B18" s="33" t="s">
        <v>942</v>
      </c>
      <c r="C18" s="80">
        <v>4</v>
      </c>
      <c r="D18" s="68">
        <v>1.4059999999999999</v>
      </c>
      <c r="E18" s="68">
        <v>2.5999999999999999E-2</v>
      </c>
      <c r="F18" s="71">
        <v>0</v>
      </c>
      <c r="G18" s="81">
        <v>3.79</v>
      </c>
      <c r="H18" s="71">
        <v>0</v>
      </c>
      <c r="I18" s="71">
        <v>0</v>
      </c>
      <c r="J18" s="96"/>
      <c r="K18" s="2"/>
      <c r="L18" s="2"/>
    </row>
    <row r="19" spans="1:12" ht="27" customHeight="1" x14ac:dyDescent="0.2">
      <c r="A19" s="30" t="s">
        <v>27</v>
      </c>
      <c r="B19" s="33" t="s">
        <v>943</v>
      </c>
      <c r="C19" s="80">
        <v>4</v>
      </c>
      <c r="D19" s="68">
        <v>0.187</v>
      </c>
      <c r="E19" s="71">
        <v>0</v>
      </c>
      <c r="F19" s="71">
        <v>0</v>
      </c>
      <c r="G19" s="71">
        <v>0</v>
      </c>
      <c r="H19" s="71">
        <v>0</v>
      </c>
      <c r="I19" s="71">
        <v>0</v>
      </c>
      <c r="J19" s="96"/>
      <c r="K19" s="2"/>
      <c r="L19" s="2"/>
    </row>
    <row r="20" spans="1:12" ht="27" customHeight="1" x14ac:dyDescent="0.2">
      <c r="A20" s="30" t="s">
        <v>28</v>
      </c>
      <c r="B20" s="33" t="s">
        <v>944</v>
      </c>
      <c r="C20" s="80" t="s">
        <v>21</v>
      </c>
      <c r="D20" s="68">
        <v>1.377</v>
      </c>
      <c r="E20" s="68">
        <v>2.4E-2</v>
      </c>
      <c r="F20" s="71">
        <v>0</v>
      </c>
      <c r="G20" s="81">
        <v>20.03</v>
      </c>
      <c r="H20" s="71">
        <v>0</v>
      </c>
      <c r="I20" s="71">
        <v>0</v>
      </c>
      <c r="J20" s="96"/>
      <c r="K20" s="2"/>
      <c r="L20" s="2"/>
    </row>
    <row r="21" spans="1:12" ht="27" customHeight="1" x14ac:dyDescent="0.2">
      <c r="A21" s="30" t="s">
        <v>29</v>
      </c>
      <c r="B21" s="33" t="s">
        <v>945</v>
      </c>
      <c r="C21" s="80">
        <v>0</v>
      </c>
      <c r="D21" s="78">
        <v>7.3639999999999999</v>
      </c>
      <c r="E21" s="74">
        <v>0.29699999999999999</v>
      </c>
      <c r="F21" s="83">
        <v>1.7000000000000001E-2</v>
      </c>
      <c r="G21" s="81">
        <v>6.03</v>
      </c>
      <c r="H21" s="81">
        <v>1.64</v>
      </c>
      <c r="I21" s="68">
        <v>0.254</v>
      </c>
      <c r="J21" s="95">
        <f>H21</f>
        <v>1.64</v>
      </c>
      <c r="K21" s="2"/>
      <c r="L21" s="2"/>
    </row>
    <row r="22" spans="1:12" ht="27" customHeight="1" x14ac:dyDescent="0.2">
      <c r="A22" s="48" t="s">
        <v>220</v>
      </c>
      <c r="B22" s="33" t="s">
        <v>946</v>
      </c>
      <c r="C22" s="80">
        <v>8</v>
      </c>
      <c r="D22" s="68">
        <v>1.325</v>
      </c>
      <c r="E22" s="71">
        <v>0</v>
      </c>
      <c r="F22" s="71">
        <v>0</v>
      </c>
      <c r="G22" s="71">
        <v>0</v>
      </c>
      <c r="H22" s="71">
        <v>0</v>
      </c>
      <c r="I22" s="71">
        <v>0</v>
      </c>
      <c r="J22" s="96"/>
      <c r="K22" s="2"/>
      <c r="L22" s="2"/>
    </row>
    <row r="23" spans="1:12" ht="27" customHeight="1" x14ac:dyDescent="0.2">
      <c r="A23" s="48" t="s">
        <v>221</v>
      </c>
      <c r="B23" s="33" t="s">
        <v>947</v>
      </c>
      <c r="C23" s="80">
        <v>1</v>
      </c>
      <c r="D23" s="68">
        <v>1.768</v>
      </c>
      <c r="E23" s="71">
        <v>0</v>
      </c>
      <c r="F23" s="71">
        <v>0</v>
      </c>
      <c r="G23" s="71">
        <v>0</v>
      </c>
      <c r="H23" s="71">
        <v>0</v>
      </c>
      <c r="I23" s="71">
        <v>0</v>
      </c>
      <c r="J23" s="96"/>
      <c r="K23" s="2"/>
      <c r="L23" s="2"/>
    </row>
    <row r="24" spans="1:12" ht="27" customHeight="1" x14ac:dyDescent="0.2">
      <c r="A24" s="48" t="s">
        <v>222</v>
      </c>
      <c r="B24" s="33" t="s">
        <v>948</v>
      </c>
      <c r="C24" s="80">
        <v>1</v>
      </c>
      <c r="D24" s="68">
        <v>2.9209999999999998</v>
      </c>
      <c r="E24" s="71">
        <v>0</v>
      </c>
      <c r="F24" s="71">
        <v>0</v>
      </c>
      <c r="G24" s="71">
        <v>0</v>
      </c>
      <c r="H24" s="71">
        <v>0</v>
      </c>
      <c r="I24" s="71">
        <v>0</v>
      </c>
      <c r="J24" s="96"/>
      <c r="K24" s="2"/>
      <c r="L24" s="2"/>
    </row>
    <row r="25" spans="1:12" ht="27" customHeight="1" x14ac:dyDescent="0.2">
      <c r="A25" s="48" t="s">
        <v>223</v>
      </c>
      <c r="B25" s="33" t="s">
        <v>949</v>
      </c>
      <c r="C25" s="80">
        <v>1</v>
      </c>
      <c r="D25" s="68">
        <v>0.995</v>
      </c>
      <c r="E25" s="71">
        <v>0</v>
      </c>
      <c r="F25" s="71">
        <v>0</v>
      </c>
      <c r="G25" s="71">
        <v>0</v>
      </c>
      <c r="H25" s="71">
        <v>0</v>
      </c>
      <c r="I25" s="71">
        <v>0</v>
      </c>
      <c r="J25" s="96"/>
      <c r="K25" s="2"/>
      <c r="L25" s="2"/>
    </row>
    <row r="26" spans="1:12" ht="27" customHeight="1" x14ac:dyDescent="0.2">
      <c r="A26" s="30" t="s">
        <v>30</v>
      </c>
      <c r="B26" s="33" t="s">
        <v>950</v>
      </c>
      <c r="C26" s="84">
        <v>0</v>
      </c>
      <c r="D26" s="93">
        <v>26.262</v>
      </c>
      <c r="E26" s="77">
        <v>0.76200000000000001</v>
      </c>
      <c r="F26" s="83">
        <v>0.439</v>
      </c>
      <c r="G26" s="71">
        <v>0</v>
      </c>
      <c r="H26" s="71">
        <v>0</v>
      </c>
      <c r="I26" s="71">
        <v>0</v>
      </c>
      <c r="J26" s="96"/>
      <c r="K26" s="2"/>
      <c r="L26" s="2"/>
    </row>
    <row r="27" spans="1:12" ht="27" customHeight="1" x14ac:dyDescent="0.2">
      <c r="A27" s="30" t="s">
        <v>31</v>
      </c>
      <c r="B27" s="33" t="s">
        <v>951</v>
      </c>
      <c r="C27" s="84">
        <v>8</v>
      </c>
      <c r="D27" s="68">
        <v>-0.71199999999999997</v>
      </c>
      <c r="E27" s="71">
        <v>0</v>
      </c>
      <c r="F27" s="71">
        <v>0</v>
      </c>
      <c r="G27" s="71">
        <v>0</v>
      </c>
      <c r="H27" s="71">
        <v>0</v>
      </c>
      <c r="I27" s="71">
        <v>0</v>
      </c>
      <c r="J27" s="96"/>
      <c r="K27" s="2"/>
      <c r="L27" s="2"/>
    </row>
    <row r="28" spans="1:12" ht="27" customHeight="1" x14ac:dyDescent="0.2">
      <c r="A28" s="30" t="s">
        <v>32</v>
      </c>
      <c r="B28" s="33" t="s">
        <v>952</v>
      </c>
      <c r="C28" s="84">
        <v>0</v>
      </c>
      <c r="D28" s="68">
        <v>-0.71199999999999997</v>
      </c>
      <c r="E28" s="71">
        <v>0</v>
      </c>
      <c r="F28" s="71">
        <v>0</v>
      </c>
      <c r="G28" s="71">
        <v>0</v>
      </c>
      <c r="H28" s="71">
        <v>0</v>
      </c>
      <c r="I28" s="68">
        <v>0.248</v>
      </c>
      <c r="J28" s="96"/>
      <c r="K28" s="2"/>
      <c r="L28" s="2"/>
    </row>
    <row r="29" spans="1:12" ht="27" customHeight="1" x14ac:dyDescent="0.2">
      <c r="A29" s="30" t="s">
        <v>33</v>
      </c>
      <c r="B29" s="33" t="s">
        <v>953</v>
      </c>
      <c r="C29" s="84">
        <v>0</v>
      </c>
      <c r="D29" s="78">
        <v>-6.2450000000000001</v>
      </c>
      <c r="E29" s="79">
        <v>-0.44</v>
      </c>
      <c r="F29" s="75">
        <v>-2.7E-2</v>
      </c>
      <c r="G29" s="71">
        <v>0</v>
      </c>
      <c r="H29" s="71">
        <v>0</v>
      </c>
      <c r="I29" s="68">
        <v>0.248</v>
      </c>
      <c r="J29" s="96"/>
      <c r="K29" s="2"/>
      <c r="L29" s="2"/>
    </row>
    <row r="30" spans="1:12" ht="27" customHeight="1" x14ac:dyDescent="0.2">
      <c r="A30" s="35" t="s">
        <v>34</v>
      </c>
      <c r="B30" s="33" t="s">
        <v>954</v>
      </c>
      <c r="C30" s="84">
        <v>1</v>
      </c>
      <c r="D30" s="68">
        <v>1.119</v>
      </c>
      <c r="E30" s="71">
        <v>0</v>
      </c>
      <c r="F30" s="71">
        <v>0</v>
      </c>
      <c r="G30" s="81">
        <v>2.9999999999999805E-2</v>
      </c>
      <c r="H30" s="71">
        <v>0</v>
      </c>
      <c r="I30" s="71">
        <v>0</v>
      </c>
      <c r="J30" s="96"/>
      <c r="K30" s="191">
        <v>1.4</v>
      </c>
      <c r="L30" s="2">
        <f>K30-ROUND(500/365,2)</f>
        <v>2.9999999999999805E-2</v>
      </c>
    </row>
    <row r="31" spans="1:12" ht="27" customHeight="1" x14ac:dyDescent="0.2">
      <c r="A31" s="30" t="s">
        <v>35</v>
      </c>
      <c r="B31" s="33" t="s">
        <v>955</v>
      </c>
      <c r="C31" s="84">
        <v>2</v>
      </c>
      <c r="D31" s="68">
        <v>1.298</v>
      </c>
      <c r="E31" s="68">
        <v>2.1000000000000001E-2</v>
      </c>
      <c r="F31" s="71">
        <v>0</v>
      </c>
      <c r="G31" s="81">
        <v>2.9999999999999805E-2</v>
      </c>
      <c r="H31" s="71">
        <v>0</v>
      </c>
      <c r="I31" s="71">
        <v>0</v>
      </c>
      <c r="J31" s="96"/>
      <c r="K31" s="191">
        <v>1.4</v>
      </c>
      <c r="L31" s="2">
        <f>K31-ROUND(500/365,2)</f>
        <v>2.9999999999999805E-2</v>
      </c>
    </row>
    <row r="32" spans="1:12" ht="27" customHeight="1" x14ac:dyDescent="0.2">
      <c r="A32" s="30" t="s">
        <v>36</v>
      </c>
      <c r="B32" s="33" t="s">
        <v>956</v>
      </c>
      <c r="C32" s="84">
        <v>2</v>
      </c>
      <c r="D32" s="68">
        <v>0.24399999999999999</v>
      </c>
      <c r="E32" s="71">
        <v>0</v>
      </c>
      <c r="F32" s="71">
        <v>0</v>
      </c>
      <c r="G32" s="71">
        <v>0</v>
      </c>
      <c r="H32" s="71">
        <v>0</v>
      </c>
      <c r="I32" s="71">
        <v>0</v>
      </c>
      <c r="J32" s="96"/>
      <c r="K32" s="2"/>
      <c r="L32" s="2"/>
    </row>
    <row r="33" spans="1:12" ht="27" customHeight="1" x14ac:dyDescent="0.2">
      <c r="A33" s="30" t="s">
        <v>37</v>
      </c>
      <c r="B33" s="33" t="s">
        <v>957</v>
      </c>
      <c r="C33" s="84">
        <v>3</v>
      </c>
      <c r="D33" s="68">
        <v>0.86299999999999999</v>
      </c>
      <c r="E33" s="71">
        <v>0</v>
      </c>
      <c r="F33" s="71">
        <v>0</v>
      </c>
      <c r="G33" s="81">
        <v>2.64</v>
      </c>
      <c r="H33" s="71">
        <v>0</v>
      </c>
      <c r="I33" s="71">
        <v>0</v>
      </c>
      <c r="J33" s="96"/>
      <c r="K33" s="2"/>
      <c r="L33" s="2"/>
    </row>
    <row r="34" spans="1:12" ht="27" customHeight="1" x14ac:dyDescent="0.2">
      <c r="A34" s="30" t="s">
        <v>38</v>
      </c>
      <c r="B34" s="33" t="s">
        <v>958</v>
      </c>
      <c r="C34" s="84">
        <v>4</v>
      </c>
      <c r="D34" s="68">
        <v>0.97899999999999998</v>
      </c>
      <c r="E34" s="68">
        <v>1.7999999999999999E-2</v>
      </c>
      <c r="F34" s="71">
        <v>0</v>
      </c>
      <c r="G34" s="81">
        <v>2.64</v>
      </c>
      <c r="H34" s="71">
        <v>0</v>
      </c>
      <c r="I34" s="71">
        <v>0</v>
      </c>
      <c r="J34" s="96"/>
      <c r="K34" s="2"/>
      <c r="L34" s="2"/>
    </row>
    <row r="35" spans="1:12" ht="27" customHeight="1" x14ac:dyDescent="0.2">
      <c r="A35" s="30" t="s">
        <v>39</v>
      </c>
      <c r="B35" s="33" t="s">
        <v>959</v>
      </c>
      <c r="C35" s="84">
        <v>4</v>
      </c>
      <c r="D35" s="68">
        <v>0.13</v>
      </c>
      <c r="E35" s="71">
        <v>0</v>
      </c>
      <c r="F35" s="71">
        <v>0</v>
      </c>
      <c r="G35" s="71">
        <v>0</v>
      </c>
      <c r="H35" s="71">
        <v>0</v>
      </c>
      <c r="I35" s="71">
        <v>0</v>
      </c>
      <c r="J35" s="96"/>
      <c r="K35" s="2"/>
      <c r="L35" s="2"/>
    </row>
    <row r="36" spans="1:12" ht="27" customHeight="1" x14ac:dyDescent="0.2">
      <c r="A36" s="30" t="s">
        <v>40</v>
      </c>
      <c r="B36" s="33" t="s">
        <v>960</v>
      </c>
      <c r="C36" s="84" t="s">
        <v>21</v>
      </c>
      <c r="D36" s="68">
        <v>0.95799999999999996</v>
      </c>
      <c r="E36" s="68">
        <v>1.7000000000000001E-2</v>
      </c>
      <c r="F36" s="71">
        <v>0</v>
      </c>
      <c r="G36" s="81">
        <v>13.94</v>
      </c>
      <c r="H36" s="71">
        <v>0</v>
      </c>
      <c r="I36" s="71">
        <v>0</v>
      </c>
      <c r="J36" s="96"/>
      <c r="K36" s="2"/>
      <c r="L36" s="2"/>
    </row>
    <row r="37" spans="1:12" ht="27" customHeight="1" x14ac:dyDescent="0.2">
      <c r="A37" s="30" t="s">
        <v>41</v>
      </c>
      <c r="B37" s="33" t="s">
        <v>961</v>
      </c>
      <c r="C37" s="84">
        <v>0</v>
      </c>
      <c r="D37" s="78">
        <v>5.1239999999999997</v>
      </c>
      <c r="E37" s="74">
        <v>0.20699999999999999</v>
      </c>
      <c r="F37" s="83">
        <v>1.2E-2</v>
      </c>
      <c r="G37" s="81">
        <v>4.2</v>
      </c>
      <c r="H37" s="81">
        <v>1.1399999999999999</v>
      </c>
      <c r="I37" s="68">
        <v>0.17699999999999999</v>
      </c>
      <c r="J37" s="95">
        <f>H37</f>
        <v>1.1399999999999999</v>
      </c>
      <c r="K37" s="2"/>
      <c r="L37" s="2"/>
    </row>
    <row r="38" spans="1:12" ht="27" customHeight="1" x14ac:dyDescent="0.2">
      <c r="A38" s="30" t="s">
        <v>42</v>
      </c>
      <c r="B38" s="33" t="s">
        <v>962</v>
      </c>
      <c r="C38" s="84">
        <v>0</v>
      </c>
      <c r="D38" s="78">
        <v>6.4390000000000001</v>
      </c>
      <c r="E38" s="74">
        <v>0.21199999999999999</v>
      </c>
      <c r="F38" s="83">
        <v>1.0999999999999999E-2</v>
      </c>
      <c r="G38" s="81">
        <v>4.4000000000000004</v>
      </c>
      <c r="H38" s="81">
        <v>2.16</v>
      </c>
      <c r="I38" s="68">
        <v>0.21199999999999999</v>
      </c>
      <c r="J38" s="95">
        <f>H38</f>
        <v>2.16</v>
      </c>
      <c r="K38" s="2"/>
      <c r="L38" s="2"/>
    </row>
    <row r="39" spans="1:12" ht="27" customHeight="1" x14ac:dyDescent="0.2">
      <c r="A39" s="30" t="s">
        <v>43</v>
      </c>
      <c r="B39" s="33" t="s">
        <v>963</v>
      </c>
      <c r="C39" s="84">
        <v>0</v>
      </c>
      <c r="D39" s="78">
        <v>5.3259999999999996</v>
      </c>
      <c r="E39" s="74">
        <v>0.109</v>
      </c>
      <c r="F39" s="83">
        <v>3.0000000000000001E-3</v>
      </c>
      <c r="G39" s="81">
        <v>50.6</v>
      </c>
      <c r="H39" s="81">
        <v>3.16</v>
      </c>
      <c r="I39" s="68">
        <v>0.156</v>
      </c>
      <c r="J39" s="95">
        <f>H39</f>
        <v>3.16</v>
      </c>
      <c r="K39" s="2"/>
      <c r="L39" s="2"/>
    </row>
    <row r="40" spans="1:12" ht="27" customHeight="1" x14ac:dyDescent="0.2">
      <c r="A40" s="48" t="s">
        <v>224</v>
      </c>
      <c r="B40" s="33" t="s">
        <v>964</v>
      </c>
      <c r="C40" s="84">
        <v>8</v>
      </c>
      <c r="D40" s="68">
        <v>0.92200000000000004</v>
      </c>
      <c r="E40" s="71">
        <v>0</v>
      </c>
      <c r="F40" s="71">
        <v>0</v>
      </c>
      <c r="G40" s="71">
        <v>0</v>
      </c>
      <c r="H40" s="71">
        <v>0</v>
      </c>
      <c r="I40" s="71">
        <v>0</v>
      </c>
      <c r="J40" s="96"/>
      <c r="K40" s="2"/>
      <c r="L40" s="2"/>
    </row>
    <row r="41" spans="1:12" ht="27" customHeight="1" x14ac:dyDescent="0.2">
      <c r="A41" s="48" t="s">
        <v>225</v>
      </c>
      <c r="B41" s="33" t="s">
        <v>965</v>
      </c>
      <c r="C41" s="84">
        <v>1</v>
      </c>
      <c r="D41" s="68">
        <v>1.23</v>
      </c>
      <c r="E41" s="71">
        <v>0</v>
      </c>
      <c r="F41" s="71">
        <v>0</v>
      </c>
      <c r="G41" s="71">
        <v>0</v>
      </c>
      <c r="H41" s="71">
        <v>0</v>
      </c>
      <c r="I41" s="71">
        <v>0</v>
      </c>
      <c r="J41" s="96"/>
      <c r="K41" s="2"/>
      <c r="L41" s="2"/>
    </row>
    <row r="42" spans="1:12" ht="27" customHeight="1" x14ac:dyDescent="0.2">
      <c r="A42" s="48" t="s">
        <v>226</v>
      </c>
      <c r="B42" s="33" t="s">
        <v>966</v>
      </c>
      <c r="C42" s="84">
        <v>1</v>
      </c>
      <c r="D42" s="68">
        <v>2.0329999999999999</v>
      </c>
      <c r="E42" s="71">
        <v>0</v>
      </c>
      <c r="F42" s="71">
        <v>0</v>
      </c>
      <c r="G42" s="71">
        <v>0</v>
      </c>
      <c r="H42" s="71">
        <v>0</v>
      </c>
      <c r="I42" s="71">
        <v>0</v>
      </c>
      <c r="J42" s="96"/>
      <c r="K42" s="2"/>
      <c r="L42" s="2"/>
    </row>
    <row r="43" spans="1:12" ht="27" customHeight="1" x14ac:dyDescent="0.2">
      <c r="A43" s="48" t="s">
        <v>227</v>
      </c>
      <c r="B43" s="33" t="s">
        <v>967</v>
      </c>
      <c r="C43" s="84">
        <v>1</v>
      </c>
      <c r="D43" s="68">
        <v>0.69299999999999995</v>
      </c>
      <c r="E43" s="71">
        <v>0</v>
      </c>
      <c r="F43" s="71">
        <v>0</v>
      </c>
      <c r="G43" s="71">
        <v>0</v>
      </c>
      <c r="H43" s="71">
        <v>0</v>
      </c>
      <c r="I43" s="71">
        <v>0</v>
      </c>
      <c r="J43" s="96"/>
      <c r="K43" s="2"/>
      <c r="L43" s="2"/>
    </row>
    <row r="44" spans="1:12" ht="27" customHeight="1" x14ac:dyDescent="0.2">
      <c r="A44" s="30" t="s">
        <v>44</v>
      </c>
      <c r="B44" s="33" t="s">
        <v>968</v>
      </c>
      <c r="C44" s="84">
        <v>0</v>
      </c>
      <c r="D44" s="93">
        <v>18.271999999999998</v>
      </c>
      <c r="E44" s="77">
        <v>0.53</v>
      </c>
      <c r="F44" s="75">
        <v>0.30599999999999999</v>
      </c>
      <c r="G44" s="71">
        <v>0</v>
      </c>
      <c r="H44" s="71">
        <v>0</v>
      </c>
      <c r="I44" s="71">
        <v>0</v>
      </c>
      <c r="J44" s="96"/>
      <c r="K44" s="2"/>
      <c r="L44" s="2"/>
    </row>
    <row r="45" spans="1:12" ht="27" customHeight="1" x14ac:dyDescent="0.2">
      <c r="A45" s="30" t="s">
        <v>45</v>
      </c>
      <c r="B45" s="33" t="s">
        <v>969</v>
      </c>
      <c r="C45" s="84">
        <v>8</v>
      </c>
      <c r="D45" s="68">
        <v>-0.71199999999999997</v>
      </c>
      <c r="E45" s="71">
        <v>0</v>
      </c>
      <c r="F45" s="71">
        <v>0</v>
      </c>
      <c r="G45" s="71">
        <v>0</v>
      </c>
      <c r="H45" s="71">
        <v>0</v>
      </c>
      <c r="I45" s="71">
        <v>0</v>
      </c>
      <c r="J45" s="96"/>
      <c r="K45" s="2"/>
      <c r="L45" s="2"/>
    </row>
    <row r="46" spans="1:12" ht="27" customHeight="1" x14ac:dyDescent="0.2">
      <c r="A46" s="30" t="s">
        <v>46</v>
      </c>
      <c r="B46" s="33" t="s">
        <v>970</v>
      </c>
      <c r="C46" s="84">
        <v>8</v>
      </c>
      <c r="D46" s="68">
        <v>-0.61799999999999999</v>
      </c>
      <c r="E46" s="71">
        <v>0</v>
      </c>
      <c r="F46" s="71">
        <v>0</v>
      </c>
      <c r="G46" s="71">
        <v>0</v>
      </c>
      <c r="H46" s="71">
        <v>0</v>
      </c>
      <c r="I46" s="71">
        <v>0</v>
      </c>
      <c r="J46" s="96"/>
      <c r="K46" s="2"/>
      <c r="L46" s="2"/>
    </row>
    <row r="47" spans="1:12" ht="27" customHeight="1" x14ac:dyDescent="0.2">
      <c r="A47" s="30" t="s">
        <v>47</v>
      </c>
      <c r="B47" s="33" t="s">
        <v>971</v>
      </c>
      <c r="C47" s="84">
        <v>0</v>
      </c>
      <c r="D47" s="68">
        <v>-0.71199999999999997</v>
      </c>
      <c r="E47" s="71">
        <v>0</v>
      </c>
      <c r="F47" s="71">
        <v>0</v>
      </c>
      <c r="G47" s="71">
        <v>0</v>
      </c>
      <c r="H47" s="71">
        <v>0</v>
      </c>
      <c r="I47" s="68">
        <v>0.248</v>
      </c>
      <c r="J47" s="96"/>
      <c r="K47" s="2"/>
      <c r="L47" s="2"/>
    </row>
    <row r="48" spans="1:12" ht="27" customHeight="1" x14ac:dyDescent="0.2">
      <c r="A48" s="30" t="s">
        <v>48</v>
      </c>
      <c r="B48" s="33" t="s">
        <v>972</v>
      </c>
      <c r="C48" s="84">
        <v>0</v>
      </c>
      <c r="D48" s="78">
        <v>-6.2450000000000001</v>
      </c>
      <c r="E48" s="79">
        <v>-0.44</v>
      </c>
      <c r="F48" s="75">
        <v>-2.7E-2</v>
      </c>
      <c r="G48" s="71">
        <v>0</v>
      </c>
      <c r="H48" s="71">
        <v>0</v>
      </c>
      <c r="I48" s="68">
        <v>0.248</v>
      </c>
      <c r="J48" s="96"/>
      <c r="K48" s="2"/>
      <c r="L48" s="2"/>
    </row>
    <row r="49" spans="1:18" ht="27" customHeight="1" x14ac:dyDescent="0.2">
      <c r="A49" s="30" t="s">
        <v>49</v>
      </c>
      <c r="B49" s="33" t="s">
        <v>973</v>
      </c>
      <c r="C49" s="84">
        <v>0</v>
      </c>
      <c r="D49" s="68">
        <v>-0.61799999999999999</v>
      </c>
      <c r="E49" s="71">
        <v>0</v>
      </c>
      <c r="F49" s="71">
        <v>0</v>
      </c>
      <c r="G49" s="71">
        <v>0</v>
      </c>
      <c r="H49" s="71">
        <v>0</v>
      </c>
      <c r="I49" s="68">
        <v>0.22500000000000001</v>
      </c>
      <c r="J49" s="96"/>
      <c r="K49" s="2"/>
      <c r="L49" s="2"/>
    </row>
    <row r="50" spans="1:18" ht="27" customHeight="1" x14ac:dyDescent="0.2">
      <c r="A50" s="30" t="s">
        <v>50</v>
      </c>
      <c r="B50" s="33" t="s">
        <v>974</v>
      </c>
      <c r="C50" s="84">
        <v>0</v>
      </c>
      <c r="D50" s="78">
        <v>-5.4809999999999999</v>
      </c>
      <c r="E50" s="74">
        <v>-0.36699999999999999</v>
      </c>
      <c r="F50" s="75">
        <v>-2.1999999999999999E-2</v>
      </c>
      <c r="G50" s="71">
        <v>0</v>
      </c>
      <c r="H50" s="71">
        <v>0</v>
      </c>
      <c r="I50" s="68">
        <v>0.22500000000000001</v>
      </c>
      <c r="J50" s="96"/>
      <c r="K50" s="2"/>
      <c r="L50" s="2"/>
    </row>
    <row r="51" spans="1:18" ht="27" customHeight="1" x14ac:dyDescent="0.2">
      <c r="A51" s="30" t="s">
        <v>51</v>
      </c>
      <c r="B51" s="33" t="s">
        <v>975</v>
      </c>
      <c r="C51" s="84">
        <v>0</v>
      </c>
      <c r="D51" s="68">
        <v>-0.437</v>
      </c>
      <c r="E51" s="71">
        <v>0</v>
      </c>
      <c r="F51" s="71">
        <v>0</v>
      </c>
      <c r="G51" s="71">
        <v>0</v>
      </c>
      <c r="H51" s="71">
        <v>0</v>
      </c>
      <c r="I51" s="68">
        <v>0.18</v>
      </c>
      <c r="J51" s="96"/>
      <c r="K51" s="2"/>
      <c r="L51" s="2"/>
    </row>
    <row r="52" spans="1:18" ht="27" customHeight="1" x14ac:dyDescent="0.2">
      <c r="A52" s="30" t="s">
        <v>52</v>
      </c>
      <c r="B52" s="33" t="s">
        <v>976</v>
      </c>
      <c r="C52" s="84">
        <v>0</v>
      </c>
      <c r="D52" s="78">
        <v>-4.05</v>
      </c>
      <c r="E52" s="74">
        <v>-0.221</v>
      </c>
      <c r="F52" s="75">
        <v>-1.0999999999999999E-2</v>
      </c>
      <c r="G52" s="71">
        <v>0</v>
      </c>
      <c r="H52" s="71">
        <v>0</v>
      </c>
      <c r="I52" s="68">
        <v>0.18</v>
      </c>
      <c r="J52" s="96"/>
      <c r="K52" s="2"/>
      <c r="L52" s="2"/>
    </row>
    <row r="53" spans="1:18" ht="39.75" customHeight="1" x14ac:dyDescent="0.2">
      <c r="A53" s="239" t="s">
        <v>604</v>
      </c>
      <c r="B53" s="240"/>
      <c r="C53" s="240"/>
      <c r="D53" s="240"/>
      <c r="E53" s="240"/>
      <c r="F53" s="240"/>
      <c r="G53" s="240"/>
      <c r="H53" s="240"/>
      <c r="I53" s="240"/>
      <c r="J53" s="240"/>
      <c r="K53" s="2"/>
      <c r="L53" s="2"/>
    </row>
    <row r="54" spans="1:18" ht="27" customHeight="1" x14ac:dyDescent="0.2">
      <c r="A54" s="49" t="s">
        <v>106</v>
      </c>
      <c r="B54" s="33"/>
      <c r="C54" s="84">
        <v>1</v>
      </c>
      <c r="D54" s="68">
        <v>0.98399999999999999</v>
      </c>
      <c r="E54" s="69"/>
      <c r="F54" s="69"/>
      <c r="G54" s="81">
        <v>-0.14000000000000012</v>
      </c>
      <c r="H54" s="69"/>
      <c r="I54" s="69"/>
      <c r="J54" s="31"/>
      <c r="K54" s="191">
        <v>1.23</v>
      </c>
      <c r="L54" s="2">
        <f>K54-ROUND(500/365,2)</f>
        <v>-0.14000000000000012</v>
      </c>
      <c r="M54" s="187">
        <f>ROUND(D54,3)</f>
        <v>0.98399999999999999</v>
      </c>
      <c r="P54" s="187">
        <f>ROUND(G54,2)</f>
        <v>-0.14000000000000001</v>
      </c>
    </row>
    <row r="55" spans="1:18" ht="27" customHeight="1" x14ac:dyDescent="0.2">
      <c r="A55" s="49" t="s">
        <v>107</v>
      </c>
      <c r="B55" s="33"/>
      <c r="C55" s="84">
        <v>2</v>
      </c>
      <c r="D55" s="68">
        <v>1.141</v>
      </c>
      <c r="E55" s="68">
        <v>1.9E-2</v>
      </c>
      <c r="F55" s="69"/>
      <c r="G55" s="81">
        <v>-0.14000000000000012</v>
      </c>
      <c r="H55" s="69"/>
      <c r="I55" s="69"/>
      <c r="J55" s="31"/>
      <c r="K55" s="191">
        <v>1.23</v>
      </c>
      <c r="L55" s="2">
        <f>K55-ROUND(500/365,2)</f>
        <v>-0.14000000000000012</v>
      </c>
      <c r="M55" s="187">
        <f t="shared" ref="M55:R78" si="0">ROUND(D55,3)</f>
        <v>1.141</v>
      </c>
      <c r="N55" s="187">
        <f t="shared" si="0"/>
        <v>1.9E-2</v>
      </c>
      <c r="P55" s="187">
        <f>ROUND(G55,2)</f>
        <v>-0.14000000000000001</v>
      </c>
    </row>
    <row r="56" spans="1:18" ht="27" customHeight="1" x14ac:dyDescent="0.2">
      <c r="A56" s="49" t="s">
        <v>108</v>
      </c>
      <c r="B56" s="33"/>
      <c r="C56" s="84">
        <v>2</v>
      </c>
      <c r="D56" s="68">
        <v>0.214</v>
      </c>
      <c r="E56" s="69"/>
      <c r="F56" s="69"/>
      <c r="G56" s="69"/>
      <c r="H56" s="69"/>
      <c r="I56" s="69"/>
      <c r="J56" s="31"/>
      <c r="K56" s="2"/>
      <c r="L56" s="2"/>
      <c r="M56" s="187">
        <f t="shared" si="0"/>
        <v>0.214</v>
      </c>
    </row>
    <row r="57" spans="1:18" ht="27" customHeight="1" x14ac:dyDescent="0.2">
      <c r="A57" s="49" t="s">
        <v>109</v>
      </c>
      <c r="B57" s="33"/>
      <c r="C57" s="84">
        <v>3</v>
      </c>
      <c r="D57" s="68">
        <v>0.75900000000000001</v>
      </c>
      <c r="E57" s="69"/>
      <c r="F57" s="69"/>
      <c r="G57" s="81">
        <v>2.3199999999999998</v>
      </c>
      <c r="H57" s="69"/>
      <c r="I57" s="69"/>
      <c r="J57" s="31"/>
      <c r="K57" s="2"/>
      <c r="L57" s="2"/>
      <c r="M57" s="187">
        <f t="shared" si="0"/>
        <v>0.75900000000000001</v>
      </c>
      <c r="P57" s="187">
        <f>ROUND(G57,2)</f>
        <v>2.3199999999999998</v>
      </c>
    </row>
    <row r="58" spans="1:18" ht="27" customHeight="1" x14ac:dyDescent="0.2">
      <c r="A58" s="49" t="s">
        <v>110</v>
      </c>
      <c r="B58" s="33"/>
      <c r="C58" s="84">
        <v>4</v>
      </c>
      <c r="D58" s="68">
        <v>0.86</v>
      </c>
      <c r="E58" s="68">
        <v>1.6E-2</v>
      </c>
      <c r="F58" s="69"/>
      <c r="G58" s="81">
        <v>2.3199999999999998</v>
      </c>
      <c r="H58" s="69"/>
      <c r="I58" s="69"/>
      <c r="J58" s="31"/>
      <c r="K58" s="2"/>
      <c r="L58" s="2"/>
      <c r="M58" s="187">
        <f t="shared" si="0"/>
        <v>0.86</v>
      </c>
      <c r="N58" s="187">
        <f t="shared" si="0"/>
        <v>1.6E-2</v>
      </c>
      <c r="O58" s="187"/>
      <c r="P58" s="187">
        <f>ROUND(G58,2)</f>
        <v>2.3199999999999998</v>
      </c>
    </row>
    <row r="59" spans="1:18" ht="27" customHeight="1" x14ac:dyDescent="0.2">
      <c r="A59" s="49" t="s">
        <v>111</v>
      </c>
      <c r="B59" s="33"/>
      <c r="C59" s="84">
        <v>4</v>
      </c>
      <c r="D59" s="68">
        <v>0.114</v>
      </c>
      <c r="E59" s="69"/>
      <c r="F59" s="69"/>
      <c r="G59" s="69"/>
      <c r="H59" s="69"/>
      <c r="I59" s="69"/>
      <c r="J59" s="31"/>
      <c r="K59" s="2"/>
      <c r="L59" s="2"/>
      <c r="M59" s="187">
        <f t="shared" si="0"/>
        <v>0.114</v>
      </c>
    </row>
    <row r="60" spans="1:18" ht="27" customHeight="1" x14ac:dyDescent="0.2">
      <c r="A60" s="49" t="s">
        <v>112</v>
      </c>
      <c r="B60" s="33"/>
      <c r="C60" s="84" t="s">
        <v>21</v>
      </c>
      <c r="D60" s="68">
        <v>0.84199999999999997</v>
      </c>
      <c r="E60" s="68">
        <v>1.4999999999999999E-2</v>
      </c>
      <c r="F60" s="69"/>
      <c r="G60" s="81">
        <v>12.25</v>
      </c>
      <c r="H60" s="69"/>
      <c r="I60" s="69"/>
      <c r="J60" s="31"/>
      <c r="K60" s="2"/>
      <c r="L60" s="2"/>
      <c r="M60" s="187">
        <f t="shared" si="0"/>
        <v>0.84199999999999997</v>
      </c>
      <c r="N60" s="187">
        <f t="shared" si="0"/>
        <v>1.4999999999999999E-2</v>
      </c>
      <c r="P60" s="187">
        <f t="shared" ref="P60:P65" si="1">ROUND(G60,2)</f>
        <v>12.25</v>
      </c>
    </row>
    <row r="61" spans="1:18" ht="27" customHeight="1" x14ac:dyDescent="0.2">
      <c r="A61" s="49" t="s">
        <v>113</v>
      </c>
      <c r="B61" s="33"/>
      <c r="C61" s="84" t="s">
        <v>21</v>
      </c>
      <c r="D61" s="68">
        <v>0.85399999999999998</v>
      </c>
      <c r="E61" s="68">
        <v>1.4E-2</v>
      </c>
      <c r="F61" s="69"/>
      <c r="G61" s="81">
        <v>2.27</v>
      </c>
      <c r="H61" s="69"/>
      <c r="I61" s="69"/>
      <c r="J61" s="31"/>
      <c r="K61" s="2"/>
      <c r="L61" s="2"/>
      <c r="M61" s="187">
        <f t="shared" si="0"/>
        <v>0.85399999999999998</v>
      </c>
      <c r="N61" s="187">
        <f t="shared" si="0"/>
        <v>1.4E-2</v>
      </c>
      <c r="P61" s="187">
        <f t="shared" si="1"/>
        <v>2.27</v>
      </c>
    </row>
    <row r="62" spans="1:18" ht="27" customHeight="1" x14ac:dyDescent="0.2">
      <c r="A62" s="49" t="s">
        <v>114</v>
      </c>
      <c r="B62" s="33"/>
      <c r="C62" s="84" t="s">
        <v>21</v>
      </c>
      <c r="D62" s="68">
        <v>0.85299999999999998</v>
      </c>
      <c r="E62" s="68">
        <v>3.0000000000000001E-3</v>
      </c>
      <c r="F62" s="69"/>
      <c r="G62" s="81">
        <v>170.27</v>
      </c>
      <c r="H62" s="69"/>
      <c r="I62" s="69"/>
      <c r="J62" s="31"/>
      <c r="K62" s="2"/>
      <c r="L62" s="2"/>
      <c r="M62" s="187">
        <f t="shared" si="0"/>
        <v>0.85299999999999998</v>
      </c>
      <c r="N62" s="187">
        <f t="shared" si="0"/>
        <v>3.0000000000000001E-3</v>
      </c>
      <c r="P62" s="187">
        <f t="shared" si="1"/>
        <v>170.27</v>
      </c>
    </row>
    <row r="63" spans="1:18" ht="27" customHeight="1" x14ac:dyDescent="0.2">
      <c r="A63" s="49" t="s">
        <v>115</v>
      </c>
      <c r="B63" s="33"/>
      <c r="C63" s="84">
        <v>0</v>
      </c>
      <c r="D63" s="78">
        <v>4.5039999999999996</v>
      </c>
      <c r="E63" s="74">
        <v>0.182</v>
      </c>
      <c r="F63" s="86">
        <v>0.01</v>
      </c>
      <c r="G63" s="81">
        <v>3.69</v>
      </c>
      <c r="H63" s="81">
        <v>1</v>
      </c>
      <c r="I63" s="68">
        <v>0.155</v>
      </c>
      <c r="J63" s="95">
        <f>H63</f>
        <v>1</v>
      </c>
      <c r="K63" s="2"/>
      <c r="L63" s="2"/>
      <c r="M63" s="187">
        <f t="shared" si="0"/>
        <v>4.5039999999999996</v>
      </c>
      <c r="N63" s="187">
        <f t="shared" si="0"/>
        <v>0.182</v>
      </c>
      <c r="O63" s="187">
        <f t="shared" si="0"/>
        <v>0.01</v>
      </c>
      <c r="P63" s="187">
        <f t="shared" si="1"/>
        <v>3.69</v>
      </c>
      <c r="Q63" s="187">
        <f>ROUND(H63,2)</f>
        <v>1</v>
      </c>
      <c r="R63" s="187">
        <f t="shared" si="0"/>
        <v>0.155</v>
      </c>
    </row>
    <row r="64" spans="1:18" ht="27" customHeight="1" x14ac:dyDescent="0.2">
      <c r="A64" s="49" t="s">
        <v>116</v>
      </c>
      <c r="B64" s="33"/>
      <c r="C64" s="84">
        <v>0</v>
      </c>
      <c r="D64" s="78">
        <v>5.6130000000000004</v>
      </c>
      <c r="E64" s="74">
        <v>0.185</v>
      </c>
      <c r="F64" s="86">
        <v>8.9999999999999993E-3</v>
      </c>
      <c r="G64" s="81">
        <v>3.84</v>
      </c>
      <c r="H64" s="81">
        <v>1.89</v>
      </c>
      <c r="I64" s="68">
        <v>0.185</v>
      </c>
      <c r="J64" s="95">
        <f>H64</f>
        <v>1.89</v>
      </c>
      <c r="K64" s="2"/>
      <c r="L64" s="2"/>
      <c r="M64" s="187">
        <f t="shared" si="0"/>
        <v>5.6130000000000004</v>
      </c>
      <c r="N64" s="187">
        <f t="shared" si="0"/>
        <v>0.185</v>
      </c>
      <c r="O64" s="187">
        <f t="shared" si="0"/>
        <v>8.9999999999999993E-3</v>
      </c>
      <c r="P64" s="187">
        <f t="shared" si="1"/>
        <v>3.84</v>
      </c>
      <c r="Q64" s="187">
        <f>ROUND(H64,2)</f>
        <v>1.89</v>
      </c>
      <c r="R64" s="187">
        <f t="shared" si="0"/>
        <v>0.185</v>
      </c>
    </row>
    <row r="65" spans="1:18" ht="27" customHeight="1" x14ac:dyDescent="0.2">
      <c r="A65" s="49" t="s">
        <v>117</v>
      </c>
      <c r="B65" s="33"/>
      <c r="C65" s="84">
        <v>0</v>
      </c>
      <c r="D65" s="78">
        <v>4.6230000000000002</v>
      </c>
      <c r="E65" s="74">
        <v>9.5000000000000001E-2</v>
      </c>
      <c r="F65" s="86">
        <v>3.0000000000000001E-3</v>
      </c>
      <c r="G65" s="81">
        <v>43.93</v>
      </c>
      <c r="H65" s="81">
        <v>2.74</v>
      </c>
      <c r="I65" s="68">
        <v>0.13500000000000001</v>
      </c>
      <c r="J65" s="95">
        <f>H65</f>
        <v>2.74</v>
      </c>
      <c r="K65" s="2"/>
      <c r="L65" s="2"/>
      <c r="M65" s="187">
        <f t="shared" si="0"/>
        <v>4.6230000000000002</v>
      </c>
      <c r="N65" s="187">
        <f t="shared" si="0"/>
        <v>9.5000000000000001E-2</v>
      </c>
      <c r="O65" s="187">
        <f t="shared" si="0"/>
        <v>3.0000000000000001E-3</v>
      </c>
      <c r="P65" s="187">
        <f t="shared" si="1"/>
        <v>43.93</v>
      </c>
      <c r="Q65" s="187">
        <f>ROUND(H65,2)</f>
        <v>2.74</v>
      </c>
      <c r="R65" s="187">
        <f t="shared" si="0"/>
        <v>0.13500000000000001</v>
      </c>
    </row>
    <row r="66" spans="1:18" ht="27" customHeight="1" x14ac:dyDescent="0.2">
      <c r="A66" s="51" t="s">
        <v>229</v>
      </c>
      <c r="B66" s="33"/>
      <c r="C66" s="84">
        <v>8</v>
      </c>
      <c r="D66" s="68">
        <v>0.81100000000000005</v>
      </c>
      <c r="E66" s="69"/>
      <c r="F66" s="69"/>
      <c r="G66" s="69"/>
      <c r="H66" s="69"/>
      <c r="I66" s="69"/>
      <c r="J66" s="32"/>
      <c r="K66" s="2"/>
      <c r="L66" s="2"/>
      <c r="M66" s="187">
        <f t="shared" si="0"/>
        <v>0.81100000000000005</v>
      </c>
    </row>
    <row r="67" spans="1:18" ht="27" customHeight="1" x14ac:dyDescent="0.2">
      <c r="A67" s="51" t="s">
        <v>230</v>
      </c>
      <c r="B67" s="33"/>
      <c r="C67" s="84">
        <v>1</v>
      </c>
      <c r="D67" s="68">
        <v>1.0820000000000001</v>
      </c>
      <c r="E67" s="69"/>
      <c r="F67" s="69"/>
      <c r="G67" s="69"/>
      <c r="H67" s="69"/>
      <c r="I67" s="69"/>
      <c r="J67" s="32"/>
      <c r="K67" s="2"/>
      <c r="L67" s="2"/>
      <c r="M67" s="187">
        <f t="shared" si="0"/>
        <v>1.0820000000000001</v>
      </c>
    </row>
    <row r="68" spans="1:18" ht="27" customHeight="1" x14ac:dyDescent="0.2">
      <c r="A68" s="51" t="s">
        <v>231</v>
      </c>
      <c r="B68" s="33"/>
      <c r="C68" s="84">
        <v>1</v>
      </c>
      <c r="D68" s="68">
        <v>1.7869999999999999</v>
      </c>
      <c r="E68" s="69"/>
      <c r="F68" s="69"/>
      <c r="G68" s="69"/>
      <c r="H68" s="69"/>
      <c r="I68" s="69"/>
      <c r="J68" s="32"/>
      <c r="K68" s="2"/>
      <c r="L68" s="2"/>
      <c r="M68" s="187">
        <f t="shared" si="0"/>
        <v>1.7869999999999999</v>
      </c>
    </row>
    <row r="69" spans="1:18" ht="27" customHeight="1" x14ac:dyDescent="0.2">
      <c r="A69" s="51" t="s">
        <v>232</v>
      </c>
      <c r="B69" s="33"/>
      <c r="C69" s="84">
        <v>1</v>
      </c>
      <c r="D69" s="68">
        <v>0.60899999999999999</v>
      </c>
      <c r="E69" s="69"/>
      <c r="F69" s="69"/>
      <c r="G69" s="69"/>
      <c r="H69" s="69"/>
      <c r="I69" s="69"/>
      <c r="J69" s="32"/>
      <c r="K69" s="2"/>
      <c r="L69" s="2"/>
      <c r="M69" s="187">
        <f t="shared" si="0"/>
        <v>0.60899999999999999</v>
      </c>
    </row>
    <row r="70" spans="1:18" ht="27" customHeight="1" x14ac:dyDescent="0.2">
      <c r="A70" s="49" t="s">
        <v>118</v>
      </c>
      <c r="B70" s="33"/>
      <c r="C70" s="84">
        <v>0</v>
      </c>
      <c r="D70" s="93">
        <v>16.062000000000001</v>
      </c>
      <c r="E70" s="77">
        <v>0.46600000000000003</v>
      </c>
      <c r="F70" s="86">
        <v>0.26900000000000002</v>
      </c>
      <c r="G70" s="69"/>
      <c r="H70" s="69"/>
      <c r="I70" s="69"/>
      <c r="J70" s="31"/>
      <c r="K70" s="2"/>
      <c r="L70" s="2"/>
      <c r="M70" s="187">
        <f t="shared" si="0"/>
        <v>16.062000000000001</v>
      </c>
      <c r="N70" s="187">
        <f t="shared" si="0"/>
        <v>0.46600000000000003</v>
      </c>
      <c r="O70" s="187">
        <f t="shared" si="0"/>
        <v>0.26900000000000002</v>
      </c>
    </row>
    <row r="71" spans="1:18" ht="27" customHeight="1" x14ac:dyDescent="0.2">
      <c r="A71" s="49" t="s">
        <v>119</v>
      </c>
      <c r="B71" s="33"/>
      <c r="C71" s="84">
        <v>8</v>
      </c>
      <c r="D71" s="68">
        <v>-0.438</v>
      </c>
      <c r="E71" s="69"/>
      <c r="F71" s="69"/>
      <c r="G71" s="81">
        <v>0</v>
      </c>
      <c r="H71" s="69"/>
      <c r="I71" s="69"/>
      <c r="J71" s="31"/>
      <c r="K71" s="2"/>
      <c r="L71" s="2"/>
      <c r="M71" s="187">
        <f t="shared" si="0"/>
        <v>-0.438</v>
      </c>
      <c r="P71" s="187">
        <f t="shared" ref="P71:P80" si="2">ROUND(G71,2)</f>
        <v>0</v>
      </c>
    </row>
    <row r="72" spans="1:18" ht="27" customHeight="1" x14ac:dyDescent="0.2">
      <c r="A72" s="49" t="s">
        <v>120</v>
      </c>
      <c r="B72" s="33"/>
      <c r="C72" s="84">
        <v>8</v>
      </c>
      <c r="D72" s="68">
        <v>-0.42699999999999999</v>
      </c>
      <c r="E72" s="69"/>
      <c r="F72" s="69"/>
      <c r="G72" s="81">
        <v>0</v>
      </c>
      <c r="H72" s="69"/>
      <c r="I72" s="69"/>
      <c r="J72" s="31"/>
      <c r="K72" s="2"/>
      <c r="L72" s="2"/>
      <c r="M72" s="187">
        <f t="shared" si="0"/>
        <v>-0.42699999999999999</v>
      </c>
      <c r="P72" s="187">
        <f t="shared" si="2"/>
        <v>0</v>
      </c>
    </row>
    <row r="73" spans="1:18" ht="27" customHeight="1" x14ac:dyDescent="0.2">
      <c r="A73" s="49" t="s">
        <v>121</v>
      </c>
      <c r="B73" s="33"/>
      <c r="C73" s="84">
        <v>0</v>
      </c>
      <c r="D73" s="68">
        <v>-0.438</v>
      </c>
      <c r="E73" s="69"/>
      <c r="F73" s="69"/>
      <c r="G73" s="81">
        <v>0</v>
      </c>
      <c r="H73" s="69"/>
      <c r="I73" s="68">
        <v>0.152</v>
      </c>
      <c r="J73" s="31"/>
      <c r="K73" s="2"/>
      <c r="L73" s="2"/>
      <c r="M73" s="187">
        <f t="shared" si="0"/>
        <v>-0.438</v>
      </c>
      <c r="P73" s="187">
        <f t="shared" si="2"/>
        <v>0</v>
      </c>
      <c r="R73" s="187">
        <f t="shared" si="0"/>
        <v>0.152</v>
      </c>
    </row>
    <row r="74" spans="1:18" ht="27" customHeight="1" x14ac:dyDescent="0.2">
      <c r="A74" s="49" t="s">
        <v>122</v>
      </c>
      <c r="B74" s="33"/>
      <c r="C74" s="84">
        <v>0</v>
      </c>
      <c r="D74" s="78">
        <v>-3.839</v>
      </c>
      <c r="E74" s="74">
        <v>-0.27</v>
      </c>
      <c r="F74" s="86">
        <v>-1.7000000000000001E-2</v>
      </c>
      <c r="G74" s="81">
        <v>0</v>
      </c>
      <c r="H74" s="69"/>
      <c r="I74" s="68">
        <v>0.152</v>
      </c>
      <c r="J74" s="31"/>
      <c r="K74" s="2"/>
      <c r="L74" s="2"/>
      <c r="M74" s="187">
        <f t="shared" si="0"/>
        <v>-3.839</v>
      </c>
      <c r="N74" s="187">
        <f t="shared" si="0"/>
        <v>-0.27</v>
      </c>
      <c r="O74" s="187">
        <f t="shared" si="0"/>
        <v>-1.7000000000000001E-2</v>
      </c>
      <c r="P74" s="187">
        <f t="shared" si="2"/>
        <v>0</v>
      </c>
      <c r="R74" s="187">
        <f t="shared" si="0"/>
        <v>0.152</v>
      </c>
    </row>
    <row r="75" spans="1:18" ht="27" customHeight="1" x14ac:dyDescent="0.2">
      <c r="A75" s="49" t="s">
        <v>123</v>
      </c>
      <c r="B75" s="33"/>
      <c r="C75" s="84">
        <v>0</v>
      </c>
      <c r="D75" s="68">
        <v>-0.42699999999999999</v>
      </c>
      <c r="E75" s="69"/>
      <c r="F75" s="69"/>
      <c r="G75" s="81">
        <v>0</v>
      </c>
      <c r="H75" s="69"/>
      <c r="I75" s="68">
        <v>0.155</v>
      </c>
      <c r="J75" s="31"/>
      <c r="K75" s="2"/>
      <c r="L75" s="2"/>
      <c r="M75" s="187">
        <f t="shared" si="0"/>
        <v>-0.42699999999999999</v>
      </c>
      <c r="P75" s="187">
        <f t="shared" si="2"/>
        <v>0</v>
      </c>
      <c r="R75" s="187">
        <f t="shared" si="0"/>
        <v>0.155</v>
      </c>
    </row>
    <row r="76" spans="1:18" ht="27" customHeight="1" x14ac:dyDescent="0.2">
      <c r="A76" s="49" t="s">
        <v>124</v>
      </c>
      <c r="B76" s="33"/>
      <c r="C76" s="84">
        <v>0</v>
      </c>
      <c r="D76" s="78">
        <v>-3.7879999999999998</v>
      </c>
      <c r="E76" s="74">
        <v>-0.254</v>
      </c>
      <c r="F76" s="86">
        <v>-1.4999999999999999E-2</v>
      </c>
      <c r="G76" s="81">
        <v>0</v>
      </c>
      <c r="H76" s="69"/>
      <c r="I76" s="68">
        <v>0.155</v>
      </c>
      <c r="J76" s="31"/>
      <c r="K76" s="2"/>
      <c r="L76" s="2"/>
      <c r="M76" s="187">
        <f t="shared" si="0"/>
        <v>-3.7879999999999998</v>
      </c>
      <c r="N76" s="187">
        <f t="shared" si="0"/>
        <v>-0.254</v>
      </c>
      <c r="O76" s="187">
        <f t="shared" si="0"/>
        <v>-1.4999999999999999E-2</v>
      </c>
      <c r="P76" s="187">
        <f t="shared" si="2"/>
        <v>0</v>
      </c>
      <c r="R76" s="187">
        <f t="shared" si="0"/>
        <v>0.155</v>
      </c>
    </row>
    <row r="77" spans="1:18" ht="27" customHeight="1" x14ac:dyDescent="0.2">
      <c r="A77" s="49" t="s">
        <v>125</v>
      </c>
      <c r="B77" s="33"/>
      <c r="C77" s="84">
        <v>0</v>
      </c>
      <c r="D77" s="68">
        <v>-0.437</v>
      </c>
      <c r="E77" s="69"/>
      <c r="F77" s="69"/>
      <c r="G77" s="81">
        <v>31.24</v>
      </c>
      <c r="H77" s="69"/>
      <c r="I77" s="68">
        <v>0.18</v>
      </c>
      <c r="J77" s="31"/>
      <c r="K77" s="2"/>
      <c r="L77" s="2"/>
      <c r="M77" s="187">
        <f t="shared" si="0"/>
        <v>-0.437</v>
      </c>
      <c r="P77" s="187">
        <f t="shared" si="2"/>
        <v>31.24</v>
      </c>
      <c r="R77" s="187">
        <f t="shared" si="0"/>
        <v>0.18</v>
      </c>
    </row>
    <row r="78" spans="1:18" ht="27" customHeight="1" x14ac:dyDescent="0.2">
      <c r="A78" s="49" t="s">
        <v>126</v>
      </c>
      <c r="B78" s="33"/>
      <c r="C78" s="84">
        <v>0</v>
      </c>
      <c r="D78" s="78">
        <v>-4.05</v>
      </c>
      <c r="E78" s="74">
        <v>-0.221</v>
      </c>
      <c r="F78" s="86">
        <v>-1.0999999999999999E-2</v>
      </c>
      <c r="G78" s="81">
        <v>31.24</v>
      </c>
      <c r="H78" s="69"/>
      <c r="I78" s="68">
        <v>0.18</v>
      </c>
      <c r="J78" s="31"/>
      <c r="K78" s="2"/>
      <c r="L78" s="2"/>
      <c r="M78" s="187">
        <f t="shared" si="0"/>
        <v>-4.05</v>
      </c>
      <c r="N78" s="187">
        <f t="shared" si="0"/>
        <v>-0.221</v>
      </c>
      <c r="O78" s="187">
        <f t="shared" si="0"/>
        <v>-1.0999999999999999E-2</v>
      </c>
      <c r="P78" s="187">
        <f t="shared" si="2"/>
        <v>31.24</v>
      </c>
      <c r="R78" s="187">
        <f t="shared" si="0"/>
        <v>0.18</v>
      </c>
    </row>
    <row r="79" spans="1:18" ht="27" customHeight="1" x14ac:dyDescent="0.2">
      <c r="A79" s="49" t="s">
        <v>65</v>
      </c>
      <c r="B79" s="33" t="s">
        <v>977</v>
      </c>
      <c r="C79" s="84">
        <v>1</v>
      </c>
      <c r="D79" s="68">
        <v>0.85399999999999998</v>
      </c>
      <c r="E79" s="69"/>
      <c r="F79" s="69"/>
      <c r="G79" s="81">
        <v>-0.30000000000000004</v>
      </c>
      <c r="H79" s="69"/>
      <c r="I79" s="69"/>
      <c r="J79" s="87"/>
      <c r="K79" s="191">
        <v>1.07</v>
      </c>
      <c r="L79" s="2">
        <f>K79-ROUND(500/365,2)</f>
        <v>-0.30000000000000004</v>
      </c>
      <c r="M79" s="187">
        <f>ROUND(D79,3)</f>
        <v>0.85399999999999998</v>
      </c>
      <c r="P79" s="187">
        <f t="shared" si="2"/>
        <v>-0.3</v>
      </c>
    </row>
    <row r="80" spans="1:18" ht="27" customHeight="1" x14ac:dyDescent="0.2">
      <c r="A80" s="49" t="s">
        <v>66</v>
      </c>
      <c r="B80" s="33" t="s">
        <v>978</v>
      </c>
      <c r="C80" s="84">
        <v>2</v>
      </c>
      <c r="D80" s="68">
        <v>0.99</v>
      </c>
      <c r="E80" s="68">
        <v>1.6E-2</v>
      </c>
      <c r="F80" s="69"/>
      <c r="G80" s="81">
        <v>-0.30000000000000004</v>
      </c>
      <c r="H80" s="69"/>
      <c r="I80" s="69"/>
      <c r="J80" s="87"/>
      <c r="K80" s="191">
        <v>1.07</v>
      </c>
      <c r="L80" s="2">
        <f>K80-ROUND(500/365,2)</f>
        <v>-0.30000000000000004</v>
      </c>
      <c r="M80" s="187">
        <f t="shared" ref="M80:O103" si="3">ROUND(D80,3)</f>
        <v>0.99</v>
      </c>
      <c r="N80" s="187">
        <f t="shared" si="3"/>
        <v>1.6E-2</v>
      </c>
      <c r="P80" s="187">
        <f t="shared" si="2"/>
        <v>-0.3</v>
      </c>
    </row>
    <row r="81" spans="1:18" ht="27" customHeight="1" x14ac:dyDescent="0.2">
      <c r="A81" s="49" t="s">
        <v>67</v>
      </c>
      <c r="B81" s="33" t="s">
        <v>979</v>
      </c>
      <c r="C81" s="84">
        <v>2</v>
      </c>
      <c r="D81" s="68">
        <v>0.186</v>
      </c>
      <c r="E81" s="69"/>
      <c r="F81" s="69"/>
      <c r="G81" s="69"/>
      <c r="H81" s="69"/>
      <c r="I81" s="69"/>
      <c r="J81" s="87"/>
      <c r="K81" s="2"/>
      <c r="L81" s="2"/>
      <c r="M81" s="187">
        <f t="shared" si="3"/>
        <v>0.186</v>
      </c>
    </row>
    <row r="82" spans="1:18" ht="27" customHeight="1" x14ac:dyDescent="0.2">
      <c r="A82" s="49" t="s">
        <v>68</v>
      </c>
      <c r="B82" s="33" t="s">
        <v>980</v>
      </c>
      <c r="C82" s="84">
        <v>3</v>
      </c>
      <c r="D82" s="68">
        <v>0.65900000000000003</v>
      </c>
      <c r="E82" s="69"/>
      <c r="F82" s="69"/>
      <c r="G82" s="81">
        <v>2.0099999999999998</v>
      </c>
      <c r="H82" s="69"/>
      <c r="I82" s="69"/>
      <c r="J82" s="87"/>
      <c r="K82" s="191"/>
      <c r="L82" s="2"/>
      <c r="M82" s="187">
        <f t="shared" si="3"/>
        <v>0.65900000000000003</v>
      </c>
      <c r="P82" s="187">
        <f>ROUND(G82,2)</f>
        <v>2.0099999999999998</v>
      </c>
    </row>
    <row r="83" spans="1:18" ht="27" customHeight="1" x14ac:dyDescent="0.2">
      <c r="A83" s="49" t="s">
        <v>69</v>
      </c>
      <c r="B83" s="33" t="s">
        <v>981</v>
      </c>
      <c r="C83" s="84">
        <v>4</v>
      </c>
      <c r="D83" s="68">
        <v>0.747</v>
      </c>
      <c r="E83" s="68">
        <v>1.4E-2</v>
      </c>
      <c r="F83" s="69"/>
      <c r="G83" s="81">
        <v>2.0099999999999998</v>
      </c>
      <c r="H83" s="69"/>
      <c r="I83" s="69"/>
      <c r="J83" s="87"/>
      <c r="K83" s="191"/>
      <c r="L83" s="2"/>
      <c r="M83" s="187">
        <f t="shared" si="3"/>
        <v>0.747</v>
      </c>
      <c r="N83" s="187">
        <f t="shared" si="3"/>
        <v>1.4E-2</v>
      </c>
      <c r="O83" s="187"/>
      <c r="P83" s="187">
        <f>ROUND(G83,2)</f>
        <v>2.0099999999999998</v>
      </c>
    </row>
    <row r="84" spans="1:18" ht="27" customHeight="1" x14ac:dyDescent="0.2">
      <c r="A84" s="49" t="s">
        <v>70</v>
      </c>
      <c r="B84" s="33" t="s">
        <v>982</v>
      </c>
      <c r="C84" s="84">
        <v>4</v>
      </c>
      <c r="D84" s="68">
        <v>9.9000000000000005E-2</v>
      </c>
      <c r="E84" s="69"/>
      <c r="F84" s="69"/>
      <c r="G84" s="69"/>
      <c r="H84" s="69"/>
      <c r="I84" s="69"/>
      <c r="J84" s="87"/>
      <c r="K84" s="2"/>
      <c r="L84" s="2"/>
      <c r="M84" s="187">
        <f t="shared" si="3"/>
        <v>9.9000000000000005E-2</v>
      </c>
    </row>
    <row r="85" spans="1:18" ht="27" customHeight="1" x14ac:dyDescent="0.2">
      <c r="A85" s="49" t="s">
        <v>71</v>
      </c>
      <c r="B85" s="33" t="s">
        <v>983</v>
      </c>
      <c r="C85" s="84" t="s">
        <v>21</v>
      </c>
      <c r="D85" s="68">
        <v>0.73099999999999998</v>
      </c>
      <c r="E85" s="68">
        <v>1.2999999999999999E-2</v>
      </c>
      <c r="F85" s="69"/>
      <c r="G85" s="81">
        <v>10.64</v>
      </c>
      <c r="H85" s="69"/>
      <c r="I85" s="69"/>
      <c r="J85" s="87"/>
      <c r="K85" s="2"/>
      <c r="L85" s="2"/>
      <c r="M85" s="187">
        <f t="shared" si="3"/>
        <v>0.73099999999999998</v>
      </c>
      <c r="N85" s="187">
        <f t="shared" si="3"/>
        <v>1.2999999999999999E-2</v>
      </c>
      <c r="P85" s="187">
        <f t="shared" ref="P85:P90" si="4">ROUND(G85,2)</f>
        <v>10.64</v>
      </c>
    </row>
    <row r="86" spans="1:18" ht="27" customHeight="1" x14ac:dyDescent="0.2">
      <c r="A86" s="49" t="s">
        <v>127</v>
      </c>
      <c r="B86" s="33" t="s">
        <v>984</v>
      </c>
      <c r="C86" s="84" t="s">
        <v>21</v>
      </c>
      <c r="D86" s="68">
        <v>0.74199999999999999</v>
      </c>
      <c r="E86" s="68">
        <v>1.2E-2</v>
      </c>
      <c r="F86" s="69"/>
      <c r="G86" s="81">
        <v>1.97</v>
      </c>
      <c r="H86" s="69"/>
      <c r="I86" s="69"/>
      <c r="J86" s="87"/>
      <c r="K86" s="2"/>
      <c r="L86" s="2"/>
      <c r="M86" s="187">
        <f t="shared" si="3"/>
        <v>0.74199999999999999</v>
      </c>
      <c r="N86" s="187">
        <f t="shared" si="3"/>
        <v>1.2E-2</v>
      </c>
      <c r="P86" s="187">
        <f t="shared" si="4"/>
        <v>1.97</v>
      </c>
    </row>
    <row r="87" spans="1:18" ht="27" customHeight="1" x14ac:dyDescent="0.2">
      <c r="A87" s="49" t="s">
        <v>128</v>
      </c>
      <c r="B87" s="33"/>
      <c r="C87" s="84" t="s">
        <v>21</v>
      </c>
      <c r="D87" s="68">
        <v>0.74</v>
      </c>
      <c r="E87" s="68">
        <v>3.0000000000000001E-3</v>
      </c>
      <c r="F87" s="69"/>
      <c r="G87" s="81">
        <v>147.84</v>
      </c>
      <c r="H87" s="69"/>
      <c r="I87" s="69"/>
      <c r="J87" s="87"/>
      <c r="K87" s="2"/>
      <c r="L87" s="2"/>
      <c r="M87" s="187">
        <f t="shared" si="3"/>
        <v>0.74</v>
      </c>
      <c r="N87" s="187">
        <f t="shared" si="3"/>
        <v>3.0000000000000001E-3</v>
      </c>
      <c r="P87" s="187">
        <f t="shared" si="4"/>
        <v>147.84</v>
      </c>
    </row>
    <row r="88" spans="1:18" ht="27" customHeight="1" x14ac:dyDescent="0.2">
      <c r="A88" s="49" t="s">
        <v>72</v>
      </c>
      <c r="B88" s="33" t="s">
        <v>985</v>
      </c>
      <c r="C88" s="84">
        <v>0</v>
      </c>
      <c r="D88" s="78">
        <v>3.91</v>
      </c>
      <c r="E88" s="74">
        <v>0.158</v>
      </c>
      <c r="F88" s="86">
        <v>8.9999999999999993E-3</v>
      </c>
      <c r="G88" s="81">
        <v>3.2</v>
      </c>
      <c r="H88" s="81">
        <v>0.87</v>
      </c>
      <c r="I88" s="68">
        <v>0.13500000000000001</v>
      </c>
      <c r="J88" s="95">
        <f>H88</f>
        <v>0.87</v>
      </c>
      <c r="K88" s="2"/>
      <c r="L88" s="2"/>
      <c r="M88" s="187">
        <f t="shared" si="3"/>
        <v>3.91</v>
      </c>
      <c r="N88" s="187">
        <f t="shared" si="3"/>
        <v>0.158</v>
      </c>
      <c r="O88" s="187">
        <f t="shared" si="3"/>
        <v>8.9999999999999993E-3</v>
      </c>
      <c r="P88" s="187">
        <f t="shared" si="4"/>
        <v>3.2</v>
      </c>
      <c r="Q88" s="187">
        <f>ROUND(H88,2)</f>
        <v>0.87</v>
      </c>
      <c r="R88" s="187">
        <f t="shared" ref="R88:R90" si="5">ROUND(I88,3)</f>
        <v>0.13500000000000001</v>
      </c>
    </row>
    <row r="89" spans="1:18" ht="27" customHeight="1" x14ac:dyDescent="0.2">
      <c r="A89" s="49" t="s">
        <v>73</v>
      </c>
      <c r="B89" s="33" t="s">
        <v>986</v>
      </c>
      <c r="C89" s="84">
        <v>0</v>
      </c>
      <c r="D89" s="78">
        <v>4.8730000000000002</v>
      </c>
      <c r="E89" s="74">
        <v>0.161</v>
      </c>
      <c r="F89" s="86">
        <v>8.0000000000000002E-3</v>
      </c>
      <c r="G89" s="81">
        <v>3.33</v>
      </c>
      <c r="H89" s="81">
        <v>1.64</v>
      </c>
      <c r="I89" s="68">
        <v>0.161</v>
      </c>
      <c r="J89" s="95">
        <f>H89</f>
        <v>1.64</v>
      </c>
      <c r="K89" s="2"/>
      <c r="L89" s="2"/>
      <c r="M89" s="187">
        <f t="shared" si="3"/>
        <v>4.8730000000000002</v>
      </c>
      <c r="N89" s="187">
        <f t="shared" si="3"/>
        <v>0.161</v>
      </c>
      <c r="O89" s="187">
        <f t="shared" si="3"/>
        <v>8.0000000000000002E-3</v>
      </c>
      <c r="P89" s="187">
        <f t="shared" si="4"/>
        <v>3.33</v>
      </c>
      <c r="Q89" s="187">
        <f>ROUND(H89,2)</f>
        <v>1.64</v>
      </c>
      <c r="R89" s="187">
        <f t="shared" si="5"/>
        <v>0.161</v>
      </c>
    </row>
    <row r="90" spans="1:18" ht="27" customHeight="1" x14ac:dyDescent="0.2">
      <c r="A90" s="49" t="s">
        <v>74</v>
      </c>
      <c r="B90" s="33" t="s">
        <v>987</v>
      </c>
      <c r="C90" s="84">
        <v>0</v>
      </c>
      <c r="D90" s="78">
        <v>4.0140000000000002</v>
      </c>
      <c r="E90" s="74">
        <v>8.2000000000000003E-2</v>
      </c>
      <c r="F90" s="86">
        <v>2E-3</v>
      </c>
      <c r="G90" s="81">
        <v>38.14</v>
      </c>
      <c r="H90" s="81">
        <v>2.38</v>
      </c>
      <c r="I90" s="68">
        <v>0.11799999999999999</v>
      </c>
      <c r="J90" s="95">
        <f>H90</f>
        <v>2.38</v>
      </c>
      <c r="K90" s="2"/>
      <c r="L90" s="2"/>
      <c r="M90" s="187">
        <f t="shared" si="3"/>
        <v>4.0140000000000002</v>
      </c>
      <c r="N90" s="187">
        <f t="shared" si="3"/>
        <v>8.2000000000000003E-2</v>
      </c>
      <c r="O90" s="187">
        <f t="shared" si="3"/>
        <v>2E-3</v>
      </c>
      <c r="P90" s="187">
        <f t="shared" si="4"/>
        <v>38.14</v>
      </c>
      <c r="Q90" s="187">
        <f>ROUND(H90,2)</f>
        <v>2.38</v>
      </c>
      <c r="R90" s="187">
        <f t="shared" si="5"/>
        <v>0.11799999999999999</v>
      </c>
    </row>
    <row r="91" spans="1:18" ht="27" customHeight="1" x14ac:dyDescent="0.2">
      <c r="A91" s="51" t="s">
        <v>233</v>
      </c>
      <c r="B91" s="33" t="s">
        <v>988</v>
      </c>
      <c r="C91" s="84">
        <v>8</v>
      </c>
      <c r="D91" s="68">
        <v>0.70399999999999996</v>
      </c>
      <c r="E91" s="69"/>
      <c r="F91" s="69"/>
      <c r="G91" s="69"/>
      <c r="H91" s="69"/>
      <c r="I91" s="69"/>
      <c r="J91" s="88"/>
      <c r="K91" s="2"/>
      <c r="L91" s="2"/>
      <c r="M91" s="187">
        <f t="shared" si="3"/>
        <v>0.70399999999999996</v>
      </c>
    </row>
    <row r="92" spans="1:18" ht="27" customHeight="1" x14ac:dyDescent="0.2">
      <c r="A92" s="51" t="s">
        <v>234</v>
      </c>
      <c r="B92" s="33" t="s">
        <v>989</v>
      </c>
      <c r="C92" s="84">
        <v>1</v>
      </c>
      <c r="D92" s="68">
        <v>0.93899999999999995</v>
      </c>
      <c r="E92" s="69"/>
      <c r="F92" s="69"/>
      <c r="G92" s="69"/>
      <c r="H92" s="69"/>
      <c r="I92" s="69"/>
      <c r="J92" s="88"/>
      <c r="K92" s="2"/>
      <c r="L92" s="2"/>
      <c r="M92" s="187">
        <f t="shared" si="3"/>
        <v>0.93899999999999995</v>
      </c>
    </row>
    <row r="93" spans="1:18" ht="27" customHeight="1" x14ac:dyDescent="0.2">
      <c r="A93" s="51" t="s">
        <v>235</v>
      </c>
      <c r="B93" s="33" t="s">
        <v>990</v>
      </c>
      <c r="C93" s="84">
        <v>1</v>
      </c>
      <c r="D93" s="68">
        <v>1.5509999999999999</v>
      </c>
      <c r="E93" s="69"/>
      <c r="F93" s="69"/>
      <c r="G93" s="69"/>
      <c r="H93" s="69"/>
      <c r="I93" s="69"/>
      <c r="J93" s="88"/>
      <c r="K93" s="2"/>
      <c r="L93" s="2"/>
      <c r="M93" s="187">
        <f t="shared" si="3"/>
        <v>1.5509999999999999</v>
      </c>
    </row>
    <row r="94" spans="1:18" ht="27" customHeight="1" x14ac:dyDescent="0.2">
      <c r="A94" s="51" t="s">
        <v>236</v>
      </c>
      <c r="B94" s="33" t="s">
        <v>991</v>
      </c>
      <c r="C94" s="84">
        <v>1</v>
      </c>
      <c r="D94" s="68">
        <v>0.52900000000000003</v>
      </c>
      <c r="E94" s="69"/>
      <c r="F94" s="69"/>
      <c r="G94" s="69"/>
      <c r="H94" s="69"/>
      <c r="I94" s="69"/>
      <c r="J94" s="88"/>
      <c r="K94" s="2"/>
      <c r="L94" s="2"/>
      <c r="M94" s="187">
        <f t="shared" si="3"/>
        <v>0.52900000000000003</v>
      </c>
    </row>
    <row r="95" spans="1:18" ht="27" customHeight="1" x14ac:dyDescent="0.2">
      <c r="A95" s="49" t="s">
        <v>75</v>
      </c>
      <c r="B95" s="33"/>
      <c r="C95" s="84">
        <v>0</v>
      </c>
      <c r="D95" s="93">
        <v>13.945</v>
      </c>
      <c r="E95" s="77">
        <v>0.40500000000000003</v>
      </c>
      <c r="F95" s="86">
        <v>0.23300000000000001</v>
      </c>
      <c r="G95" s="69"/>
      <c r="H95" s="69"/>
      <c r="I95" s="69"/>
      <c r="J95" s="87"/>
      <c r="K95" s="2"/>
      <c r="L95" s="2"/>
      <c r="M95" s="187">
        <f t="shared" si="3"/>
        <v>13.945</v>
      </c>
      <c r="N95" s="187">
        <f t="shared" si="3"/>
        <v>0.40500000000000003</v>
      </c>
      <c r="O95" s="187">
        <f t="shared" si="3"/>
        <v>0.23300000000000001</v>
      </c>
    </row>
    <row r="96" spans="1:18" ht="27" customHeight="1" x14ac:dyDescent="0.2">
      <c r="A96" s="49" t="s">
        <v>76</v>
      </c>
      <c r="B96" s="33"/>
      <c r="C96" s="84">
        <v>8</v>
      </c>
      <c r="D96" s="68">
        <v>-0.38</v>
      </c>
      <c r="E96" s="69"/>
      <c r="F96" s="69"/>
      <c r="G96" s="81">
        <v>0</v>
      </c>
      <c r="H96" s="69"/>
      <c r="I96" s="69"/>
      <c r="J96" s="87"/>
      <c r="K96" s="2"/>
      <c r="L96" s="2"/>
      <c r="M96" s="187">
        <f t="shared" si="3"/>
        <v>-0.38</v>
      </c>
      <c r="P96" s="187">
        <f t="shared" ref="P96:P105" si="6">ROUND(G96,2)</f>
        <v>0</v>
      </c>
    </row>
    <row r="97" spans="1:18" ht="27" customHeight="1" x14ac:dyDescent="0.2">
      <c r="A97" s="49" t="s">
        <v>77</v>
      </c>
      <c r="B97" s="33"/>
      <c r="C97" s="84">
        <v>8</v>
      </c>
      <c r="D97" s="68">
        <v>-0.371</v>
      </c>
      <c r="E97" s="89"/>
      <c r="F97" s="69"/>
      <c r="G97" s="81">
        <v>0</v>
      </c>
      <c r="H97" s="69"/>
      <c r="I97" s="69"/>
      <c r="J97" s="31"/>
      <c r="K97" s="2"/>
      <c r="L97" s="2"/>
      <c r="M97" s="187">
        <f t="shared" si="3"/>
        <v>-0.371</v>
      </c>
      <c r="P97" s="187">
        <f t="shared" si="6"/>
        <v>0</v>
      </c>
    </row>
    <row r="98" spans="1:18" ht="27" customHeight="1" x14ac:dyDescent="0.2">
      <c r="A98" s="49" t="s">
        <v>78</v>
      </c>
      <c r="B98" s="33"/>
      <c r="C98" s="84">
        <v>0</v>
      </c>
      <c r="D98" s="68">
        <v>-0.38</v>
      </c>
      <c r="E98" s="69"/>
      <c r="F98" s="69"/>
      <c r="G98" s="81">
        <v>0</v>
      </c>
      <c r="H98" s="69"/>
      <c r="I98" s="68">
        <v>0.13200000000000001</v>
      </c>
      <c r="J98" s="87"/>
      <c r="K98" s="2"/>
      <c r="L98" s="2"/>
      <c r="M98" s="187">
        <f t="shared" si="3"/>
        <v>-0.38</v>
      </c>
      <c r="P98" s="187">
        <f t="shared" si="6"/>
        <v>0</v>
      </c>
      <c r="R98" s="187">
        <f t="shared" ref="R98:R103" si="7">ROUND(I98,3)</f>
        <v>0.13200000000000001</v>
      </c>
    </row>
    <row r="99" spans="1:18" ht="27" customHeight="1" x14ac:dyDescent="0.2">
      <c r="A99" s="49" t="s">
        <v>79</v>
      </c>
      <c r="B99" s="33"/>
      <c r="C99" s="84">
        <v>0</v>
      </c>
      <c r="D99" s="78">
        <v>-3.3330000000000002</v>
      </c>
      <c r="E99" s="79">
        <v>-0.23499999999999999</v>
      </c>
      <c r="F99" s="86">
        <v>-1.4E-2</v>
      </c>
      <c r="G99" s="81">
        <v>0</v>
      </c>
      <c r="H99" s="69"/>
      <c r="I99" s="68">
        <v>0.13200000000000001</v>
      </c>
      <c r="J99" s="87"/>
      <c r="K99" s="2"/>
      <c r="L99" s="2"/>
      <c r="M99" s="187">
        <f t="shared" si="3"/>
        <v>-3.3330000000000002</v>
      </c>
      <c r="N99" s="187">
        <f t="shared" si="3"/>
        <v>-0.23499999999999999</v>
      </c>
      <c r="O99" s="187">
        <f t="shared" si="3"/>
        <v>-1.4E-2</v>
      </c>
      <c r="P99" s="187">
        <f t="shared" si="6"/>
        <v>0</v>
      </c>
      <c r="R99" s="187">
        <f t="shared" si="7"/>
        <v>0.13200000000000001</v>
      </c>
    </row>
    <row r="100" spans="1:18" ht="27" customHeight="1" x14ac:dyDescent="0.2">
      <c r="A100" s="49" t="s">
        <v>80</v>
      </c>
      <c r="B100" s="33"/>
      <c r="C100" s="84">
        <v>0</v>
      </c>
      <c r="D100" s="68">
        <v>-0.371</v>
      </c>
      <c r="E100" s="69"/>
      <c r="F100" s="69"/>
      <c r="G100" s="81">
        <v>0</v>
      </c>
      <c r="H100" s="69"/>
      <c r="I100" s="68">
        <v>0.13500000000000001</v>
      </c>
      <c r="J100" s="87"/>
      <c r="K100" s="2"/>
      <c r="L100" s="2"/>
      <c r="M100" s="187">
        <f t="shared" si="3"/>
        <v>-0.371</v>
      </c>
      <c r="P100" s="187">
        <f t="shared" si="6"/>
        <v>0</v>
      </c>
      <c r="R100" s="187">
        <f t="shared" si="7"/>
        <v>0.13500000000000001</v>
      </c>
    </row>
    <row r="101" spans="1:18" ht="27" customHeight="1" x14ac:dyDescent="0.2">
      <c r="A101" s="49" t="s">
        <v>81</v>
      </c>
      <c r="B101" s="33"/>
      <c r="C101" s="84">
        <v>0</v>
      </c>
      <c r="D101" s="78">
        <v>-3.2890000000000001</v>
      </c>
      <c r="E101" s="74">
        <v>-0.22</v>
      </c>
      <c r="F101" s="86">
        <v>-1.2999999999999999E-2</v>
      </c>
      <c r="G101" s="81">
        <v>0</v>
      </c>
      <c r="H101" s="69"/>
      <c r="I101" s="68">
        <v>0.13500000000000001</v>
      </c>
      <c r="J101" s="87"/>
      <c r="K101" s="2"/>
      <c r="L101" s="2"/>
      <c r="M101" s="187">
        <f t="shared" si="3"/>
        <v>-3.2890000000000001</v>
      </c>
      <c r="N101" s="187">
        <f t="shared" si="3"/>
        <v>-0.22</v>
      </c>
      <c r="O101" s="187">
        <f t="shared" si="3"/>
        <v>-1.2999999999999999E-2</v>
      </c>
      <c r="P101" s="187">
        <f t="shared" si="6"/>
        <v>0</v>
      </c>
      <c r="R101" s="187">
        <f t="shared" si="7"/>
        <v>0.13500000000000001</v>
      </c>
    </row>
    <row r="102" spans="1:18" ht="27" customHeight="1" x14ac:dyDescent="0.2">
      <c r="A102" s="49" t="s">
        <v>82</v>
      </c>
      <c r="B102" s="33"/>
      <c r="C102" s="84">
        <v>0</v>
      </c>
      <c r="D102" s="68">
        <v>-0.379</v>
      </c>
      <c r="E102" s="69"/>
      <c r="F102" s="69"/>
      <c r="G102" s="81">
        <v>27.12</v>
      </c>
      <c r="H102" s="69"/>
      <c r="I102" s="68">
        <v>0.156</v>
      </c>
      <c r="J102" s="87"/>
      <c r="K102" s="2"/>
      <c r="L102" s="2"/>
      <c r="M102" s="187">
        <f t="shared" si="3"/>
        <v>-0.379</v>
      </c>
      <c r="P102" s="187">
        <f t="shared" si="6"/>
        <v>27.12</v>
      </c>
      <c r="R102" s="187">
        <f t="shared" si="7"/>
        <v>0.156</v>
      </c>
    </row>
    <row r="103" spans="1:18" ht="27" customHeight="1" x14ac:dyDescent="0.2">
      <c r="A103" s="49" t="s">
        <v>83</v>
      </c>
      <c r="B103" s="33"/>
      <c r="C103" s="84">
        <v>0</v>
      </c>
      <c r="D103" s="78">
        <v>-3.516</v>
      </c>
      <c r="E103" s="74">
        <v>-0.192</v>
      </c>
      <c r="F103" s="86">
        <v>-0.01</v>
      </c>
      <c r="G103" s="81">
        <v>27.12</v>
      </c>
      <c r="H103" s="69"/>
      <c r="I103" s="68">
        <v>0.156</v>
      </c>
      <c r="J103" s="87"/>
      <c r="K103" s="2"/>
      <c r="L103" s="2"/>
      <c r="M103" s="187">
        <f t="shared" si="3"/>
        <v>-3.516</v>
      </c>
      <c r="N103" s="187">
        <f t="shared" si="3"/>
        <v>-0.192</v>
      </c>
      <c r="O103" s="187">
        <f t="shared" si="3"/>
        <v>-0.01</v>
      </c>
      <c r="P103" s="187">
        <f t="shared" si="6"/>
        <v>27.12</v>
      </c>
      <c r="R103" s="187">
        <f t="shared" si="7"/>
        <v>0.156</v>
      </c>
    </row>
    <row r="104" spans="1:18" ht="27" customHeight="1" x14ac:dyDescent="0.2">
      <c r="A104" s="49" t="s">
        <v>129</v>
      </c>
      <c r="B104" s="33"/>
      <c r="C104" s="84">
        <v>1</v>
      </c>
      <c r="D104" s="68">
        <v>0.79800000000000004</v>
      </c>
      <c r="E104" s="69"/>
      <c r="F104" s="69"/>
      <c r="G104" s="81">
        <v>-0.37000000000000011</v>
      </c>
      <c r="H104" s="69"/>
      <c r="I104" s="69"/>
      <c r="J104" s="87"/>
      <c r="K104" s="191">
        <v>1</v>
      </c>
      <c r="L104" s="2">
        <f>K104-ROUND(500/365,2)</f>
        <v>-0.37000000000000011</v>
      </c>
      <c r="M104" s="187">
        <f>ROUND(D104,3)</f>
        <v>0.79800000000000004</v>
      </c>
      <c r="P104" s="187">
        <f t="shared" si="6"/>
        <v>-0.37</v>
      </c>
    </row>
    <row r="105" spans="1:18" ht="27" customHeight="1" x14ac:dyDescent="0.2">
      <c r="A105" s="49" t="s">
        <v>130</v>
      </c>
      <c r="B105" s="33"/>
      <c r="C105" s="84">
        <v>2</v>
      </c>
      <c r="D105" s="68">
        <v>0.92500000000000004</v>
      </c>
      <c r="E105" s="68">
        <v>1.4999999999999999E-2</v>
      </c>
      <c r="F105" s="69"/>
      <c r="G105" s="81">
        <v>-0.37000000000000011</v>
      </c>
      <c r="H105" s="69"/>
      <c r="I105" s="69"/>
      <c r="J105" s="87"/>
      <c r="K105" s="191">
        <v>1</v>
      </c>
      <c r="L105" s="2">
        <f>K105-ROUND(500/365,2)</f>
        <v>-0.37000000000000011</v>
      </c>
      <c r="M105" s="187">
        <f t="shared" ref="M105:O128" si="8">ROUND(D105,3)</f>
        <v>0.92500000000000004</v>
      </c>
      <c r="N105" s="187">
        <f t="shared" si="8"/>
        <v>1.4999999999999999E-2</v>
      </c>
      <c r="P105" s="187">
        <f t="shared" si="6"/>
        <v>-0.37</v>
      </c>
    </row>
    <row r="106" spans="1:18" ht="27" customHeight="1" x14ac:dyDescent="0.2">
      <c r="A106" s="49" t="s">
        <v>131</v>
      </c>
      <c r="B106" s="33"/>
      <c r="C106" s="84">
        <v>2</v>
      </c>
      <c r="D106" s="68">
        <v>0.17399999999999999</v>
      </c>
      <c r="E106" s="69"/>
      <c r="F106" s="69"/>
      <c r="G106" s="69"/>
      <c r="H106" s="69"/>
      <c r="I106" s="69"/>
      <c r="J106" s="87"/>
      <c r="K106" s="2"/>
      <c r="L106" s="2"/>
      <c r="M106" s="187">
        <f t="shared" si="8"/>
        <v>0.17399999999999999</v>
      </c>
    </row>
    <row r="107" spans="1:18" ht="27" customHeight="1" x14ac:dyDescent="0.2">
      <c r="A107" s="49" t="s">
        <v>132</v>
      </c>
      <c r="B107" s="33"/>
      <c r="C107" s="84">
        <v>3</v>
      </c>
      <c r="D107" s="68">
        <v>0.61499999999999999</v>
      </c>
      <c r="E107" s="69"/>
      <c r="F107" s="69"/>
      <c r="G107" s="81">
        <v>1.88</v>
      </c>
      <c r="H107" s="69"/>
      <c r="I107" s="69"/>
      <c r="J107" s="87"/>
      <c r="K107" s="191"/>
      <c r="L107" s="2"/>
      <c r="M107" s="187">
        <f t="shared" si="8"/>
        <v>0.61499999999999999</v>
      </c>
      <c r="P107" s="187">
        <f>ROUND(G107,2)</f>
        <v>1.88</v>
      </c>
    </row>
    <row r="108" spans="1:18" ht="27" customHeight="1" x14ac:dyDescent="0.2">
      <c r="A108" s="49" t="s">
        <v>133</v>
      </c>
      <c r="B108" s="33"/>
      <c r="C108" s="84">
        <v>4</v>
      </c>
      <c r="D108" s="68">
        <v>0.69699999999999995</v>
      </c>
      <c r="E108" s="68">
        <v>1.2999999999999999E-2</v>
      </c>
      <c r="F108" s="69"/>
      <c r="G108" s="81">
        <v>1.88</v>
      </c>
      <c r="H108" s="69"/>
      <c r="I108" s="69"/>
      <c r="J108" s="87"/>
      <c r="K108" s="191"/>
      <c r="L108" s="2"/>
      <c r="M108" s="187">
        <f t="shared" si="8"/>
        <v>0.69699999999999995</v>
      </c>
      <c r="N108" s="187">
        <f t="shared" si="8"/>
        <v>1.2999999999999999E-2</v>
      </c>
      <c r="O108" s="187"/>
      <c r="P108" s="187">
        <f>ROUND(G108,2)</f>
        <v>1.88</v>
      </c>
    </row>
    <row r="109" spans="1:18" ht="27" customHeight="1" x14ac:dyDescent="0.2">
      <c r="A109" s="49" t="s">
        <v>134</v>
      </c>
      <c r="B109" s="33"/>
      <c r="C109" s="84">
        <v>4</v>
      </c>
      <c r="D109" s="68">
        <v>9.2999999999999999E-2</v>
      </c>
      <c r="E109" s="69"/>
      <c r="F109" s="69"/>
      <c r="G109" s="69"/>
      <c r="H109" s="69"/>
      <c r="I109" s="69"/>
      <c r="J109" s="87"/>
      <c r="K109" s="2"/>
      <c r="L109" s="2"/>
      <c r="M109" s="187">
        <f t="shared" si="8"/>
        <v>9.2999999999999999E-2</v>
      </c>
    </row>
    <row r="110" spans="1:18" ht="27" customHeight="1" x14ac:dyDescent="0.2">
      <c r="A110" s="49" t="s">
        <v>135</v>
      </c>
      <c r="B110" s="33"/>
      <c r="C110" s="84" t="s">
        <v>21</v>
      </c>
      <c r="D110" s="68">
        <v>0.68300000000000005</v>
      </c>
      <c r="E110" s="68">
        <v>1.2E-2</v>
      </c>
      <c r="F110" s="69"/>
      <c r="G110" s="81">
        <v>9.93</v>
      </c>
      <c r="H110" s="69"/>
      <c r="I110" s="69"/>
      <c r="J110" s="87"/>
      <c r="K110" s="2"/>
      <c r="L110" s="2"/>
      <c r="M110" s="187">
        <f t="shared" si="8"/>
        <v>0.68300000000000005</v>
      </c>
      <c r="N110" s="187">
        <f t="shared" si="8"/>
        <v>1.2E-2</v>
      </c>
      <c r="P110" s="187">
        <f t="shared" ref="P110:P115" si="9">ROUND(G110,2)</f>
        <v>9.93</v>
      </c>
    </row>
    <row r="111" spans="1:18" ht="27" customHeight="1" x14ac:dyDescent="0.2">
      <c r="A111" s="49" t="s">
        <v>136</v>
      </c>
      <c r="B111" s="33"/>
      <c r="C111" s="84" t="s">
        <v>21</v>
      </c>
      <c r="D111" s="68">
        <v>0.69299999999999995</v>
      </c>
      <c r="E111" s="68">
        <v>1.0999999999999999E-2</v>
      </c>
      <c r="F111" s="69"/>
      <c r="G111" s="81">
        <v>1.84</v>
      </c>
      <c r="H111" s="69"/>
      <c r="I111" s="69"/>
      <c r="J111" s="87"/>
      <c r="K111" s="2"/>
      <c r="L111" s="2"/>
      <c r="M111" s="187">
        <f t="shared" si="8"/>
        <v>0.69299999999999995</v>
      </c>
      <c r="N111" s="187">
        <f t="shared" si="8"/>
        <v>1.0999999999999999E-2</v>
      </c>
      <c r="P111" s="187">
        <f t="shared" si="9"/>
        <v>1.84</v>
      </c>
    </row>
    <row r="112" spans="1:18" ht="27" customHeight="1" x14ac:dyDescent="0.2">
      <c r="A112" s="49" t="s">
        <v>137</v>
      </c>
      <c r="B112" s="33"/>
      <c r="C112" s="84" t="s">
        <v>21</v>
      </c>
      <c r="D112" s="68">
        <v>0.69099999999999995</v>
      </c>
      <c r="E112" s="68">
        <v>3.0000000000000001E-3</v>
      </c>
      <c r="F112" s="69"/>
      <c r="G112" s="81">
        <v>138.05000000000001</v>
      </c>
      <c r="H112" s="69"/>
      <c r="I112" s="69"/>
      <c r="J112" s="87"/>
      <c r="K112" s="2"/>
      <c r="L112" s="2"/>
      <c r="M112" s="187">
        <f t="shared" si="8"/>
        <v>0.69099999999999995</v>
      </c>
      <c r="N112" s="187">
        <f t="shared" si="8"/>
        <v>3.0000000000000001E-3</v>
      </c>
      <c r="P112" s="187">
        <f t="shared" si="9"/>
        <v>138.05000000000001</v>
      </c>
    </row>
    <row r="113" spans="1:18" ht="27" customHeight="1" x14ac:dyDescent="0.2">
      <c r="A113" s="49" t="s">
        <v>138</v>
      </c>
      <c r="B113" s="33"/>
      <c r="C113" s="84">
        <v>0</v>
      </c>
      <c r="D113" s="78">
        <v>3.6520000000000001</v>
      </c>
      <c r="E113" s="74">
        <v>0.14799999999999999</v>
      </c>
      <c r="F113" s="86">
        <v>8.0000000000000002E-3</v>
      </c>
      <c r="G113" s="81">
        <v>2.99</v>
      </c>
      <c r="H113" s="81">
        <v>0.81</v>
      </c>
      <c r="I113" s="68">
        <v>0.126</v>
      </c>
      <c r="J113" s="95">
        <f>H113</f>
        <v>0.81</v>
      </c>
      <c r="K113" s="2"/>
      <c r="L113" s="2"/>
      <c r="M113" s="187">
        <f t="shared" si="8"/>
        <v>3.6520000000000001</v>
      </c>
      <c r="N113" s="187">
        <f t="shared" si="8"/>
        <v>0.14799999999999999</v>
      </c>
      <c r="O113" s="187">
        <f t="shared" si="8"/>
        <v>8.0000000000000002E-3</v>
      </c>
      <c r="P113" s="187">
        <f t="shared" si="9"/>
        <v>2.99</v>
      </c>
      <c r="Q113" s="187">
        <f>ROUND(H113,2)</f>
        <v>0.81</v>
      </c>
      <c r="R113" s="187">
        <f t="shared" ref="R113:R115" si="10">ROUND(I113,3)</f>
        <v>0.126</v>
      </c>
    </row>
    <row r="114" spans="1:18" ht="27" customHeight="1" x14ac:dyDescent="0.2">
      <c r="A114" s="49" t="s">
        <v>139</v>
      </c>
      <c r="B114" s="33"/>
      <c r="C114" s="84">
        <v>0</v>
      </c>
      <c r="D114" s="78">
        <v>4.5510000000000002</v>
      </c>
      <c r="E114" s="74">
        <v>0.15</v>
      </c>
      <c r="F114" s="86">
        <v>7.0000000000000001E-3</v>
      </c>
      <c r="G114" s="81">
        <v>3.11</v>
      </c>
      <c r="H114" s="81">
        <v>1.53</v>
      </c>
      <c r="I114" s="68">
        <v>0.15</v>
      </c>
      <c r="J114" s="95">
        <f>H114</f>
        <v>1.53</v>
      </c>
      <c r="K114" s="2"/>
      <c r="L114" s="2"/>
      <c r="M114" s="187">
        <f t="shared" si="8"/>
        <v>4.5510000000000002</v>
      </c>
      <c r="N114" s="187">
        <f t="shared" si="8"/>
        <v>0.15</v>
      </c>
      <c r="O114" s="187">
        <f t="shared" si="8"/>
        <v>7.0000000000000001E-3</v>
      </c>
      <c r="P114" s="187">
        <f t="shared" si="9"/>
        <v>3.11</v>
      </c>
      <c r="Q114" s="187">
        <f>ROUND(H114,2)</f>
        <v>1.53</v>
      </c>
      <c r="R114" s="187">
        <f t="shared" si="10"/>
        <v>0.15</v>
      </c>
    </row>
    <row r="115" spans="1:18" ht="27" customHeight="1" x14ac:dyDescent="0.2">
      <c r="A115" s="52" t="s">
        <v>140</v>
      </c>
      <c r="B115" s="33"/>
      <c r="C115" s="84">
        <v>0</v>
      </c>
      <c r="D115" s="78">
        <v>3.7490000000000001</v>
      </c>
      <c r="E115" s="74">
        <v>7.6999999999999999E-2</v>
      </c>
      <c r="F115" s="86">
        <v>2E-3</v>
      </c>
      <c r="G115" s="81">
        <v>35.619999999999997</v>
      </c>
      <c r="H115" s="81">
        <v>2.2200000000000002</v>
      </c>
      <c r="I115" s="68">
        <v>0.11</v>
      </c>
      <c r="J115" s="95">
        <f>H115</f>
        <v>2.2200000000000002</v>
      </c>
      <c r="K115" s="2"/>
      <c r="L115" s="2"/>
      <c r="M115" s="187">
        <f t="shared" si="8"/>
        <v>3.7490000000000001</v>
      </c>
      <c r="N115" s="187">
        <f t="shared" si="8"/>
        <v>7.6999999999999999E-2</v>
      </c>
      <c r="O115" s="187">
        <f t="shared" si="8"/>
        <v>2E-3</v>
      </c>
      <c r="P115" s="187">
        <f t="shared" si="9"/>
        <v>35.619999999999997</v>
      </c>
      <c r="Q115" s="187">
        <f>ROUND(H115,2)</f>
        <v>2.2200000000000002</v>
      </c>
      <c r="R115" s="187">
        <f t="shared" si="10"/>
        <v>0.11</v>
      </c>
    </row>
    <row r="116" spans="1:18" ht="27" customHeight="1" x14ac:dyDescent="0.2">
      <c r="A116" s="51" t="s">
        <v>237</v>
      </c>
      <c r="B116" s="33"/>
      <c r="C116" s="84">
        <v>8</v>
      </c>
      <c r="D116" s="68">
        <v>0.65700000000000003</v>
      </c>
      <c r="E116" s="69"/>
      <c r="F116" s="69"/>
      <c r="G116" s="69"/>
      <c r="H116" s="69"/>
      <c r="I116" s="69"/>
      <c r="J116" s="88"/>
      <c r="K116" s="2"/>
      <c r="L116" s="2"/>
      <c r="M116" s="187">
        <f t="shared" si="8"/>
        <v>0.65700000000000003</v>
      </c>
    </row>
    <row r="117" spans="1:18" ht="27" customHeight="1" x14ac:dyDescent="0.2">
      <c r="A117" s="51" t="s">
        <v>238</v>
      </c>
      <c r="B117" s="33"/>
      <c r="C117" s="84">
        <v>1</v>
      </c>
      <c r="D117" s="68">
        <v>0.877</v>
      </c>
      <c r="E117" s="69"/>
      <c r="F117" s="69"/>
      <c r="G117" s="69"/>
      <c r="H117" s="69"/>
      <c r="I117" s="69"/>
      <c r="J117" s="88"/>
      <c r="K117" s="2"/>
      <c r="L117" s="2"/>
      <c r="M117" s="187">
        <f t="shared" si="8"/>
        <v>0.877</v>
      </c>
    </row>
    <row r="118" spans="1:18" ht="27" customHeight="1" x14ac:dyDescent="0.2">
      <c r="A118" s="51" t="s">
        <v>239</v>
      </c>
      <c r="B118" s="33"/>
      <c r="C118" s="84">
        <v>1</v>
      </c>
      <c r="D118" s="68">
        <v>1.4490000000000001</v>
      </c>
      <c r="E118" s="69"/>
      <c r="F118" s="69"/>
      <c r="G118" s="69"/>
      <c r="H118" s="69"/>
      <c r="I118" s="69"/>
      <c r="J118" s="88"/>
      <c r="K118" s="2"/>
      <c r="L118" s="2"/>
      <c r="M118" s="187">
        <f t="shared" si="8"/>
        <v>1.4490000000000001</v>
      </c>
    </row>
    <row r="119" spans="1:18" ht="27" customHeight="1" x14ac:dyDescent="0.2">
      <c r="A119" s="51" t="s">
        <v>240</v>
      </c>
      <c r="B119" s="33"/>
      <c r="C119" s="84">
        <v>1</v>
      </c>
      <c r="D119" s="68">
        <v>0.49399999999999999</v>
      </c>
      <c r="E119" s="69"/>
      <c r="F119" s="69"/>
      <c r="G119" s="69"/>
      <c r="H119" s="69"/>
      <c r="I119" s="69"/>
      <c r="J119" s="88"/>
      <c r="K119" s="2"/>
      <c r="L119" s="2"/>
      <c r="M119" s="187">
        <f t="shared" si="8"/>
        <v>0.49399999999999999</v>
      </c>
    </row>
    <row r="120" spans="1:18" ht="27" customHeight="1" x14ac:dyDescent="0.2">
      <c r="A120" s="49" t="s">
        <v>141</v>
      </c>
      <c r="B120" s="33"/>
      <c r="C120" s="84">
        <v>0</v>
      </c>
      <c r="D120" s="93">
        <v>13.022</v>
      </c>
      <c r="E120" s="77">
        <v>0.378</v>
      </c>
      <c r="F120" s="86">
        <v>0.218</v>
      </c>
      <c r="G120" s="69"/>
      <c r="H120" s="69"/>
      <c r="I120" s="69"/>
      <c r="J120" s="87"/>
      <c r="K120" s="2"/>
      <c r="L120" s="2"/>
      <c r="M120" s="187">
        <f t="shared" si="8"/>
        <v>13.022</v>
      </c>
      <c r="N120" s="187">
        <f t="shared" si="8"/>
        <v>0.378</v>
      </c>
      <c r="O120" s="187">
        <f t="shared" si="8"/>
        <v>0.218</v>
      </c>
    </row>
    <row r="121" spans="1:18" ht="27" customHeight="1" x14ac:dyDescent="0.2">
      <c r="A121" s="49" t="s">
        <v>142</v>
      </c>
      <c r="B121" s="33"/>
      <c r="C121" s="84">
        <v>8</v>
      </c>
      <c r="D121" s="68">
        <v>-0.35499999999999998</v>
      </c>
      <c r="E121" s="69"/>
      <c r="F121" s="69"/>
      <c r="G121" s="81">
        <v>0</v>
      </c>
      <c r="H121" s="69"/>
      <c r="I121" s="69"/>
      <c r="J121" s="87"/>
      <c r="K121" s="2"/>
      <c r="L121" s="2"/>
      <c r="M121" s="187">
        <f t="shared" si="8"/>
        <v>-0.35499999999999998</v>
      </c>
      <c r="P121" s="187">
        <f t="shared" ref="P121:P130" si="11">ROUND(G121,2)</f>
        <v>0</v>
      </c>
    </row>
    <row r="122" spans="1:18" ht="27" customHeight="1" x14ac:dyDescent="0.2">
      <c r="A122" s="49" t="s">
        <v>143</v>
      </c>
      <c r="B122" s="33"/>
      <c r="C122" s="84">
        <v>8</v>
      </c>
      <c r="D122" s="68">
        <v>-0.34599999999999997</v>
      </c>
      <c r="E122" s="69"/>
      <c r="F122" s="69"/>
      <c r="G122" s="81">
        <v>0</v>
      </c>
      <c r="H122" s="69"/>
      <c r="I122" s="69"/>
      <c r="J122" s="31"/>
      <c r="K122" s="2"/>
      <c r="L122" s="2"/>
      <c r="M122" s="187">
        <f t="shared" si="8"/>
        <v>-0.34599999999999997</v>
      </c>
      <c r="P122" s="187">
        <f t="shared" si="11"/>
        <v>0</v>
      </c>
    </row>
    <row r="123" spans="1:18" ht="27" customHeight="1" x14ac:dyDescent="0.2">
      <c r="A123" s="49" t="s">
        <v>144</v>
      </c>
      <c r="B123" s="33"/>
      <c r="C123" s="84">
        <v>0</v>
      </c>
      <c r="D123" s="68">
        <v>-0.35499999999999998</v>
      </c>
      <c r="E123" s="69"/>
      <c r="F123" s="69"/>
      <c r="G123" s="81">
        <v>0</v>
      </c>
      <c r="H123" s="69"/>
      <c r="I123" s="68">
        <v>0.124</v>
      </c>
      <c r="J123" s="31"/>
      <c r="K123" s="2"/>
      <c r="L123" s="2"/>
      <c r="M123" s="187">
        <f t="shared" si="8"/>
        <v>-0.35499999999999998</v>
      </c>
      <c r="P123" s="187">
        <f t="shared" si="11"/>
        <v>0</v>
      </c>
      <c r="R123" s="187">
        <f t="shared" ref="R123:R128" si="12">ROUND(I123,3)</f>
        <v>0.124</v>
      </c>
    </row>
    <row r="124" spans="1:18" ht="27" customHeight="1" x14ac:dyDescent="0.2">
      <c r="A124" s="49" t="s">
        <v>145</v>
      </c>
      <c r="B124" s="33"/>
      <c r="C124" s="84">
        <v>0</v>
      </c>
      <c r="D124" s="78">
        <v>-3.1120000000000001</v>
      </c>
      <c r="E124" s="79">
        <v>-0.219</v>
      </c>
      <c r="F124" s="86">
        <v>-1.2999999999999999E-2</v>
      </c>
      <c r="G124" s="81">
        <v>0</v>
      </c>
      <c r="H124" s="69"/>
      <c r="I124" s="68">
        <v>0.124</v>
      </c>
      <c r="J124" s="31"/>
      <c r="K124" s="2"/>
      <c r="L124" s="2"/>
      <c r="M124" s="187">
        <f t="shared" si="8"/>
        <v>-3.1120000000000001</v>
      </c>
      <c r="N124" s="187">
        <f t="shared" si="8"/>
        <v>-0.219</v>
      </c>
      <c r="O124" s="187">
        <f t="shared" si="8"/>
        <v>-1.2999999999999999E-2</v>
      </c>
      <c r="P124" s="187">
        <f t="shared" si="11"/>
        <v>0</v>
      </c>
      <c r="R124" s="187">
        <f t="shared" si="12"/>
        <v>0.124</v>
      </c>
    </row>
    <row r="125" spans="1:18" ht="27" customHeight="1" x14ac:dyDescent="0.2">
      <c r="A125" s="49" t="s">
        <v>146</v>
      </c>
      <c r="B125" s="33"/>
      <c r="C125" s="84">
        <v>0</v>
      </c>
      <c r="D125" s="68">
        <v>-0.34599999999999997</v>
      </c>
      <c r="E125" s="69"/>
      <c r="F125" s="69"/>
      <c r="G125" s="81">
        <v>0</v>
      </c>
      <c r="H125" s="69"/>
      <c r="I125" s="68">
        <v>0.126</v>
      </c>
      <c r="J125" s="31"/>
      <c r="K125" s="2"/>
      <c r="L125" s="2"/>
      <c r="M125" s="187">
        <f t="shared" si="8"/>
        <v>-0.34599999999999997</v>
      </c>
      <c r="P125" s="187">
        <f t="shared" si="11"/>
        <v>0</v>
      </c>
      <c r="R125" s="187">
        <f t="shared" si="12"/>
        <v>0.126</v>
      </c>
    </row>
    <row r="126" spans="1:18" ht="27" customHeight="1" x14ac:dyDescent="0.2">
      <c r="A126" s="49" t="s">
        <v>147</v>
      </c>
      <c r="B126" s="33"/>
      <c r="C126" s="84">
        <v>0</v>
      </c>
      <c r="D126" s="78">
        <v>-3.0710000000000002</v>
      </c>
      <c r="E126" s="74">
        <v>-0.20599999999999999</v>
      </c>
      <c r="F126" s="86">
        <v>-1.2E-2</v>
      </c>
      <c r="G126" s="81">
        <v>0</v>
      </c>
      <c r="H126" s="69"/>
      <c r="I126" s="68">
        <v>0.126</v>
      </c>
      <c r="J126" s="31"/>
      <c r="K126" s="2"/>
      <c r="L126" s="2"/>
      <c r="M126" s="187">
        <f t="shared" si="8"/>
        <v>-3.0710000000000002</v>
      </c>
      <c r="N126" s="187">
        <f t="shared" si="8"/>
        <v>-0.20599999999999999</v>
      </c>
      <c r="O126" s="187">
        <f t="shared" si="8"/>
        <v>-1.2E-2</v>
      </c>
      <c r="P126" s="187">
        <f t="shared" si="11"/>
        <v>0</v>
      </c>
      <c r="R126" s="187">
        <f t="shared" si="12"/>
        <v>0.126</v>
      </c>
    </row>
    <row r="127" spans="1:18" ht="27" customHeight="1" x14ac:dyDescent="0.2">
      <c r="A127" s="49" t="s">
        <v>148</v>
      </c>
      <c r="B127" s="33"/>
      <c r="C127" s="84">
        <v>0</v>
      </c>
      <c r="D127" s="68">
        <v>-0.35399999999999998</v>
      </c>
      <c r="E127" s="69"/>
      <c r="F127" s="69"/>
      <c r="G127" s="81">
        <v>25.33</v>
      </c>
      <c r="H127" s="69"/>
      <c r="I127" s="68">
        <v>0.14599999999999999</v>
      </c>
      <c r="J127" s="31"/>
      <c r="K127" s="2"/>
      <c r="L127" s="2"/>
      <c r="M127" s="187">
        <f t="shared" si="8"/>
        <v>-0.35399999999999998</v>
      </c>
      <c r="P127" s="187">
        <f t="shared" si="11"/>
        <v>25.33</v>
      </c>
      <c r="R127" s="187">
        <f t="shared" si="12"/>
        <v>0.14599999999999999</v>
      </c>
    </row>
    <row r="128" spans="1:18" ht="27" customHeight="1" x14ac:dyDescent="0.2">
      <c r="A128" s="49" t="s">
        <v>149</v>
      </c>
      <c r="B128" s="33"/>
      <c r="C128" s="84">
        <v>0</v>
      </c>
      <c r="D128" s="78">
        <v>-3.2839999999999998</v>
      </c>
      <c r="E128" s="74">
        <v>-0.17899999999999999</v>
      </c>
      <c r="F128" s="86">
        <v>-8.9999999999999993E-3</v>
      </c>
      <c r="G128" s="81">
        <v>25.33</v>
      </c>
      <c r="H128" s="69"/>
      <c r="I128" s="68">
        <v>0.14599999999999999</v>
      </c>
      <c r="J128" s="31"/>
      <c r="K128" s="2"/>
      <c r="L128" s="2"/>
      <c r="M128" s="187">
        <f t="shared" si="8"/>
        <v>-3.2839999999999998</v>
      </c>
      <c r="N128" s="187">
        <f t="shared" si="8"/>
        <v>-0.17899999999999999</v>
      </c>
      <c r="O128" s="187">
        <f t="shared" si="8"/>
        <v>-8.9999999999999993E-3</v>
      </c>
      <c r="P128" s="187">
        <f t="shared" si="11"/>
        <v>25.33</v>
      </c>
      <c r="R128" s="187">
        <f t="shared" si="12"/>
        <v>0.14599999999999999</v>
      </c>
    </row>
    <row r="129" spans="1:18" ht="27" customHeight="1" x14ac:dyDescent="0.2">
      <c r="A129" s="49" t="s">
        <v>150</v>
      </c>
      <c r="B129" s="33"/>
      <c r="C129" s="84">
        <v>1</v>
      </c>
      <c r="D129" s="68">
        <v>0.59499999999999997</v>
      </c>
      <c r="E129" s="69"/>
      <c r="F129" s="69"/>
      <c r="G129" s="81">
        <v>-0.62000000000000011</v>
      </c>
      <c r="H129" s="69"/>
      <c r="I129" s="69"/>
      <c r="J129" s="87"/>
      <c r="K129" s="191">
        <v>0.75</v>
      </c>
      <c r="L129" s="2">
        <f>K129-ROUND(500/365,2)</f>
        <v>-0.62000000000000011</v>
      </c>
      <c r="M129" s="187">
        <f>ROUND(D129,3)</f>
        <v>0.59499999999999997</v>
      </c>
      <c r="P129" s="187">
        <f t="shared" si="11"/>
        <v>-0.62</v>
      </c>
    </row>
    <row r="130" spans="1:18" ht="27" customHeight="1" x14ac:dyDescent="0.2">
      <c r="A130" s="49" t="s">
        <v>151</v>
      </c>
      <c r="B130" s="33"/>
      <c r="C130" s="84">
        <v>2</v>
      </c>
      <c r="D130" s="68">
        <v>0.69</v>
      </c>
      <c r="E130" s="68">
        <v>1.0999999999999999E-2</v>
      </c>
      <c r="F130" s="69"/>
      <c r="G130" s="81">
        <v>-0.62000000000000011</v>
      </c>
      <c r="H130" s="69"/>
      <c r="I130" s="69"/>
      <c r="J130" s="87"/>
      <c r="K130" s="191">
        <v>0.75</v>
      </c>
      <c r="L130" s="2">
        <f>K130-ROUND(500/365,2)</f>
        <v>-0.62000000000000011</v>
      </c>
      <c r="M130" s="187">
        <f t="shared" ref="M130:O153" si="13">ROUND(D130,3)</f>
        <v>0.69</v>
      </c>
      <c r="N130" s="187">
        <f t="shared" si="13"/>
        <v>1.0999999999999999E-2</v>
      </c>
      <c r="P130" s="187">
        <f t="shared" si="11"/>
        <v>-0.62</v>
      </c>
    </row>
    <row r="131" spans="1:18" ht="27" customHeight="1" x14ac:dyDescent="0.2">
      <c r="A131" s="49" t="s">
        <v>152</v>
      </c>
      <c r="B131" s="33"/>
      <c r="C131" s="84">
        <v>2</v>
      </c>
      <c r="D131" s="68">
        <v>0.13</v>
      </c>
      <c r="E131" s="69"/>
      <c r="F131" s="69"/>
      <c r="G131" s="82"/>
      <c r="H131" s="69"/>
      <c r="I131" s="69"/>
      <c r="J131" s="87"/>
      <c r="K131" s="2"/>
      <c r="L131" s="2"/>
      <c r="M131" s="187">
        <f t="shared" si="13"/>
        <v>0.13</v>
      </c>
    </row>
    <row r="132" spans="1:18" ht="27" customHeight="1" x14ac:dyDescent="0.2">
      <c r="A132" s="49" t="s">
        <v>153</v>
      </c>
      <c r="B132" s="33"/>
      <c r="C132" s="84">
        <v>3</v>
      </c>
      <c r="D132" s="68">
        <v>0.45900000000000002</v>
      </c>
      <c r="E132" s="69"/>
      <c r="F132" s="69"/>
      <c r="G132" s="81">
        <v>1.4</v>
      </c>
      <c r="H132" s="69"/>
      <c r="I132" s="69"/>
      <c r="J132" s="87"/>
      <c r="K132" s="191"/>
      <c r="L132" s="2"/>
      <c r="M132" s="187">
        <f t="shared" si="13"/>
        <v>0.45900000000000002</v>
      </c>
      <c r="P132" s="187">
        <f>ROUND(G132,2)</f>
        <v>1.4</v>
      </c>
    </row>
    <row r="133" spans="1:18" ht="27" customHeight="1" x14ac:dyDescent="0.2">
      <c r="A133" s="49" t="s">
        <v>154</v>
      </c>
      <c r="B133" s="33"/>
      <c r="C133" s="84">
        <v>4</v>
      </c>
      <c r="D133" s="68">
        <v>0.52</v>
      </c>
      <c r="E133" s="68">
        <v>0.01</v>
      </c>
      <c r="F133" s="69"/>
      <c r="G133" s="81">
        <v>1.4</v>
      </c>
      <c r="H133" s="69"/>
      <c r="I133" s="69"/>
      <c r="J133" s="87"/>
      <c r="K133" s="191"/>
      <c r="L133" s="2"/>
      <c r="M133" s="187">
        <f t="shared" si="13"/>
        <v>0.52</v>
      </c>
      <c r="N133" s="187">
        <f t="shared" si="13"/>
        <v>0.01</v>
      </c>
      <c r="O133" s="187"/>
      <c r="P133" s="187">
        <f>ROUND(G133,2)</f>
        <v>1.4</v>
      </c>
    </row>
    <row r="134" spans="1:18" ht="27" customHeight="1" x14ac:dyDescent="0.2">
      <c r="A134" s="49" t="s">
        <v>155</v>
      </c>
      <c r="B134" s="33"/>
      <c r="C134" s="84">
        <v>4</v>
      </c>
      <c r="D134" s="68">
        <v>6.9000000000000006E-2</v>
      </c>
      <c r="E134" s="69"/>
      <c r="F134" s="69"/>
      <c r="G134" s="82"/>
      <c r="H134" s="69"/>
      <c r="I134" s="69"/>
      <c r="J134" s="87"/>
      <c r="K134" s="2"/>
      <c r="L134" s="2"/>
      <c r="M134" s="187">
        <f t="shared" si="13"/>
        <v>6.9000000000000006E-2</v>
      </c>
    </row>
    <row r="135" spans="1:18" ht="27" customHeight="1" x14ac:dyDescent="0.2">
      <c r="A135" s="49" t="s">
        <v>156</v>
      </c>
      <c r="B135" s="33"/>
      <c r="C135" s="84" t="s">
        <v>21</v>
      </c>
      <c r="D135" s="68">
        <v>0.50900000000000001</v>
      </c>
      <c r="E135" s="68">
        <v>8.9999999999999993E-3</v>
      </c>
      <c r="F135" s="69"/>
      <c r="G135" s="81">
        <v>7.41</v>
      </c>
      <c r="H135" s="69"/>
      <c r="I135" s="69"/>
      <c r="J135" s="87"/>
      <c r="K135" s="2"/>
      <c r="L135" s="2"/>
      <c r="M135" s="187">
        <f t="shared" si="13"/>
        <v>0.50900000000000001</v>
      </c>
      <c r="N135" s="187">
        <f t="shared" si="13"/>
        <v>8.9999999999999993E-3</v>
      </c>
      <c r="P135" s="187">
        <f t="shared" ref="P135:P140" si="14">ROUND(G135,2)</f>
        <v>7.41</v>
      </c>
    </row>
    <row r="136" spans="1:18" ht="27" customHeight="1" x14ac:dyDescent="0.2">
      <c r="A136" s="49" t="s">
        <v>157</v>
      </c>
      <c r="B136" s="33"/>
      <c r="C136" s="84" t="s">
        <v>21</v>
      </c>
      <c r="D136" s="68">
        <v>0.51700000000000002</v>
      </c>
      <c r="E136" s="68">
        <v>8.0000000000000002E-3</v>
      </c>
      <c r="F136" s="69"/>
      <c r="G136" s="81">
        <v>1.38</v>
      </c>
      <c r="H136" s="69"/>
      <c r="I136" s="69"/>
      <c r="J136" s="85"/>
      <c r="K136" s="2"/>
      <c r="L136" s="2"/>
      <c r="M136" s="187">
        <f t="shared" si="13"/>
        <v>0.51700000000000002</v>
      </c>
      <c r="N136" s="187">
        <f t="shared" si="13"/>
        <v>8.0000000000000002E-3</v>
      </c>
      <c r="P136" s="187">
        <f t="shared" si="14"/>
        <v>1.38</v>
      </c>
    </row>
    <row r="137" spans="1:18" ht="27" customHeight="1" x14ac:dyDescent="0.2">
      <c r="A137" s="49" t="s">
        <v>158</v>
      </c>
      <c r="B137" s="33"/>
      <c r="C137" s="84" t="s">
        <v>21</v>
      </c>
      <c r="D137" s="68">
        <v>0.51600000000000001</v>
      </c>
      <c r="E137" s="68">
        <v>2E-3</v>
      </c>
      <c r="F137" s="69"/>
      <c r="G137" s="81">
        <v>102.97</v>
      </c>
      <c r="H137" s="69"/>
      <c r="I137" s="69"/>
      <c r="J137" s="85"/>
      <c r="K137" s="2"/>
      <c r="L137" s="2"/>
      <c r="M137" s="187">
        <f t="shared" si="13"/>
        <v>0.51600000000000001</v>
      </c>
      <c r="N137" s="187">
        <f t="shared" si="13"/>
        <v>2E-3</v>
      </c>
      <c r="P137" s="187">
        <f t="shared" si="14"/>
        <v>102.97</v>
      </c>
    </row>
    <row r="138" spans="1:18" ht="27" customHeight="1" x14ac:dyDescent="0.2">
      <c r="A138" s="49" t="s">
        <v>159</v>
      </c>
      <c r="B138" s="33"/>
      <c r="C138" s="84">
        <v>0</v>
      </c>
      <c r="D138" s="78">
        <v>2.7240000000000002</v>
      </c>
      <c r="E138" s="74">
        <v>0.11</v>
      </c>
      <c r="F138" s="86">
        <v>6.0000000000000001E-3</v>
      </c>
      <c r="G138" s="81">
        <v>2.23</v>
      </c>
      <c r="H138" s="81">
        <v>0.61</v>
      </c>
      <c r="I138" s="68">
        <v>9.4E-2</v>
      </c>
      <c r="J138" s="95">
        <f>H138</f>
        <v>0.61</v>
      </c>
      <c r="K138" s="2"/>
      <c r="L138" s="2"/>
      <c r="M138" s="187">
        <f t="shared" si="13"/>
        <v>2.7240000000000002</v>
      </c>
      <c r="N138" s="187">
        <f t="shared" si="13"/>
        <v>0.11</v>
      </c>
      <c r="O138" s="187">
        <f t="shared" si="13"/>
        <v>6.0000000000000001E-3</v>
      </c>
      <c r="P138" s="187">
        <f t="shared" si="14"/>
        <v>2.23</v>
      </c>
      <c r="Q138" s="187">
        <f>ROUND(H138,2)</f>
        <v>0.61</v>
      </c>
      <c r="R138" s="187">
        <f t="shared" ref="R138:R140" si="15">ROUND(I138,3)</f>
        <v>9.4E-2</v>
      </c>
    </row>
    <row r="139" spans="1:18" ht="27" customHeight="1" x14ac:dyDescent="0.2">
      <c r="A139" s="49" t="s">
        <v>160</v>
      </c>
      <c r="B139" s="33"/>
      <c r="C139" s="84">
        <v>0</v>
      </c>
      <c r="D139" s="78">
        <v>3.3940000000000001</v>
      </c>
      <c r="E139" s="74">
        <v>0.112</v>
      </c>
      <c r="F139" s="86">
        <v>6.0000000000000001E-3</v>
      </c>
      <c r="G139" s="81">
        <v>2.3199999999999998</v>
      </c>
      <c r="H139" s="81">
        <v>1.1399999999999999</v>
      </c>
      <c r="I139" s="68">
        <v>0.112</v>
      </c>
      <c r="J139" s="95">
        <f>H139</f>
        <v>1.1399999999999999</v>
      </c>
      <c r="K139" s="2"/>
      <c r="L139" s="2"/>
      <c r="M139" s="187">
        <f t="shared" si="13"/>
        <v>3.3940000000000001</v>
      </c>
      <c r="N139" s="187">
        <f t="shared" si="13"/>
        <v>0.112</v>
      </c>
      <c r="O139" s="187">
        <f t="shared" si="13"/>
        <v>6.0000000000000001E-3</v>
      </c>
      <c r="P139" s="187">
        <f t="shared" si="14"/>
        <v>2.3199999999999998</v>
      </c>
      <c r="Q139" s="187">
        <f>ROUND(H139,2)</f>
        <v>1.1399999999999999</v>
      </c>
      <c r="R139" s="187">
        <f t="shared" si="15"/>
        <v>0.112</v>
      </c>
    </row>
    <row r="140" spans="1:18" ht="27" customHeight="1" x14ac:dyDescent="0.2">
      <c r="A140" s="49" t="s">
        <v>161</v>
      </c>
      <c r="B140" s="33"/>
      <c r="C140" s="84">
        <v>0</v>
      </c>
      <c r="D140" s="78">
        <v>2.7959999999999998</v>
      </c>
      <c r="E140" s="74">
        <v>5.7000000000000002E-2</v>
      </c>
      <c r="F140" s="86">
        <v>2E-3</v>
      </c>
      <c r="G140" s="81">
        <v>26.57</v>
      </c>
      <c r="H140" s="81">
        <v>1.66</v>
      </c>
      <c r="I140" s="68">
        <v>8.2000000000000003E-2</v>
      </c>
      <c r="J140" s="95">
        <f>H140</f>
        <v>1.66</v>
      </c>
      <c r="K140" s="2"/>
      <c r="L140" s="2"/>
      <c r="M140" s="187">
        <f t="shared" si="13"/>
        <v>2.7959999999999998</v>
      </c>
      <c r="N140" s="187">
        <f t="shared" si="13"/>
        <v>5.7000000000000002E-2</v>
      </c>
      <c r="O140" s="187">
        <f t="shared" si="13"/>
        <v>2E-3</v>
      </c>
      <c r="P140" s="187">
        <f t="shared" si="14"/>
        <v>26.57</v>
      </c>
      <c r="Q140" s="187">
        <f>ROUND(H140,2)</f>
        <v>1.66</v>
      </c>
      <c r="R140" s="187">
        <f t="shared" si="15"/>
        <v>8.2000000000000003E-2</v>
      </c>
    </row>
    <row r="141" spans="1:18" ht="27" customHeight="1" x14ac:dyDescent="0.2">
      <c r="A141" s="51" t="s">
        <v>241</v>
      </c>
      <c r="B141" s="33"/>
      <c r="C141" s="84">
        <v>8</v>
      </c>
      <c r="D141" s="68">
        <v>0.49</v>
      </c>
      <c r="E141" s="69"/>
      <c r="F141" s="69"/>
      <c r="G141" s="69"/>
      <c r="H141" s="69"/>
      <c r="I141" s="69"/>
      <c r="J141" s="88"/>
      <c r="K141" s="2"/>
      <c r="L141" s="2"/>
      <c r="M141" s="187">
        <f t="shared" si="13"/>
        <v>0.49</v>
      </c>
    </row>
    <row r="142" spans="1:18" ht="27" customHeight="1" x14ac:dyDescent="0.2">
      <c r="A142" s="51" t="s">
        <v>242</v>
      </c>
      <c r="B142" s="33"/>
      <c r="C142" s="84">
        <v>1</v>
      </c>
      <c r="D142" s="68">
        <v>0.65400000000000003</v>
      </c>
      <c r="E142" s="69"/>
      <c r="F142" s="69"/>
      <c r="G142" s="69"/>
      <c r="H142" s="69"/>
      <c r="I142" s="69"/>
      <c r="J142" s="88"/>
      <c r="K142" s="2"/>
      <c r="L142" s="2"/>
      <c r="M142" s="187">
        <f t="shared" si="13"/>
        <v>0.65400000000000003</v>
      </c>
    </row>
    <row r="143" spans="1:18" ht="27" customHeight="1" x14ac:dyDescent="0.2">
      <c r="A143" s="51" t="s">
        <v>243</v>
      </c>
      <c r="B143" s="33"/>
      <c r="C143" s="84">
        <v>1</v>
      </c>
      <c r="D143" s="68">
        <v>1.08</v>
      </c>
      <c r="E143" s="69"/>
      <c r="F143" s="69"/>
      <c r="G143" s="69"/>
      <c r="H143" s="69"/>
      <c r="I143" s="69"/>
      <c r="J143" s="87"/>
      <c r="K143" s="2"/>
      <c r="L143" s="2"/>
      <c r="M143" s="187">
        <f t="shared" si="13"/>
        <v>1.08</v>
      </c>
    </row>
    <row r="144" spans="1:18" ht="27" customHeight="1" x14ac:dyDescent="0.2">
      <c r="A144" s="51" t="s">
        <v>244</v>
      </c>
      <c r="B144" s="33"/>
      <c r="C144" s="84">
        <v>1</v>
      </c>
      <c r="D144" s="68">
        <v>0.36799999999999999</v>
      </c>
      <c r="E144" s="69"/>
      <c r="F144" s="69"/>
      <c r="G144" s="69"/>
      <c r="H144" s="69"/>
      <c r="I144" s="69"/>
      <c r="J144" s="87"/>
      <c r="K144" s="2"/>
      <c r="L144" s="2"/>
      <c r="M144" s="187">
        <f t="shared" si="13"/>
        <v>0.36799999999999999</v>
      </c>
    </row>
    <row r="145" spans="1:18" ht="27" customHeight="1" x14ac:dyDescent="0.2">
      <c r="A145" s="49" t="s">
        <v>162</v>
      </c>
      <c r="B145" s="33"/>
      <c r="C145" s="84">
        <v>0</v>
      </c>
      <c r="D145" s="93">
        <v>9.7129999999999992</v>
      </c>
      <c r="E145" s="77">
        <v>0.28199999999999997</v>
      </c>
      <c r="F145" s="86">
        <v>0.16300000000000001</v>
      </c>
      <c r="G145" s="69"/>
      <c r="H145" s="69"/>
      <c r="I145" s="69"/>
      <c r="J145" s="87"/>
      <c r="K145" s="2"/>
      <c r="L145" s="2"/>
      <c r="M145" s="187">
        <f t="shared" si="13"/>
        <v>9.7129999999999992</v>
      </c>
      <c r="N145" s="187">
        <f t="shared" si="13"/>
        <v>0.28199999999999997</v>
      </c>
      <c r="O145" s="187">
        <f t="shared" si="13"/>
        <v>0.16300000000000001</v>
      </c>
    </row>
    <row r="146" spans="1:18" ht="27" customHeight="1" x14ac:dyDescent="0.2">
      <c r="A146" s="49" t="s">
        <v>163</v>
      </c>
      <c r="B146" s="33"/>
      <c r="C146" s="84">
        <v>8</v>
      </c>
      <c r="D146" s="68">
        <v>-0.26500000000000001</v>
      </c>
      <c r="E146" s="69"/>
      <c r="F146" s="69"/>
      <c r="G146" s="81">
        <v>0</v>
      </c>
      <c r="H146" s="69"/>
      <c r="I146" s="69"/>
      <c r="J146" s="87"/>
      <c r="K146" s="2"/>
      <c r="L146" s="2"/>
      <c r="M146" s="187">
        <f t="shared" si="13"/>
        <v>-0.26500000000000001</v>
      </c>
      <c r="P146" s="187">
        <f t="shared" ref="P146:P155" si="16">ROUND(G146,2)</f>
        <v>0</v>
      </c>
    </row>
    <row r="147" spans="1:18" ht="27" customHeight="1" x14ac:dyDescent="0.2">
      <c r="A147" s="49" t="s">
        <v>164</v>
      </c>
      <c r="B147" s="33"/>
      <c r="C147" s="84">
        <v>8</v>
      </c>
      <c r="D147" s="68">
        <v>-0.25800000000000001</v>
      </c>
      <c r="E147" s="69"/>
      <c r="F147" s="69"/>
      <c r="G147" s="81">
        <v>0</v>
      </c>
      <c r="H147" s="69"/>
      <c r="I147" s="69"/>
      <c r="J147" s="87"/>
      <c r="K147" s="2"/>
      <c r="L147" s="2"/>
      <c r="M147" s="187">
        <f t="shared" si="13"/>
        <v>-0.25800000000000001</v>
      </c>
      <c r="P147" s="187">
        <f t="shared" si="16"/>
        <v>0</v>
      </c>
    </row>
    <row r="148" spans="1:18" ht="27" customHeight="1" x14ac:dyDescent="0.2">
      <c r="A148" s="49" t="s">
        <v>165</v>
      </c>
      <c r="B148" s="33"/>
      <c r="C148" s="84">
        <v>0</v>
      </c>
      <c r="D148" s="68">
        <v>-0.26500000000000001</v>
      </c>
      <c r="E148" s="69"/>
      <c r="F148" s="69"/>
      <c r="G148" s="81">
        <v>0</v>
      </c>
      <c r="H148" s="69"/>
      <c r="I148" s="68">
        <v>9.1999999999999998E-2</v>
      </c>
      <c r="J148" s="87"/>
      <c r="K148" s="2"/>
      <c r="L148" s="2"/>
      <c r="M148" s="187">
        <f t="shared" si="13"/>
        <v>-0.26500000000000001</v>
      </c>
      <c r="P148" s="187">
        <f t="shared" si="16"/>
        <v>0</v>
      </c>
      <c r="R148" s="187">
        <f t="shared" ref="R148:R153" si="17">ROUND(I148,3)</f>
        <v>9.1999999999999998E-2</v>
      </c>
    </row>
    <row r="149" spans="1:18" ht="27" customHeight="1" x14ac:dyDescent="0.2">
      <c r="A149" s="49" t="s">
        <v>166</v>
      </c>
      <c r="B149" s="33"/>
      <c r="C149" s="84">
        <v>0</v>
      </c>
      <c r="D149" s="78">
        <v>-2.3210000000000002</v>
      </c>
      <c r="E149" s="74">
        <v>-0.16400000000000001</v>
      </c>
      <c r="F149" s="86">
        <v>-0.01</v>
      </c>
      <c r="G149" s="81">
        <v>0</v>
      </c>
      <c r="H149" s="69"/>
      <c r="I149" s="68">
        <v>9.1999999999999998E-2</v>
      </c>
      <c r="J149" s="87"/>
      <c r="K149" s="2"/>
      <c r="L149" s="2"/>
      <c r="M149" s="187">
        <f t="shared" si="13"/>
        <v>-2.3210000000000002</v>
      </c>
      <c r="N149" s="187">
        <f t="shared" si="13"/>
        <v>-0.16400000000000001</v>
      </c>
      <c r="O149" s="187">
        <f t="shared" si="13"/>
        <v>-0.01</v>
      </c>
      <c r="P149" s="187">
        <f t="shared" si="16"/>
        <v>0</v>
      </c>
      <c r="R149" s="187">
        <f t="shared" si="17"/>
        <v>9.1999999999999998E-2</v>
      </c>
    </row>
    <row r="150" spans="1:18" ht="27" customHeight="1" x14ac:dyDescent="0.2">
      <c r="A150" s="49" t="s">
        <v>167</v>
      </c>
      <c r="B150" s="33"/>
      <c r="C150" s="84">
        <v>0</v>
      </c>
      <c r="D150" s="68">
        <v>-0.25800000000000001</v>
      </c>
      <c r="E150" s="69"/>
      <c r="F150" s="69"/>
      <c r="G150" s="81">
        <v>0</v>
      </c>
      <c r="H150" s="69"/>
      <c r="I150" s="68">
        <v>9.4E-2</v>
      </c>
      <c r="J150" s="87"/>
      <c r="K150" s="2"/>
      <c r="L150" s="2"/>
      <c r="M150" s="187">
        <f t="shared" si="13"/>
        <v>-0.25800000000000001</v>
      </c>
      <c r="P150" s="187">
        <f t="shared" si="16"/>
        <v>0</v>
      </c>
      <c r="R150" s="187">
        <f t="shared" si="17"/>
        <v>9.4E-2</v>
      </c>
    </row>
    <row r="151" spans="1:18" ht="27" customHeight="1" x14ac:dyDescent="0.2">
      <c r="A151" s="49" t="s">
        <v>168</v>
      </c>
      <c r="B151" s="33"/>
      <c r="C151" s="84">
        <v>0</v>
      </c>
      <c r="D151" s="78">
        <v>-2.2909999999999999</v>
      </c>
      <c r="E151" s="74">
        <v>-0.153</v>
      </c>
      <c r="F151" s="86">
        <v>-8.9999999999999993E-3</v>
      </c>
      <c r="G151" s="81">
        <v>0</v>
      </c>
      <c r="H151" s="69"/>
      <c r="I151" s="68">
        <v>9.4E-2</v>
      </c>
      <c r="J151" s="87"/>
      <c r="K151" s="2"/>
      <c r="L151" s="2"/>
      <c r="M151" s="187">
        <f t="shared" si="13"/>
        <v>-2.2909999999999999</v>
      </c>
      <c r="N151" s="187">
        <f t="shared" si="13"/>
        <v>-0.153</v>
      </c>
      <c r="O151" s="187">
        <f t="shared" si="13"/>
        <v>-8.9999999999999993E-3</v>
      </c>
      <c r="P151" s="187">
        <f t="shared" si="16"/>
        <v>0</v>
      </c>
      <c r="R151" s="187">
        <f t="shared" si="17"/>
        <v>9.4E-2</v>
      </c>
    </row>
    <row r="152" spans="1:18" ht="27" customHeight="1" x14ac:dyDescent="0.2">
      <c r="A152" s="49" t="s">
        <v>169</v>
      </c>
      <c r="B152" s="33"/>
      <c r="C152" s="84">
        <v>0</v>
      </c>
      <c r="D152" s="68">
        <v>-0.26400000000000001</v>
      </c>
      <c r="E152" s="69"/>
      <c r="F152" s="69"/>
      <c r="G152" s="81">
        <v>18.89</v>
      </c>
      <c r="H152" s="69"/>
      <c r="I152" s="68">
        <v>0.109</v>
      </c>
      <c r="J152" s="87"/>
      <c r="K152" s="2"/>
      <c r="L152" s="2"/>
      <c r="M152" s="187">
        <f t="shared" si="13"/>
        <v>-0.26400000000000001</v>
      </c>
      <c r="P152" s="187">
        <f t="shared" si="16"/>
        <v>18.89</v>
      </c>
      <c r="R152" s="187">
        <f t="shared" si="17"/>
        <v>0.109</v>
      </c>
    </row>
    <row r="153" spans="1:18" ht="27" customHeight="1" x14ac:dyDescent="0.2">
      <c r="A153" s="49" t="s">
        <v>170</v>
      </c>
      <c r="B153" s="33"/>
      <c r="C153" s="84">
        <v>0</v>
      </c>
      <c r="D153" s="78">
        <v>-2.4489999999999998</v>
      </c>
      <c r="E153" s="74">
        <v>-0.13400000000000001</v>
      </c>
      <c r="F153" s="86">
        <v>-7.0000000000000001E-3</v>
      </c>
      <c r="G153" s="81">
        <v>18.89</v>
      </c>
      <c r="H153" s="69"/>
      <c r="I153" s="68">
        <v>0.109</v>
      </c>
      <c r="J153" s="31"/>
      <c r="K153" s="2"/>
      <c r="L153" s="2"/>
      <c r="M153" s="187">
        <f t="shared" si="13"/>
        <v>-2.4489999999999998</v>
      </c>
      <c r="N153" s="187">
        <f t="shared" si="13"/>
        <v>-0.13400000000000001</v>
      </c>
      <c r="O153" s="187">
        <f t="shared" si="13"/>
        <v>-7.0000000000000001E-3</v>
      </c>
      <c r="P153" s="187">
        <f t="shared" si="16"/>
        <v>18.89</v>
      </c>
      <c r="R153" s="187">
        <f t="shared" si="17"/>
        <v>0.109</v>
      </c>
    </row>
    <row r="154" spans="1:18" ht="27" customHeight="1" x14ac:dyDescent="0.2">
      <c r="A154" s="49" t="s">
        <v>171</v>
      </c>
      <c r="B154" s="33"/>
      <c r="C154" s="84">
        <v>1</v>
      </c>
      <c r="D154" s="68">
        <v>0.20699999999999999</v>
      </c>
      <c r="E154" s="69"/>
      <c r="F154" s="69"/>
      <c r="G154" s="81">
        <v>-1.1100000000000001</v>
      </c>
      <c r="H154" s="69"/>
      <c r="I154" s="69"/>
      <c r="J154" s="87"/>
      <c r="K154" s="191">
        <v>0.26</v>
      </c>
      <c r="L154" s="2">
        <f>K154-ROUND(500/365,2)</f>
        <v>-1.1100000000000001</v>
      </c>
      <c r="M154" s="187">
        <f>ROUND(D154,3)</f>
        <v>0.20699999999999999</v>
      </c>
      <c r="P154" s="187">
        <f t="shared" si="16"/>
        <v>-1.1100000000000001</v>
      </c>
    </row>
    <row r="155" spans="1:18" ht="27" customHeight="1" x14ac:dyDescent="0.2">
      <c r="A155" s="49" t="s">
        <v>172</v>
      </c>
      <c r="B155" s="33"/>
      <c r="C155" s="84">
        <v>2</v>
      </c>
      <c r="D155" s="68">
        <v>0.24</v>
      </c>
      <c r="E155" s="68">
        <v>4.0000000000000001E-3</v>
      </c>
      <c r="F155" s="69"/>
      <c r="G155" s="81">
        <v>-1.1100000000000001</v>
      </c>
      <c r="H155" s="69"/>
      <c r="I155" s="69"/>
      <c r="J155" s="87"/>
      <c r="K155" s="191">
        <v>0.26</v>
      </c>
      <c r="L155" s="2">
        <f>K155-ROUND(500/365,2)</f>
        <v>-1.1100000000000001</v>
      </c>
      <c r="M155" s="187">
        <f t="shared" ref="M155:O178" si="18">ROUND(D155,3)</f>
        <v>0.24</v>
      </c>
      <c r="N155" s="187">
        <f t="shared" si="18"/>
        <v>4.0000000000000001E-3</v>
      </c>
      <c r="P155" s="187">
        <f t="shared" si="16"/>
        <v>-1.1100000000000001</v>
      </c>
    </row>
    <row r="156" spans="1:18" ht="27" customHeight="1" x14ac:dyDescent="0.2">
      <c r="A156" s="49" t="s">
        <v>173</v>
      </c>
      <c r="B156" s="33"/>
      <c r="C156" s="84">
        <v>2</v>
      </c>
      <c r="D156" s="68">
        <v>4.4999999999999998E-2</v>
      </c>
      <c r="E156" s="69"/>
      <c r="F156" s="69"/>
      <c r="G156" s="69"/>
      <c r="H156" s="69"/>
      <c r="I156" s="69"/>
      <c r="J156" s="87"/>
      <c r="K156" s="2"/>
      <c r="L156" s="2"/>
      <c r="M156" s="187">
        <f t="shared" si="18"/>
        <v>4.4999999999999998E-2</v>
      </c>
    </row>
    <row r="157" spans="1:18" ht="27" customHeight="1" x14ac:dyDescent="0.2">
      <c r="A157" s="49" t="s">
        <v>174</v>
      </c>
      <c r="B157" s="33"/>
      <c r="C157" s="84">
        <v>3</v>
      </c>
      <c r="D157" s="68">
        <v>0.159</v>
      </c>
      <c r="E157" s="69"/>
      <c r="F157" s="69"/>
      <c r="G157" s="81">
        <v>0.49</v>
      </c>
      <c r="H157" s="69"/>
      <c r="I157" s="69"/>
      <c r="J157" s="87"/>
      <c r="K157" s="191"/>
      <c r="L157" s="2"/>
      <c r="M157" s="187">
        <f t="shared" si="18"/>
        <v>0.159</v>
      </c>
      <c r="P157" s="187">
        <f>ROUND(G157,2)</f>
        <v>0.49</v>
      </c>
    </row>
    <row r="158" spans="1:18" ht="27" customHeight="1" x14ac:dyDescent="0.2">
      <c r="A158" s="49" t="s">
        <v>175</v>
      </c>
      <c r="B158" s="33"/>
      <c r="C158" s="84">
        <v>4</v>
      </c>
      <c r="D158" s="68">
        <v>0.18099999999999999</v>
      </c>
      <c r="E158" s="68">
        <v>3.0000000000000001E-3</v>
      </c>
      <c r="F158" s="69"/>
      <c r="G158" s="81">
        <v>0.49</v>
      </c>
      <c r="H158" s="69"/>
      <c r="I158" s="69"/>
      <c r="J158" s="87"/>
      <c r="K158" s="191"/>
      <c r="L158" s="2"/>
      <c r="M158" s="187">
        <f t="shared" si="18"/>
        <v>0.18099999999999999</v>
      </c>
      <c r="N158" s="187">
        <f t="shared" si="18"/>
        <v>3.0000000000000001E-3</v>
      </c>
      <c r="O158" s="187"/>
      <c r="P158" s="187">
        <f>ROUND(G158,2)</f>
        <v>0.49</v>
      </c>
    </row>
    <row r="159" spans="1:18" ht="27" customHeight="1" x14ac:dyDescent="0.2">
      <c r="A159" s="49" t="s">
        <v>176</v>
      </c>
      <c r="B159" s="33"/>
      <c r="C159" s="84">
        <v>4</v>
      </c>
      <c r="D159" s="68">
        <v>2.4E-2</v>
      </c>
      <c r="E159" s="69"/>
      <c r="F159" s="69"/>
      <c r="G159" s="69"/>
      <c r="H159" s="69"/>
      <c r="I159" s="69"/>
      <c r="J159" s="87"/>
      <c r="K159" s="2"/>
      <c r="L159" s="2"/>
      <c r="M159" s="187">
        <f t="shared" si="18"/>
        <v>2.4E-2</v>
      </c>
    </row>
    <row r="160" spans="1:18" ht="27" customHeight="1" x14ac:dyDescent="0.2">
      <c r="A160" s="49" t="s">
        <v>177</v>
      </c>
      <c r="B160" s="33"/>
      <c r="C160" s="84" t="s">
        <v>21</v>
      </c>
      <c r="D160" s="68">
        <v>0.17699999999999999</v>
      </c>
      <c r="E160" s="68">
        <v>3.0000000000000001E-3</v>
      </c>
      <c r="F160" s="69"/>
      <c r="G160" s="81">
        <v>2.57</v>
      </c>
      <c r="H160" s="69"/>
      <c r="I160" s="69"/>
      <c r="J160" s="87"/>
      <c r="K160" s="2"/>
      <c r="L160" s="2"/>
      <c r="M160" s="187">
        <f t="shared" si="18"/>
        <v>0.17699999999999999</v>
      </c>
      <c r="N160" s="187">
        <f t="shared" si="18"/>
        <v>3.0000000000000001E-3</v>
      </c>
      <c r="P160" s="187">
        <f t="shared" ref="P160:P165" si="19">ROUND(G160,2)</f>
        <v>2.57</v>
      </c>
    </row>
    <row r="161" spans="1:18" ht="27" customHeight="1" x14ac:dyDescent="0.2">
      <c r="A161" s="49" t="s">
        <v>178</v>
      </c>
      <c r="B161" s="33"/>
      <c r="C161" s="84" t="s">
        <v>21</v>
      </c>
      <c r="D161" s="68">
        <v>0.18</v>
      </c>
      <c r="E161" s="68">
        <v>3.0000000000000001E-3</v>
      </c>
      <c r="F161" s="69"/>
      <c r="G161" s="81">
        <v>0.48</v>
      </c>
      <c r="H161" s="69"/>
      <c r="I161" s="69"/>
      <c r="J161" s="85"/>
      <c r="K161" s="2"/>
      <c r="L161" s="2"/>
      <c r="M161" s="187">
        <f t="shared" si="18"/>
        <v>0.18</v>
      </c>
      <c r="N161" s="187">
        <f t="shared" si="18"/>
        <v>3.0000000000000001E-3</v>
      </c>
      <c r="P161" s="187">
        <f t="shared" si="19"/>
        <v>0.48</v>
      </c>
    </row>
    <row r="162" spans="1:18" ht="27" customHeight="1" x14ac:dyDescent="0.2">
      <c r="A162" s="49" t="s">
        <v>179</v>
      </c>
      <c r="B162" s="33"/>
      <c r="C162" s="84" t="s">
        <v>21</v>
      </c>
      <c r="D162" s="68">
        <v>0.17899999999999999</v>
      </c>
      <c r="E162" s="68">
        <v>1E-3</v>
      </c>
      <c r="F162" s="69"/>
      <c r="G162" s="81">
        <v>35.78</v>
      </c>
      <c r="H162" s="69"/>
      <c r="I162" s="69"/>
      <c r="J162" s="85"/>
      <c r="K162" s="2"/>
      <c r="L162" s="2"/>
      <c r="M162" s="187">
        <f t="shared" si="18"/>
        <v>0.17899999999999999</v>
      </c>
      <c r="N162" s="187">
        <f t="shared" si="18"/>
        <v>1E-3</v>
      </c>
      <c r="P162" s="187">
        <f t="shared" si="19"/>
        <v>35.78</v>
      </c>
    </row>
    <row r="163" spans="1:18" ht="27" customHeight="1" x14ac:dyDescent="0.2">
      <c r="A163" s="49" t="s">
        <v>180</v>
      </c>
      <c r="B163" s="33"/>
      <c r="C163" s="84">
        <v>0</v>
      </c>
      <c r="D163" s="78">
        <v>0.94599999999999995</v>
      </c>
      <c r="E163" s="74">
        <v>3.7999999999999999E-2</v>
      </c>
      <c r="F163" s="86">
        <v>2E-3</v>
      </c>
      <c r="G163" s="81">
        <v>0.78</v>
      </c>
      <c r="H163" s="81">
        <v>0.21</v>
      </c>
      <c r="I163" s="68">
        <v>3.3000000000000002E-2</v>
      </c>
      <c r="J163" s="95">
        <f>H163</f>
        <v>0.21</v>
      </c>
      <c r="K163" s="2"/>
      <c r="L163" s="2"/>
      <c r="M163" s="187">
        <f t="shared" si="18"/>
        <v>0.94599999999999995</v>
      </c>
      <c r="N163" s="187">
        <f t="shared" si="18"/>
        <v>3.7999999999999999E-2</v>
      </c>
      <c r="O163" s="187">
        <f t="shared" si="18"/>
        <v>2E-3</v>
      </c>
      <c r="P163" s="187">
        <f t="shared" si="19"/>
        <v>0.78</v>
      </c>
      <c r="Q163" s="187">
        <f>ROUND(H163,2)</f>
        <v>0.21</v>
      </c>
      <c r="R163" s="187">
        <f t="shared" ref="R163:R165" si="20">ROUND(I163,3)</f>
        <v>3.3000000000000002E-2</v>
      </c>
    </row>
    <row r="164" spans="1:18" ht="27" customHeight="1" x14ac:dyDescent="0.2">
      <c r="A164" s="49" t="s">
        <v>181</v>
      </c>
      <c r="B164" s="33"/>
      <c r="C164" s="84">
        <v>0</v>
      </c>
      <c r="D164" s="78">
        <v>1.18</v>
      </c>
      <c r="E164" s="74">
        <v>3.9E-2</v>
      </c>
      <c r="F164" s="86">
        <v>2E-3</v>
      </c>
      <c r="G164" s="81">
        <v>0.81</v>
      </c>
      <c r="H164" s="81">
        <v>0.4</v>
      </c>
      <c r="I164" s="68">
        <v>3.9E-2</v>
      </c>
      <c r="J164" s="95">
        <f>H164</f>
        <v>0.4</v>
      </c>
      <c r="K164" s="2"/>
      <c r="L164" s="2"/>
      <c r="M164" s="187">
        <f t="shared" si="18"/>
        <v>1.18</v>
      </c>
      <c r="N164" s="187">
        <f t="shared" si="18"/>
        <v>3.9E-2</v>
      </c>
      <c r="O164" s="187">
        <f t="shared" si="18"/>
        <v>2E-3</v>
      </c>
      <c r="P164" s="187">
        <f t="shared" si="19"/>
        <v>0.81</v>
      </c>
      <c r="Q164" s="187">
        <f>ROUND(H164,2)</f>
        <v>0.4</v>
      </c>
      <c r="R164" s="187">
        <f t="shared" si="20"/>
        <v>3.9E-2</v>
      </c>
    </row>
    <row r="165" spans="1:18" ht="27" customHeight="1" x14ac:dyDescent="0.2">
      <c r="A165" s="49" t="s">
        <v>182</v>
      </c>
      <c r="B165" s="33"/>
      <c r="C165" s="84">
        <v>0</v>
      </c>
      <c r="D165" s="78">
        <v>0.97199999999999998</v>
      </c>
      <c r="E165" s="74">
        <v>0.02</v>
      </c>
      <c r="F165" s="86">
        <v>1E-3</v>
      </c>
      <c r="G165" s="81">
        <v>9.23</v>
      </c>
      <c r="H165" s="81">
        <v>0.57999999999999996</v>
      </c>
      <c r="I165" s="68">
        <v>2.8000000000000001E-2</v>
      </c>
      <c r="J165" s="95">
        <f>H165</f>
        <v>0.57999999999999996</v>
      </c>
      <c r="K165" s="2"/>
      <c r="L165" s="2"/>
      <c r="M165" s="187">
        <f t="shared" si="18"/>
        <v>0.97199999999999998</v>
      </c>
      <c r="N165" s="187">
        <f t="shared" si="18"/>
        <v>0.02</v>
      </c>
      <c r="O165" s="187">
        <f t="shared" si="18"/>
        <v>1E-3</v>
      </c>
      <c r="P165" s="187">
        <f t="shared" si="19"/>
        <v>9.23</v>
      </c>
      <c r="Q165" s="187">
        <f>ROUND(H165,2)</f>
        <v>0.57999999999999996</v>
      </c>
      <c r="R165" s="187">
        <f t="shared" si="20"/>
        <v>2.8000000000000001E-2</v>
      </c>
    </row>
    <row r="166" spans="1:18" ht="27" customHeight="1" x14ac:dyDescent="0.2">
      <c r="A166" s="51" t="s">
        <v>245</v>
      </c>
      <c r="B166" s="33"/>
      <c r="C166" s="84">
        <v>8</v>
      </c>
      <c r="D166" s="68">
        <v>0.17</v>
      </c>
      <c r="E166" s="69"/>
      <c r="F166" s="69"/>
      <c r="G166" s="69"/>
      <c r="H166" s="69"/>
      <c r="I166" s="69"/>
      <c r="J166" s="88"/>
      <c r="K166" s="2"/>
      <c r="L166" s="2"/>
      <c r="M166" s="187">
        <f t="shared" si="18"/>
        <v>0.17</v>
      </c>
    </row>
    <row r="167" spans="1:18" ht="27" customHeight="1" x14ac:dyDescent="0.2">
      <c r="A167" s="51" t="s">
        <v>246</v>
      </c>
      <c r="B167" s="33"/>
      <c r="C167" s="84">
        <v>1</v>
      </c>
      <c r="D167" s="68">
        <v>0.22700000000000001</v>
      </c>
      <c r="E167" s="69"/>
      <c r="F167" s="69"/>
      <c r="G167" s="69"/>
      <c r="H167" s="69"/>
      <c r="I167" s="69"/>
      <c r="J167" s="88"/>
      <c r="K167" s="2"/>
      <c r="L167" s="2"/>
      <c r="M167" s="187">
        <f t="shared" si="18"/>
        <v>0.22700000000000001</v>
      </c>
    </row>
    <row r="168" spans="1:18" ht="27" customHeight="1" x14ac:dyDescent="0.2">
      <c r="A168" s="51" t="s">
        <v>247</v>
      </c>
      <c r="B168" s="33"/>
      <c r="C168" s="84">
        <v>1</v>
      </c>
      <c r="D168" s="68">
        <v>0.375</v>
      </c>
      <c r="E168" s="69"/>
      <c r="F168" s="69"/>
      <c r="G168" s="69"/>
      <c r="H168" s="69"/>
      <c r="I168" s="69"/>
      <c r="J168" s="87"/>
      <c r="K168" s="2"/>
      <c r="L168" s="2"/>
      <c r="M168" s="187">
        <f t="shared" si="18"/>
        <v>0.375</v>
      </c>
    </row>
    <row r="169" spans="1:18" ht="27" customHeight="1" x14ac:dyDescent="0.2">
      <c r="A169" s="51" t="s">
        <v>248</v>
      </c>
      <c r="B169" s="33"/>
      <c r="C169" s="84">
        <v>1</v>
      </c>
      <c r="D169" s="68">
        <v>0.128</v>
      </c>
      <c r="E169" s="69"/>
      <c r="F169" s="69"/>
      <c r="G169" s="69"/>
      <c r="H169" s="69"/>
      <c r="I169" s="69"/>
      <c r="J169" s="87"/>
      <c r="K169" s="2"/>
      <c r="L169" s="2"/>
      <c r="M169" s="187">
        <f t="shared" si="18"/>
        <v>0.128</v>
      </c>
    </row>
    <row r="170" spans="1:18" ht="27" customHeight="1" x14ac:dyDescent="0.2">
      <c r="A170" s="49" t="s">
        <v>183</v>
      </c>
      <c r="B170" s="33"/>
      <c r="C170" s="84">
        <v>0</v>
      </c>
      <c r="D170" s="93">
        <v>3.375</v>
      </c>
      <c r="E170" s="77">
        <v>9.8000000000000004E-2</v>
      </c>
      <c r="F170" s="86">
        <v>5.6000000000000001E-2</v>
      </c>
      <c r="G170" s="69"/>
      <c r="H170" s="69"/>
      <c r="I170" s="69"/>
      <c r="J170" s="87"/>
      <c r="K170" s="2"/>
      <c r="L170" s="2"/>
      <c r="M170" s="187">
        <f t="shared" si="18"/>
        <v>3.375</v>
      </c>
      <c r="N170" s="187">
        <f t="shared" si="18"/>
        <v>9.8000000000000004E-2</v>
      </c>
      <c r="O170" s="187">
        <f t="shared" si="18"/>
        <v>5.6000000000000001E-2</v>
      </c>
    </row>
    <row r="171" spans="1:18" ht="27" customHeight="1" x14ac:dyDescent="0.2">
      <c r="A171" s="49" t="s">
        <v>184</v>
      </c>
      <c r="B171" s="33"/>
      <c r="C171" s="84">
        <v>8</v>
      </c>
      <c r="D171" s="68">
        <v>-9.1999999999999998E-2</v>
      </c>
      <c r="E171" s="69"/>
      <c r="F171" s="69"/>
      <c r="G171" s="81">
        <v>0</v>
      </c>
      <c r="H171" s="69"/>
      <c r="I171" s="69"/>
      <c r="J171" s="87"/>
      <c r="K171" s="2"/>
      <c r="L171" s="2"/>
      <c r="M171" s="187">
        <f t="shared" si="18"/>
        <v>-9.1999999999999998E-2</v>
      </c>
      <c r="P171" s="187">
        <f t="shared" ref="P171:P178" si="21">ROUND(G171,2)</f>
        <v>0</v>
      </c>
    </row>
    <row r="172" spans="1:18" ht="27" customHeight="1" x14ac:dyDescent="0.2">
      <c r="A172" s="49" t="s">
        <v>185</v>
      </c>
      <c r="B172" s="33"/>
      <c r="C172" s="84">
        <v>8</v>
      </c>
      <c r="D172" s="68">
        <v>-0.09</v>
      </c>
      <c r="E172" s="69"/>
      <c r="F172" s="69"/>
      <c r="G172" s="81">
        <v>0</v>
      </c>
      <c r="H172" s="69"/>
      <c r="I172" s="69"/>
      <c r="J172" s="87"/>
      <c r="K172" s="2"/>
      <c r="L172" s="2"/>
      <c r="M172" s="187">
        <f t="shared" si="18"/>
        <v>-0.09</v>
      </c>
      <c r="P172" s="187">
        <f t="shared" si="21"/>
        <v>0</v>
      </c>
    </row>
    <row r="173" spans="1:18" ht="27" customHeight="1" x14ac:dyDescent="0.2">
      <c r="A173" s="49" t="s">
        <v>186</v>
      </c>
      <c r="B173" s="33"/>
      <c r="C173" s="84">
        <v>0</v>
      </c>
      <c r="D173" s="68">
        <v>-9.1999999999999998E-2</v>
      </c>
      <c r="E173" s="69"/>
      <c r="F173" s="69"/>
      <c r="G173" s="81">
        <v>0</v>
      </c>
      <c r="H173" s="69"/>
      <c r="I173" s="68">
        <v>3.2000000000000001E-2</v>
      </c>
      <c r="J173" s="87"/>
      <c r="K173" s="2"/>
      <c r="L173" s="2"/>
      <c r="M173" s="187">
        <f t="shared" si="18"/>
        <v>-9.1999999999999998E-2</v>
      </c>
      <c r="P173" s="187">
        <f t="shared" si="21"/>
        <v>0</v>
      </c>
      <c r="R173" s="187">
        <f t="shared" ref="R173:R178" si="22">ROUND(I173,3)</f>
        <v>3.2000000000000001E-2</v>
      </c>
    </row>
    <row r="174" spans="1:18" ht="27" customHeight="1" x14ac:dyDescent="0.2">
      <c r="A174" s="49" t="s">
        <v>187</v>
      </c>
      <c r="B174" s="33"/>
      <c r="C174" s="84">
        <v>0</v>
      </c>
      <c r="D174" s="78">
        <v>-0.80700000000000005</v>
      </c>
      <c r="E174" s="74">
        <v>-5.7000000000000002E-2</v>
      </c>
      <c r="F174" s="86">
        <v>-3.0000000000000001E-3</v>
      </c>
      <c r="G174" s="81">
        <v>0</v>
      </c>
      <c r="H174" s="69"/>
      <c r="I174" s="68">
        <v>3.2000000000000001E-2</v>
      </c>
      <c r="J174" s="87"/>
      <c r="K174" s="2"/>
      <c r="L174" s="2"/>
      <c r="M174" s="187">
        <f t="shared" si="18"/>
        <v>-0.80700000000000005</v>
      </c>
      <c r="N174" s="187">
        <f t="shared" si="18"/>
        <v>-5.7000000000000002E-2</v>
      </c>
      <c r="O174" s="187">
        <f t="shared" si="18"/>
        <v>-3.0000000000000001E-3</v>
      </c>
      <c r="P174" s="187">
        <f t="shared" si="21"/>
        <v>0</v>
      </c>
      <c r="R174" s="187">
        <f t="shared" si="22"/>
        <v>3.2000000000000001E-2</v>
      </c>
    </row>
    <row r="175" spans="1:18" ht="27" customHeight="1" x14ac:dyDescent="0.2">
      <c r="A175" s="49" t="s">
        <v>188</v>
      </c>
      <c r="B175" s="33"/>
      <c r="C175" s="84">
        <v>0</v>
      </c>
      <c r="D175" s="68">
        <v>-0.09</v>
      </c>
      <c r="E175" s="69"/>
      <c r="F175" s="69"/>
      <c r="G175" s="81">
        <v>0</v>
      </c>
      <c r="H175" s="69"/>
      <c r="I175" s="68">
        <v>3.3000000000000002E-2</v>
      </c>
      <c r="J175" s="87"/>
      <c r="K175" s="2"/>
      <c r="L175" s="2"/>
      <c r="M175" s="187">
        <f t="shared" si="18"/>
        <v>-0.09</v>
      </c>
      <c r="P175" s="187">
        <f t="shared" si="21"/>
        <v>0</v>
      </c>
      <c r="R175" s="187">
        <f t="shared" si="22"/>
        <v>3.3000000000000002E-2</v>
      </c>
    </row>
    <row r="176" spans="1:18" ht="27" customHeight="1" x14ac:dyDescent="0.2">
      <c r="A176" s="49" t="s">
        <v>189</v>
      </c>
      <c r="B176" s="33"/>
      <c r="C176" s="84">
        <v>0</v>
      </c>
      <c r="D176" s="78">
        <v>-0.79600000000000004</v>
      </c>
      <c r="E176" s="74">
        <v>-5.2999999999999999E-2</v>
      </c>
      <c r="F176" s="86">
        <v>-3.0000000000000001E-3</v>
      </c>
      <c r="G176" s="81">
        <v>0</v>
      </c>
      <c r="H176" s="69"/>
      <c r="I176" s="68">
        <v>3.3000000000000002E-2</v>
      </c>
      <c r="J176" s="87"/>
      <c r="K176" s="2"/>
      <c r="L176" s="2"/>
      <c r="M176" s="187">
        <f t="shared" si="18"/>
        <v>-0.79600000000000004</v>
      </c>
      <c r="N176" s="187">
        <f t="shared" si="18"/>
        <v>-5.2999999999999999E-2</v>
      </c>
      <c r="O176" s="187">
        <f t="shared" si="18"/>
        <v>-3.0000000000000001E-3</v>
      </c>
      <c r="P176" s="187">
        <f t="shared" si="21"/>
        <v>0</v>
      </c>
      <c r="R176" s="187">
        <f t="shared" si="22"/>
        <v>3.3000000000000002E-2</v>
      </c>
    </row>
    <row r="177" spans="1:18" ht="27" customHeight="1" x14ac:dyDescent="0.2">
      <c r="A177" s="49" t="s">
        <v>190</v>
      </c>
      <c r="B177" s="33"/>
      <c r="C177" s="84">
        <v>0</v>
      </c>
      <c r="D177" s="68">
        <v>-9.1999999999999998E-2</v>
      </c>
      <c r="E177" s="69"/>
      <c r="F177" s="69"/>
      <c r="G177" s="81">
        <v>6.56</v>
      </c>
      <c r="H177" s="69"/>
      <c r="I177" s="68">
        <v>3.7999999999999999E-2</v>
      </c>
      <c r="J177" s="87"/>
      <c r="K177" s="2"/>
      <c r="L177" s="2"/>
      <c r="M177" s="187">
        <f t="shared" si="18"/>
        <v>-9.1999999999999998E-2</v>
      </c>
      <c r="P177" s="187">
        <f t="shared" si="21"/>
        <v>6.56</v>
      </c>
      <c r="R177" s="187">
        <f t="shared" si="22"/>
        <v>3.7999999999999999E-2</v>
      </c>
    </row>
    <row r="178" spans="1:18" ht="27" customHeight="1" x14ac:dyDescent="0.2">
      <c r="A178" s="49" t="s">
        <v>191</v>
      </c>
      <c r="B178" s="33"/>
      <c r="C178" s="84">
        <v>0</v>
      </c>
      <c r="D178" s="78">
        <v>-0.85099999999999998</v>
      </c>
      <c r="E178" s="74">
        <v>-4.5999999999999999E-2</v>
      </c>
      <c r="F178" s="86">
        <v>-2E-3</v>
      </c>
      <c r="G178" s="81">
        <v>6.56</v>
      </c>
      <c r="H178" s="69"/>
      <c r="I178" s="68">
        <v>3.7999999999999999E-2</v>
      </c>
      <c r="J178" s="31"/>
      <c r="K178" s="2"/>
      <c r="L178" s="2"/>
      <c r="M178" s="187">
        <f t="shared" si="18"/>
        <v>-0.85099999999999998</v>
      </c>
      <c r="N178" s="187">
        <f t="shared" si="18"/>
        <v>-4.5999999999999999E-2</v>
      </c>
      <c r="O178" s="187">
        <f t="shared" si="18"/>
        <v>-2E-3</v>
      </c>
      <c r="P178" s="187">
        <f t="shared" si="21"/>
        <v>6.56</v>
      </c>
      <c r="R178" s="187">
        <f t="shared" si="22"/>
        <v>3.7999999999999999E-2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5">
    <mergeCell ref="A2:J2"/>
    <mergeCell ref="A53:J53"/>
    <mergeCell ref="F4:J4"/>
    <mergeCell ref="F5:G5"/>
    <mergeCell ref="F6:G6"/>
    <mergeCell ref="F7:G7"/>
    <mergeCell ref="F8:G8"/>
    <mergeCell ref="F9:G9"/>
    <mergeCell ref="F10:G10"/>
    <mergeCell ref="F11:G11"/>
    <mergeCell ref="H11:J11"/>
    <mergeCell ref="B10:D10"/>
    <mergeCell ref="A4:D4"/>
    <mergeCell ref="B8:D8"/>
    <mergeCell ref="H9:J9"/>
  </mergeCells>
  <phoneticPr fontId="3"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67" fitToHeight="0" orientation="landscape" r:id="rId2"/>
  <headerFooter scaleWithDoc="0">
    <oddHeader>&amp;L&amp;"Arial,Bold"Annex 4&amp;"Arial,Regular" - Charges applied to LDNOs with HV/LV end users</odd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6"/>
  <sheetViews>
    <sheetView topLeftCell="A105" zoomScale="85" zoomScaleNormal="85" zoomScaleSheetLayoutView="100" workbookViewId="0">
      <selection activeCell="B130" sqref="B130"/>
    </sheetView>
  </sheetViews>
  <sheetFormatPr defaultRowHeight="12.75" x14ac:dyDescent="0.2"/>
  <cols>
    <col min="1" max="1" width="34.28515625" bestFit="1" customWidth="1"/>
    <col min="2" max="6" width="24" customWidth="1"/>
    <col min="9" max="9" width="14.5703125" customWidth="1"/>
  </cols>
  <sheetData>
    <row r="1" spans="1:9" s="2" customFormat="1" ht="27.75" customHeight="1" x14ac:dyDescent="0.2">
      <c r="A1" s="17" t="s">
        <v>92</v>
      </c>
      <c r="B1" s="3"/>
      <c r="D1" s="3"/>
      <c r="E1" s="3"/>
      <c r="F1" s="3"/>
      <c r="G1" s="10"/>
      <c r="H1" s="4"/>
      <c r="I1" s="4"/>
    </row>
    <row r="2" spans="1:9" ht="47.25" customHeight="1" x14ac:dyDescent="0.2">
      <c r="A2" s="208" t="s">
        <v>618</v>
      </c>
      <c r="B2" s="208"/>
      <c r="C2" s="208"/>
      <c r="D2" s="208"/>
      <c r="E2" s="208"/>
    </row>
    <row r="3" spans="1:9" ht="19.5" customHeight="1" x14ac:dyDescent="0.2">
      <c r="A3" s="249" t="s">
        <v>84</v>
      </c>
      <c r="B3" s="24" t="s">
        <v>57</v>
      </c>
      <c r="C3" s="24" t="s">
        <v>58</v>
      </c>
      <c r="D3" s="24" t="s">
        <v>59</v>
      </c>
      <c r="E3" s="24" t="s">
        <v>60</v>
      </c>
    </row>
    <row r="4" spans="1:9" ht="19.5" customHeight="1" x14ac:dyDescent="0.2">
      <c r="A4" s="250"/>
      <c r="B4" s="24" t="s">
        <v>605</v>
      </c>
      <c r="C4" s="24" t="s">
        <v>606</v>
      </c>
      <c r="D4" s="24" t="s">
        <v>607</v>
      </c>
      <c r="E4" s="24" t="s">
        <v>608</v>
      </c>
    </row>
    <row r="5" spans="1:9" ht="25.5" x14ac:dyDescent="0.2">
      <c r="A5" s="164" t="s">
        <v>611</v>
      </c>
      <c r="B5" s="169"/>
      <c r="C5" s="169"/>
      <c r="D5" s="26" t="s">
        <v>612</v>
      </c>
      <c r="E5" s="26" t="s">
        <v>613</v>
      </c>
    </row>
    <row r="6" spans="1:9" ht="25.5" x14ac:dyDescent="0.2">
      <c r="A6" s="164" t="s">
        <v>614</v>
      </c>
      <c r="B6" s="26" t="s">
        <v>615</v>
      </c>
      <c r="C6" s="25" t="s">
        <v>616</v>
      </c>
      <c r="D6" s="26" t="s">
        <v>612</v>
      </c>
      <c r="E6" s="26" t="s">
        <v>617</v>
      </c>
    </row>
    <row r="7" spans="1:9" ht="25.5" x14ac:dyDescent="0.2">
      <c r="A7" s="164" t="s">
        <v>87</v>
      </c>
      <c r="B7" s="169"/>
      <c r="C7" s="169"/>
      <c r="D7" s="26" t="s">
        <v>612</v>
      </c>
      <c r="E7" s="26" t="s">
        <v>613</v>
      </c>
    </row>
    <row r="8" spans="1:9" ht="25.5" customHeight="1" x14ac:dyDescent="0.2">
      <c r="A8" s="165" t="s">
        <v>85</v>
      </c>
      <c r="B8" s="246" t="s">
        <v>86</v>
      </c>
      <c r="C8" s="247"/>
      <c r="D8" s="247"/>
      <c r="E8" s="248"/>
    </row>
    <row r="9" spans="1:9" s="15" customFormat="1" x14ac:dyDescent="0.2">
      <c r="A9" s="14"/>
      <c r="B9" s="13"/>
      <c r="C9" s="13"/>
      <c r="D9" s="13"/>
      <c r="E9" s="13"/>
    </row>
    <row r="10" spans="1:9" x14ac:dyDescent="0.2">
      <c r="A10" s="12"/>
      <c r="B10" s="13"/>
      <c r="C10" s="13"/>
      <c r="D10" s="13"/>
      <c r="E10" s="13"/>
    </row>
    <row r="11" spans="1:9" ht="21.95" customHeight="1" x14ac:dyDescent="0.2">
      <c r="A11" s="213" t="s">
        <v>609</v>
      </c>
      <c r="B11" s="228"/>
      <c r="C11" s="228"/>
      <c r="D11" s="228"/>
      <c r="E11" s="228"/>
      <c r="F11" s="214"/>
    </row>
    <row r="12" spans="1:9" ht="21.95" customHeight="1" x14ac:dyDescent="0.2">
      <c r="A12" s="213" t="s">
        <v>56</v>
      </c>
      <c r="B12" s="228"/>
      <c r="C12" s="228"/>
      <c r="D12" s="228"/>
      <c r="E12" s="228"/>
      <c r="F12" s="214"/>
    </row>
    <row r="13" spans="1:9" ht="21.95" customHeight="1" x14ac:dyDescent="0.2">
      <c r="A13" s="24" t="s">
        <v>610</v>
      </c>
      <c r="B13" s="24" t="s">
        <v>57</v>
      </c>
      <c r="C13" s="24" t="s">
        <v>58</v>
      </c>
      <c r="D13" s="24" t="s">
        <v>59</v>
      </c>
      <c r="E13" s="24" t="s">
        <v>60</v>
      </c>
      <c r="F13" s="24" t="s">
        <v>61</v>
      </c>
    </row>
    <row r="14" spans="1:9" ht="140.25" x14ac:dyDescent="0.2">
      <c r="A14" s="1" t="s">
        <v>619</v>
      </c>
      <c r="B14" s="166">
        <v>1.095</v>
      </c>
      <c r="C14" s="166">
        <v>1.0840000000000001</v>
      </c>
      <c r="D14" s="166">
        <v>1.0569999999999999</v>
      </c>
      <c r="E14" s="166">
        <v>1.07</v>
      </c>
      <c r="F14" s="1" t="s">
        <v>1598</v>
      </c>
    </row>
    <row r="15" spans="1:9" x14ac:dyDescent="0.2">
      <c r="A15" s="1" t="s">
        <v>620</v>
      </c>
      <c r="B15" s="166">
        <v>1.056</v>
      </c>
      <c r="C15" s="166">
        <v>1.0509999999999999</v>
      </c>
      <c r="D15" s="166">
        <v>1.036</v>
      </c>
      <c r="E15" s="166">
        <v>1.0429999999999999</v>
      </c>
      <c r="F15" s="1" t="s">
        <v>992</v>
      </c>
    </row>
    <row r="16" spans="1:9" ht="114.75" x14ac:dyDescent="0.2">
      <c r="A16" s="1" t="s">
        <v>621</v>
      </c>
      <c r="B16" s="166">
        <v>1.0449999999999999</v>
      </c>
      <c r="C16" s="166">
        <v>1.042</v>
      </c>
      <c r="D16" s="166">
        <v>1.03</v>
      </c>
      <c r="E16" s="166">
        <v>1.0349999999999999</v>
      </c>
      <c r="F16" s="1" t="s">
        <v>1597</v>
      </c>
    </row>
    <row r="17" spans="1:6" x14ac:dyDescent="0.2">
      <c r="A17" s="1" t="s">
        <v>622</v>
      </c>
      <c r="B17" s="166">
        <v>1.028</v>
      </c>
      <c r="C17" s="166">
        <v>1.026</v>
      </c>
      <c r="D17" s="166">
        <v>1.02</v>
      </c>
      <c r="E17" s="166">
        <v>1.0229999999999999</v>
      </c>
      <c r="F17" s="170" t="s">
        <v>624</v>
      </c>
    </row>
    <row r="18" spans="1:6" x14ac:dyDescent="0.2">
      <c r="A18" s="1" t="s">
        <v>623</v>
      </c>
      <c r="B18" s="166">
        <v>1.006</v>
      </c>
      <c r="C18" s="166">
        <v>1.0049999999999999</v>
      </c>
      <c r="D18" s="166">
        <v>1.0029999999999999</v>
      </c>
      <c r="E18" s="166">
        <v>1.004</v>
      </c>
      <c r="F18" s="170" t="s">
        <v>624</v>
      </c>
    </row>
    <row r="19" spans="1:6" x14ac:dyDescent="0.2">
      <c r="A19" s="1" t="s">
        <v>625</v>
      </c>
      <c r="B19" s="166">
        <v>1.0014013729951097</v>
      </c>
      <c r="C19" s="166">
        <v>1.0013072900173519</v>
      </c>
      <c r="D19" s="166">
        <v>1.0006865647265006</v>
      </c>
      <c r="E19" s="166">
        <v>1.0010422698101282</v>
      </c>
      <c r="F19" s="170" t="s">
        <v>624</v>
      </c>
    </row>
    <row r="21" spans="1:6" ht="21.95" customHeight="1" x14ac:dyDescent="0.2">
      <c r="A21" s="213" t="s">
        <v>530</v>
      </c>
      <c r="B21" s="228"/>
      <c r="C21" s="228"/>
      <c r="D21" s="228"/>
      <c r="E21" s="228"/>
      <c r="F21" s="214"/>
    </row>
    <row r="22" spans="1:6" ht="21.95" customHeight="1" x14ac:dyDescent="0.2">
      <c r="A22" s="213" t="s">
        <v>63</v>
      </c>
      <c r="B22" s="228"/>
      <c r="C22" s="228"/>
      <c r="D22" s="228"/>
      <c r="E22" s="228"/>
      <c r="F22" s="214"/>
    </row>
    <row r="23" spans="1:6" ht="21.95" customHeight="1" x14ac:dyDescent="0.2">
      <c r="A23" s="24" t="s">
        <v>62</v>
      </c>
      <c r="B23" s="24" t="s">
        <v>57</v>
      </c>
      <c r="C23" s="24" t="s">
        <v>58</v>
      </c>
      <c r="D23" s="24" t="s">
        <v>59</v>
      </c>
      <c r="E23" s="24" t="s">
        <v>60</v>
      </c>
      <c r="F23" s="24" t="s">
        <v>61</v>
      </c>
    </row>
    <row r="24" spans="1:6" x14ac:dyDescent="0.2">
      <c r="A24" s="167" t="s">
        <v>646</v>
      </c>
      <c r="B24" s="166">
        <v>1.03</v>
      </c>
      <c r="C24" s="166">
        <v>1.0289999999999999</v>
      </c>
      <c r="D24" s="166">
        <v>1.0149999999999999</v>
      </c>
      <c r="E24" s="166">
        <v>1.022</v>
      </c>
      <c r="F24" s="168">
        <v>824</v>
      </c>
    </row>
    <row r="25" spans="1:6" x14ac:dyDescent="0.2">
      <c r="A25" s="167" t="s">
        <v>647</v>
      </c>
      <c r="B25" s="166">
        <v>1.0189999999999999</v>
      </c>
      <c r="C25" s="166">
        <v>1.02</v>
      </c>
      <c r="D25" s="166">
        <v>1.012</v>
      </c>
      <c r="E25" s="166">
        <v>1.0169999999999999</v>
      </c>
      <c r="F25" s="168">
        <v>825</v>
      </c>
    </row>
    <row r="26" spans="1:6" x14ac:dyDescent="0.2">
      <c r="A26" s="167" t="s">
        <v>648</v>
      </c>
      <c r="B26" s="166">
        <v>1.0009999999999999</v>
      </c>
      <c r="C26" s="166">
        <v>1.0009999999999999</v>
      </c>
      <c r="D26" s="166">
        <v>1</v>
      </c>
      <c r="E26" s="166">
        <v>1</v>
      </c>
      <c r="F26" s="168">
        <v>826</v>
      </c>
    </row>
    <row r="27" spans="1:6" x14ac:dyDescent="0.2">
      <c r="A27" s="167" t="s">
        <v>649</v>
      </c>
      <c r="B27" s="166">
        <v>1.0129999999999999</v>
      </c>
      <c r="C27" s="166">
        <v>1.0109999999999999</v>
      </c>
      <c r="D27" s="166">
        <v>1.0049999999999999</v>
      </c>
      <c r="E27" s="166">
        <v>1.0089999999999999</v>
      </c>
      <c r="F27" s="168">
        <v>827</v>
      </c>
    </row>
    <row r="28" spans="1:6" x14ac:dyDescent="0.2">
      <c r="A28" s="167" t="s">
        <v>650</v>
      </c>
      <c r="B28" s="166">
        <v>1.026</v>
      </c>
      <c r="C28" s="166">
        <v>1.026</v>
      </c>
      <c r="D28" s="166">
        <v>1.018</v>
      </c>
      <c r="E28" s="166">
        <v>1.022</v>
      </c>
      <c r="F28" s="168">
        <v>828</v>
      </c>
    </row>
    <row r="29" spans="1:6" x14ac:dyDescent="0.2">
      <c r="A29" s="167" t="s">
        <v>651</v>
      </c>
      <c r="B29" s="166">
        <v>1.0089999999999999</v>
      </c>
      <c r="C29" s="166">
        <v>1.0069999999999999</v>
      </c>
      <c r="D29" s="166">
        <v>1.0049999999999999</v>
      </c>
      <c r="E29" s="166">
        <v>1.006</v>
      </c>
      <c r="F29" s="168">
        <v>829</v>
      </c>
    </row>
    <row r="30" spans="1:6" x14ac:dyDescent="0.2">
      <c r="A30" s="167" t="s">
        <v>652</v>
      </c>
      <c r="B30" s="166">
        <v>1.016</v>
      </c>
      <c r="C30" s="166">
        <v>1.016</v>
      </c>
      <c r="D30" s="166">
        <v>1.01</v>
      </c>
      <c r="E30" s="166">
        <v>1.0149999999999999</v>
      </c>
      <c r="F30" s="168">
        <v>830</v>
      </c>
    </row>
    <row r="31" spans="1:6" x14ac:dyDescent="0.2">
      <c r="A31" s="167" t="s">
        <v>653</v>
      </c>
      <c r="B31" s="166">
        <v>1.028</v>
      </c>
      <c r="C31" s="166">
        <v>1.026</v>
      </c>
      <c r="D31" s="166">
        <v>1.02</v>
      </c>
      <c r="E31" s="166">
        <v>1.0229999999999999</v>
      </c>
      <c r="F31" s="168">
        <v>831</v>
      </c>
    </row>
    <row r="32" spans="1:6" x14ac:dyDescent="0.2">
      <c r="A32" s="167" t="s">
        <v>654</v>
      </c>
      <c r="B32" s="166">
        <v>1.028</v>
      </c>
      <c r="C32" s="166">
        <v>1.026</v>
      </c>
      <c r="D32" s="166">
        <v>1.02</v>
      </c>
      <c r="E32" s="166">
        <v>1.0229999999999999</v>
      </c>
      <c r="F32" s="168">
        <v>832</v>
      </c>
    </row>
    <row r="33" spans="1:6" x14ac:dyDescent="0.2">
      <c r="A33" s="167" t="s">
        <v>655</v>
      </c>
      <c r="B33" s="166">
        <v>1.028</v>
      </c>
      <c r="C33" s="166">
        <v>1.026</v>
      </c>
      <c r="D33" s="166">
        <v>1.02</v>
      </c>
      <c r="E33" s="166">
        <v>1.0229999999999999</v>
      </c>
      <c r="F33" s="168">
        <v>833</v>
      </c>
    </row>
    <row r="34" spans="1:6" x14ac:dyDescent="0.2">
      <c r="A34" s="167" t="s">
        <v>656</v>
      </c>
      <c r="B34" s="166">
        <v>1.028</v>
      </c>
      <c r="C34" s="166">
        <v>1.026</v>
      </c>
      <c r="D34" s="166">
        <v>1.02</v>
      </c>
      <c r="E34" s="166">
        <v>1.0229999999999999</v>
      </c>
      <c r="F34" s="168">
        <v>834</v>
      </c>
    </row>
    <row r="35" spans="1:6" x14ac:dyDescent="0.2">
      <c r="A35" s="167" t="s">
        <v>657</v>
      </c>
      <c r="B35" s="166">
        <v>1.022</v>
      </c>
      <c r="C35" s="166">
        <v>1.02</v>
      </c>
      <c r="D35" s="166">
        <v>1.01</v>
      </c>
      <c r="E35" s="166">
        <v>1.0149999999999999</v>
      </c>
      <c r="F35" s="168">
        <v>835</v>
      </c>
    </row>
    <row r="36" spans="1:6" x14ac:dyDescent="0.2">
      <c r="A36" s="167" t="s">
        <v>658</v>
      </c>
      <c r="B36" s="166">
        <v>0.99199999999999999</v>
      </c>
      <c r="C36" s="166">
        <v>0.999</v>
      </c>
      <c r="D36" s="166">
        <v>1.0069999999999999</v>
      </c>
      <c r="E36" s="166">
        <v>0.99299999999999999</v>
      </c>
      <c r="F36" s="168">
        <v>836</v>
      </c>
    </row>
    <row r="37" spans="1:6" x14ac:dyDescent="0.2">
      <c r="A37" s="167" t="s">
        <v>659</v>
      </c>
      <c r="B37" s="166">
        <v>1.004</v>
      </c>
      <c r="C37" s="166">
        <v>1.0029999999999999</v>
      </c>
      <c r="D37" s="166">
        <v>0.998</v>
      </c>
      <c r="E37" s="166">
        <v>1</v>
      </c>
      <c r="F37" s="168">
        <v>837</v>
      </c>
    </row>
    <row r="38" spans="1:6" x14ac:dyDescent="0.2">
      <c r="A38" s="167" t="s">
        <v>660</v>
      </c>
      <c r="B38" s="166">
        <v>1.0009999999999999</v>
      </c>
      <c r="C38" s="166">
        <v>1.0009999999999999</v>
      </c>
      <c r="D38" s="166">
        <v>1.0009999999999999</v>
      </c>
      <c r="E38" s="166">
        <v>1.0009999999999999</v>
      </c>
      <c r="F38" s="168">
        <v>838</v>
      </c>
    </row>
    <row r="39" spans="1:6" x14ac:dyDescent="0.2">
      <c r="A39" s="167" t="s">
        <v>661</v>
      </c>
      <c r="B39" s="166">
        <v>1.0249999999999999</v>
      </c>
      <c r="C39" s="166">
        <v>1.026</v>
      </c>
      <c r="D39" s="166">
        <v>1.0089999999999999</v>
      </c>
      <c r="E39" s="166">
        <v>1.0169999999999999</v>
      </c>
      <c r="F39" s="168">
        <v>839</v>
      </c>
    </row>
    <row r="40" spans="1:6" x14ac:dyDescent="0.2">
      <c r="A40" s="167" t="s">
        <v>662</v>
      </c>
      <c r="B40" s="166">
        <v>1.018</v>
      </c>
      <c r="C40" s="166">
        <v>1.0169999999999999</v>
      </c>
      <c r="D40" s="166">
        <v>1.004</v>
      </c>
      <c r="E40" s="166">
        <v>1.01</v>
      </c>
      <c r="F40" s="168">
        <v>840</v>
      </c>
    </row>
    <row r="41" spans="1:6" x14ac:dyDescent="0.2">
      <c r="A41" s="167" t="s">
        <v>663</v>
      </c>
      <c r="B41" s="166">
        <v>1.004</v>
      </c>
      <c r="C41" s="166">
        <v>1.0049999999999999</v>
      </c>
      <c r="D41" s="166">
        <v>1.0029999999999999</v>
      </c>
      <c r="E41" s="166">
        <v>1.0029999999999999</v>
      </c>
      <c r="F41" s="168">
        <v>841</v>
      </c>
    </row>
    <row r="42" spans="1:6" x14ac:dyDescent="0.2">
      <c r="A42" s="167" t="s">
        <v>664</v>
      </c>
      <c r="B42" s="166">
        <v>1.0029999999999999</v>
      </c>
      <c r="C42" s="166">
        <v>1.0029999999999999</v>
      </c>
      <c r="D42" s="166">
        <v>1.0009999999999999</v>
      </c>
      <c r="E42" s="166">
        <v>1.002</v>
      </c>
      <c r="F42" s="168">
        <v>842</v>
      </c>
    </row>
    <row r="43" spans="1:6" x14ac:dyDescent="0.2">
      <c r="A43" s="167" t="s">
        <v>665</v>
      </c>
      <c r="B43" s="166">
        <v>1.002</v>
      </c>
      <c r="C43" s="166">
        <v>1.002</v>
      </c>
      <c r="D43" s="166">
        <v>1.002</v>
      </c>
      <c r="E43" s="166">
        <v>1.002</v>
      </c>
      <c r="F43" s="168">
        <v>843</v>
      </c>
    </row>
    <row r="44" spans="1:6" x14ac:dyDescent="0.2">
      <c r="A44" s="167" t="s">
        <v>666</v>
      </c>
      <c r="B44" s="166">
        <v>1.0029999999999999</v>
      </c>
      <c r="C44" s="166">
        <v>1.016</v>
      </c>
      <c r="D44" s="166">
        <v>1.012</v>
      </c>
      <c r="E44" s="166">
        <v>0.99099999999999999</v>
      </c>
      <c r="F44" s="168">
        <v>844</v>
      </c>
    </row>
    <row r="45" spans="1:6" x14ac:dyDescent="0.2">
      <c r="A45" s="167" t="s">
        <v>667</v>
      </c>
      <c r="B45" s="166">
        <v>1.008</v>
      </c>
      <c r="C45" s="166">
        <v>1.008</v>
      </c>
      <c r="D45" s="166">
        <v>1.026</v>
      </c>
      <c r="E45" s="166">
        <v>1.032</v>
      </c>
      <c r="F45" s="168">
        <v>845</v>
      </c>
    </row>
    <row r="46" spans="1:6" x14ac:dyDescent="0.2">
      <c r="A46" s="167" t="s">
        <v>668</v>
      </c>
      <c r="B46" s="166">
        <v>1.02</v>
      </c>
      <c r="C46" s="166">
        <v>1.0229999999999999</v>
      </c>
      <c r="D46" s="166">
        <v>1.016</v>
      </c>
      <c r="E46" s="166">
        <v>1.0169999999999999</v>
      </c>
      <c r="F46" s="168">
        <v>846</v>
      </c>
    </row>
    <row r="47" spans="1:6" x14ac:dyDescent="0.2">
      <c r="A47" s="167" t="s">
        <v>669</v>
      </c>
      <c r="B47" s="166">
        <v>1.0449999999999999</v>
      </c>
      <c r="C47" s="166">
        <v>1.0489999999999999</v>
      </c>
      <c r="D47" s="166">
        <v>1.034</v>
      </c>
      <c r="E47" s="166">
        <v>1.0429999999999999</v>
      </c>
      <c r="F47" s="168">
        <v>847</v>
      </c>
    </row>
    <row r="48" spans="1:6" x14ac:dyDescent="0.2">
      <c r="A48" s="167" t="s">
        <v>670</v>
      </c>
      <c r="B48" s="166">
        <v>1.0089999999999999</v>
      </c>
      <c r="C48" s="166">
        <v>1.01</v>
      </c>
      <c r="D48" s="166">
        <v>1.004</v>
      </c>
      <c r="E48" s="166">
        <v>1.006</v>
      </c>
      <c r="F48" s="168">
        <v>848</v>
      </c>
    </row>
    <row r="49" spans="1:6" x14ac:dyDescent="0.2">
      <c r="A49" s="167" t="s">
        <v>671</v>
      </c>
      <c r="B49" s="166">
        <v>1.006</v>
      </c>
      <c r="C49" s="166">
        <v>1.0049999999999999</v>
      </c>
      <c r="D49" s="166">
        <v>1.0029999999999999</v>
      </c>
      <c r="E49" s="166">
        <v>1.004</v>
      </c>
      <c r="F49" s="168">
        <v>849</v>
      </c>
    </row>
    <row r="50" spans="1:6" x14ac:dyDescent="0.2">
      <c r="A50" s="167" t="s">
        <v>672</v>
      </c>
      <c r="B50" s="166">
        <v>1.0009999999999999</v>
      </c>
      <c r="C50" s="166">
        <v>1.0009999999999999</v>
      </c>
      <c r="D50" s="166">
        <v>1</v>
      </c>
      <c r="E50" s="166">
        <v>1</v>
      </c>
      <c r="F50" s="168">
        <v>852</v>
      </c>
    </row>
    <row r="51" spans="1:6" x14ac:dyDescent="0.2">
      <c r="A51" s="167" t="s">
        <v>673</v>
      </c>
      <c r="B51" s="166">
        <v>1</v>
      </c>
      <c r="C51" s="166">
        <v>1.0169999999999999</v>
      </c>
      <c r="D51" s="166">
        <v>1.0169999999999999</v>
      </c>
      <c r="E51" s="166">
        <v>1.0169999999999999</v>
      </c>
      <c r="F51" s="168">
        <v>853</v>
      </c>
    </row>
    <row r="52" spans="1:6" x14ac:dyDescent="0.2">
      <c r="A52" s="167" t="s">
        <v>674</v>
      </c>
      <c r="B52" s="166">
        <v>0.97</v>
      </c>
      <c r="C52" s="166">
        <v>1.0169999999999999</v>
      </c>
      <c r="D52" s="166">
        <v>1.018</v>
      </c>
      <c r="E52" s="166">
        <v>0.98099999999999998</v>
      </c>
      <c r="F52" s="168">
        <v>854</v>
      </c>
    </row>
    <row r="53" spans="1:6" x14ac:dyDescent="0.2">
      <c r="A53" s="167" t="s">
        <v>675</v>
      </c>
      <c r="B53" s="166">
        <v>1</v>
      </c>
      <c r="C53" s="166">
        <v>1.1100000000000001</v>
      </c>
      <c r="D53" s="166">
        <v>1.01</v>
      </c>
      <c r="E53" s="166">
        <v>1.0169999999999999</v>
      </c>
      <c r="F53" s="168">
        <v>855</v>
      </c>
    </row>
    <row r="54" spans="1:6" x14ac:dyDescent="0.2">
      <c r="A54" s="167" t="s">
        <v>676</v>
      </c>
      <c r="B54" s="166">
        <v>1.0509999999999999</v>
      </c>
      <c r="C54" s="166">
        <v>1.0509999999999999</v>
      </c>
      <c r="D54" s="166">
        <v>1.036</v>
      </c>
      <c r="E54" s="166">
        <v>1.044</v>
      </c>
      <c r="F54" s="168">
        <v>856</v>
      </c>
    </row>
    <row r="55" spans="1:6" x14ac:dyDescent="0.2">
      <c r="A55" s="167" t="s">
        <v>677</v>
      </c>
      <c r="B55" s="166">
        <v>1.0629999999999999</v>
      </c>
      <c r="C55" s="166">
        <v>1.054</v>
      </c>
      <c r="D55" s="166">
        <v>1.04</v>
      </c>
      <c r="E55" s="166">
        <v>1.048</v>
      </c>
      <c r="F55" s="168">
        <v>857</v>
      </c>
    </row>
    <row r="56" spans="1:6" x14ac:dyDescent="0.2">
      <c r="A56" s="167" t="s">
        <v>678</v>
      </c>
      <c r="B56" s="166">
        <v>1.0089999999999999</v>
      </c>
      <c r="C56" s="166">
        <v>1.008</v>
      </c>
      <c r="D56" s="166">
        <v>1.002</v>
      </c>
      <c r="E56" s="166">
        <v>1.0049999999999999</v>
      </c>
      <c r="F56" s="168">
        <v>858</v>
      </c>
    </row>
    <row r="57" spans="1:6" x14ac:dyDescent="0.2">
      <c r="A57" s="167" t="s">
        <v>679</v>
      </c>
      <c r="B57" s="166">
        <v>1.0529999999999999</v>
      </c>
      <c r="C57" s="166">
        <v>1.0680000000000001</v>
      </c>
      <c r="D57" s="166">
        <v>1.0009999999999999</v>
      </c>
      <c r="E57" s="166">
        <v>1.109</v>
      </c>
      <c r="F57" s="168">
        <v>859</v>
      </c>
    </row>
    <row r="58" spans="1:6" x14ac:dyDescent="0.2">
      <c r="A58" s="167" t="s">
        <v>680</v>
      </c>
      <c r="B58" s="166">
        <v>1.01</v>
      </c>
      <c r="C58" s="166">
        <v>1.0289999999999999</v>
      </c>
      <c r="D58" s="166">
        <v>1.0189999999999999</v>
      </c>
      <c r="E58" s="166">
        <v>1.038</v>
      </c>
      <c r="F58" s="168">
        <v>860</v>
      </c>
    </row>
    <row r="59" spans="1:6" x14ac:dyDescent="0.2">
      <c r="A59" s="167" t="s">
        <v>681</v>
      </c>
      <c r="B59" s="166">
        <v>1.012</v>
      </c>
      <c r="C59" s="166">
        <v>1.08</v>
      </c>
      <c r="D59" s="166">
        <v>1.052</v>
      </c>
      <c r="E59" s="166">
        <v>1.0760000000000001</v>
      </c>
      <c r="F59" s="168">
        <v>861</v>
      </c>
    </row>
    <row r="60" spans="1:6" x14ac:dyDescent="0.2">
      <c r="A60" s="167" t="s">
        <v>682</v>
      </c>
      <c r="B60" s="166">
        <v>1.028</v>
      </c>
      <c r="C60" s="166">
        <v>1.0389999999999999</v>
      </c>
      <c r="D60" s="166">
        <v>1.0129999999999999</v>
      </c>
      <c r="E60" s="166">
        <v>1.018</v>
      </c>
      <c r="F60" s="168">
        <v>862</v>
      </c>
    </row>
    <row r="61" spans="1:6" x14ac:dyDescent="0.2">
      <c r="A61" s="167" t="s">
        <v>683</v>
      </c>
      <c r="B61" s="166">
        <v>1.008</v>
      </c>
      <c r="C61" s="166">
        <v>1.016</v>
      </c>
      <c r="D61" s="166">
        <v>1.014</v>
      </c>
      <c r="E61" s="166">
        <v>1</v>
      </c>
      <c r="F61" s="168">
        <v>863</v>
      </c>
    </row>
    <row r="62" spans="1:6" x14ac:dyDescent="0.2">
      <c r="A62" s="167" t="s">
        <v>684</v>
      </c>
      <c r="B62" s="166">
        <v>1.026</v>
      </c>
      <c r="C62" s="166">
        <v>1.01</v>
      </c>
      <c r="D62" s="166">
        <v>1.018</v>
      </c>
      <c r="E62" s="166">
        <v>1.028</v>
      </c>
      <c r="F62" s="168">
        <v>864</v>
      </c>
    </row>
    <row r="63" spans="1:6" x14ac:dyDescent="0.2">
      <c r="A63" s="167" t="s">
        <v>685</v>
      </c>
      <c r="B63" s="166">
        <v>1.0089999999999999</v>
      </c>
      <c r="C63" s="166">
        <v>1.01</v>
      </c>
      <c r="D63" s="166">
        <v>1.014</v>
      </c>
      <c r="E63" s="166">
        <v>1.03</v>
      </c>
      <c r="F63" s="168">
        <v>865</v>
      </c>
    </row>
    <row r="64" spans="1:6" x14ac:dyDescent="0.2">
      <c r="A64" s="167" t="s">
        <v>686</v>
      </c>
      <c r="B64" s="166">
        <v>0.98599999999999999</v>
      </c>
      <c r="C64" s="166">
        <v>0.98899999999999999</v>
      </c>
      <c r="D64" s="166">
        <v>0.97799999999999998</v>
      </c>
      <c r="E64" s="166">
        <v>1.0129999999999999</v>
      </c>
      <c r="F64" s="168">
        <v>866</v>
      </c>
    </row>
    <row r="65" spans="1:6" x14ac:dyDescent="0.2">
      <c r="A65" s="167" t="s">
        <v>687</v>
      </c>
      <c r="B65" s="166">
        <v>1.085</v>
      </c>
      <c r="C65" s="166">
        <v>1.1020000000000001</v>
      </c>
      <c r="D65" s="166">
        <v>1.0840000000000001</v>
      </c>
      <c r="E65" s="166">
        <v>1.127</v>
      </c>
      <c r="F65" s="168">
        <v>867</v>
      </c>
    </row>
    <row r="66" spans="1:6" x14ac:dyDescent="0.2">
      <c r="A66" s="167" t="s">
        <v>688</v>
      </c>
      <c r="B66" s="166">
        <v>1.075</v>
      </c>
      <c r="C66" s="166">
        <v>1.0580000000000001</v>
      </c>
      <c r="D66" s="166">
        <v>1.038</v>
      </c>
      <c r="E66" s="166">
        <v>1.07</v>
      </c>
      <c r="F66" s="168">
        <v>868</v>
      </c>
    </row>
    <row r="67" spans="1:6" x14ac:dyDescent="0.2">
      <c r="A67" s="167" t="s">
        <v>689</v>
      </c>
      <c r="B67" s="166">
        <v>1.028</v>
      </c>
      <c r="C67" s="166">
        <v>1.026</v>
      </c>
      <c r="D67" s="166">
        <v>1.02</v>
      </c>
      <c r="E67" s="166">
        <v>1.0229999999999999</v>
      </c>
      <c r="F67" s="168">
        <v>869</v>
      </c>
    </row>
    <row r="68" spans="1:6" x14ac:dyDescent="0.2">
      <c r="A68" s="167" t="s">
        <v>690</v>
      </c>
      <c r="B68" s="166">
        <v>1.03</v>
      </c>
      <c r="C68" s="166">
        <v>1.052</v>
      </c>
      <c r="D68" s="166">
        <v>1.0249999999999999</v>
      </c>
      <c r="E68" s="166">
        <v>1.022</v>
      </c>
      <c r="F68" s="168">
        <v>870</v>
      </c>
    </row>
    <row r="69" spans="1:6" x14ac:dyDescent="0.2">
      <c r="A69" s="167" t="s">
        <v>691</v>
      </c>
      <c r="B69" s="166">
        <v>1.028</v>
      </c>
      <c r="C69" s="166">
        <v>1.026</v>
      </c>
      <c r="D69" s="166">
        <v>1.02</v>
      </c>
      <c r="E69" s="166">
        <v>1.0229999999999999</v>
      </c>
      <c r="F69" s="168">
        <v>871</v>
      </c>
    </row>
    <row r="70" spans="1:6" x14ac:dyDescent="0.2">
      <c r="A70" s="167" t="s">
        <v>692</v>
      </c>
      <c r="B70" s="166">
        <v>1.028</v>
      </c>
      <c r="C70" s="166">
        <v>1.026</v>
      </c>
      <c r="D70" s="166">
        <v>1.02</v>
      </c>
      <c r="E70" s="166">
        <v>1.0229999999999999</v>
      </c>
      <c r="F70" s="168">
        <v>872</v>
      </c>
    </row>
    <row r="71" spans="1:6" x14ac:dyDescent="0.2">
      <c r="A71" s="167" t="s">
        <v>693</v>
      </c>
      <c r="B71" s="166">
        <v>1.028</v>
      </c>
      <c r="C71" s="166">
        <v>1.026</v>
      </c>
      <c r="D71" s="166">
        <v>1.02</v>
      </c>
      <c r="E71" s="166">
        <v>1.0229999999999999</v>
      </c>
      <c r="F71" s="168">
        <v>873</v>
      </c>
    </row>
    <row r="72" spans="1:6" x14ac:dyDescent="0.2">
      <c r="A72" s="167" t="s">
        <v>694</v>
      </c>
      <c r="B72" s="166">
        <v>1.028</v>
      </c>
      <c r="C72" s="166">
        <v>1.026</v>
      </c>
      <c r="D72" s="166">
        <v>1.02</v>
      </c>
      <c r="E72" s="166">
        <v>1.0229999999999999</v>
      </c>
      <c r="F72" s="168">
        <v>874</v>
      </c>
    </row>
    <row r="73" spans="1:6" x14ac:dyDescent="0.2">
      <c r="A73" s="167" t="s">
        <v>695</v>
      </c>
      <c r="B73" s="166">
        <v>1.028</v>
      </c>
      <c r="C73" s="166">
        <v>1.026</v>
      </c>
      <c r="D73" s="166">
        <v>1.02</v>
      </c>
      <c r="E73" s="166">
        <v>1.0229999999999999</v>
      </c>
      <c r="F73" s="168">
        <v>875</v>
      </c>
    </row>
    <row r="74" spans="1:6" x14ac:dyDescent="0.2">
      <c r="A74" s="167" t="s">
        <v>696</v>
      </c>
      <c r="B74" s="166">
        <v>1.028</v>
      </c>
      <c r="C74" s="166">
        <v>1.026</v>
      </c>
      <c r="D74" s="166">
        <v>1.02</v>
      </c>
      <c r="E74" s="166">
        <v>1.0229999999999999</v>
      </c>
      <c r="F74" s="168">
        <v>876</v>
      </c>
    </row>
    <row r="75" spans="1:6" x14ac:dyDescent="0.2">
      <c r="A75" s="167" t="s">
        <v>697</v>
      </c>
      <c r="B75" s="166">
        <v>1.028</v>
      </c>
      <c r="C75" s="166">
        <v>1.026</v>
      </c>
      <c r="D75" s="166">
        <v>1.02</v>
      </c>
      <c r="E75" s="166">
        <v>1.0229999999999999</v>
      </c>
      <c r="F75" s="168">
        <v>877</v>
      </c>
    </row>
    <row r="76" spans="1:6" x14ac:dyDescent="0.2">
      <c r="A76" s="167" t="s">
        <v>698</v>
      </c>
      <c r="B76" s="166">
        <v>1.028</v>
      </c>
      <c r="C76" s="166">
        <v>1.026</v>
      </c>
      <c r="D76" s="166">
        <v>1.02</v>
      </c>
      <c r="E76" s="166">
        <v>1.0229999999999999</v>
      </c>
      <c r="F76" s="168">
        <v>878</v>
      </c>
    </row>
    <row r="77" spans="1:6" x14ac:dyDescent="0.2">
      <c r="A77" s="167" t="s">
        <v>699</v>
      </c>
      <c r="B77" s="166">
        <v>1.028</v>
      </c>
      <c r="C77" s="166">
        <v>1.026</v>
      </c>
      <c r="D77" s="166">
        <v>1.02</v>
      </c>
      <c r="E77" s="166">
        <v>1.0229999999999999</v>
      </c>
      <c r="F77" s="168">
        <v>879</v>
      </c>
    </row>
    <row r="78" spans="1:6" x14ac:dyDescent="0.2">
      <c r="A78" s="167" t="s">
        <v>700</v>
      </c>
      <c r="B78" s="166">
        <v>1.028</v>
      </c>
      <c r="C78" s="166">
        <v>1.026</v>
      </c>
      <c r="D78" s="166">
        <v>1.02</v>
      </c>
      <c r="E78" s="166">
        <v>1.0229999999999999</v>
      </c>
      <c r="F78" s="168">
        <v>880</v>
      </c>
    </row>
    <row r="79" spans="1:6" x14ac:dyDescent="0.2">
      <c r="A79" s="167" t="s">
        <v>701</v>
      </c>
      <c r="B79" s="166">
        <v>1.028</v>
      </c>
      <c r="C79" s="166">
        <v>1.026</v>
      </c>
      <c r="D79" s="166">
        <v>1.02</v>
      </c>
      <c r="E79" s="166">
        <v>1.0229999999999999</v>
      </c>
      <c r="F79" s="168">
        <v>881</v>
      </c>
    </row>
    <row r="80" spans="1:6" x14ac:dyDescent="0.2">
      <c r="A80" s="167" t="s">
        <v>702</v>
      </c>
      <c r="B80" s="166">
        <v>1.028</v>
      </c>
      <c r="C80" s="166">
        <v>1.026</v>
      </c>
      <c r="D80" s="166">
        <v>1.02</v>
      </c>
      <c r="E80" s="166">
        <v>1.0229999999999999</v>
      </c>
      <c r="F80" s="168">
        <v>882</v>
      </c>
    </row>
    <row r="81" spans="1:6" x14ac:dyDescent="0.2">
      <c r="A81" s="167" t="s">
        <v>703</v>
      </c>
      <c r="B81" s="166">
        <v>1.028</v>
      </c>
      <c r="C81" s="166">
        <v>1.026</v>
      </c>
      <c r="D81" s="166">
        <v>1.02</v>
      </c>
      <c r="E81" s="166">
        <v>1.0229999999999999</v>
      </c>
      <c r="F81" s="168">
        <v>883</v>
      </c>
    </row>
    <row r="82" spans="1:6" x14ac:dyDescent="0.2">
      <c r="A82" s="167" t="s">
        <v>704</v>
      </c>
      <c r="B82" s="166">
        <v>1.028</v>
      </c>
      <c r="C82" s="166">
        <v>1.026</v>
      </c>
      <c r="D82" s="166">
        <v>1.02</v>
      </c>
      <c r="E82" s="166">
        <v>1.0229999999999999</v>
      </c>
      <c r="F82" s="168">
        <v>884</v>
      </c>
    </row>
    <row r="83" spans="1:6" x14ac:dyDescent="0.2">
      <c r="A83" s="167" t="s">
        <v>705</v>
      </c>
      <c r="B83" s="166">
        <v>1.028</v>
      </c>
      <c r="C83" s="166">
        <v>1.026</v>
      </c>
      <c r="D83" s="166">
        <v>1.02</v>
      </c>
      <c r="E83" s="166">
        <v>1.0229999999999999</v>
      </c>
      <c r="F83" s="168">
        <v>885</v>
      </c>
    </row>
    <row r="84" spans="1:6" x14ac:dyDescent="0.2">
      <c r="A84" s="167" t="s">
        <v>706</v>
      </c>
      <c r="B84" s="166">
        <v>1.028</v>
      </c>
      <c r="C84" s="166">
        <v>1.026</v>
      </c>
      <c r="D84" s="166">
        <v>1.02</v>
      </c>
      <c r="E84" s="166">
        <v>1.0229999999999999</v>
      </c>
      <c r="F84" s="168">
        <v>886</v>
      </c>
    </row>
    <row r="85" spans="1:6" x14ac:dyDescent="0.2">
      <c r="A85" s="167" t="s">
        <v>707</v>
      </c>
      <c r="B85" s="166">
        <v>1.028</v>
      </c>
      <c r="C85" s="166">
        <v>1.026</v>
      </c>
      <c r="D85" s="166">
        <v>1.02</v>
      </c>
      <c r="E85" s="166">
        <v>1.0229999999999999</v>
      </c>
      <c r="F85" s="168">
        <v>887</v>
      </c>
    </row>
    <row r="86" spans="1:6" x14ac:dyDescent="0.2">
      <c r="A86" s="167" t="s">
        <v>708</v>
      </c>
      <c r="B86" s="166">
        <v>1.028</v>
      </c>
      <c r="C86" s="166">
        <v>1.026</v>
      </c>
      <c r="D86" s="166">
        <v>1.02</v>
      </c>
      <c r="E86" s="166">
        <v>1.0229999999999999</v>
      </c>
      <c r="F86" s="168">
        <v>888</v>
      </c>
    </row>
    <row r="87" spans="1:6" x14ac:dyDescent="0.2">
      <c r="A87" s="167" t="s">
        <v>709</v>
      </c>
      <c r="B87" s="166">
        <v>1.028</v>
      </c>
      <c r="C87" s="166">
        <v>1.026</v>
      </c>
      <c r="D87" s="166">
        <v>1.02</v>
      </c>
      <c r="E87" s="166">
        <v>1.0229999999999999</v>
      </c>
      <c r="F87" s="168">
        <v>889</v>
      </c>
    </row>
    <row r="88" spans="1:6" x14ac:dyDescent="0.2">
      <c r="A88" s="167" t="s">
        <v>710</v>
      </c>
      <c r="B88" s="166">
        <v>1.028</v>
      </c>
      <c r="C88" s="166">
        <v>1.026</v>
      </c>
      <c r="D88" s="166">
        <v>1.02</v>
      </c>
      <c r="E88" s="166">
        <v>1.0229999999999999</v>
      </c>
      <c r="F88" s="168">
        <v>890</v>
      </c>
    </row>
    <row r="89" spans="1:6" x14ac:dyDescent="0.2">
      <c r="A89" s="167" t="s">
        <v>711</v>
      </c>
      <c r="B89" s="166">
        <v>1.028</v>
      </c>
      <c r="C89" s="166">
        <v>1.026</v>
      </c>
      <c r="D89" s="166">
        <v>1.02</v>
      </c>
      <c r="E89" s="166">
        <v>1.0229999999999999</v>
      </c>
      <c r="F89" s="168">
        <v>891</v>
      </c>
    </row>
    <row r="90" spans="1:6" x14ac:dyDescent="0.2">
      <c r="A90" s="167" t="s">
        <v>712</v>
      </c>
      <c r="B90" s="166">
        <v>1.028</v>
      </c>
      <c r="C90" s="166">
        <v>1.026</v>
      </c>
      <c r="D90" s="166">
        <v>1.02</v>
      </c>
      <c r="E90" s="166">
        <v>1.0229999999999999</v>
      </c>
      <c r="F90" s="168">
        <v>892</v>
      </c>
    </row>
    <row r="91" spans="1:6" x14ac:dyDescent="0.2">
      <c r="A91" s="167" t="s">
        <v>713</v>
      </c>
      <c r="B91" s="166">
        <v>1.028</v>
      </c>
      <c r="C91" s="166">
        <v>1.026</v>
      </c>
      <c r="D91" s="166">
        <v>1.02</v>
      </c>
      <c r="E91" s="166">
        <v>1.0229999999999999</v>
      </c>
      <c r="F91" s="168">
        <v>893</v>
      </c>
    </row>
    <row r="92" spans="1:6" x14ac:dyDescent="0.2">
      <c r="A92" s="167" t="s">
        <v>714</v>
      </c>
      <c r="B92" s="166">
        <v>1.028</v>
      </c>
      <c r="C92" s="166">
        <v>1.026</v>
      </c>
      <c r="D92" s="166">
        <v>1.02</v>
      </c>
      <c r="E92" s="166">
        <v>1.0229999999999999</v>
      </c>
      <c r="F92" s="168">
        <v>894</v>
      </c>
    </row>
    <row r="93" spans="1:6" x14ac:dyDescent="0.2">
      <c r="A93" s="167" t="s">
        <v>715</v>
      </c>
      <c r="B93" s="166">
        <v>1.0289999999999999</v>
      </c>
      <c r="C93" s="166">
        <v>1.0289999999999999</v>
      </c>
      <c r="D93" s="166">
        <v>1.0289999999999999</v>
      </c>
      <c r="E93" s="166">
        <v>1.0289999999999999</v>
      </c>
      <c r="F93" s="168">
        <v>895</v>
      </c>
    </row>
    <row r="94" spans="1:6" x14ac:dyDescent="0.2">
      <c r="A94" s="167" t="s">
        <v>716</v>
      </c>
      <c r="B94" s="166">
        <v>1.006</v>
      </c>
      <c r="C94" s="166">
        <v>1.0049999999999999</v>
      </c>
      <c r="D94" s="166">
        <v>1.0029999999999999</v>
      </c>
      <c r="E94" s="166">
        <v>1.004</v>
      </c>
      <c r="F94" s="168">
        <v>896</v>
      </c>
    </row>
    <row r="95" spans="1:6" x14ac:dyDescent="0.2">
      <c r="A95" s="167" t="s">
        <v>717</v>
      </c>
      <c r="B95" s="166">
        <v>1.006</v>
      </c>
      <c r="C95" s="166">
        <v>1.0049999999999999</v>
      </c>
      <c r="D95" s="166">
        <v>1.0029999999999999</v>
      </c>
      <c r="E95" s="166">
        <v>1.004</v>
      </c>
      <c r="F95" s="168">
        <v>897</v>
      </c>
    </row>
    <row r="96" spans="1:6" x14ac:dyDescent="0.2">
      <c r="A96" s="167" t="s">
        <v>718</v>
      </c>
      <c r="B96" s="166">
        <v>1.006</v>
      </c>
      <c r="C96" s="166">
        <v>1.0049999999999999</v>
      </c>
      <c r="D96" s="166">
        <v>1.0029999999999999</v>
      </c>
      <c r="E96" s="166">
        <v>1.004</v>
      </c>
      <c r="F96" s="168">
        <v>898</v>
      </c>
    </row>
    <row r="97" spans="1:6" x14ac:dyDescent="0.2">
      <c r="A97" s="167" t="s">
        <v>719</v>
      </c>
      <c r="B97" s="166">
        <v>1.006</v>
      </c>
      <c r="C97" s="166">
        <v>1.0049999999999999</v>
      </c>
      <c r="D97" s="166">
        <v>1.0029999999999999</v>
      </c>
      <c r="E97" s="166">
        <v>1.004</v>
      </c>
      <c r="F97" s="168">
        <v>899</v>
      </c>
    </row>
    <row r="98" spans="1:6" x14ac:dyDescent="0.2">
      <c r="A98" s="167" t="s">
        <v>720</v>
      </c>
      <c r="B98" s="166">
        <v>1.006</v>
      </c>
      <c r="C98" s="166">
        <v>1.0049999999999999</v>
      </c>
      <c r="D98" s="166">
        <v>1.0029999999999999</v>
      </c>
      <c r="E98" s="166">
        <v>1.004</v>
      </c>
      <c r="F98" s="168">
        <v>902</v>
      </c>
    </row>
    <row r="99" spans="1:6" x14ac:dyDescent="0.2">
      <c r="A99" s="167" t="s">
        <v>721</v>
      </c>
      <c r="B99" s="166">
        <v>1.006</v>
      </c>
      <c r="C99" s="166">
        <v>1.0049999999999999</v>
      </c>
      <c r="D99" s="166">
        <v>1.0029999999999999</v>
      </c>
      <c r="E99" s="166">
        <v>1.004</v>
      </c>
      <c r="F99" s="168">
        <v>903</v>
      </c>
    </row>
    <row r="100" spans="1:6" x14ac:dyDescent="0.2">
      <c r="A100" s="167" t="s">
        <v>722</v>
      </c>
      <c r="B100" s="166">
        <v>1.006</v>
      </c>
      <c r="C100" s="166">
        <v>1.0049999999999999</v>
      </c>
      <c r="D100" s="166">
        <v>1.0029999999999999</v>
      </c>
      <c r="E100" s="166">
        <v>1.004</v>
      </c>
      <c r="F100" s="168">
        <v>904</v>
      </c>
    </row>
    <row r="101" spans="1:6" x14ac:dyDescent="0.2">
      <c r="A101" s="167" t="s">
        <v>723</v>
      </c>
      <c r="B101" s="166">
        <v>1.006</v>
      </c>
      <c r="C101" s="166">
        <v>1.0049999999999999</v>
      </c>
      <c r="D101" s="166">
        <v>1.0029999999999999</v>
      </c>
      <c r="E101" s="166">
        <v>1.004</v>
      </c>
      <c r="F101" s="168">
        <v>905</v>
      </c>
    </row>
    <row r="102" spans="1:6" x14ac:dyDescent="0.2">
      <c r="A102" s="167" t="s">
        <v>724</v>
      </c>
      <c r="B102" s="166">
        <v>1.0009999999999999</v>
      </c>
      <c r="C102" s="166">
        <v>1.0009999999999999</v>
      </c>
      <c r="D102" s="166">
        <v>1.0009999999999999</v>
      </c>
      <c r="E102" s="166">
        <v>1.0009999999999999</v>
      </c>
      <c r="F102" s="168">
        <v>906</v>
      </c>
    </row>
    <row r="103" spans="1:6" x14ac:dyDescent="0.2">
      <c r="A103" s="167" t="s">
        <v>725</v>
      </c>
      <c r="B103" s="166">
        <v>1.006</v>
      </c>
      <c r="C103" s="166">
        <v>1.0049999999999999</v>
      </c>
      <c r="D103" s="166">
        <v>1.0029999999999999</v>
      </c>
      <c r="E103" s="166">
        <v>1.004</v>
      </c>
      <c r="F103" s="168">
        <v>907</v>
      </c>
    </row>
    <row r="104" spans="1:6" x14ac:dyDescent="0.2">
      <c r="A104" s="167" t="s">
        <v>726</v>
      </c>
      <c r="B104" s="166">
        <v>1.006</v>
      </c>
      <c r="C104" s="166">
        <v>1.0049999999999999</v>
      </c>
      <c r="D104" s="166">
        <v>1.0029999999999999</v>
      </c>
      <c r="E104" s="166">
        <v>1.004</v>
      </c>
      <c r="F104" s="168">
        <v>908</v>
      </c>
    </row>
    <row r="105" spans="1:6" x14ac:dyDescent="0.2">
      <c r="A105" s="167" t="s">
        <v>727</v>
      </c>
      <c r="B105" s="166">
        <v>1.006</v>
      </c>
      <c r="C105" s="166">
        <v>1.0049999999999999</v>
      </c>
      <c r="D105" s="166">
        <v>1.0029999999999999</v>
      </c>
      <c r="E105" s="166">
        <v>1.004</v>
      </c>
      <c r="F105" s="168">
        <v>909</v>
      </c>
    </row>
    <row r="106" spans="1:6" x14ac:dyDescent="0.2">
      <c r="A106" s="167" t="s">
        <v>728</v>
      </c>
      <c r="B106" s="166">
        <v>1</v>
      </c>
      <c r="C106" s="166">
        <v>1</v>
      </c>
      <c r="D106" s="166">
        <v>1</v>
      </c>
      <c r="E106" s="166">
        <v>1</v>
      </c>
      <c r="F106" s="168">
        <v>910</v>
      </c>
    </row>
    <row r="107" spans="1:6" x14ac:dyDescent="0.2">
      <c r="A107" s="167" t="s">
        <v>729</v>
      </c>
      <c r="B107" s="166">
        <v>1.006</v>
      </c>
      <c r="C107" s="166">
        <v>1.0049999999999999</v>
      </c>
      <c r="D107" s="166">
        <v>1.0029999999999999</v>
      </c>
      <c r="E107" s="166">
        <v>1.004</v>
      </c>
      <c r="F107" s="168">
        <v>911</v>
      </c>
    </row>
    <row r="108" spans="1:6" x14ac:dyDescent="0.2">
      <c r="A108" s="167" t="s">
        <v>730</v>
      </c>
      <c r="B108" s="166">
        <v>1.006</v>
      </c>
      <c r="C108" s="166">
        <v>1.0049999999999999</v>
      </c>
      <c r="D108" s="166">
        <v>1.0029999999999999</v>
      </c>
      <c r="E108" s="166">
        <v>1.004</v>
      </c>
      <c r="F108" s="168">
        <v>912</v>
      </c>
    </row>
    <row r="109" spans="1:6" x14ac:dyDescent="0.2">
      <c r="A109" s="167" t="s">
        <v>731</v>
      </c>
      <c r="B109" s="166">
        <v>1.006</v>
      </c>
      <c r="C109" s="166">
        <v>1.0049999999999999</v>
      </c>
      <c r="D109" s="166">
        <v>1.0029999999999999</v>
      </c>
      <c r="E109" s="166">
        <v>1.004</v>
      </c>
      <c r="F109" s="168">
        <v>913</v>
      </c>
    </row>
    <row r="110" spans="1:6" x14ac:dyDescent="0.2">
      <c r="A110" s="167" t="s">
        <v>732</v>
      </c>
      <c r="B110" s="166">
        <v>1.006</v>
      </c>
      <c r="C110" s="166">
        <v>1.0049999999999999</v>
      </c>
      <c r="D110" s="166">
        <v>1.0029999999999999</v>
      </c>
      <c r="E110" s="166">
        <v>1.004</v>
      </c>
      <c r="F110" s="168">
        <v>914</v>
      </c>
    </row>
    <row r="111" spans="1:6" x14ac:dyDescent="0.2">
      <c r="A111" s="167" t="s">
        <v>733</v>
      </c>
      <c r="B111" s="166">
        <v>1.006</v>
      </c>
      <c r="C111" s="166">
        <v>1.0049999999999999</v>
      </c>
      <c r="D111" s="166">
        <v>1.0029999999999999</v>
      </c>
      <c r="E111" s="166">
        <v>1.004</v>
      </c>
      <c r="F111" s="168">
        <v>915</v>
      </c>
    </row>
    <row r="112" spans="1:6" x14ac:dyDescent="0.2">
      <c r="A112" s="167" t="s">
        <v>734</v>
      </c>
      <c r="B112" s="166">
        <v>1.006</v>
      </c>
      <c r="C112" s="166">
        <v>1.0049999999999999</v>
      </c>
      <c r="D112" s="166">
        <v>1.0029999999999999</v>
      </c>
      <c r="E112" s="166">
        <v>1.004</v>
      </c>
      <c r="F112" s="168">
        <v>916</v>
      </c>
    </row>
    <row r="113" spans="1:6" x14ac:dyDescent="0.2">
      <c r="A113" s="167" t="s">
        <v>735</v>
      </c>
      <c r="B113" s="166">
        <v>1.006</v>
      </c>
      <c r="C113" s="166">
        <v>1.0049999999999999</v>
      </c>
      <c r="D113" s="166">
        <v>1.0029999999999999</v>
      </c>
      <c r="E113" s="166">
        <v>1.004</v>
      </c>
      <c r="F113" s="168">
        <v>917</v>
      </c>
    </row>
    <row r="114" spans="1:6" x14ac:dyDescent="0.2">
      <c r="A114" s="167" t="s">
        <v>736</v>
      </c>
      <c r="B114" s="166">
        <v>1.006</v>
      </c>
      <c r="C114" s="166">
        <v>1.0049999999999999</v>
      </c>
      <c r="D114" s="166">
        <v>1.0029999999999999</v>
      </c>
      <c r="E114" s="166">
        <v>1.004</v>
      </c>
      <c r="F114" s="168">
        <v>918</v>
      </c>
    </row>
    <row r="115" spans="1:6" x14ac:dyDescent="0.2">
      <c r="A115" s="167" t="s">
        <v>737</v>
      </c>
      <c r="B115" s="166">
        <v>1.006</v>
      </c>
      <c r="C115" s="166">
        <v>1.0049999999999999</v>
      </c>
      <c r="D115" s="166">
        <v>1.0029999999999999</v>
      </c>
      <c r="E115" s="166">
        <v>1.004</v>
      </c>
      <c r="F115" s="168">
        <v>919</v>
      </c>
    </row>
    <row r="116" spans="1:6" x14ac:dyDescent="0.2">
      <c r="A116" s="167" t="s">
        <v>738</v>
      </c>
      <c r="B116" s="166">
        <v>1.006</v>
      </c>
      <c r="C116" s="166">
        <v>1.0049999999999999</v>
      </c>
      <c r="D116" s="166">
        <v>1.0029999999999999</v>
      </c>
      <c r="E116" s="166">
        <v>1.004</v>
      </c>
      <c r="F116" s="168">
        <v>920</v>
      </c>
    </row>
    <row r="117" spans="1:6" x14ac:dyDescent="0.2">
      <c r="A117" s="167" t="s">
        <v>739</v>
      </c>
      <c r="B117" s="166">
        <v>1.006</v>
      </c>
      <c r="C117" s="166">
        <v>1.0049999999999999</v>
      </c>
      <c r="D117" s="166">
        <v>1.0029999999999999</v>
      </c>
      <c r="E117" s="166">
        <v>1.004</v>
      </c>
      <c r="F117" s="168">
        <v>921</v>
      </c>
    </row>
    <row r="118" spans="1:6" x14ac:dyDescent="0.2">
      <c r="A118" s="167" t="s">
        <v>740</v>
      </c>
      <c r="B118" s="166">
        <v>1.006</v>
      </c>
      <c r="C118" s="166">
        <v>1.0049999999999999</v>
      </c>
      <c r="D118" s="166">
        <v>1.0029999999999999</v>
      </c>
      <c r="E118" s="166">
        <v>1.004</v>
      </c>
      <c r="F118" s="168">
        <v>922</v>
      </c>
    </row>
    <row r="119" spans="1:6" x14ac:dyDescent="0.2">
      <c r="A119" s="167" t="s">
        <v>741</v>
      </c>
      <c r="B119" s="166">
        <v>1.006</v>
      </c>
      <c r="C119" s="166">
        <v>1.0049999999999999</v>
      </c>
      <c r="D119" s="166">
        <v>1.0029999999999999</v>
      </c>
      <c r="E119" s="166">
        <v>1.004</v>
      </c>
      <c r="F119" s="168">
        <v>923</v>
      </c>
    </row>
    <row r="120" spans="1:6" x14ac:dyDescent="0.2">
      <c r="A120" s="167" t="s">
        <v>742</v>
      </c>
      <c r="B120" s="166">
        <v>1.006</v>
      </c>
      <c r="C120" s="166">
        <v>1.0049999999999999</v>
      </c>
      <c r="D120" s="166">
        <v>1.0029999999999999</v>
      </c>
      <c r="E120" s="166">
        <v>1.004</v>
      </c>
      <c r="F120" s="168">
        <v>924</v>
      </c>
    </row>
    <row r="121" spans="1:6" x14ac:dyDescent="0.2">
      <c r="A121" s="167" t="s">
        <v>743</v>
      </c>
      <c r="B121" s="166">
        <v>1.028</v>
      </c>
      <c r="C121" s="166">
        <v>1.026</v>
      </c>
      <c r="D121" s="166">
        <v>1.02</v>
      </c>
      <c r="E121" s="166">
        <v>1.0229999999999999</v>
      </c>
      <c r="F121" s="168">
        <v>930</v>
      </c>
    </row>
    <row r="122" spans="1:6" x14ac:dyDescent="0.2">
      <c r="A122" s="167" t="s">
        <v>744</v>
      </c>
      <c r="B122" s="166">
        <v>1.028</v>
      </c>
      <c r="C122" s="166">
        <v>1.026</v>
      </c>
      <c r="D122" s="166">
        <v>1.02</v>
      </c>
      <c r="E122" s="166">
        <v>1.0229999999999999</v>
      </c>
      <c r="F122" s="168">
        <v>931</v>
      </c>
    </row>
    <row r="123" spans="1:6" x14ac:dyDescent="0.2">
      <c r="A123" s="167" t="s">
        <v>745</v>
      </c>
      <c r="B123" s="166">
        <v>1.028</v>
      </c>
      <c r="C123" s="166">
        <v>1.026</v>
      </c>
      <c r="D123" s="166">
        <v>1.02</v>
      </c>
      <c r="E123" s="166">
        <v>1.0229999999999999</v>
      </c>
      <c r="F123" s="168">
        <v>932</v>
      </c>
    </row>
    <row r="124" spans="1:6" x14ac:dyDescent="0.2">
      <c r="A124" s="167" t="s">
        <v>626</v>
      </c>
      <c r="B124" s="166">
        <v>0.98599999999999999</v>
      </c>
      <c r="C124" s="166">
        <v>0.99399999999999999</v>
      </c>
      <c r="D124" s="166">
        <v>1.01</v>
      </c>
      <c r="E124" s="166">
        <v>1</v>
      </c>
      <c r="F124" s="168">
        <v>2034</v>
      </c>
    </row>
    <row r="125" spans="1:6" x14ac:dyDescent="0.2">
      <c r="A125" s="167" t="s">
        <v>746</v>
      </c>
      <c r="B125" s="166">
        <v>1</v>
      </c>
      <c r="C125" s="166">
        <v>1</v>
      </c>
      <c r="D125" s="166">
        <v>1</v>
      </c>
      <c r="E125" s="166">
        <v>1</v>
      </c>
      <c r="F125" s="168">
        <v>4010</v>
      </c>
    </row>
    <row r="126" spans="1:6" x14ac:dyDescent="0.2">
      <c r="A126" s="167" t="s">
        <v>747</v>
      </c>
      <c r="B126" s="166">
        <v>1</v>
      </c>
      <c r="C126" s="166">
        <v>1</v>
      </c>
      <c r="D126" s="166">
        <v>1</v>
      </c>
      <c r="E126" s="166">
        <v>1</v>
      </c>
      <c r="F126" s="168">
        <v>5016</v>
      </c>
    </row>
    <row r="127" spans="1:6" x14ac:dyDescent="0.2">
      <c r="A127" s="167" t="s">
        <v>748</v>
      </c>
      <c r="B127" s="166">
        <v>1.01</v>
      </c>
      <c r="C127" s="166">
        <v>1.008</v>
      </c>
      <c r="D127" s="166">
        <v>1.002</v>
      </c>
      <c r="E127" s="166">
        <v>1.0049999999999999</v>
      </c>
      <c r="F127" s="168">
        <v>7043</v>
      </c>
    </row>
    <row r="128" spans="1:6" x14ac:dyDescent="0.2">
      <c r="A128" s="167" t="s">
        <v>627</v>
      </c>
      <c r="B128" s="166" t="s">
        <v>628</v>
      </c>
      <c r="C128" s="166" t="s">
        <v>628</v>
      </c>
      <c r="D128" s="166" t="s">
        <v>628</v>
      </c>
      <c r="E128" s="166" t="s">
        <v>628</v>
      </c>
      <c r="F128" s="168" t="s">
        <v>628</v>
      </c>
    </row>
    <row r="129" spans="1:6" x14ac:dyDescent="0.2">
      <c r="A129" s="167" t="s">
        <v>629</v>
      </c>
      <c r="B129" s="166">
        <v>1.006</v>
      </c>
      <c r="C129" s="166">
        <v>1.0049999999999999</v>
      </c>
      <c r="D129" s="166">
        <v>1.0029999999999999</v>
      </c>
      <c r="E129" s="166">
        <v>1.004</v>
      </c>
      <c r="F129" s="168" t="s">
        <v>628</v>
      </c>
    </row>
    <row r="130" spans="1:6" x14ac:dyDescent="0.2">
      <c r="A130" s="167" t="s">
        <v>630</v>
      </c>
      <c r="B130" s="166">
        <v>1.006</v>
      </c>
      <c r="C130" s="166">
        <v>1.0049999999999999</v>
      </c>
      <c r="D130" s="166">
        <v>1.0029999999999999</v>
      </c>
      <c r="E130" s="166">
        <v>1.004</v>
      </c>
      <c r="F130" s="168" t="s">
        <v>628</v>
      </c>
    </row>
    <row r="131" spans="1:6" x14ac:dyDescent="0.2">
      <c r="A131" s="167" t="s">
        <v>631</v>
      </c>
      <c r="B131" s="166">
        <v>1.006</v>
      </c>
      <c r="C131" s="166">
        <v>1.0049999999999999</v>
      </c>
      <c r="D131" s="166">
        <v>1.0029999999999999</v>
      </c>
      <c r="E131" s="166">
        <v>1.004</v>
      </c>
      <c r="F131" s="168" t="s">
        <v>628</v>
      </c>
    </row>
    <row r="132" spans="1:6" x14ac:dyDescent="0.2">
      <c r="A132" s="167" t="s">
        <v>632</v>
      </c>
      <c r="B132" s="166" t="s">
        <v>628</v>
      </c>
      <c r="C132" s="166" t="s">
        <v>628</v>
      </c>
      <c r="D132" s="166" t="s">
        <v>628</v>
      </c>
      <c r="E132" s="166" t="s">
        <v>628</v>
      </c>
      <c r="F132" s="168" t="s">
        <v>628</v>
      </c>
    </row>
    <row r="133" spans="1:6" x14ac:dyDescent="0.2">
      <c r="A133" s="167" t="s">
        <v>633</v>
      </c>
      <c r="B133" s="166">
        <v>1.006</v>
      </c>
      <c r="C133" s="166">
        <v>1.0049999999999999</v>
      </c>
      <c r="D133" s="166">
        <v>1.0029999999999999</v>
      </c>
      <c r="E133" s="166">
        <v>1.004</v>
      </c>
      <c r="F133" s="168">
        <v>941</v>
      </c>
    </row>
    <row r="134" spans="1:6" x14ac:dyDescent="0.2">
      <c r="A134" s="167" t="s">
        <v>634</v>
      </c>
      <c r="B134" s="166">
        <v>1.006</v>
      </c>
      <c r="C134" s="166">
        <v>1.0049999999999999</v>
      </c>
      <c r="D134" s="166">
        <v>1.0029999999999999</v>
      </c>
      <c r="E134" s="166">
        <v>1.004</v>
      </c>
      <c r="F134" s="168" t="s">
        <v>628</v>
      </c>
    </row>
    <row r="135" spans="1:6" x14ac:dyDescent="0.2">
      <c r="A135" s="167" t="s">
        <v>635</v>
      </c>
      <c r="B135" s="166" t="s">
        <v>628</v>
      </c>
      <c r="C135" s="166" t="s">
        <v>628</v>
      </c>
      <c r="D135" s="166" t="s">
        <v>628</v>
      </c>
      <c r="E135" s="166" t="s">
        <v>628</v>
      </c>
      <c r="F135" s="168" t="s">
        <v>628</v>
      </c>
    </row>
    <row r="136" spans="1:6" x14ac:dyDescent="0.2">
      <c r="A136" s="167" t="s">
        <v>636</v>
      </c>
      <c r="B136" s="166">
        <v>1.006</v>
      </c>
      <c r="C136" s="166">
        <v>1.0049999999999999</v>
      </c>
      <c r="D136" s="166">
        <v>1.0029999999999999</v>
      </c>
      <c r="E136" s="166">
        <v>1.004</v>
      </c>
      <c r="F136" s="168" t="s">
        <v>628</v>
      </c>
    </row>
    <row r="137" spans="1:6" x14ac:dyDescent="0.2">
      <c r="A137" s="167" t="s">
        <v>637</v>
      </c>
      <c r="B137" s="166">
        <v>1.006</v>
      </c>
      <c r="C137" s="166">
        <v>1.0049999999999999</v>
      </c>
      <c r="D137" s="166">
        <v>1.0029999999999999</v>
      </c>
      <c r="E137" s="166">
        <v>1.004</v>
      </c>
      <c r="F137" s="168" t="s">
        <v>628</v>
      </c>
    </row>
    <row r="138" spans="1:6" x14ac:dyDescent="0.2">
      <c r="A138" s="167" t="s">
        <v>638</v>
      </c>
      <c r="B138" s="166">
        <v>1.006</v>
      </c>
      <c r="C138" s="166">
        <v>1.0049999999999999</v>
      </c>
      <c r="D138" s="166">
        <v>1.0029999999999999</v>
      </c>
      <c r="E138" s="166">
        <v>1.004</v>
      </c>
      <c r="F138" s="168">
        <v>925</v>
      </c>
    </row>
    <row r="139" spans="1:6" x14ac:dyDescent="0.2">
      <c r="A139" s="167" t="s">
        <v>639</v>
      </c>
      <c r="B139" s="166">
        <v>1.006</v>
      </c>
      <c r="C139" s="166">
        <v>1.0049999999999999</v>
      </c>
      <c r="D139" s="166">
        <v>1.0029999999999999</v>
      </c>
      <c r="E139" s="166">
        <v>1.004</v>
      </c>
      <c r="F139" s="168">
        <v>940</v>
      </c>
    </row>
    <row r="140" spans="1:6" x14ac:dyDescent="0.2">
      <c r="A140" s="167" t="s">
        <v>640</v>
      </c>
      <c r="B140" s="166" t="s">
        <v>628</v>
      </c>
      <c r="C140" s="166" t="s">
        <v>628</v>
      </c>
      <c r="D140" s="166" t="s">
        <v>628</v>
      </c>
      <c r="E140" s="166" t="s">
        <v>628</v>
      </c>
      <c r="F140" s="168" t="s">
        <v>628</v>
      </c>
    </row>
    <row r="141" spans="1:6" x14ac:dyDescent="0.2">
      <c r="A141" s="167" t="s">
        <v>641</v>
      </c>
      <c r="B141" s="166">
        <v>1.006</v>
      </c>
      <c r="C141" s="166">
        <v>1.0049999999999999</v>
      </c>
      <c r="D141" s="166">
        <v>1.0029999999999999</v>
      </c>
      <c r="E141" s="166">
        <v>1.004</v>
      </c>
      <c r="F141" s="168" t="s">
        <v>628</v>
      </c>
    </row>
    <row r="142" spans="1:6" x14ac:dyDescent="0.2">
      <c r="A142" s="167" t="s">
        <v>642</v>
      </c>
      <c r="B142" s="166">
        <v>1.006</v>
      </c>
      <c r="C142" s="166">
        <v>1.0049999999999999</v>
      </c>
      <c r="D142" s="166">
        <v>1.0029999999999999</v>
      </c>
      <c r="E142" s="166">
        <v>1.004</v>
      </c>
      <c r="F142" s="168" t="s">
        <v>628</v>
      </c>
    </row>
    <row r="143" spans="1:6" x14ac:dyDescent="0.2">
      <c r="A143" s="167" t="s">
        <v>643</v>
      </c>
      <c r="B143" s="166" t="s">
        <v>628</v>
      </c>
      <c r="C143" s="166" t="s">
        <v>628</v>
      </c>
      <c r="D143" s="166" t="s">
        <v>628</v>
      </c>
      <c r="E143" s="166" t="s">
        <v>628</v>
      </c>
      <c r="F143" s="168" t="s">
        <v>628</v>
      </c>
    </row>
    <row r="144" spans="1:6" x14ac:dyDescent="0.2">
      <c r="A144" s="167" t="s">
        <v>644</v>
      </c>
      <c r="B144" s="166">
        <v>1.006</v>
      </c>
      <c r="C144" s="166">
        <v>1.0049999999999999</v>
      </c>
      <c r="D144" s="166">
        <v>1.0029999999999999</v>
      </c>
      <c r="E144" s="166">
        <v>1.004</v>
      </c>
      <c r="F144" s="168" t="s">
        <v>628</v>
      </c>
    </row>
    <row r="145" spans="1:6" x14ac:dyDescent="0.2">
      <c r="A145" s="167" t="s">
        <v>645</v>
      </c>
      <c r="B145" s="166">
        <v>1.006</v>
      </c>
      <c r="C145" s="166">
        <v>1.0049999999999999</v>
      </c>
      <c r="D145" s="166">
        <v>1.0029999999999999</v>
      </c>
      <c r="E145" s="166">
        <v>1.004</v>
      </c>
      <c r="F145" s="168" t="s">
        <v>628</v>
      </c>
    </row>
    <row r="147" spans="1:6" ht="21.95" customHeight="1" x14ac:dyDescent="0.2">
      <c r="A147" s="213" t="s">
        <v>531</v>
      </c>
      <c r="B147" s="228"/>
      <c r="C147" s="228"/>
      <c r="D147" s="228"/>
      <c r="E147" s="228"/>
      <c r="F147" s="214"/>
    </row>
    <row r="148" spans="1:6" ht="21.95" customHeight="1" x14ac:dyDescent="0.2">
      <c r="A148" s="213" t="s">
        <v>64</v>
      </c>
      <c r="B148" s="228"/>
      <c r="C148" s="228"/>
      <c r="D148" s="228"/>
      <c r="E148" s="228"/>
      <c r="F148" s="214"/>
    </row>
    <row r="149" spans="1:6" ht="21.95" customHeight="1" x14ac:dyDescent="0.2">
      <c r="A149" s="24" t="s">
        <v>62</v>
      </c>
      <c r="B149" s="24" t="s">
        <v>57</v>
      </c>
      <c r="C149" s="24" t="s">
        <v>58</v>
      </c>
      <c r="D149" s="24" t="s">
        <v>59</v>
      </c>
      <c r="E149" s="24" t="s">
        <v>60</v>
      </c>
      <c r="F149" s="24" t="s">
        <v>61</v>
      </c>
    </row>
    <row r="150" spans="1:6" x14ac:dyDescent="0.2">
      <c r="A150" s="1" t="s">
        <v>749</v>
      </c>
      <c r="B150" s="166">
        <v>1</v>
      </c>
      <c r="C150" s="166">
        <v>1</v>
      </c>
      <c r="D150" s="166">
        <v>1</v>
      </c>
      <c r="E150" s="166">
        <v>1</v>
      </c>
      <c r="F150" s="168">
        <v>600</v>
      </c>
    </row>
    <row r="151" spans="1:6" x14ac:dyDescent="0.2">
      <c r="A151" s="1" t="s">
        <v>750</v>
      </c>
      <c r="B151" s="166">
        <v>1</v>
      </c>
      <c r="C151" s="166">
        <v>1</v>
      </c>
      <c r="D151" s="166">
        <v>1</v>
      </c>
      <c r="E151" s="166">
        <v>1.0049999999999999</v>
      </c>
      <c r="F151" s="168">
        <v>601</v>
      </c>
    </row>
    <row r="152" spans="1:6" x14ac:dyDescent="0.2">
      <c r="A152" s="1" t="s">
        <v>751</v>
      </c>
      <c r="B152" s="166">
        <v>1</v>
      </c>
      <c r="C152" s="166">
        <v>1</v>
      </c>
      <c r="D152" s="166">
        <v>1</v>
      </c>
      <c r="E152" s="166">
        <v>1</v>
      </c>
      <c r="F152" s="168">
        <v>602</v>
      </c>
    </row>
    <row r="153" spans="1:6" x14ac:dyDescent="0.2">
      <c r="A153" s="1" t="s">
        <v>752</v>
      </c>
      <c r="B153" s="166">
        <v>1</v>
      </c>
      <c r="C153" s="166">
        <v>1</v>
      </c>
      <c r="D153" s="166">
        <v>1</v>
      </c>
      <c r="E153" s="166">
        <v>1</v>
      </c>
      <c r="F153" s="168">
        <v>603</v>
      </c>
    </row>
    <row r="154" spans="1:6" x14ac:dyDescent="0.2">
      <c r="A154" s="1" t="s">
        <v>753</v>
      </c>
      <c r="B154" s="166">
        <v>1.026</v>
      </c>
      <c r="C154" s="166">
        <v>1.026</v>
      </c>
      <c r="D154" s="166">
        <v>1.028</v>
      </c>
      <c r="E154" s="166">
        <v>1.026</v>
      </c>
      <c r="F154" s="168">
        <v>604</v>
      </c>
    </row>
    <row r="155" spans="1:6" x14ac:dyDescent="0.2">
      <c r="A155" s="1" t="s">
        <v>754</v>
      </c>
      <c r="B155" s="166">
        <v>1.008</v>
      </c>
      <c r="C155" s="166">
        <v>1.0069999999999999</v>
      </c>
      <c r="D155" s="166">
        <v>1.004</v>
      </c>
      <c r="E155" s="166">
        <v>1.006</v>
      </c>
      <c r="F155" s="168">
        <v>605</v>
      </c>
    </row>
    <row r="156" spans="1:6" x14ac:dyDescent="0.2">
      <c r="A156" s="1" t="s">
        <v>755</v>
      </c>
      <c r="B156" s="166">
        <v>1.0029999999999999</v>
      </c>
      <c r="C156" s="166">
        <v>1.004</v>
      </c>
      <c r="D156" s="166">
        <v>1.002</v>
      </c>
      <c r="E156" s="166">
        <v>1.0029999999999999</v>
      </c>
      <c r="F156" s="168">
        <v>606</v>
      </c>
    </row>
    <row r="157" spans="1:6" x14ac:dyDescent="0.2">
      <c r="A157" s="1" t="s">
        <v>756</v>
      </c>
      <c r="B157" s="166">
        <v>1.002</v>
      </c>
      <c r="C157" s="166">
        <v>1.0029999999999999</v>
      </c>
      <c r="D157" s="166">
        <v>0.999</v>
      </c>
      <c r="E157" s="166">
        <v>1</v>
      </c>
      <c r="F157" s="168">
        <v>607</v>
      </c>
    </row>
    <row r="158" spans="1:6" x14ac:dyDescent="0.2">
      <c r="A158" s="1" t="s">
        <v>757</v>
      </c>
      <c r="B158" s="166">
        <v>1.028</v>
      </c>
      <c r="C158" s="166">
        <v>1.026</v>
      </c>
      <c r="D158" s="166">
        <v>1.02</v>
      </c>
      <c r="E158" s="166">
        <v>1.0229999999999999</v>
      </c>
      <c r="F158" s="168">
        <v>608</v>
      </c>
    </row>
    <row r="159" spans="1:6" x14ac:dyDescent="0.2">
      <c r="A159" s="1" t="s">
        <v>758</v>
      </c>
      <c r="B159" s="166">
        <v>0.98799999999999999</v>
      </c>
      <c r="C159" s="166">
        <v>0.995</v>
      </c>
      <c r="D159" s="166">
        <v>1.004</v>
      </c>
      <c r="E159" s="166">
        <v>0.99</v>
      </c>
      <c r="F159" s="168">
        <v>609</v>
      </c>
    </row>
    <row r="160" spans="1:6" x14ac:dyDescent="0.2">
      <c r="A160" s="1" t="s">
        <v>759</v>
      </c>
      <c r="B160" s="166">
        <v>1</v>
      </c>
      <c r="C160" s="166">
        <v>1</v>
      </c>
      <c r="D160" s="166">
        <v>0.999</v>
      </c>
      <c r="E160" s="166">
        <v>1</v>
      </c>
      <c r="F160" s="168">
        <v>610</v>
      </c>
    </row>
    <row r="161" spans="1:6" x14ac:dyDescent="0.2">
      <c r="A161" s="1" t="s">
        <v>760</v>
      </c>
      <c r="B161" s="166">
        <v>1.006</v>
      </c>
      <c r="C161" s="166">
        <v>1.0049999999999999</v>
      </c>
      <c r="D161" s="166">
        <v>1.0029999999999999</v>
      </c>
      <c r="E161" s="166">
        <v>1.004</v>
      </c>
      <c r="F161" s="168">
        <v>611</v>
      </c>
    </row>
    <row r="162" spans="1:6" x14ac:dyDescent="0.2">
      <c r="A162" s="1" t="s">
        <v>761</v>
      </c>
      <c r="B162" s="166">
        <v>1.002</v>
      </c>
      <c r="C162" s="166">
        <v>1.002</v>
      </c>
      <c r="D162" s="166">
        <v>0.99399999999999999</v>
      </c>
      <c r="E162" s="166">
        <v>1.002</v>
      </c>
      <c r="F162" s="168">
        <v>612</v>
      </c>
    </row>
    <row r="163" spans="1:6" x14ac:dyDescent="0.2">
      <c r="A163" s="1" t="s">
        <v>762</v>
      </c>
      <c r="B163" s="166">
        <v>0.99099999999999999</v>
      </c>
      <c r="C163" s="166">
        <v>0.998</v>
      </c>
      <c r="D163" s="166">
        <v>1.006</v>
      </c>
      <c r="E163" s="166">
        <v>0.99299999999999999</v>
      </c>
      <c r="F163" s="168">
        <v>613</v>
      </c>
    </row>
    <row r="164" spans="1:6" x14ac:dyDescent="0.2">
      <c r="A164" s="1" t="s">
        <v>763</v>
      </c>
      <c r="B164" s="166">
        <v>1.0029999999999999</v>
      </c>
      <c r="C164" s="166">
        <v>1.0029999999999999</v>
      </c>
      <c r="D164" s="166">
        <v>0.997</v>
      </c>
      <c r="E164" s="166">
        <v>1.002</v>
      </c>
      <c r="F164" s="168">
        <v>614</v>
      </c>
    </row>
    <row r="165" spans="1:6" x14ac:dyDescent="0.2">
      <c r="A165" s="1" t="s">
        <v>764</v>
      </c>
      <c r="B165" s="166">
        <v>1.002</v>
      </c>
      <c r="C165" s="166">
        <v>1.0029999999999999</v>
      </c>
      <c r="D165" s="166">
        <v>1.0049999999999999</v>
      </c>
      <c r="E165" s="166">
        <v>1.0029999999999999</v>
      </c>
      <c r="F165" s="168">
        <v>615</v>
      </c>
    </row>
    <row r="166" spans="1:6" x14ac:dyDescent="0.2">
      <c r="A166" s="1" t="s">
        <v>765</v>
      </c>
      <c r="B166" s="166">
        <v>1</v>
      </c>
      <c r="C166" s="166">
        <v>1</v>
      </c>
      <c r="D166" s="166">
        <v>1</v>
      </c>
      <c r="E166" s="166">
        <v>1</v>
      </c>
      <c r="F166" s="168">
        <v>616</v>
      </c>
    </row>
    <row r="167" spans="1:6" x14ac:dyDescent="0.2">
      <c r="A167" s="1" t="s">
        <v>766</v>
      </c>
      <c r="B167" s="166">
        <v>0.97</v>
      </c>
      <c r="C167" s="166">
        <v>0.97099999999999997</v>
      </c>
      <c r="D167" s="166">
        <v>0.97</v>
      </c>
      <c r="E167" s="166">
        <v>0.99</v>
      </c>
      <c r="F167" s="168">
        <v>617</v>
      </c>
    </row>
    <row r="168" spans="1:6" x14ac:dyDescent="0.2">
      <c r="A168" s="1" t="s">
        <v>767</v>
      </c>
      <c r="B168" s="166">
        <v>1.0109999999999999</v>
      </c>
      <c r="C168" s="166">
        <v>1.008</v>
      </c>
      <c r="D168" s="166">
        <v>1.002</v>
      </c>
      <c r="E168" s="166">
        <v>1.0049999999999999</v>
      </c>
      <c r="F168" s="168">
        <v>618</v>
      </c>
    </row>
    <row r="169" spans="1:6" x14ac:dyDescent="0.2">
      <c r="A169" s="1" t="s">
        <v>768</v>
      </c>
      <c r="B169" s="166">
        <v>1.032</v>
      </c>
      <c r="C169" s="166">
        <v>1.0249999999999999</v>
      </c>
      <c r="D169" s="166">
        <v>1.014</v>
      </c>
      <c r="E169" s="166">
        <v>1.0189999999999999</v>
      </c>
      <c r="F169" s="168">
        <v>619</v>
      </c>
    </row>
    <row r="170" spans="1:6" x14ac:dyDescent="0.2">
      <c r="A170" s="1" t="s">
        <v>769</v>
      </c>
      <c r="B170" s="166">
        <v>1.024</v>
      </c>
      <c r="C170" s="166">
        <v>1.022</v>
      </c>
      <c r="D170" s="166">
        <v>1.0109999999999999</v>
      </c>
      <c r="E170" s="166">
        <v>1.016</v>
      </c>
      <c r="F170" s="168">
        <v>620</v>
      </c>
    </row>
    <row r="171" spans="1:6" x14ac:dyDescent="0.2">
      <c r="A171" s="1" t="s">
        <v>770</v>
      </c>
      <c r="B171" s="166">
        <v>1.0149999999999999</v>
      </c>
      <c r="C171" s="166">
        <v>1.0149999999999999</v>
      </c>
      <c r="D171" s="166">
        <v>1.0089999999999999</v>
      </c>
      <c r="E171" s="166">
        <v>1.014</v>
      </c>
      <c r="F171" s="168">
        <v>621</v>
      </c>
    </row>
    <row r="172" spans="1:6" x14ac:dyDescent="0.2">
      <c r="A172" s="1" t="s">
        <v>771</v>
      </c>
      <c r="B172" s="166">
        <v>0.95599999999999996</v>
      </c>
      <c r="C172" s="166">
        <v>0.95599999999999996</v>
      </c>
      <c r="D172" s="166">
        <v>0.96099999999999997</v>
      </c>
      <c r="E172" s="166">
        <v>0.97</v>
      </c>
      <c r="F172" s="168">
        <v>622</v>
      </c>
    </row>
    <row r="173" spans="1:6" x14ac:dyDescent="0.2">
      <c r="A173" s="1" t="s">
        <v>772</v>
      </c>
      <c r="B173" s="166">
        <v>0.97</v>
      </c>
      <c r="C173" s="166">
        <v>0.97099999999999997</v>
      </c>
      <c r="D173" s="166">
        <v>0.97199999999999998</v>
      </c>
      <c r="E173" s="166">
        <v>0.97699999999999998</v>
      </c>
      <c r="F173" s="168">
        <v>629</v>
      </c>
    </row>
    <row r="174" spans="1:6" x14ac:dyDescent="0.2">
      <c r="A174" s="1" t="s">
        <v>773</v>
      </c>
      <c r="B174" s="166">
        <v>0.97299999999999998</v>
      </c>
      <c r="C174" s="166">
        <v>0.97399999999999998</v>
      </c>
      <c r="D174" s="166">
        <v>0.97599999999999998</v>
      </c>
      <c r="E174" s="166">
        <v>0.98199999999999998</v>
      </c>
      <c r="F174" s="168">
        <v>630</v>
      </c>
    </row>
    <row r="175" spans="1:6" x14ac:dyDescent="0.2">
      <c r="A175" s="1" t="s">
        <v>774</v>
      </c>
      <c r="B175" s="166">
        <v>1.0229999999999999</v>
      </c>
      <c r="C175" s="166">
        <v>1.018</v>
      </c>
      <c r="D175" s="166">
        <v>1.0109999999999999</v>
      </c>
      <c r="E175" s="166">
        <v>1.0129999999999999</v>
      </c>
      <c r="F175" s="168">
        <v>631</v>
      </c>
    </row>
    <row r="176" spans="1:6" x14ac:dyDescent="0.2">
      <c r="A176" s="1" t="s">
        <v>775</v>
      </c>
      <c r="B176" s="166">
        <v>1.028</v>
      </c>
      <c r="C176" s="166">
        <v>1.026</v>
      </c>
      <c r="D176" s="166">
        <v>1.02</v>
      </c>
      <c r="E176" s="166">
        <v>1.0229999999999999</v>
      </c>
      <c r="F176" s="168">
        <v>632</v>
      </c>
    </row>
    <row r="177" spans="1:6" x14ac:dyDescent="0.2">
      <c r="A177" s="1" t="s">
        <v>776</v>
      </c>
      <c r="B177" s="166">
        <v>1.0209999999999999</v>
      </c>
      <c r="C177" s="166">
        <v>1.0209999999999999</v>
      </c>
      <c r="D177" s="166">
        <v>1.0229999999999999</v>
      </c>
      <c r="E177" s="166">
        <v>1.0229999999999999</v>
      </c>
      <c r="F177" s="168">
        <v>633</v>
      </c>
    </row>
    <row r="178" spans="1:6" x14ac:dyDescent="0.2">
      <c r="A178" s="1" t="s">
        <v>777</v>
      </c>
      <c r="B178" s="166">
        <v>1.014</v>
      </c>
      <c r="C178" s="166">
        <v>1.0129999999999999</v>
      </c>
      <c r="D178" s="166">
        <v>1.006</v>
      </c>
      <c r="E178" s="166">
        <v>1.0089999999999999</v>
      </c>
      <c r="F178" s="168">
        <v>634</v>
      </c>
    </row>
    <row r="179" spans="1:6" x14ac:dyDescent="0.2">
      <c r="A179" s="1" t="s">
        <v>778</v>
      </c>
      <c r="B179" s="166">
        <v>1.0209999999999999</v>
      </c>
      <c r="C179" s="166">
        <v>1.022</v>
      </c>
      <c r="D179" s="166">
        <v>1.026</v>
      </c>
      <c r="E179" s="166">
        <v>1.026</v>
      </c>
      <c r="F179" s="168">
        <v>635</v>
      </c>
    </row>
    <row r="180" spans="1:6" x14ac:dyDescent="0.2">
      <c r="A180" s="1" t="s">
        <v>779</v>
      </c>
      <c r="B180" s="166">
        <v>1.028</v>
      </c>
      <c r="C180" s="166">
        <v>1.026</v>
      </c>
      <c r="D180" s="166">
        <v>1.02</v>
      </c>
      <c r="E180" s="166">
        <v>1.0229999999999999</v>
      </c>
      <c r="F180" s="168">
        <v>636</v>
      </c>
    </row>
    <row r="181" spans="1:6" x14ac:dyDescent="0.2">
      <c r="A181" s="1" t="s">
        <v>780</v>
      </c>
      <c r="B181" s="166">
        <v>1.028</v>
      </c>
      <c r="C181" s="166">
        <v>1.026</v>
      </c>
      <c r="D181" s="166">
        <v>1.02</v>
      </c>
      <c r="E181" s="166">
        <v>1.0229999999999999</v>
      </c>
      <c r="F181" s="168">
        <v>637</v>
      </c>
    </row>
    <row r="182" spans="1:6" x14ac:dyDescent="0.2">
      <c r="A182" s="1" t="s">
        <v>781</v>
      </c>
      <c r="B182" s="166">
        <v>1.0289999999999999</v>
      </c>
      <c r="C182" s="166">
        <v>1.0289999999999999</v>
      </c>
      <c r="D182" s="166">
        <v>1.03</v>
      </c>
      <c r="E182" s="166">
        <v>1.03</v>
      </c>
      <c r="F182" s="168">
        <v>638</v>
      </c>
    </row>
    <row r="183" spans="1:6" x14ac:dyDescent="0.2">
      <c r="A183" s="1" t="s">
        <v>782</v>
      </c>
      <c r="B183" s="166">
        <v>1.006</v>
      </c>
      <c r="C183" s="166">
        <v>1.0049999999999999</v>
      </c>
      <c r="D183" s="166">
        <v>1.0029999999999999</v>
      </c>
      <c r="E183" s="166">
        <v>1.004</v>
      </c>
      <c r="F183" s="168">
        <v>639</v>
      </c>
    </row>
    <row r="184" spans="1:6" x14ac:dyDescent="0.2">
      <c r="A184" s="1" t="s">
        <v>783</v>
      </c>
      <c r="B184" s="166">
        <v>0.999</v>
      </c>
      <c r="C184" s="166">
        <v>1</v>
      </c>
      <c r="D184" s="166">
        <v>1.0009999999999999</v>
      </c>
      <c r="E184" s="166">
        <v>1</v>
      </c>
      <c r="F184" s="168">
        <v>640</v>
      </c>
    </row>
    <row r="185" spans="1:6" x14ac:dyDescent="0.2">
      <c r="A185" s="1" t="s">
        <v>784</v>
      </c>
      <c r="B185" s="166">
        <v>1.006</v>
      </c>
      <c r="C185" s="166">
        <v>1.0049999999999999</v>
      </c>
      <c r="D185" s="166">
        <v>1.0029999999999999</v>
      </c>
      <c r="E185" s="166">
        <v>1.004</v>
      </c>
      <c r="F185" s="168">
        <v>641</v>
      </c>
    </row>
    <row r="186" spans="1:6" x14ac:dyDescent="0.2">
      <c r="A186" s="1" t="s">
        <v>785</v>
      </c>
      <c r="B186" s="166">
        <v>1.006</v>
      </c>
      <c r="C186" s="166">
        <v>1.0049999999999999</v>
      </c>
      <c r="D186" s="166">
        <v>1.0029999999999999</v>
      </c>
      <c r="E186" s="166">
        <v>1.004</v>
      </c>
      <c r="F186" s="168">
        <v>642</v>
      </c>
    </row>
    <row r="187" spans="1:6" x14ac:dyDescent="0.2">
      <c r="A187" s="1" t="s">
        <v>786</v>
      </c>
      <c r="B187" s="166">
        <v>1.0009999999999999</v>
      </c>
      <c r="C187" s="166">
        <v>1.0009999999999999</v>
      </c>
      <c r="D187" s="166">
        <v>1.0009999999999999</v>
      </c>
      <c r="E187" s="166">
        <v>1.0009999999999999</v>
      </c>
      <c r="F187" s="168">
        <v>643</v>
      </c>
    </row>
    <row r="188" spans="1:6" x14ac:dyDescent="0.2">
      <c r="A188" s="1" t="s">
        <v>787</v>
      </c>
      <c r="B188" s="166">
        <v>1.006</v>
      </c>
      <c r="C188" s="166">
        <v>1.0049999999999999</v>
      </c>
      <c r="D188" s="166">
        <v>1.0029999999999999</v>
      </c>
      <c r="E188" s="166">
        <v>1.004</v>
      </c>
      <c r="F188" s="168">
        <v>644</v>
      </c>
    </row>
    <row r="189" spans="1:6" x14ac:dyDescent="0.2">
      <c r="A189" s="1" t="s">
        <v>788</v>
      </c>
      <c r="B189" s="166">
        <v>1.006</v>
      </c>
      <c r="C189" s="166">
        <v>1.0049999999999999</v>
      </c>
      <c r="D189" s="166">
        <v>1.0029999999999999</v>
      </c>
      <c r="E189" s="166">
        <v>1.004</v>
      </c>
      <c r="F189" s="168">
        <v>645</v>
      </c>
    </row>
    <row r="190" spans="1:6" x14ac:dyDescent="0.2">
      <c r="A190" s="1" t="s">
        <v>789</v>
      </c>
      <c r="B190" s="166">
        <v>1.006</v>
      </c>
      <c r="C190" s="166">
        <v>1.0049999999999999</v>
      </c>
      <c r="D190" s="166">
        <v>1.0029999999999999</v>
      </c>
      <c r="E190" s="166">
        <v>1.004</v>
      </c>
      <c r="F190" s="168">
        <v>646</v>
      </c>
    </row>
    <row r="191" spans="1:6" x14ac:dyDescent="0.2">
      <c r="A191" s="1" t="s">
        <v>790</v>
      </c>
      <c r="B191" s="166">
        <v>1.006</v>
      </c>
      <c r="C191" s="166">
        <v>1.0049999999999999</v>
      </c>
      <c r="D191" s="166">
        <v>1.0029999999999999</v>
      </c>
      <c r="E191" s="166">
        <v>1.004</v>
      </c>
      <c r="F191" s="168">
        <v>647</v>
      </c>
    </row>
    <row r="192" spans="1:6" x14ac:dyDescent="0.2">
      <c r="A192" s="1" t="s">
        <v>791</v>
      </c>
      <c r="B192" s="166">
        <v>1.006</v>
      </c>
      <c r="C192" s="166">
        <v>1.0049999999999999</v>
      </c>
      <c r="D192" s="166">
        <v>1.0029999999999999</v>
      </c>
      <c r="E192" s="166">
        <v>1.004</v>
      </c>
      <c r="F192" s="168">
        <v>648</v>
      </c>
    </row>
    <row r="193" spans="1:6" x14ac:dyDescent="0.2">
      <c r="A193" s="1" t="s">
        <v>792</v>
      </c>
      <c r="B193" s="166">
        <v>1.006</v>
      </c>
      <c r="C193" s="166">
        <v>1.0049999999999999</v>
      </c>
      <c r="D193" s="166">
        <v>1.0029999999999999</v>
      </c>
      <c r="E193" s="166">
        <v>1.004</v>
      </c>
      <c r="F193" s="168">
        <v>649</v>
      </c>
    </row>
    <row r="194" spans="1:6" x14ac:dyDescent="0.2">
      <c r="A194" s="1" t="s">
        <v>793</v>
      </c>
      <c r="B194" s="166">
        <v>1.006</v>
      </c>
      <c r="C194" s="166">
        <v>1.0049999999999999</v>
      </c>
      <c r="D194" s="166">
        <v>1.0029999999999999</v>
      </c>
      <c r="E194" s="166">
        <v>1.004</v>
      </c>
      <c r="F194" s="168">
        <v>650</v>
      </c>
    </row>
    <row r="195" spans="1:6" x14ac:dyDescent="0.2">
      <c r="A195" s="1" t="s">
        <v>794</v>
      </c>
      <c r="B195" s="166">
        <v>1.006</v>
      </c>
      <c r="C195" s="166">
        <v>1.0049999999999999</v>
      </c>
      <c r="D195" s="166">
        <v>1.0029999999999999</v>
      </c>
      <c r="E195" s="166">
        <v>1.004</v>
      </c>
      <c r="F195" s="168">
        <v>651</v>
      </c>
    </row>
    <row r="196" spans="1:6" x14ac:dyDescent="0.2">
      <c r="A196" s="1" t="s">
        <v>795</v>
      </c>
      <c r="B196" s="166">
        <v>1.006</v>
      </c>
      <c r="C196" s="166">
        <v>1.0049999999999999</v>
      </c>
      <c r="D196" s="166">
        <v>1.0029999999999999</v>
      </c>
      <c r="E196" s="166">
        <v>1.004</v>
      </c>
      <c r="F196" s="168">
        <v>652</v>
      </c>
    </row>
    <row r="197" spans="1:6" x14ac:dyDescent="0.2">
      <c r="A197" s="1" t="s">
        <v>796</v>
      </c>
      <c r="B197" s="166">
        <v>1.006</v>
      </c>
      <c r="C197" s="166">
        <v>1.0049999999999999</v>
      </c>
      <c r="D197" s="166">
        <v>1.0029999999999999</v>
      </c>
      <c r="E197" s="166">
        <v>1.004</v>
      </c>
      <c r="F197" s="168">
        <v>653</v>
      </c>
    </row>
    <row r="198" spans="1:6" x14ac:dyDescent="0.2">
      <c r="A198" s="1" t="s">
        <v>797</v>
      </c>
      <c r="B198" s="166">
        <v>1.006</v>
      </c>
      <c r="C198" s="166">
        <v>1.0049999999999999</v>
      </c>
      <c r="D198" s="166">
        <v>1.0029999999999999</v>
      </c>
      <c r="E198" s="166">
        <v>1.004</v>
      </c>
      <c r="F198" s="168">
        <v>654</v>
      </c>
    </row>
    <row r="199" spans="1:6" x14ac:dyDescent="0.2">
      <c r="A199" s="1" t="s">
        <v>798</v>
      </c>
      <c r="B199" s="166">
        <v>1.006</v>
      </c>
      <c r="C199" s="166">
        <v>1.0049999999999999</v>
      </c>
      <c r="D199" s="166">
        <v>1.0029999999999999</v>
      </c>
      <c r="E199" s="166">
        <v>1.004</v>
      </c>
      <c r="F199" s="168">
        <v>655</v>
      </c>
    </row>
    <row r="200" spans="1:6" x14ac:dyDescent="0.2">
      <c r="A200" s="1" t="s">
        <v>799</v>
      </c>
      <c r="B200" s="166">
        <v>1.006</v>
      </c>
      <c r="C200" s="166">
        <v>1.0049999999999999</v>
      </c>
      <c r="D200" s="166">
        <v>1.0029999999999999</v>
      </c>
      <c r="E200" s="166">
        <v>1.004</v>
      </c>
      <c r="F200" s="168">
        <v>656</v>
      </c>
    </row>
    <row r="201" spans="1:6" x14ac:dyDescent="0.2">
      <c r="A201" s="1" t="s">
        <v>800</v>
      </c>
      <c r="B201" s="166">
        <v>1.006</v>
      </c>
      <c r="C201" s="166">
        <v>1.0049999999999999</v>
      </c>
      <c r="D201" s="166">
        <v>1.0029999999999999</v>
      </c>
      <c r="E201" s="166">
        <v>1.004</v>
      </c>
      <c r="F201" s="168">
        <v>657</v>
      </c>
    </row>
    <row r="202" spans="1:6" x14ac:dyDescent="0.2">
      <c r="A202" s="1" t="s">
        <v>801</v>
      </c>
      <c r="B202" s="166">
        <v>1.006</v>
      </c>
      <c r="C202" s="166">
        <v>1.0049999999999999</v>
      </c>
      <c r="D202" s="166">
        <v>1.0029999999999999</v>
      </c>
      <c r="E202" s="166">
        <v>1.004</v>
      </c>
      <c r="F202" s="168">
        <v>658</v>
      </c>
    </row>
    <row r="203" spans="1:6" x14ac:dyDescent="0.2">
      <c r="A203" s="1" t="s">
        <v>802</v>
      </c>
      <c r="B203" s="166">
        <v>1.006</v>
      </c>
      <c r="C203" s="166">
        <v>1.0049999999999999</v>
      </c>
      <c r="D203" s="166">
        <v>1.0029999999999999</v>
      </c>
      <c r="E203" s="166">
        <v>1.004</v>
      </c>
      <c r="F203" s="168">
        <v>659</v>
      </c>
    </row>
    <row r="204" spans="1:6" x14ac:dyDescent="0.2">
      <c r="A204" s="1" t="s">
        <v>803</v>
      </c>
      <c r="B204" s="166">
        <v>1.006</v>
      </c>
      <c r="C204" s="166">
        <v>1.0049999999999999</v>
      </c>
      <c r="D204" s="166">
        <v>1.0029999999999999</v>
      </c>
      <c r="E204" s="166">
        <v>1.004</v>
      </c>
      <c r="F204" s="168">
        <v>660</v>
      </c>
    </row>
    <row r="205" spans="1:6" x14ac:dyDescent="0.2">
      <c r="A205" s="1" t="s">
        <v>804</v>
      </c>
      <c r="B205" s="166">
        <v>1.006</v>
      </c>
      <c r="C205" s="166">
        <v>1.0049999999999999</v>
      </c>
      <c r="D205" s="166">
        <v>1.0029999999999999</v>
      </c>
      <c r="E205" s="166">
        <v>1.004</v>
      </c>
      <c r="F205" s="168">
        <v>691</v>
      </c>
    </row>
    <row r="206" spans="1:6" x14ac:dyDescent="0.2">
      <c r="A206" s="1" t="s">
        <v>805</v>
      </c>
      <c r="B206" s="166">
        <v>1.006</v>
      </c>
      <c r="C206" s="166">
        <v>1.0049999999999999</v>
      </c>
      <c r="D206" s="166">
        <v>1.0029999999999999</v>
      </c>
      <c r="E206" s="166">
        <v>1.004</v>
      </c>
      <c r="F206" s="168">
        <v>692</v>
      </c>
    </row>
    <row r="207" spans="1:6" x14ac:dyDescent="0.2">
      <c r="A207" s="1" t="s">
        <v>806</v>
      </c>
      <c r="B207" s="166">
        <v>0.98599999999999999</v>
      </c>
      <c r="C207" s="166">
        <v>0.99399999999999999</v>
      </c>
      <c r="D207" s="166">
        <v>1.01</v>
      </c>
      <c r="E207" s="166">
        <v>1</v>
      </c>
      <c r="F207" s="168">
        <v>2034</v>
      </c>
    </row>
    <row r="208" spans="1:6" x14ac:dyDescent="0.2">
      <c r="A208" s="1" t="s">
        <v>807</v>
      </c>
      <c r="B208" s="166">
        <v>1</v>
      </c>
      <c r="C208" s="166">
        <v>1</v>
      </c>
      <c r="D208" s="166">
        <v>1</v>
      </c>
      <c r="E208" s="166">
        <v>1</v>
      </c>
      <c r="F208" s="168">
        <v>2227</v>
      </c>
    </row>
    <row r="209" spans="1:6" x14ac:dyDescent="0.2">
      <c r="A209" s="1" t="s">
        <v>808</v>
      </c>
      <c r="B209" s="166">
        <v>1.0449999999999999</v>
      </c>
      <c r="C209" s="166">
        <v>1.042</v>
      </c>
      <c r="D209" s="166">
        <v>1.03</v>
      </c>
      <c r="E209" s="166">
        <v>1.0349999999999999</v>
      </c>
      <c r="F209" s="168">
        <v>2820</v>
      </c>
    </row>
    <row r="210" spans="1:6" x14ac:dyDescent="0.2">
      <c r="A210" s="1" t="s">
        <v>809</v>
      </c>
      <c r="B210" s="166">
        <v>1.01</v>
      </c>
      <c r="C210" s="166">
        <v>1.0089999999999999</v>
      </c>
      <c r="D210" s="166">
        <v>0.998</v>
      </c>
      <c r="E210" s="166">
        <v>1</v>
      </c>
      <c r="F210" s="168">
        <v>7015</v>
      </c>
    </row>
    <row r="211" spans="1:6" x14ac:dyDescent="0.2">
      <c r="A211" s="1" t="s">
        <v>810</v>
      </c>
      <c r="B211" s="166" t="s">
        <v>628</v>
      </c>
      <c r="C211" s="166" t="s">
        <v>628</v>
      </c>
      <c r="D211" s="166" t="s">
        <v>628</v>
      </c>
      <c r="E211" s="166" t="s">
        <v>628</v>
      </c>
      <c r="F211" s="168" t="s">
        <v>628</v>
      </c>
    </row>
    <row r="212" spans="1:6" x14ac:dyDescent="0.2">
      <c r="A212" s="1" t="s">
        <v>811</v>
      </c>
      <c r="B212" s="166">
        <v>1.006</v>
      </c>
      <c r="C212" s="166">
        <v>1.0049999999999999</v>
      </c>
      <c r="D212" s="166">
        <v>1.0029999999999999</v>
      </c>
      <c r="E212" s="166">
        <v>1.004</v>
      </c>
      <c r="F212" s="168" t="s">
        <v>628</v>
      </c>
    </row>
    <row r="213" spans="1:6" x14ac:dyDescent="0.2">
      <c r="A213" s="1" t="s">
        <v>812</v>
      </c>
      <c r="B213" s="166">
        <v>1.006</v>
      </c>
      <c r="C213" s="166">
        <v>1.0049999999999999</v>
      </c>
      <c r="D213" s="166">
        <v>1.0029999999999999</v>
      </c>
      <c r="E213" s="166">
        <v>1.004</v>
      </c>
      <c r="F213" s="168" t="s">
        <v>628</v>
      </c>
    </row>
    <row r="214" spans="1:6" x14ac:dyDescent="0.2">
      <c r="A214" s="1" t="s">
        <v>813</v>
      </c>
      <c r="B214" s="166">
        <v>1.006</v>
      </c>
      <c r="C214" s="166">
        <v>1.0049999999999999</v>
      </c>
      <c r="D214" s="166">
        <v>1.0029999999999999</v>
      </c>
      <c r="E214" s="166">
        <v>1.004</v>
      </c>
      <c r="F214" s="168" t="s">
        <v>628</v>
      </c>
    </row>
    <row r="215" spans="1:6" x14ac:dyDescent="0.2">
      <c r="A215" s="1" t="s">
        <v>814</v>
      </c>
      <c r="B215" s="166" t="s">
        <v>628</v>
      </c>
      <c r="C215" s="166" t="s">
        <v>628</v>
      </c>
      <c r="D215" s="166" t="s">
        <v>628</v>
      </c>
      <c r="E215" s="166" t="s">
        <v>628</v>
      </c>
      <c r="F215" s="168" t="s">
        <v>628</v>
      </c>
    </row>
    <row r="216" spans="1:6" x14ac:dyDescent="0.2">
      <c r="A216" s="1" t="s">
        <v>815</v>
      </c>
      <c r="B216" s="166">
        <v>1.006</v>
      </c>
      <c r="C216" s="166">
        <v>1.0049999999999999</v>
      </c>
      <c r="D216" s="166">
        <v>1.0029999999999999</v>
      </c>
      <c r="E216" s="166">
        <v>1.004</v>
      </c>
      <c r="F216" s="168">
        <v>695</v>
      </c>
    </row>
    <row r="217" spans="1:6" x14ac:dyDescent="0.2">
      <c r="A217" s="1" t="s">
        <v>816</v>
      </c>
      <c r="B217" s="166">
        <v>1.006</v>
      </c>
      <c r="C217" s="166">
        <v>1.0049999999999999</v>
      </c>
      <c r="D217" s="166">
        <v>1.0029999999999999</v>
      </c>
      <c r="E217" s="166">
        <v>1.004</v>
      </c>
      <c r="F217" s="168" t="s">
        <v>628</v>
      </c>
    </row>
    <row r="218" spans="1:6" x14ac:dyDescent="0.2">
      <c r="A218" s="1" t="s">
        <v>817</v>
      </c>
      <c r="B218" s="166" t="s">
        <v>628</v>
      </c>
      <c r="C218" s="166" t="s">
        <v>628</v>
      </c>
      <c r="D218" s="166" t="s">
        <v>628</v>
      </c>
      <c r="E218" s="166" t="s">
        <v>628</v>
      </c>
      <c r="F218" s="168" t="s">
        <v>628</v>
      </c>
    </row>
    <row r="219" spans="1:6" x14ac:dyDescent="0.2">
      <c r="A219" s="1" t="s">
        <v>818</v>
      </c>
      <c r="B219" s="166">
        <v>1.006</v>
      </c>
      <c r="C219" s="166">
        <v>1.0049999999999999</v>
      </c>
      <c r="D219" s="166">
        <v>1.0029999999999999</v>
      </c>
      <c r="E219" s="166">
        <v>1.004</v>
      </c>
      <c r="F219" s="168" t="s">
        <v>628</v>
      </c>
    </row>
    <row r="220" spans="1:6" x14ac:dyDescent="0.2">
      <c r="A220" s="1" t="s">
        <v>819</v>
      </c>
      <c r="B220" s="166">
        <v>1.006</v>
      </c>
      <c r="C220" s="166">
        <v>1.0049999999999999</v>
      </c>
      <c r="D220" s="166">
        <v>1.0029999999999999</v>
      </c>
      <c r="E220" s="166">
        <v>1.004</v>
      </c>
      <c r="F220" s="168" t="s">
        <v>628</v>
      </c>
    </row>
    <row r="221" spans="1:6" x14ac:dyDescent="0.2">
      <c r="A221" s="1" t="s">
        <v>820</v>
      </c>
      <c r="B221" s="166">
        <v>1.006</v>
      </c>
      <c r="C221" s="166">
        <v>1.0049999999999999</v>
      </c>
      <c r="D221" s="166">
        <v>1.0029999999999999</v>
      </c>
      <c r="E221" s="166">
        <v>1.004</v>
      </c>
      <c r="F221" s="168">
        <v>693</v>
      </c>
    </row>
    <row r="222" spans="1:6" x14ac:dyDescent="0.2">
      <c r="A222" s="1" t="s">
        <v>821</v>
      </c>
      <c r="B222" s="166">
        <v>1.006</v>
      </c>
      <c r="C222" s="166">
        <v>1.0049999999999999</v>
      </c>
      <c r="D222" s="166">
        <v>1.0029999999999999</v>
      </c>
      <c r="E222" s="166">
        <v>1.004</v>
      </c>
      <c r="F222" s="168">
        <v>694</v>
      </c>
    </row>
    <row r="223" spans="1:6" x14ac:dyDescent="0.2">
      <c r="A223" s="1" t="s">
        <v>822</v>
      </c>
      <c r="B223" s="166">
        <v>1.006</v>
      </c>
      <c r="C223" s="166">
        <v>1.0049999999999999</v>
      </c>
      <c r="D223" s="166">
        <v>1.0029999999999999</v>
      </c>
      <c r="E223" s="166">
        <v>1.004</v>
      </c>
      <c r="F223" s="168" t="s">
        <v>628</v>
      </c>
    </row>
    <row r="224" spans="1:6" x14ac:dyDescent="0.2">
      <c r="A224" s="1" t="s">
        <v>823</v>
      </c>
      <c r="B224" s="166">
        <v>1.006</v>
      </c>
      <c r="C224" s="166">
        <v>1.0049999999999999</v>
      </c>
      <c r="D224" s="166">
        <v>1.0029999999999999</v>
      </c>
      <c r="E224" s="166">
        <v>1.004</v>
      </c>
      <c r="F224" s="168" t="s">
        <v>628</v>
      </c>
    </row>
    <row r="225" spans="1:6" x14ac:dyDescent="0.2">
      <c r="A225" s="1" t="s">
        <v>824</v>
      </c>
      <c r="B225" s="166">
        <v>1.006</v>
      </c>
      <c r="C225" s="166">
        <v>1.0049999999999999</v>
      </c>
      <c r="D225" s="166">
        <v>1.0029999999999999</v>
      </c>
      <c r="E225" s="166">
        <v>1.004</v>
      </c>
      <c r="F225" s="168" t="s">
        <v>628</v>
      </c>
    </row>
    <row r="226" spans="1:6" x14ac:dyDescent="0.2">
      <c r="A226" s="1" t="s">
        <v>825</v>
      </c>
      <c r="B226" s="166">
        <v>1.006</v>
      </c>
      <c r="C226" s="166">
        <v>1.0049999999999999</v>
      </c>
      <c r="D226" s="166">
        <v>1.0029999999999999</v>
      </c>
      <c r="E226" s="166">
        <v>1.004</v>
      </c>
      <c r="F226" s="168" t="s">
        <v>628</v>
      </c>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9">
    <mergeCell ref="B8:E8"/>
    <mergeCell ref="A2:E2"/>
    <mergeCell ref="A3:A4"/>
    <mergeCell ref="A148:F148"/>
    <mergeCell ref="A11:F11"/>
    <mergeCell ref="A12:F12"/>
    <mergeCell ref="A147:F147"/>
    <mergeCell ref="A21:F21"/>
    <mergeCell ref="A22:F22"/>
  </mergeCells>
  <phoneticPr fontId="8" type="noConversion"/>
  <hyperlinks>
    <hyperlink ref="A1" location="Overview!A1" display="Back to Overview"/>
  </hyperlinks>
  <pageMargins left="0.39370078740157483" right="0.35433070866141736" top="0.51181102362204722" bottom="0.55118110236220474" header="0.27559055118110237" footer="0.31496062992125984"/>
  <pageSetup paperSize="9" scale="63" fitToHeight="0" orientation="portrait" r:id="rId2"/>
  <headerFooter scaleWithDoc="0">
    <oddHeader>&amp;L&amp;"Arial,Bold"Annex 5&amp;"Arial,Regular" – Schedule of Line Loss Factors</odd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8"/>
  <sheetViews>
    <sheetView topLeftCell="A4" zoomScale="80" zoomScaleNormal="80" zoomScaleSheetLayoutView="100" workbookViewId="0">
      <selection activeCell="D12" sqref="D12"/>
    </sheetView>
  </sheetViews>
  <sheetFormatPr defaultRowHeight="27.75" customHeight="1" x14ac:dyDescent="0.2"/>
  <cols>
    <col min="1" max="2" width="18" style="2" customWidth="1"/>
    <col min="3" max="3" width="8" style="2" customWidth="1"/>
    <col min="4" max="4" width="19.85546875" style="3" customWidth="1"/>
    <col min="5" max="5" width="6.85546875" style="3" bestFit="1" customWidth="1"/>
    <col min="6" max="6" width="15.140625" style="2" customWidth="1"/>
    <col min="7" max="7" width="50.5703125" style="3" customWidth="1"/>
    <col min="8" max="8" width="10.85546875" style="3" bestFit="1" customWidth="1"/>
    <col min="9" max="9" width="12" style="3" bestFit="1" customWidth="1"/>
    <col min="10" max="10" width="12.7109375" style="10" bestFit="1" customWidth="1"/>
    <col min="11" max="11" width="12.7109375" style="4" bestFit="1" customWidth="1"/>
    <col min="12" max="12" width="10.85546875" style="4" bestFit="1" customWidth="1"/>
    <col min="13" max="13" width="11.42578125" style="2" customWidth="1"/>
    <col min="14" max="14" width="12.85546875" style="2" customWidth="1"/>
    <col min="15" max="15" width="12.7109375" style="2" bestFit="1" customWidth="1"/>
    <col min="16" max="17" width="10.85546875" style="2" bestFit="1" customWidth="1"/>
    <col min="18" max="18" width="15.5703125" style="2" customWidth="1"/>
    <col min="19" max="16384" width="9.140625" style="2"/>
  </cols>
  <sheetData>
    <row r="1" spans="1:15" ht="56.25" customHeight="1" x14ac:dyDescent="0.2">
      <c r="A1" s="17" t="s">
        <v>92</v>
      </c>
      <c r="B1" s="17"/>
      <c r="C1" s="17"/>
      <c r="F1" s="27"/>
      <c r="G1" s="257" t="s">
        <v>565</v>
      </c>
      <c r="H1" s="257"/>
    </row>
    <row r="2" spans="1:15" ht="27.75" customHeight="1" x14ac:dyDescent="0.2">
      <c r="A2" s="251" t="s">
        <v>532</v>
      </c>
      <c r="B2" s="252"/>
      <c r="C2" s="252"/>
      <c r="D2" s="253"/>
      <c r="E2" s="253"/>
      <c r="F2" s="253"/>
      <c r="G2" s="253"/>
      <c r="H2" s="253"/>
      <c r="I2" s="253"/>
      <c r="J2" s="253"/>
      <c r="K2" s="253"/>
      <c r="L2" s="253"/>
      <c r="M2" s="253"/>
      <c r="N2" s="253"/>
      <c r="O2" s="254"/>
    </row>
    <row r="3" spans="1:15" ht="17.25" customHeight="1" x14ac:dyDescent="0.2">
      <c r="A3" s="17"/>
      <c r="B3" s="17"/>
      <c r="C3" s="17"/>
      <c r="F3" s="27"/>
    </row>
    <row r="4" spans="1:15" s="11" customFormat="1" ht="25.5" customHeight="1" x14ac:dyDescent="0.2">
      <c r="A4" s="225" t="str">
        <f>Overview!B4&amp; " - Effective from "&amp;Overview!D4&amp;" - "&amp;Overview!E4&amp;" new designated EHV charges"</f>
        <v>Western Power Distribution (East Midlands) plc - Effective from 1 April 2014 - Final new designated EHV charges</v>
      </c>
      <c r="B4" s="226"/>
      <c r="C4" s="226"/>
      <c r="D4" s="226"/>
      <c r="E4" s="226"/>
      <c r="F4" s="226"/>
      <c r="G4" s="226"/>
      <c r="H4" s="226"/>
      <c r="I4" s="226"/>
      <c r="J4" s="226"/>
      <c r="K4" s="226"/>
      <c r="L4" s="226"/>
      <c r="M4" s="226"/>
      <c r="N4" s="226"/>
      <c r="O4" s="227"/>
    </row>
    <row r="5" spans="1:15" ht="62.25" customHeight="1" x14ac:dyDescent="0.2">
      <c r="A5" s="34" t="s">
        <v>569</v>
      </c>
      <c r="B5" s="34" t="s">
        <v>514</v>
      </c>
      <c r="C5" s="34" t="s">
        <v>572</v>
      </c>
      <c r="D5" s="34" t="s">
        <v>570</v>
      </c>
      <c r="E5" s="34" t="s">
        <v>571</v>
      </c>
      <c r="F5" s="34" t="s">
        <v>515</v>
      </c>
      <c r="G5" s="141" t="s">
        <v>213</v>
      </c>
      <c r="H5" s="141" t="s">
        <v>533</v>
      </c>
      <c r="I5" s="141" t="s">
        <v>493</v>
      </c>
      <c r="J5" s="141" t="s">
        <v>494</v>
      </c>
      <c r="K5" s="141" t="s">
        <v>495</v>
      </c>
      <c r="L5" s="141" t="s">
        <v>534</v>
      </c>
      <c r="M5" s="141" t="s">
        <v>214</v>
      </c>
      <c r="N5" s="141" t="s">
        <v>496</v>
      </c>
      <c r="O5" s="141" t="s">
        <v>497</v>
      </c>
    </row>
    <row r="6" spans="1:15" ht="22.5" customHeight="1" x14ac:dyDescent="0.2">
      <c r="A6" s="90" t="s">
        <v>535</v>
      </c>
      <c r="B6" s="90"/>
      <c r="C6" s="90"/>
      <c r="D6" s="91" t="s">
        <v>536</v>
      </c>
      <c r="E6" s="91"/>
      <c r="F6" s="91"/>
      <c r="G6" s="92"/>
      <c r="H6" s="36"/>
      <c r="I6" s="37"/>
      <c r="J6" s="37"/>
      <c r="K6" s="37"/>
      <c r="L6" s="45"/>
      <c r="M6" s="46"/>
      <c r="N6" s="46"/>
      <c r="O6" s="37"/>
    </row>
    <row r="7" spans="1:15" ht="22.5" customHeight="1" x14ac:dyDescent="0.2">
      <c r="A7" s="90" t="s">
        <v>537</v>
      </c>
      <c r="B7" s="90"/>
      <c r="C7" s="90"/>
      <c r="D7" s="91" t="s">
        <v>546</v>
      </c>
      <c r="E7" s="91"/>
      <c r="F7" s="91"/>
      <c r="G7" s="92"/>
      <c r="H7" s="36"/>
      <c r="I7" s="37"/>
      <c r="J7" s="37"/>
      <c r="K7" s="37"/>
      <c r="L7" s="45"/>
      <c r="M7" s="46"/>
      <c r="N7" s="46"/>
      <c r="O7" s="37"/>
    </row>
    <row r="8" spans="1:15" ht="22.5" customHeight="1" x14ac:dyDescent="0.2">
      <c r="A8" s="90" t="s">
        <v>538</v>
      </c>
      <c r="B8" s="90"/>
      <c r="C8" s="90"/>
      <c r="D8" s="91" t="s">
        <v>547</v>
      </c>
      <c r="E8" s="91"/>
      <c r="F8" s="91"/>
      <c r="G8" s="92"/>
      <c r="H8" s="36"/>
      <c r="I8" s="37"/>
      <c r="J8" s="37"/>
      <c r="K8" s="37"/>
      <c r="L8" s="45"/>
      <c r="M8" s="46"/>
      <c r="N8" s="46"/>
      <c r="O8" s="37"/>
    </row>
    <row r="9" spans="1:15" ht="22.5" customHeight="1" x14ac:dyDescent="0.2">
      <c r="A9" s="90" t="s">
        <v>539</v>
      </c>
      <c r="B9" s="90"/>
      <c r="C9" s="90"/>
      <c r="D9" s="91" t="s">
        <v>548</v>
      </c>
      <c r="E9" s="91"/>
      <c r="F9" s="91"/>
      <c r="G9" s="92"/>
      <c r="H9" s="36"/>
      <c r="I9" s="37"/>
      <c r="J9" s="37"/>
      <c r="K9" s="37"/>
      <c r="L9" s="45"/>
      <c r="M9" s="46"/>
      <c r="N9" s="46"/>
      <c r="O9" s="37"/>
    </row>
    <row r="10" spans="1:15" ht="22.5" customHeight="1" x14ac:dyDescent="0.2">
      <c r="A10" s="90" t="s">
        <v>540</v>
      </c>
      <c r="B10" s="90"/>
      <c r="C10" s="90"/>
      <c r="D10" s="91" t="s">
        <v>549</v>
      </c>
      <c r="E10" s="91"/>
      <c r="F10" s="91"/>
      <c r="G10" s="92"/>
      <c r="H10" s="36"/>
      <c r="I10" s="37"/>
      <c r="J10" s="37"/>
      <c r="K10" s="37"/>
      <c r="L10" s="45"/>
      <c r="M10" s="46"/>
      <c r="N10" s="46"/>
      <c r="O10" s="37"/>
    </row>
    <row r="11" spans="1:15" ht="22.5" customHeight="1" x14ac:dyDescent="0.2">
      <c r="A11" s="90" t="s">
        <v>541</v>
      </c>
      <c r="B11" s="90"/>
      <c r="C11" s="90"/>
      <c r="D11" s="91" t="s">
        <v>550</v>
      </c>
      <c r="E11" s="91"/>
      <c r="F11" s="91"/>
      <c r="G11" s="92"/>
      <c r="H11" s="36"/>
      <c r="I11" s="37"/>
      <c r="J11" s="37"/>
      <c r="K11" s="37"/>
      <c r="L11" s="45"/>
      <c r="M11" s="46"/>
      <c r="N11" s="46"/>
      <c r="O11" s="37"/>
    </row>
    <row r="12" spans="1:15" ht="22.5" customHeight="1" x14ac:dyDescent="0.2">
      <c r="A12" s="90" t="s">
        <v>542</v>
      </c>
      <c r="B12" s="90"/>
      <c r="C12" s="90"/>
      <c r="D12" s="91" t="s">
        <v>551</v>
      </c>
      <c r="E12" s="91"/>
      <c r="F12" s="91"/>
      <c r="G12" s="92"/>
      <c r="H12" s="36"/>
      <c r="I12" s="37"/>
      <c r="J12" s="37"/>
      <c r="K12" s="37"/>
      <c r="L12" s="45"/>
      <c r="M12" s="46"/>
      <c r="N12" s="46"/>
      <c r="O12" s="37"/>
    </row>
    <row r="13" spans="1:15" ht="22.5" customHeight="1" x14ac:dyDescent="0.2">
      <c r="A13" s="90" t="s">
        <v>543</v>
      </c>
      <c r="B13" s="90"/>
      <c r="C13" s="90"/>
      <c r="D13" s="91" t="s">
        <v>552</v>
      </c>
      <c r="E13" s="91"/>
      <c r="F13" s="91"/>
      <c r="G13" s="92"/>
      <c r="H13" s="36"/>
      <c r="I13" s="37"/>
      <c r="J13" s="37"/>
      <c r="K13" s="37"/>
      <c r="L13" s="45"/>
      <c r="M13" s="46"/>
      <c r="N13" s="46"/>
      <c r="O13" s="37"/>
    </row>
    <row r="14" spans="1:15" ht="22.5" customHeight="1" x14ac:dyDescent="0.2">
      <c r="A14" s="90" t="s">
        <v>544</v>
      </c>
      <c r="B14" s="90"/>
      <c r="C14" s="90"/>
      <c r="D14" s="91" t="s">
        <v>553</v>
      </c>
      <c r="E14" s="91"/>
      <c r="F14" s="91"/>
      <c r="G14" s="92"/>
      <c r="H14" s="36"/>
      <c r="I14" s="37"/>
      <c r="J14" s="37"/>
      <c r="K14" s="37"/>
      <c r="L14" s="45"/>
      <c r="M14" s="46"/>
      <c r="N14" s="46"/>
      <c r="O14" s="37"/>
    </row>
    <row r="15" spans="1:15" ht="22.5" customHeight="1" x14ac:dyDescent="0.2">
      <c r="A15" s="90" t="s">
        <v>545</v>
      </c>
      <c r="B15" s="90"/>
      <c r="C15" s="90"/>
      <c r="D15" s="91" t="s">
        <v>554</v>
      </c>
      <c r="E15" s="91"/>
      <c r="F15" s="91"/>
      <c r="G15" s="92"/>
      <c r="H15" s="36"/>
      <c r="I15" s="37"/>
      <c r="J15" s="37"/>
      <c r="K15" s="37"/>
      <c r="L15" s="45"/>
      <c r="M15" s="46"/>
      <c r="N15" s="46"/>
      <c r="O15" s="37"/>
    </row>
    <row r="17" spans="1:17" ht="27.75" customHeight="1" x14ac:dyDescent="0.2">
      <c r="A17" s="255" t="str">
        <f>Overview!B4&amp; " - Effective from "&amp;Overview!D4&amp;" - "&amp;Overview!E4&amp;" new designated EHV line loss factors"</f>
        <v>Western Power Distribution (East Midlands) plc - Effective from 1 April 2014 - Final new designated EHV line loss factors</v>
      </c>
      <c r="B17" s="256"/>
      <c r="C17" s="256"/>
      <c r="D17" s="256"/>
      <c r="E17" s="256"/>
      <c r="F17" s="256"/>
      <c r="G17" s="256"/>
      <c r="H17" s="256"/>
      <c r="I17" s="256"/>
      <c r="J17" s="256"/>
      <c r="K17" s="256"/>
      <c r="L17" s="256"/>
      <c r="M17" s="256"/>
      <c r="N17" s="256"/>
      <c r="O17" s="256"/>
      <c r="P17" s="256"/>
      <c r="Q17" s="256"/>
    </row>
    <row r="18" spans="1:17" ht="62.25" customHeight="1" x14ac:dyDescent="0.2">
      <c r="A18" s="34" t="s">
        <v>569</v>
      </c>
      <c r="B18" s="34" t="s">
        <v>514</v>
      </c>
      <c r="C18" s="34" t="s">
        <v>572</v>
      </c>
      <c r="D18" s="34" t="s">
        <v>570</v>
      </c>
      <c r="E18" s="34" t="s">
        <v>571</v>
      </c>
      <c r="F18" s="34" t="s">
        <v>515</v>
      </c>
      <c r="G18" s="141" t="s">
        <v>213</v>
      </c>
      <c r="H18" s="40" t="s">
        <v>555</v>
      </c>
      <c r="I18" s="40" t="s">
        <v>556</v>
      </c>
      <c r="J18" s="40" t="s">
        <v>557</v>
      </c>
      <c r="K18" s="40" t="s">
        <v>558</v>
      </c>
      <c r="L18" s="40" t="s">
        <v>559</v>
      </c>
      <c r="M18" s="42" t="s">
        <v>560</v>
      </c>
      <c r="N18" s="42" t="s">
        <v>561</v>
      </c>
      <c r="O18" s="42" t="s">
        <v>562</v>
      </c>
      <c r="P18" s="42" t="s">
        <v>563</v>
      </c>
      <c r="Q18" s="42" t="s">
        <v>564</v>
      </c>
    </row>
    <row r="19" spans="1:17" ht="22.5" customHeight="1" x14ac:dyDescent="0.2">
      <c r="A19" s="90" t="s">
        <v>192</v>
      </c>
      <c r="B19" s="90"/>
      <c r="C19" s="90"/>
      <c r="D19" s="91" t="s">
        <v>203</v>
      </c>
      <c r="E19" s="43"/>
      <c r="F19" s="43"/>
      <c r="G19" s="44"/>
      <c r="H19" s="47"/>
      <c r="I19" s="47"/>
      <c r="J19" s="38"/>
      <c r="K19" s="39"/>
      <c r="L19" s="39"/>
      <c r="M19" s="41"/>
      <c r="N19" s="41"/>
      <c r="O19" s="41"/>
      <c r="P19" s="41"/>
      <c r="Q19" s="41"/>
    </row>
    <row r="20" spans="1:17" ht="22.5" customHeight="1" x14ac:dyDescent="0.2">
      <c r="A20" s="90" t="s">
        <v>193</v>
      </c>
      <c r="B20" s="90"/>
      <c r="C20" s="90"/>
      <c r="D20" s="91" t="s">
        <v>204</v>
      </c>
      <c r="E20" s="43"/>
      <c r="F20" s="43"/>
      <c r="G20" s="44"/>
      <c r="H20" s="47"/>
      <c r="I20" s="47"/>
      <c r="J20" s="38"/>
      <c r="K20" s="39"/>
      <c r="L20" s="39"/>
      <c r="M20" s="41"/>
      <c r="N20" s="41"/>
      <c r="O20" s="41"/>
      <c r="P20" s="41"/>
      <c r="Q20" s="41"/>
    </row>
    <row r="21" spans="1:17" ht="22.5" customHeight="1" x14ac:dyDescent="0.2">
      <c r="A21" s="90" t="s">
        <v>194</v>
      </c>
      <c r="B21" s="90"/>
      <c r="C21" s="90"/>
      <c r="D21" s="91" t="s">
        <v>205</v>
      </c>
      <c r="E21" s="43"/>
      <c r="F21" s="43"/>
      <c r="G21" s="44"/>
      <c r="H21" s="47"/>
      <c r="I21" s="47"/>
      <c r="J21" s="38"/>
      <c r="K21" s="39"/>
      <c r="L21" s="39"/>
      <c r="M21" s="41"/>
      <c r="N21" s="41"/>
      <c r="O21" s="41"/>
      <c r="P21" s="41"/>
      <c r="Q21" s="41"/>
    </row>
    <row r="22" spans="1:17" ht="22.5" customHeight="1" x14ac:dyDescent="0.2">
      <c r="A22" s="90" t="s">
        <v>195</v>
      </c>
      <c r="B22" s="90"/>
      <c r="C22" s="90"/>
      <c r="D22" s="91" t="s">
        <v>206</v>
      </c>
      <c r="E22" s="43"/>
      <c r="F22" s="43"/>
      <c r="G22" s="44"/>
      <c r="H22" s="47"/>
      <c r="I22" s="47"/>
      <c r="J22" s="38"/>
      <c r="K22" s="39"/>
      <c r="L22" s="39"/>
      <c r="M22" s="41"/>
      <c r="N22" s="41"/>
      <c r="O22" s="41"/>
      <c r="P22" s="41"/>
      <c r="Q22" s="41"/>
    </row>
    <row r="23" spans="1:17" ht="22.5" customHeight="1" x14ac:dyDescent="0.2">
      <c r="A23" s="90" t="s">
        <v>196</v>
      </c>
      <c r="B23" s="90"/>
      <c r="C23" s="90"/>
      <c r="D23" s="91" t="s">
        <v>207</v>
      </c>
      <c r="E23" s="43"/>
      <c r="F23" s="43"/>
      <c r="G23" s="44"/>
      <c r="H23" s="47"/>
      <c r="I23" s="47"/>
      <c r="J23" s="38"/>
      <c r="K23" s="39"/>
      <c r="L23" s="39"/>
      <c r="M23" s="41"/>
      <c r="N23" s="41"/>
      <c r="O23" s="41"/>
      <c r="P23" s="41"/>
      <c r="Q23" s="41"/>
    </row>
    <row r="24" spans="1:17" ht="22.5" customHeight="1" x14ac:dyDescent="0.2">
      <c r="A24" s="90" t="s">
        <v>197</v>
      </c>
      <c r="B24" s="90"/>
      <c r="C24" s="90"/>
      <c r="D24" s="91" t="s">
        <v>208</v>
      </c>
      <c r="E24" s="43"/>
      <c r="F24" s="43"/>
      <c r="G24" s="44"/>
      <c r="H24" s="47"/>
      <c r="I24" s="47"/>
      <c r="J24" s="38"/>
      <c r="K24" s="39"/>
      <c r="L24" s="39"/>
      <c r="M24" s="41"/>
      <c r="N24" s="41"/>
      <c r="O24" s="41"/>
      <c r="P24" s="41"/>
      <c r="Q24" s="41"/>
    </row>
    <row r="25" spans="1:17" ht="22.5" customHeight="1" x14ac:dyDescent="0.2">
      <c r="A25" s="90" t="s">
        <v>198</v>
      </c>
      <c r="B25" s="90"/>
      <c r="C25" s="90"/>
      <c r="D25" s="91" t="s">
        <v>209</v>
      </c>
      <c r="E25" s="43"/>
      <c r="F25" s="43"/>
      <c r="G25" s="44"/>
      <c r="H25" s="47"/>
      <c r="I25" s="47"/>
      <c r="J25" s="38"/>
      <c r="K25" s="39"/>
      <c r="L25" s="39"/>
      <c r="M25" s="41"/>
      <c r="N25" s="41"/>
      <c r="O25" s="41"/>
      <c r="P25" s="41"/>
      <c r="Q25" s="41"/>
    </row>
    <row r="26" spans="1:17" ht="22.5" customHeight="1" x14ac:dyDescent="0.2">
      <c r="A26" s="90" t="s">
        <v>199</v>
      </c>
      <c r="B26" s="90"/>
      <c r="C26" s="90"/>
      <c r="D26" s="91" t="s">
        <v>210</v>
      </c>
      <c r="E26" s="43"/>
      <c r="F26" s="43"/>
      <c r="G26" s="44"/>
      <c r="H26" s="47"/>
      <c r="I26" s="47"/>
      <c r="J26" s="38"/>
      <c r="K26" s="39"/>
      <c r="L26" s="39"/>
      <c r="M26" s="41"/>
      <c r="N26" s="41"/>
      <c r="O26" s="41"/>
      <c r="P26" s="41"/>
      <c r="Q26" s="41"/>
    </row>
    <row r="27" spans="1:17" ht="22.5" customHeight="1" x14ac:dyDescent="0.2">
      <c r="A27" s="90" t="s">
        <v>200</v>
      </c>
      <c r="B27" s="90"/>
      <c r="C27" s="90"/>
      <c r="D27" s="91" t="s">
        <v>211</v>
      </c>
      <c r="E27" s="43"/>
      <c r="F27" s="43"/>
      <c r="G27" s="44"/>
      <c r="H27" s="47"/>
      <c r="I27" s="47"/>
      <c r="J27" s="38"/>
      <c r="K27" s="39"/>
      <c r="L27" s="39"/>
      <c r="M27" s="41"/>
      <c r="N27" s="41"/>
      <c r="O27" s="41"/>
      <c r="P27" s="41"/>
      <c r="Q27" s="41"/>
    </row>
    <row r="28" spans="1:17" ht="22.5" customHeight="1" x14ac:dyDescent="0.2">
      <c r="A28" s="90" t="s">
        <v>201</v>
      </c>
      <c r="B28" s="90"/>
      <c r="C28" s="90"/>
      <c r="D28" s="91" t="s">
        <v>212</v>
      </c>
      <c r="E28" s="43"/>
      <c r="F28" s="43"/>
      <c r="G28" s="44"/>
      <c r="H28" s="47"/>
      <c r="I28" s="47"/>
      <c r="J28" s="38"/>
      <c r="K28" s="39"/>
      <c r="L28" s="39"/>
      <c r="M28" s="41"/>
      <c r="N28" s="41"/>
      <c r="O28" s="41"/>
      <c r="P28" s="41"/>
      <c r="Q28" s="41"/>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hyperlinks>
  <pageMargins left="0.39370078740157483" right="0.35433070866141736" top="0.86614173228346458" bottom="0.74803149606299213" header="0.27559055118110237" footer="0.31496062992125984"/>
  <pageSetup paperSize="9" scale="56" fitToHeight="0" orientation="landscape"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18</vt:i4>
      </vt:variant>
    </vt:vector>
  </HeadingPairs>
  <TitlesOfParts>
    <vt:vector size="29"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Designated EHV Prop</vt:lpstr>
      <vt:lpstr>Nodal prices</vt:lpstr>
      <vt:lpstr>SSC TPR unit rate lookup</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Nicholas Rubin</dc:creator>
  <cp:lastModifiedBy>Richard Ellis</cp:lastModifiedBy>
  <cp:lastPrinted>2013-12-13T14:44:11Z</cp:lastPrinted>
  <dcterms:created xsi:type="dcterms:W3CDTF">2009-11-12T11:38:00Z</dcterms:created>
  <dcterms:modified xsi:type="dcterms:W3CDTF">2014-01-31T15:31:15Z</dcterms:modified>
</cp:coreProperties>
</file>